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BD4A1AFC-9A3F-4FA7-9454-C7FD60A77DE3}" xr6:coauthVersionLast="47" xr6:coauthVersionMax="47" xr10:uidLastSave="{00000000-0000-0000-0000-000000000000}"/>
  <workbookProtection workbookAlgorithmName="SHA-512" workbookHashValue="xh9Q+UT+Bog+gyfvR+36SF4bgcwxAMyadIYmF+4F7LCZ6dwiKX60VHNiIGM4LrYW0C9LYvFbUph/x9yCBv480g==" workbookSaltValue="YkmLa0M+LN8Yiv4SdG5wEQ==" workbookSpinCount="100000" lockStructure="1"/>
  <bookViews>
    <workbookView xWindow="375" yWindow="690" windowWidth="22290" windowHeight="13905"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2">[1]【参考】サービス名一覧!$A$4:$A$27</definedName>
    <definedName name="_new1">[2]【参考】サービス名一覧!$A$4:$A$27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[3]サービス種類一覧!$B$4:$B$20</definedName>
    <definedName name="サービス種類">[4]サービス種類一覧!$C$4:$C$20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<sst xmlns="http://schemas.openxmlformats.org/spreadsheetml/2006/main" count="1559" uniqueCount="958">
  <si>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</si>
  <si>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</si>
  <si>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</si>
  <si>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</si>
  <si>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</si>
  <si>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</si>
  <si>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</si>
  <si>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</si>
  <si>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</si>
  <si>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</si>
  <si>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</si>
  <si>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</si>
  <si>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</si>
  <si>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</si>
  <si>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</si>
  <si>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</si>
  <si>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</si>
  <si>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</si>
  <si>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</si>
  <si>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</si>
  <si>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</si>
  <si>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</si>
  <si>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</si>
  <si>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</si>
  <si>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</si>
  <si>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</si>
  <si>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</si>
  <si>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</si>
  <si>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</si>
  <si>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</si>
  <si>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</si>
  <si>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</si>
  <si>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</si>
  <si>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</si>
  <si>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</si>
  <si>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</si>
  <si>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</si>
  <si>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</si>
  <si>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</si>
  <si>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</si>
  <si>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</si>
  <si>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</si>
  <si>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</si>
  <si>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</si>
  <si>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</si>
  <si>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</si>
  <si>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</si>
  <si>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</si>
  <si>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</si>
  <si>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</si>
  <si>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</si>
  <si>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</si>
  <si>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</si>
  <si>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</si>
  <si>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</si>
  <si>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</si>
  <si>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</si>
  <si>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</si>
  <si>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</si>
  <si>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</si>
  <si>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</si>
  <si>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</si>
  <si>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</si>
  <si>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</si>
  <si>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</si>
  <si>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</si>
  <si>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</si>
  <si>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</si>
  <si>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</si>
  <si>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</si>
  <si>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</si>
  <si>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</si>
  <si>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</si>
  <si>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</si>
  <si>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</si>
  <si>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</si>
  <si>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</si>
  <si>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</si>
  <si>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</si>
  <si>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</si>
  <si>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</si>
  <si>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</si>
  <si>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</si>
  <si>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</si>
  <si>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</si>
  <si>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</si>
  <si>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</si>
  <si>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</si>
  <si>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</si>
  <si>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</si>
  <si>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</si>
  <si>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</si>
  <si>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</si>
  <si>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</si>
  <si>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</si>
  <si>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</si>
  <si>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</si>
  <si>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</si>
  <si>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</si>
  <si>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</si>
  <si>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</si>
  <si>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</si>
  <si>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</si>
  <si>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</si>
  <si>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</si>
  <si>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</si>
  <si>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</si>
  <si>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</si>
  <si>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</si>
  <si>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</si>
  <si>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</si>
  <si>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</si>
  <si>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</si>
  <si>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</si>
  <si>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</si>
  <si>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</si>
  <si>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</si>
  <si>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</si>
  <si>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</si>
  <si>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</si>
  <si>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</si>
  <si>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</si>
  <si>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</si>
  <si>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</si>
  <si>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</si>
  <si>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</si>
  <si>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</si>
  <si>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</si>
  <si>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</si>
  <si>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</si>
  <si>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</si>
  <si>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</si>
  <si>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</si>
  <si>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</si>
  <si>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</si>
  <si>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</si>
  <si>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</si>
  <si>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</si>
  <si>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</si>
  <si>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</si>
  <si>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</si>
  <si>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</si>
  <si>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</si>
  <si>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</si>
  <si>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</si>
  <si>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</si>
  <si>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</si>
  <si>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</si>
  <si>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</si>
  <si>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</si>
  <si>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</si>
  <si>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</si>
  <si>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</si>
  <si>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</si>
  <si>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</si>
  <si>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</si>
  <si>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</si>
  <si>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</si>
  <si>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</si>
  <si>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</si>
  <si>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</si>
  <si>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</si>
  <si>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</si>
  <si>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</si>
  <si>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</si>
  <si>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</si>
  <si>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</si>
  <si>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</si>
  <si>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</si>
  <si>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</si>
  <si>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</si>
  <si>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</si>
  <si>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</si>
  <si>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</si>
  <si>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</si>
  <si>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</si>
  <si>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</si>
  <si>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</si>
  <si>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</si>
  <si>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</si>
  <si>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</si>
  <si>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</si>
  <si>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</si>
  <si>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</si>
  <si>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</si>
  <si>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</si>
  <si>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</si>
  <si>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</si>
  <si>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</si>
  <si>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</si>
  <si>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</si>
  <si>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</si>
  <si>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</si>
  <si>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</si>
  <si>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</si>
  <si>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</si>
  <si>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</si>
  <si>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</si>
  <si>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</si>
  <si>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</si>
  <si>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</si>
  <si>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</si>
  <si>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</si>
  <si>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</si>
  <si>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</si>
  <si>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</si>
  <si>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</si>
  <si>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</si>
  <si>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</si>
  <si>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</si>
  <si>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</si>
  <si>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</si>
  <si>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</si>
  <si>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</si>
  <si>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</si>
  <si>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</si>
  <si>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</si>
  <si>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</si>
  <si>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</si>
  <si>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</si>
  <si>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</si>
  <si>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</si>
  <si>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</si>
  <si>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</si>
  <si>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</si>
  <si>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</si>
  <si>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</si>
  <si>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</si>
  <si>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</si>
  <si>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</si>
  <si>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</si>
  <si>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</si>
  <si>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</si>
  <si>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</si>
  <si>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</si>
  <si>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</si>
  <si>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</si>
  <si>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</si>
  <si>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</si>
  <si>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</si>
  <si>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</si>
  <si>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</si>
  <si>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</si>
  <si>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</si>
  <si>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</si>
  <si>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</si>
  <si>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</si>
  <si>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</si>
  <si>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</si>
  <si>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</si>
  <si>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</si>
  <si>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</si>
  <si>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</si>
  <si>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</si>
  <si>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</si>
  <si>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</si>
  <si>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</si>
  <si>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</si>
  <si>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</si>
  <si>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</si>
  <si>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</si>
  <si>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</si>
  <si>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</si>
  <si>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</si>
  <si>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</si>
  <si>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</si>
  <si>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</si>
  <si>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</si>
  <si>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</si>
  <si>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</si>
  <si>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</si>
  <si>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</si>
  <si>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</si>
  <si>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</si>
  <si>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</si>
  <si>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</si>
  <si>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</si>
  <si>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</si>
  <si>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</si>
  <si>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</si>
  <si>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</si>
  <si>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</si>
  <si>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</si>
  <si>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</si>
  <si>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</si>
  <si>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</si>
  <si>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</si>
  <si>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</si>
  <si>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</si>
  <si>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</si>
  <si>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</si>
  <si>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</si>
  <si>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</si>
  <si>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</si>
  <si>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</si>
  <si>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</si>
  <si>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</si>
  <si>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</si>
  <si>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</si>
  <si>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</si>
  <si>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</si>
  <si>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</si>
  <si>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</si>
  <si>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</si>
  <si>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</si>
  <si>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</si>
  <si>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</si>
  <si>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</si>
  <si>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</si>
  <si>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</si>
  <si>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</si>
  <si>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</si>
  <si>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</si>
  <si>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</si>
  <si>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</si>
  <si>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</si>
  <si>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</si>
  <si>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</si>
  <si>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</si>
  <si>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</si>
  <si>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</si>
  <si>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</si>
  <si>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</si>
  <si>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</si>
  <si>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</si>
  <si>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</si>
  <si>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</si>
  <si>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</si>
  <si>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</si>
  <si>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</si>
  <si>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</si>
  <si>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</si>
  <si>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</si>
  <si>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</si>
  <si>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</si>
  <si>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</si>
  <si>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</si>
  <si>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</si>
  <si>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</si>
  <si>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</si>
  <si>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</si>
  <si>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</si>
  <si>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</si>
  <si>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</si>
  <si>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</si>
  <si>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</si>
  <si>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</si>
  <si>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</si>
  <si>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</si>
  <si>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</si>
  <si>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</si>
  <si>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</si>
  <si>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</si>
  <si>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</si>
  <si>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</si>
  <si>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</si>
  <si>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</si>
  <si>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</si>
  <si>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</si>
  <si>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</si>
  <si>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</si>
  <si>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</si>
  <si>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</si>
  <si>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</si>
  <si>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</si>
  <si>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</si>
  <si>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</si>
  <si>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</si>
  <si>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</si>
  <si>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</si>
  <si>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</si>
  <si>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</si>
  <si>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</si>
  <si>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</si>
  <si>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</si>
  <si>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</si>
  <si>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</si>
  <si>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</si>
  <si>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</si>
  <si>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</si>
  <si>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</si>
  <si>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</si>
  <si>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</si>
  <si>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</si>
  <si>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</si>
  <si>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</si>
  <si>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</si>
  <si>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</si>
  <si>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</si>
  <si>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</si>
  <si>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</si>
  <si>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</si>
  <si>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</si>
  <si>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</si>
  <si>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</si>
  <si>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</si>
  <si>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</si>
  <si>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</si>
  <si>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</si>
  <si>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</si>
  <si>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</si>
  <si>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</si>
  <si>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</si>
  <si>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</si>
  <si>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</si>
  <si>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</si>
  <si>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</si>
  <si>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</si>
  <si>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</si>
  <si>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</si>
  <si>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</si>
  <si>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</si>
  <si>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</si>
  <si>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</si>
  <si>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</si>
  <si>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</si>
  <si>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</si>
  <si>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</si>
  <si>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</si>
  <si>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</si>
  <si>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</si>
  <si>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</si>
  <si>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</si>
  <si>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</si>
  <si>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</si>
  <si>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</si>
  <si>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</si>
  <si>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</si>
  <si>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</si>
  <si>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</si>
  <si>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</si>
  <si>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</si>
  <si>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</si>
  <si>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</si>
  <si>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</si>
  <si>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</si>
  <si>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</si>
  <si>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</si>
  <si>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</si>
  <si>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</si>
  <si>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</si>
  <si>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</si>
  <si>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</si>
  <si>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</si>
  <si>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</si>
  <si>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</si>
  <si>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</si>
  <si>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</si>
  <si>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</si>
  <si>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</si>
  <si>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</si>
  <si>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</si>
  <si>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</si>
  <si>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</si>
  <si>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</si>
  <si>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</si>
  <si>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</si>
  <si>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</si>
  <si>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</si>
  <si>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</si>
  <si>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</si>
  <si>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</si>
  <si>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</si>
  <si>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</si>
  <si>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</si>
  <si>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</si>
  <si>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</si>
  <si>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</si>
  <si>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</si>
  <si>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</si>
  <si>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</si>
  <si>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</si>
  <si>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</si>
  <si>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</si>
  <si>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</si>
  <si>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</si>
  <si>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</si>
  <si>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</si>
  <si>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</si>
  <si>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</si>
  <si>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</si>
  <si>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</si>
  <si>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</si>
  <si>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</si>
  <si>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</si>
  <si>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</si>
  <si>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</si>
  <si>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</si>
  <si>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</si>
  <si>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</si>
  <si>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</si>
  <si>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</si>
  <si>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</si>
  <si>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</si>
  <si>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</si>
  <si>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</si>
  <si>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</si>
  <si>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</si>
  <si>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</si>
  <si>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</si>
  <si>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</si>
  <si>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</si>
  <si>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</si>
  <si>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</si>
  <si>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</si>
  <si>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</si>
  <si>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</si>
  <si>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</si>
  <si>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</si>
  <si>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</si>
  <si>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</si>
  <si>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</si>
  <si>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</si>
  <si>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</si>
  <si>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</si>
  <si>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</si>
  <si>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</si>
  <si>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</si>
  <si>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</si>
  <si>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</si>
  <si>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</si>
  <si>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</si>
  <si>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</si>
  <si>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</si>
  <si>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</si>
  <si>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</si>
  <si>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</si>
  <si>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</si>
  <si>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</si>
  <si>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</si>
  <si>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</si>
  <si>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</si>
  <si>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</si>
  <si>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</si>
  <si>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</si>
  <si>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</si>
  <si>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</si>
  <si>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</si>
  <si>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</si>
  <si>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</si>
  <si>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</si>
  <si>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</si>
  <si>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</si>
  <si>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</si>
  <si>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</si>
  <si>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</si>
  <si>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</si>
  <si>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</si>
  <si>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</si>
  <si>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</si>
  <si>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</si>
  <si>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</si>
  <si>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</si>
  <si>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</si>
  <si>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</si>
  <si>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</si>
  <si>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</si>
  <si>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</si>
  <si>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</si>
  <si>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</si>
  <si>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</si>
  <si>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</si>
  <si>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</si>
  <si>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</si>
  <si>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</si>
  <si>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</si>
  <si>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</si>
  <si>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</si>
  <si>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</si>
  <si>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</si>
  <si>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</si>
  <si>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</si>
  <si>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</si>
  <si>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</si>
  <si>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</si>
  <si>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</si>
  <si>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</si>
  <si>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</si>
  <si>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</si>
  <si>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</si>
  <si>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</si>
  <si>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</si>
  <si>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</si>
  <si>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</si>
  <si>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</si>
  <si>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</si>
  <si>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</si>
  <si>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</si>
  <si>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</si>
  <si>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</si>
  <si>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</si>
  <si>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</si>
  <si>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</si>
  <si>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</si>
  <si>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</si>
  <si>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</si>
  <si>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</si>
  <si>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</si>
  <si>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</si>
  <si>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</si>
  <si>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</si>
  <si>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</si>
  <si>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</si>
  <si>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</si>
  <si>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</si>
  <si>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</si>
  <si>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</si>
  <si>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</si>
  <si>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</si>
  <si>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</si>
  <si>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</si>
  <si>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</si>
  <si>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</si>
  <si>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</si>
  <si>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</si>
  <si>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</si>
  <si>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</si>
  <si>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</si>
  <si>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</si>
  <si>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</si>
  <si>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</si>
  <si>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</si>
  <si>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</si>
  <si>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</si>
  <si>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</si>
  <si>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</si>
  <si>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</si>
  <si>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</si>
  <si>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</si>
  <si>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</si>
  <si>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</si>
  <si>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</si>
  <si>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</si>
  <si>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</si>
  <si>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</si>
  <si>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</si>
  <si>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</si>
  <si>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</si>
  <si>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</si>
  <si>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</si>
  <si>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</si>
  <si>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</si>
  <si>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</si>
  <si>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</si>
  <si>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</si>
  <si>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</si>
  <si>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</si>
  <si>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</si>
  <si>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</si>
  <si>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</si>
  <si>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</si>
  <si>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</si>
  <si>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</si>
  <si>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</si>
  <si>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</si>
  <si>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</si>
  <si>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</si>
  <si>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</si>
  <si>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</si>
  <si>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</si>
  <si>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</si>
  <si>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</si>
  <si>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</si>
  <si>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</si>
  <si>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</si>
  <si>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</si>
  <si>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</si>
  <si>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</si>
  <si>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</si>
  <si>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</si>
  <si>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</si>
  <si>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</si>
  <si>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</si>
  <si>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</si>
  <si>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</si>
  <si>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</si>
  <si>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</si>
  <si>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</si>
  <si>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</si>
  <si>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</si>
  <si>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</si>
  <si>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</si>
  <si>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</si>
  <si>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</si>
  <si>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</si>
  <si>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</si>
  <si>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</si>
  <si>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</si>
  <si>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</si>
  <si>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</si>
  <si>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</si>
  <si>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</si>
  <si>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</si>
  <si>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</si>
  <si>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</si>
  <si>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</si>
  <si>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</si>
  <si>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</si>
  <si>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</si>
  <si>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</si>
  <si>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</si>
  <si>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</si>
  <si>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</si>
  <si>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</si>
  <si>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</si>
  <si>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</si>
  <si>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</si>
  <si>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</si>
  <si>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</si>
  <si>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</si>
  <si>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</si>
  <si>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</si>
  <si>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</si>
  <si>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</si>
  <si>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</si>
  <si>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</si>
  <si>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</si>
  <si>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</si>
  <si>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</si>
  <si>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</si>
  <si>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</si>
  <si>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</si>
  <si>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</si>
  <si>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</si>
  <si>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</si>
  <si>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</si>
  <si>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</si>
  <si>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</si>
  <si>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</si>
  <si>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</si>
  <si>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</si>
  <si>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</si>
  <si>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</si>
  <si>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</si>
  <si>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</si>
  <si>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</si>
  <si>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</si>
  <si>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</si>
  <si>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</si>
  <si>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</si>
  <si>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</si>
  <si>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</si>
  <si>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</si>
  <si>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</si>
  <si>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</si>
  <si>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</si>
  <si>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</si>
  <si>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</si>
  <si>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</si>
  <si>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</si>
  <si>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</si>
  <si>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</si>
  <si>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</si>
  <si>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</si>
  <si>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</si>
  <si>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</si>
  <si>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</si>
  <si>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</si>
  <si>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</si>
  <si>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</si>
  <si>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</si>
  <si>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</si>
  <si>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</si>
  <si>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</si>
  <si>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</si>
  <si>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</si>
  <si>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</si>
  <si>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</si>
  <si>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</si>
  <si>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</si>
  <si>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</si>
  <si>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</si>
  <si>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</si>
  <si>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</si>
  <si>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</si>
  <si>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</si>
  <si>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</si>
  <si>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</si>
  <si>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</si>
  <si>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</si>
  <si>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</si>
  <si>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</si>
  <si>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</si>
  <si>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</si>
  <si>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</si>
  <si>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</si>
  <si>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</si>
  <si>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</si>
  <si>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</si>
  <si>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</si>
  <si>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</si>
  <si>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</si>
  <si>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</si>
  <si>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</si>
  <si>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</si>
  <si>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</si>
  <si>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</si>
  <si>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</si>
  <si>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</si>
  <si>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</si>
  <si>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</si>
  <si>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</si>
  <si>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</si>
  <si>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</si>
  <si>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</si>
  <si>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</si>
  <si>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</si>
  <si>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</si>
  <si>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</si>
  <si>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</si>
  <si>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</si>
  <si>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</si>
  <si>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</si>
  <si>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</si>
  <si>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</si>
  <si>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</si>
  <si>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</si>
  <si>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</si>
  <si>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</si>
  <si>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</si>
  <si>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</si>
  <si>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</si>
  <si>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</si>
  <si>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</si>
  <si>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</si>
  <si>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</si>
  <si>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</si>
  <si>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</si>
  <si>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</si>
  <si>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</si>
  <si>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</si>
  <si>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</si>
  <si>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</si>
  <si>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</si>
  <si>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</si>
  <si>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</si>
  <si>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</si>
  <si>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</si>
  <si>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</si>
  <si>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</si>
  <si>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</si>
  <si>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</si>
  <si>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</si>
  <si>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</si>
  <si>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</si>
  <si>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</si>
  <si>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</si>
  <si>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</si>
  <si>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</si>
  <si>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</si>
  <si>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</si>
  <si>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</si>
  <si>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</si>
  <si>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</si>
  <si>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</si>
  <si>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</si>
  <si>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</si>
  <si>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</si>
  <si>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</si>
  <si>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</si>
  <si>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</si>
  <si>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</si>
  <si>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</si>
  <si>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</si>
  <si>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</si>
  <si>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</si>
  <si>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</si>
  <si>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</si>
  <si>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</si>
  <si>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</si>
  <si>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</si>
  <si>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</si>
  <si>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</si>
  <si>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</si>
  <si>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</si>
  <si>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</si>
  <si>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</si>
  <si>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</si>
  <si>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</si>
  <si>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</si>
  <si>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</si>
  <si>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</si>
  <si>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</si>
  <si>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</si>
  <si>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</si>
  <si>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</si>
  <si>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</si>
  <si>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</si>
  <si>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</si>
  <si>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</si>
  <si>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</si>
  <si>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</si>
  <si>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</si>
  <si>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</si>
  <si>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</si>
  <si>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</si>
  <si>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</si>
  <si>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</si>
  <si>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</si>
  <si>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</si>
  <si>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</si>
  <si>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</si>
  <si>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</si>
  <si>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</si>
  <si>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</si>
  <si>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</si>
  <si>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</si>
  <si>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</si>
  <si>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</si>
  <si>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</si>
  <si>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</si>
  <si>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</si>
  <si>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</si>
  <si>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</si>
  <si>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</si>
  <si>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</si>
  <si>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</si>
  <si>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</si>
  <si>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</si>
  <si>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</si>
  <si>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</si>
  <si>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</si>
  <si>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</si>
  <si>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</si>
  <si>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</si>
  <si>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</si>
  <si>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</si>
  <si>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</si>
  <si>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</si>
  <si>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</si>
  <si>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</si>
  <si>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</si>
  <si>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</si>
  <si>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</si>
  <si>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</si>
  <si>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</si>
  <si>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</si>
  <si>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</si>
  <si>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</si>
  <si>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</si>
  <si>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</si>
  <si>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</si>
  <si>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</si>
  <si>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</si>
  <si>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</si>
  <si>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</si>
  <si>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</si>
  <si>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</si>
  <si>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</si>
  <si>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（選択してください）</t>
  </si>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</sst>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0" fontId="9" fillId="0" borderId="28" xfId="1" applyFont="1" applyBorder="1" applyAlignment="1">
      <alignment horizontal="left"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0" borderId="28" xfId="1" applyFont="1" applyBorder="1" applyAlignment="1">
      <alignmen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23" fillId="0" borderId="0" xfId="1" applyFont="1" applyAlignment="1">
      <alignment horizontal="center" vertical="center"/>
    </xf>
    <xf numFmtId="0" fontId="9" fillId="3" borderId="28" xfId="1" applyFont="1" applyFill="1" applyBorder="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4" borderId="2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3" fillId="2" borderId="0" xfId="0" applyFont="1" applyFill="1" applyAlignment="1">
      <alignment horizontal="right"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8" fontId="2" fillId="4" borderId="7" xfId="3" applyFont="1" applyFill="1" applyBorder="1" applyAlignment="1" applyProtection="1">
      <alignment vertical="center"/>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3" fillId="4" borderId="2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Font="1" applyFill="1" applyBorder="1" applyAlignment="1" applyProtection="1">
      <alignment horizontal="center" vertical="center"/>
      <protection locked="0"/>
    </xf>
    <xf numFmtId="0" fontId="20" fillId="7" borderId="28" xfId="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Font="1" applyFill="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38" fontId="2" fillId="3" borderId="0" xfId="3" applyFont="1" applyFill="1" applyBorder="1" applyAlignment="1" applyProtection="1">
      <alignment horizontal="right" vertical="center" shrinkToFit="1"/>
      <protection locked="0"/>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176" fontId="2" fillId="4" borderId="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176" fontId="2" fillId="4" borderId="45" xfId="3" applyNumberFormat="1" applyFont="1" applyFill="1" applyBorder="1" applyAlignment="1">
      <alignment horizontal="right" vertical="center" shrinkToFit="1"/>
    </xf>
    <xf numFmtId="0" fontId="3" fillId="0" borderId="11"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8"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2" borderId="20" xfId="0" applyFont="1" applyFill="1" applyBorder="1" applyAlignment="1">
      <alignment horizontal="center" vertical="center"/>
    </xf>
    <xf numFmtId="176" fontId="2" fillId="4" borderId="45" xfId="3" applyNumberFormat="1" applyFont="1" applyFill="1" applyBorder="1" applyAlignment="1">
      <alignmen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40" xfId="3" applyFont="1" applyFill="1" applyBorder="1" applyAlignment="1" applyProtection="1">
      <alignment horizontal="right" vertical="center" shrinkToFit="1"/>
      <protection locked="0"/>
    </xf>
    <xf numFmtId="0" fontId="2" fillId="2" borderId="5" xfId="0" applyFont="1" applyFill="1" applyBorder="1" applyAlignment="1">
      <alignment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ill>
        <patternFill>
          <bgColor theme="1" tint="0.499984740745262"/>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topLeftCell="A11" zoomScaleNormal="100" zoomScaleSheetLayoutView="100" workbookViewId="0">
      <selection activeCell="AJ6" sqref="AJ6"/>
    </sheetView>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5" t="s">
        <v>1</v>
      </c>
      <c r="R2" s="275"/>
      <c r="S2" s="275"/>
      <c r="T2" s="275"/>
      <c r="U2" s="275" t="s">
        <v>2</v>
      </c>
      <c r="V2" s="275"/>
      <c r="W2" s="275"/>
      <c r="X2" s="275"/>
      <c r="Y2" s="275"/>
      <c r="Z2" s="275"/>
      <c r="AA2" s="275"/>
      <c r="AB2" s="275"/>
      <c r="AC2" s="275"/>
      <c r="AD2" s="275"/>
    </row>
    <row r="3" spans="1:42" ht="12" customHeight="1">
      <c r="Q3" s="91"/>
      <c r="R3" s="91"/>
      <c r="S3" s="91"/>
      <c r="T3" s="91"/>
      <c r="U3" s="91"/>
      <c r="V3" s="91"/>
      <c r="W3" s="91"/>
      <c r="X3" s="91"/>
      <c r="Y3" s="91"/>
      <c r="Z3" s="91"/>
      <c r="AA3" s="91"/>
      <c r="AB3" s="91"/>
      <c r="AC3" s="91"/>
      <c r="AD3" s="91"/>
    </row>
    <row r="4" spans="1:42" ht="24.75" customHeight="1">
      <c r="B4" s="275" t="s">
        <v>3</v>
      </c>
      <c r="C4" s="275"/>
      <c r="D4" s="275"/>
      <c r="E4" s="275"/>
      <c r="F4" s="276" t="s">
        <v>4</v>
      </c>
      <c r="G4" s="276"/>
      <c r="H4" s="276"/>
      <c r="I4" s="276"/>
      <c r="J4" s="276"/>
      <c r="K4" s="276"/>
      <c r="L4" s="276"/>
      <c r="M4" s="276"/>
      <c r="N4" s="276"/>
      <c r="O4" s="276"/>
      <c r="P4" s="91"/>
      <c r="Q4" s="275" t="s">
        <v>5</v>
      </c>
      <c r="R4" s="275"/>
      <c r="S4" s="275"/>
      <c r="T4" s="275"/>
      <c r="U4" s="276" t="s">
        <v>4</v>
      </c>
      <c r="V4" s="276"/>
      <c r="W4" s="276"/>
      <c r="X4" s="276"/>
      <c r="Y4" s="276"/>
      <c r="Z4" s="276"/>
      <c r="AA4" s="276"/>
      <c r="AB4" s="276"/>
      <c r="AC4" s="276"/>
      <c r="AD4" s="276"/>
    </row>
    <row r="5" spans="1:42" ht="49.5" customHeight="1">
      <c r="A5" s="270" t="s">
        <v>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01"/>
      <c r="AF5" s="201"/>
      <c r="AG5" s="201"/>
      <c r="AH5" s="201"/>
    </row>
    <row r="6" spans="1:42" ht="30" customHeight="1">
      <c r="A6" s="258"/>
      <c r="B6" s="259" t="s">
        <v>948</v>
      </c>
      <c r="C6" s="262"/>
      <c r="D6" s="262"/>
      <c r="E6" s="262"/>
      <c r="F6" s="274" t="s">
        <v>949</v>
      </c>
      <c r="G6" s="274"/>
      <c r="H6" s="274"/>
      <c r="I6" s="274"/>
      <c r="J6" s="274"/>
      <c r="K6" s="274"/>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954</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950</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1" t="s">
        <v>9</v>
      </c>
      <c r="C14" s="271"/>
      <c r="D14" s="271"/>
      <c r="E14" s="271"/>
      <c r="F14" s="271"/>
      <c r="G14" s="271"/>
      <c r="H14" s="271"/>
      <c r="I14" s="271"/>
      <c r="J14" s="271"/>
      <c r="K14" s="271"/>
      <c r="L14" s="271"/>
      <c r="M14" s="272"/>
      <c r="N14" s="272"/>
      <c r="O14" s="272"/>
      <c r="P14" s="272"/>
      <c r="Q14" s="272"/>
      <c r="R14" s="272"/>
      <c r="S14" s="272"/>
      <c r="T14" s="272"/>
      <c r="U14" s="272"/>
      <c r="V14" s="272"/>
      <c r="W14" s="272"/>
      <c r="X14" s="272"/>
      <c r="Y14" s="272"/>
    </row>
    <row r="15" spans="1:42" ht="24.75" customHeight="1" thickBot="1">
      <c r="B15" s="280" t="s">
        <v>10</v>
      </c>
      <c r="C15" s="280"/>
      <c r="D15" s="280"/>
      <c r="E15" s="280"/>
      <c r="F15" s="280"/>
      <c r="G15" s="280"/>
      <c r="H15" s="280"/>
      <c r="I15" s="280"/>
      <c r="J15" s="280"/>
      <c r="K15" s="280"/>
      <c r="L15" s="280"/>
      <c r="M15" s="273"/>
      <c r="N15" s="273"/>
      <c r="O15" s="273"/>
      <c r="P15" s="273"/>
      <c r="Q15" s="273"/>
      <c r="R15" s="273"/>
      <c r="S15" s="273"/>
      <c r="T15" s="273"/>
      <c r="U15" s="273"/>
      <c r="V15" s="273"/>
      <c r="W15" s="273"/>
      <c r="X15" s="273"/>
      <c r="Y15" s="273"/>
      <c r="AI15" s="204" t="s">
        <v>11</v>
      </c>
    </row>
    <row r="16" spans="1:42" ht="24.75" customHeight="1" thickBot="1">
      <c r="A16" s="30"/>
      <c r="B16" s="281" t="s">
        <v>12</v>
      </c>
      <c r="C16" s="282"/>
      <c r="D16" s="283"/>
      <c r="E16" s="271" t="s">
        <v>13</v>
      </c>
      <c r="F16" s="271"/>
      <c r="G16" s="271"/>
      <c r="H16" s="271"/>
      <c r="I16" s="271"/>
      <c r="J16" s="271"/>
      <c r="K16" s="271"/>
      <c r="L16" s="271"/>
      <c r="M16" s="294"/>
      <c r="N16" s="294"/>
      <c r="O16" s="294"/>
      <c r="P16" s="294"/>
      <c r="Q16" s="294"/>
      <c r="R16" s="294"/>
      <c r="S16" s="294"/>
      <c r="T16" s="294"/>
      <c r="U16" s="205"/>
      <c r="V16" s="205"/>
      <c r="W16" s="205"/>
      <c r="X16" s="205"/>
      <c r="Y16" s="205"/>
      <c r="AF16" s="206" t="str">
        <f>IFERROR(VLOOKUP(M16,リスト用!C3:D49,2,FALSE),"")</f>
        <v/>
      </c>
      <c r="AI16" s="267" t="str">
        <f>HYPERLINK("mailto:"&amp;AF16,AF16)</f>
        <v/>
      </c>
      <c r="AJ16" s="268"/>
      <c r="AK16" s="268"/>
      <c r="AL16" s="268"/>
      <c r="AM16" s="268"/>
      <c r="AN16" s="268"/>
      <c r="AO16" s="268"/>
      <c r="AP16" s="269"/>
    </row>
    <row r="17" spans="1:37" ht="24.75" customHeight="1">
      <c r="A17" s="30"/>
      <c r="B17" s="284"/>
      <c r="C17" s="285"/>
      <c r="D17" s="286"/>
      <c r="E17" s="271" t="s">
        <v>15</v>
      </c>
      <c r="F17" s="271"/>
      <c r="G17" s="271"/>
      <c r="H17" s="271"/>
      <c r="I17" s="271"/>
      <c r="J17" s="271"/>
      <c r="K17" s="271"/>
      <c r="L17" s="271"/>
      <c r="M17" s="279"/>
      <c r="N17" s="279"/>
      <c r="O17" s="279"/>
      <c r="P17" s="279"/>
      <c r="Q17" s="279"/>
      <c r="R17" s="279"/>
      <c r="S17" s="279"/>
      <c r="T17" s="279"/>
      <c r="U17" s="279"/>
      <c r="V17" s="279"/>
      <c r="W17" s="279"/>
      <c r="X17" s="279"/>
      <c r="Y17" s="279"/>
      <c r="AI17" s="204" t="s">
        <v>955</v>
      </c>
    </row>
    <row r="18" spans="1:37" ht="24.75" customHeight="1">
      <c r="A18" s="30"/>
      <c r="B18" s="271" t="s">
        <v>16</v>
      </c>
      <c r="C18" s="271"/>
      <c r="D18" s="271"/>
      <c r="E18" s="271"/>
      <c r="F18" s="271"/>
      <c r="G18" s="271"/>
      <c r="H18" s="271"/>
      <c r="I18" s="271"/>
      <c r="J18" s="271"/>
      <c r="K18" s="271"/>
      <c r="L18" s="271"/>
      <c r="M18" s="279"/>
      <c r="N18" s="279"/>
      <c r="O18" s="279"/>
      <c r="P18" s="279"/>
      <c r="Q18" s="279"/>
      <c r="R18" s="279"/>
      <c r="S18" s="279"/>
      <c r="T18" s="279"/>
      <c r="AI18" s="264" t="s">
        <v>956</v>
      </c>
    </row>
    <row r="19" spans="1:37" ht="24.75" customHeight="1">
      <c r="A19" s="30"/>
      <c r="B19" s="281" t="s">
        <v>932</v>
      </c>
      <c r="C19" s="282"/>
      <c r="D19" s="283"/>
      <c r="E19" s="290" t="s">
        <v>933</v>
      </c>
      <c r="F19" s="291"/>
      <c r="G19" s="291"/>
      <c r="H19" s="291"/>
      <c r="I19" s="291"/>
      <c r="J19" s="291"/>
      <c r="K19" s="291"/>
      <c r="L19" s="292"/>
      <c r="M19" s="287"/>
      <c r="N19" s="288"/>
      <c r="O19" s="288"/>
      <c r="P19" s="288"/>
      <c r="Q19" s="288"/>
      <c r="R19" s="288"/>
      <c r="S19" s="288"/>
      <c r="T19" s="289"/>
      <c r="AK19" s="252"/>
    </row>
    <row r="20" spans="1:37" ht="24.75" customHeight="1">
      <c r="A20" s="30"/>
      <c r="B20" s="284"/>
      <c r="C20" s="285"/>
      <c r="D20" s="286"/>
      <c r="E20" s="290" t="s">
        <v>934</v>
      </c>
      <c r="F20" s="291"/>
      <c r="G20" s="291"/>
      <c r="H20" s="291"/>
      <c r="I20" s="291"/>
      <c r="J20" s="291"/>
      <c r="K20" s="291"/>
      <c r="L20" s="292"/>
      <c r="M20" s="287"/>
      <c r="N20" s="288"/>
      <c r="O20" s="288"/>
      <c r="P20" s="288"/>
      <c r="Q20" s="288"/>
      <c r="R20" s="288"/>
      <c r="S20" s="288"/>
      <c r="T20" s="289"/>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7" t="s">
        <v>22</v>
      </c>
      <c r="H23" s="277"/>
      <c r="I23" s="174"/>
      <c r="J23" s="29" t="s">
        <v>23</v>
      </c>
      <c r="K23" s="278"/>
      <c r="L23" s="278"/>
      <c r="M23" s="91" t="s">
        <v>24</v>
      </c>
      <c r="N23" s="278"/>
      <c r="O23" s="278"/>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7" t="s">
        <v>22</v>
      </c>
      <c r="W26" s="277"/>
      <c r="X26" s="174"/>
      <c r="Y26" s="29" t="s">
        <v>23</v>
      </c>
      <c r="Z26" s="278"/>
      <c r="AA26" s="278"/>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7" t="s">
        <v>22</v>
      </c>
      <c r="W28" s="277"/>
      <c r="X28" s="243"/>
      <c r="Y28" s="29" t="s">
        <v>23</v>
      </c>
      <c r="Z28" s="278"/>
      <c r="AA28" s="278"/>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95"/>
      <c r="Y31" s="295"/>
      <c r="Z31" s="295"/>
      <c r="AA31" s="295"/>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95"/>
      <c r="Y32" s="295"/>
      <c r="Z32" s="295"/>
      <c r="AA32" s="295"/>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97">
        <f>X31*780+IFERROR(X32/AI41,0)</f>
        <v>0</v>
      </c>
      <c r="Y35" s="297"/>
      <c r="Z35" s="297"/>
      <c r="AA35" s="297"/>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93" t="s">
        <v>22</v>
      </c>
      <c r="W41" s="293"/>
      <c r="X41" s="237"/>
      <c r="Y41" s="207" t="s">
        <v>23</v>
      </c>
      <c r="Z41" s="278"/>
      <c r="AA41" s="278"/>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93" t="s">
        <v>22</v>
      </c>
      <c r="W42" s="293"/>
      <c r="X42" s="237"/>
      <c r="Y42" s="207" t="s">
        <v>23</v>
      </c>
      <c r="Z42" s="278"/>
      <c r="AA42" s="278"/>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95"/>
      <c r="Y47" s="295"/>
      <c r="Z47" s="295"/>
      <c r="AA47" s="295"/>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95"/>
      <c r="Y48" s="295"/>
      <c r="Z48" s="295"/>
      <c r="AA48" s="295"/>
      <c r="AB48" s="29" t="s">
        <v>38</v>
      </c>
    </row>
    <row r="49" spans="1:39" ht="24.75" customHeight="1">
      <c r="A49" s="30"/>
      <c r="B49" s="90" t="s">
        <v>47</v>
      </c>
      <c r="D49" s="90" t="s">
        <v>915</v>
      </c>
      <c r="F49" s="91"/>
      <c r="G49" s="91"/>
      <c r="J49" s="91"/>
      <c r="K49" s="91"/>
      <c r="L49" s="91"/>
      <c r="M49" s="91"/>
      <c r="N49" s="91"/>
      <c r="O49" s="91"/>
      <c r="P49" s="91"/>
      <c r="Q49" s="91"/>
      <c r="R49" s="91"/>
      <c r="S49" s="91"/>
      <c r="X49" s="296">
        <f>(X47+X48)*1.165</f>
        <v>0</v>
      </c>
      <c r="Y49" s="296"/>
      <c r="Z49" s="296"/>
      <c r="AA49" s="296"/>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957</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sG9E2fjyexOfoKX1Aip2bDS3HunRuPDi4ChOC4iVUSp26ZLWTcu0h5EfVAk4IfB+WqDlZR9bmgIY6xuSYp+pIA==" saltValue="x3mKER94//BP/E9acPTXmA==" spinCount="100000" sheet="1" objects="1" scenarios="1"/>
  <mergeCells count="42">
    <mergeCell ref="X47:AA47"/>
    <mergeCell ref="X48:AA48"/>
    <mergeCell ref="X49:AA49"/>
    <mergeCell ref="X31:AA31"/>
    <mergeCell ref="X35:AA35"/>
    <mergeCell ref="X32:AA32"/>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AI16:AP16"/>
    <mergeCell ref="A5:AD5"/>
    <mergeCell ref="B14:L14"/>
    <mergeCell ref="M14:Y14"/>
    <mergeCell ref="M15:Y15"/>
    <mergeCell ref="F6:K6"/>
  </mergeCells>
  <phoneticPr fontId="1"/>
  <dataValidations count="8">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I23 X26 X28 X42" xr:uid="{23263A35-7DE2-47A2-AB69-5FBD7A0D33E5}">
      <formula1>"7,8"</formula1>
    </dataValidation>
    <dataValidation type="list" allowBlank="1" showInputMessage="1" showErrorMessage="1" sqref="F6:K6" xr:uid="{7368CF3F-5A78-4FC6-BBB2-BB2016571145}">
      <formula1>"（選択してください）,新規届出,計画書提出"</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312" t="s">
        <v>62</v>
      </c>
      <c r="E2" s="312"/>
      <c r="F2" s="312"/>
      <c r="G2" s="312"/>
      <c r="H2" s="312"/>
      <c r="I2" s="312"/>
      <c r="J2" s="312"/>
      <c r="K2" s="312"/>
      <c r="L2" s="312"/>
      <c r="M2" s="312"/>
      <c r="N2" s="312"/>
      <c r="O2" s="312"/>
      <c r="P2" s="312"/>
      <c r="Q2" s="312"/>
      <c r="R2" s="312"/>
      <c r="S2" s="312"/>
      <c r="T2" s="312"/>
      <c r="U2" s="312"/>
      <c r="V2" s="300" t="str">
        <f>IF(E12=0,"",IF(H12&gt;3,E12,E12-1))</f>
        <v/>
      </c>
      <c r="W2" s="300"/>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c r="AH4" s="177"/>
      <c r="AI4" s="177"/>
    </row>
    <row r="5" spans="1:35"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22" t="s">
        <v>22</v>
      </c>
      <c r="C9" s="323"/>
      <c r="D9" s="323"/>
      <c r="E9" s="304" t="str">
        <f>IF(別添!X41=0,"",別添!X41)</f>
        <v/>
      </c>
      <c r="F9" s="304"/>
      <c r="G9" s="18" t="s">
        <v>23</v>
      </c>
      <c r="H9" s="304" t="str">
        <f>IF(別添!Z41=0,"",別添!Z41)</f>
        <v/>
      </c>
      <c r="I9" s="304"/>
      <c r="J9" s="18" t="s">
        <v>66</v>
      </c>
      <c r="K9" s="18"/>
      <c r="L9" s="18" t="s">
        <v>67</v>
      </c>
      <c r="M9" s="18" t="s">
        <v>22</v>
      </c>
      <c r="N9" s="18"/>
      <c r="O9" s="304" t="str">
        <f>IF(別添!X42=0,"",別添!X42)</f>
        <v/>
      </c>
      <c r="P9" s="304"/>
      <c r="Q9" s="18" t="s">
        <v>23</v>
      </c>
      <c r="R9" s="304" t="str">
        <f>IF(別添!Z42=0,"",別添!Z42)</f>
        <v/>
      </c>
      <c r="S9" s="304"/>
      <c r="T9" s="19" t="s">
        <v>66</v>
      </c>
      <c r="V9" s="305" t="str">
        <f>IF(別添!AI41=0,"",別添!AI41)</f>
        <v/>
      </c>
      <c r="W9" s="305"/>
      <c r="X9" s="305"/>
      <c r="Y9" s="306"/>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22" t="s">
        <v>22</v>
      </c>
      <c r="C12" s="323"/>
      <c r="D12" s="323"/>
      <c r="E12" s="304" t="str">
        <f>IF(別添!X26=0,"",別添!X26)</f>
        <v/>
      </c>
      <c r="F12" s="304"/>
      <c r="G12" s="18" t="s">
        <v>23</v>
      </c>
      <c r="H12" s="304" t="str">
        <f>IF(別添!Z26=0,"",別添!Z26)</f>
        <v/>
      </c>
      <c r="I12" s="304"/>
      <c r="J12" s="18" t="s">
        <v>66</v>
      </c>
      <c r="K12" s="18"/>
      <c r="L12" s="18" t="s">
        <v>67</v>
      </c>
      <c r="M12" s="18" t="s">
        <v>22</v>
      </c>
      <c r="N12" s="18"/>
      <c r="O12" s="304" t="str">
        <f>IF(別添!X28=0,"",別添!X28)</f>
        <v/>
      </c>
      <c r="P12" s="304"/>
      <c r="Q12" s="18" t="s">
        <v>23</v>
      </c>
      <c r="R12" s="304" t="str">
        <f>IF(別添!Z28=0,"",別添!Z28)</f>
        <v/>
      </c>
      <c r="S12" s="304"/>
      <c r="T12" s="19" t="s">
        <v>66</v>
      </c>
      <c r="V12" s="305" t="str">
        <f>IF(別添!AI26=0,"",別添!AI26)</f>
        <v/>
      </c>
      <c r="W12" s="305"/>
      <c r="X12" s="305"/>
      <c r="Y12" s="306"/>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24">
        <f>IFERROR(別添!X31*780*V12,0)</f>
        <v>0</v>
      </c>
      <c r="AC18" s="324"/>
      <c r="AD18" s="324"/>
      <c r="AE18" s="324"/>
      <c r="AF18" s="32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17">
        <f>IFERROR(AI19+AI22,0)</f>
        <v>0</v>
      </c>
      <c r="AC19" s="317"/>
      <c r="AD19" s="317"/>
      <c r="AE19" s="317"/>
      <c r="AF19" s="317"/>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08">
        <f>別添!X32</f>
        <v>0</v>
      </c>
      <c r="AC20" s="308"/>
      <c r="AD20" s="308"/>
      <c r="AE20" s="308"/>
      <c r="AF20" s="308"/>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09">
        <f>IFERROR(AB18-AB19+AB20,0)</f>
        <v>0</v>
      </c>
      <c r="AC21" s="309"/>
      <c r="AD21" s="309"/>
      <c r="AE21" s="309"/>
      <c r="AF21" s="309"/>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0">
        <f>IFERROR(別添!X49*V9,0)</f>
        <v>0</v>
      </c>
      <c r="AC24" s="310"/>
      <c r="AD24" s="310"/>
      <c r="AE24" s="310"/>
      <c r="AF24" s="310"/>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1">
        <f>AB21</f>
        <v>0</v>
      </c>
      <c r="AC25" s="311"/>
      <c r="AD25" s="311"/>
      <c r="AE25" s="311"/>
      <c r="AF25" s="311"/>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07">
        <f>別添!X47</f>
        <v>0</v>
      </c>
      <c r="AC28" s="307"/>
      <c r="AD28" s="307"/>
      <c r="AE28" s="307"/>
      <c r="AF28" s="307"/>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299" t="s">
        <v>89</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175"/>
      <c r="AI30" s="175"/>
    </row>
    <row r="31" spans="1:41" ht="15" customHeight="1">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300" t="str">
        <f>IF(別添!I23=0,"",別添!I23)</f>
        <v/>
      </c>
      <c r="F33" s="300"/>
      <c r="G33" s="48" t="s">
        <v>23</v>
      </c>
      <c r="H33" s="300" t="str">
        <f>IF(別添!K23=0,"",別添!K23)</f>
        <v/>
      </c>
      <c r="I33" s="300"/>
      <c r="J33" s="48" t="s">
        <v>66</v>
      </c>
      <c r="K33" s="300" t="str">
        <f>IF(別添!N23=0,"",別添!N23)</f>
        <v/>
      </c>
      <c r="L33" s="300"/>
      <c r="M33" s="48" t="s">
        <v>25</v>
      </c>
      <c r="N33" s="48"/>
      <c r="O33" s="48"/>
      <c r="P33" s="48" t="s">
        <v>90</v>
      </c>
      <c r="Q33" s="48"/>
      <c r="R33" s="48"/>
      <c r="S33" s="48"/>
      <c r="T33" s="301" t="str">
        <f>IF(別添!M18=0,"",別添!M18)</f>
        <v/>
      </c>
      <c r="U33" s="301"/>
      <c r="V33" s="301"/>
      <c r="W33" s="301"/>
      <c r="X33" s="301"/>
      <c r="Y33" s="301"/>
      <c r="Z33" s="301"/>
      <c r="AA33" s="301"/>
      <c r="AB33" s="301"/>
      <c r="AC33" s="301"/>
      <c r="AD33" s="301"/>
      <c r="AE33" s="301"/>
      <c r="AF33" s="301"/>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02" t="s">
        <v>52</v>
      </c>
      <c r="B36" s="298" t="s">
        <v>928</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99"/>
      <c r="AI36" s="175"/>
    </row>
    <row r="37" spans="1:35" ht="15" customHeight="1">
      <c r="A37" s="303"/>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99"/>
      <c r="AI37" s="175"/>
    </row>
    <row r="38" spans="1:35" ht="15" customHeight="1">
      <c r="A38" s="302" t="s">
        <v>54</v>
      </c>
      <c r="B38" s="298" t="s">
        <v>92</v>
      </c>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99"/>
      <c r="AI38" s="175"/>
    </row>
    <row r="39" spans="1:35" ht="15" customHeight="1">
      <c r="A39" s="303"/>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99"/>
      <c r="AI39" s="175"/>
    </row>
    <row r="40" spans="1:35" ht="15" customHeight="1">
      <c r="A40" s="196" t="s">
        <v>20</v>
      </c>
      <c r="B40" s="298" t="s">
        <v>93</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99"/>
      <c r="AI40" s="175"/>
    </row>
    <row r="41" spans="1:35" ht="15" customHeight="1">
      <c r="A41" s="197"/>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99"/>
      <c r="AI41" s="175"/>
    </row>
    <row r="42" spans="1:35" ht="15" customHeight="1">
      <c r="A42" s="1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99"/>
      <c r="AI42" s="175"/>
    </row>
    <row r="43" spans="1:35" ht="15" customHeight="1">
      <c r="A43" s="302" t="s">
        <v>28</v>
      </c>
      <c r="B43" s="298" t="s">
        <v>94</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99"/>
      <c r="AI43" s="175"/>
    </row>
    <row r="44" spans="1:35" ht="15" customHeight="1">
      <c r="A44" s="303"/>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99"/>
      <c r="AI44" s="175"/>
    </row>
    <row r="45" spans="1:35" ht="15" customHeight="1">
      <c r="A45" s="303"/>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99"/>
      <c r="AI45" s="175"/>
    </row>
    <row r="46" spans="1:35" ht="15" customHeight="1">
      <c r="A46" s="303"/>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99"/>
      <c r="AI46" s="175"/>
    </row>
    <row r="47" spans="1:35" ht="15" customHeight="1">
      <c r="A47" s="303"/>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99"/>
      <c r="AI47" s="175"/>
    </row>
    <row r="48" spans="1:35" ht="15" customHeight="1">
      <c r="A48" s="303"/>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99"/>
      <c r="AI48" s="175"/>
    </row>
    <row r="49" spans="1:35" ht="15" customHeight="1">
      <c r="A49" s="302" t="s">
        <v>32</v>
      </c>
      <c r="B49" s="298" t="s">
        <v>917</v>
      </c>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99"/>
      <c r="AI49" s="175"/>
    </row>
    <row r="50" spans="1:35" ht="15" customHeight="1">
      <c r="A50" s="303"/>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99"/>
      <c r="AI50" s="175"/>
    </row>
    <row r="51" spans="1:35" ht="15" customHeight="1">
      <c r="A51" s="1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 ref="R12:S12"/>
    <mergeCell ref="V12:Y12"/>
    <mergeCell ref="O9:P9"/>
    <mergeCell ref="R9:S9"/>
    <mergeCell ref="AB28:AF28"/>
    <mergeCell ref="AB20:AF20"/>
    <mergeCell ref="AB21:AF21"/>
    <mergeCell ref="AB24:AF24"/>
    <mergeCell ref="AB25:AF25"/>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59" t="s">
        <v>250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91"/>
      <c r="B4" s="91"/>
      <c r="C4" s="91"/>
      <c r="D4" s="91"/>
      <c r="E4" s="91"/>
      <c r="G4" s="91"/>
      <c r="H4" s="91"/>
      <c r="I4" s="91"/>
    </row>
    <row r="5" spans="1:39" ht="24.75" customHeight="1">
      <c r="A5" s="30" t="s">
        <v>8</v>
      </c>
      <c r="B5" s="361" t="s">
        <v>9</v>
      </c>
      <c r="C5" s="361"/>
      <c r="D5" s="361"/>
      <c r="E5" s="361"/>
      <c r="F5" s="361"/>
      <c r="G5" s="361"/>
      <c r="H5" s="361"/>
      <c r="I5" s="361"/>
      <c r="J5" s="361"/>
      <c r="K5" s="361"/>
      <c r="L5" s="362" t="str">
        <f>IF(訪問看護ステーションコード="","",訪問看護ステーションコード)</f>
        <v/>
      </c>
      <c r="M5" s="362"/>
      <c r="N5" s="362"/>
      <c r="O5" s="362"/>
      <c r="P5" s="362"/>
      <c r="Q5" s="362"/>
      <c r="R5" s="362"/>
      <c r="S5" s="362"/>
      <c r="T5" s="362"/>
      <c r="U5" s="362"/>
      <c r="V5" s="362"/>
      <c r="W5" s="362"/>
      <c r="X5" s="362"/>
    </row>
    <row r="6" spans="1:39" ht="24.75" customHeight="1">
      <c r="B6" s="361" t="s">
        <v>10</v>
      </c>
      <c r="C6" s="361"/>
      <c r="D6" s="361"/>
      <c r="E6" s="361"/>
      <c r="F6" s="361"/>
      <c r="G6" s="361"/>
      <c r="H6" s="361"/>
      <c r="I6" s="361"/>
      <c r="J6" s="361"/>
      <c r="K6" s="361"/>
      <c r="L6" s="363" t="str">
        <f>IF(訪問看護ステーション名="","",訪問看護ステーション名)</f>
        <v/>
      </c>
      <c r="M6" s="363"/>
      <c r="N6" s="363"/>
      <c r="O6" s="363"/>
      <c r="P6" s="363"/>
      <c r="Q6" s="363"/>
      <c r="R6" s="363"/>
      <c r="S6" s="363"/>
      <c r="T6" s="363"/>
      <c r="U6" s="363"/>
      <c r="V6" s="363"/>
      <c r="W6" s="363"/>
      <c r="X6" s="363"/>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7"/>
      <c r="K11" s="278"/>
      <c r="L11" s="277" t="s">
        <v>254</v>
      </c>
      <c r="M11" s="277"/>
      <c r="N11" s="278"/>
      <c r="O11" s="277" t="s">
        <v>255</v>
      </c>
      <c r="P11" s="277"/>
      <c r="Q11" s="278"/>
      <c r="R11" s="277" t="s">
        <v>256</v>
      </c>
      <c r="S11" s="277"/>
      <c r="T11" s="278"/>
      <c r="U11" s="277" t="s">
        <v>257</v>
      </c>
      <c r="V11" s="277"/>
      <c r="W11" s="277"/>
    </row>
    <row r="12" spans="1:39" ht="24.75" customHeight="1">
      <c r="A12" s="30"/>
      <c r="B12" s="91"/>
      <c r="C12" s="91"/>
      <c r="D12" s="91"/>
      <c r="E12" s="91"/>
      <c r="F12" s="125"/>
      <c r="G12" s="90" t="s">
        <v>258</v>
      </c>
      <c r="H12" s="91"/>
      <c r="I12" s="91"/>
      <c r="J12" s="277"/>
      <c r="K12" s="278"/>
      <c r="L12" s="277"/>
      <c r="M12" s="277"/>
      <c r="N12" s="278"/>
      <c r="O12" s="277"/>
      <c r="P12" s="277"/>
      <c r="Q12" s="278"/>
      <c r="R12" s="277"/>
      <c r="S12" s="277"/>
      <c r="T12" s="278"/>
      <c r="U12" s="277"/>
      <c r="V12" s="277"/>
      <c r="W12" s="277"/>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56" t="s">
        <v>273</v>
      </c>
      <c r="D24" s="356"/>
      <c r="E24" s="356"/>
      <c r="F24" s="356"/>
      <c r="G24" s="356"/>
      <c r="H24" s="356" t="s">
        <v>274</v>
      </c>
      <c r="I24" s="356"/>
      <c r="J24" s="356"/>
      <c r="K24" s="356"/>
      <c r="L24" s="356"/>
      <c r="M24" s="356"/>
      <c r="N24" s="356"/>
      <c r="Q24" s="356" t="s">
        <v>273</v>
      </c>
      <c r="R24" s="356"/>
      <c r="S24" s="356"/>
      <c r="T24" s="356"/>
      <c r="U24" s="356"/>
      <c r="V24" s="356" t="s">
        <v>274</v>
      </c>
      <c r="W24" s="356"/>
      <c r="X24" s="356"/>
      <c r="Y24" s="356"/>
      <c r="Z24" s="356"/>
      <c r="AA24" s="356"/>
      <c r="AB24" s="356"/>
      <c r="AL24" s="144"/>
      <c r="AM24" s="144"/>
      <c r="AN24" s="144"/>
      <c r="AO24" s="144"/>
      <c r="AP24" s="144"/>
      <c r="AQ24" s="144"/>
      <c r="AR24" s="144"/>
      <c r="AS24" s="144"/>
      <c r="AT24" s="144"/>
    </row>
    <row r="25" spans="1:46" ht="24.75" customHeight="1">
      <c r="A25" s="30"/>
      <c r="B25" s="45"/>
      <c r="C25" s="357">
        <v>2023</v>
      </c>
      <c r="D25" s="358"/>
      <c r="E25" s="166" t="s">
        <v>23</v>
      </c>
      <c r="F25" s="169" t="str">
        <f>IF(AK11=2,"6",IF(AK11=3,"9",IF(AK11=4,"12","3")))</f>
        <v>3</v>
      </c>
      <c r="G25" s="168" t="s">
        <v>24</v>
      </c>
      <c r="H25" s="353"/>
      <c r="I25" s="353"/>
      <c r="J25" s="353"/>
      <c r="K25" s="353"/>
      <c r="L25" s="353"/>
      <c r="M25" s="353"/>
      <c r="N25" s="353"/>
      <c r="Q25" s="350">
        <f>EDATE($C30,1)</f>
        <v>45170</v>
      </c>
      <c r="R25" s="351"/>
      <c r="S25" s="351"/>
      <c r="T25" s="351"/>
      <c r="U25" s="352"/>
      <c r="V25" s="353"/>
      <c r="W25" s="353"/>
      <c r="X25" s="353"/>
      <c r="Y25" s="353"/>
      <c r="Z25" s="353"/>
      <c r="AA25" s="353"/>
      <c r="AB25" s="353"/>
      <c r="AK25" s="167" t="str">
        <f>C25&amp;"/"&amp;F25</f>
        <v>2023/3</v>
      </c>
      <c r="AL25" s="144"/>
      <c r="AM25" s="144"/>
      <c r="AN25" s="144"/>
      <c r="AO25" s="144"/>
      <c r="AP25" s="144"/>
      <c r="AQ25" s="144"/>
      <c r="AR25" s="144"/>
      <c r="AS25" s="144"/>
      <c r="AT25" s="144"/>
    </row>
    <row r="26" spans="1:46" ht="24.75" customHeight="1">
      <c r="A26" s="30"/>
      <c r="B26" s="45"/>
      <c r="C26" s="350">
        <f>EDATE($AK25,1)</f>
        <v>45017</v>
      </c>
      <c r="D26" s="351"/>
      <c r="E26" s="351"/>
      <c r="F26" s="351"/>
      <c r="G26" s="352"/>
      <c r="H26" s="353"/>
      <c r="I26" s="353"/>
      <c r="J26" s="353"/>
      <c r="K26" s="353"/>
      <c r="L26" s="353"/>
      <c r="M26" s="353"/>
      <c r="N26" s="353"/>
      <c r="Q26" s="350">
        <f>EDATE($Q25,1)</f>
        <v>45200</v>
      </c>
      <c r="R26" s="351"/>
      <c r="S26" s="351"/>
      <c r="T26" s="351"/>
      <c r="U26" s="352"/>
      <c r="V26" s="353"/>
      <c r="W26" s="353"/>
      <c r="X26" s="353"/>
      <c r="Y26" s="353"/>
      <c r="Z26" s="353"/>
      <c r="AA26" s="353"/>
      <c r="AB26" s="353"/>
      <c r="AL26" s="144"/>
      <c r="AM26" s="144"/>
      <c r="AN26" s="144"/>
      <c r="AO26" s="144"/>
      <c r="AP26" s="144"/>
      <c r="AQ26" s="144"/>
      <c r="AR26" s="144"/>
      <c r="AS26" s="144"/>
      <c r="AT26" s="144"/>
    </row>
    <row r="27" spans="1:46" ht="24.75" customHeight="1">
      <c r="A27" s="30"/>
      <c r="B27" s="45"/>
      <c r="C27" s="350">
        <f t="shared" ref="C27:C30" si="0">EDATE($C26,1)</f>
        <v>45047</v>
      </c>
      <c r="D27" s="351"/>
      <c r="E27" s="351"/>
      <c r="F27" s="351"/>
      <c r="G27" s="352"/>
      <c r="H27" s="353"/>
      <c r="I27" s="353"/>
      <c r="J27" s="353"/>
      <c r="K27" s="353"/>
      <c r="L27" s="353"/>
      <c r="M27" s="353"/>
      <c r="N27" s="353"/>
      <c r="Q27" s="350">
        <f t="shared" ref="Q27:Q30" si="1">EDATE($Q26,1)</f>
        <v>45231</v>
      </c>
      <c r="R27" s="351"/>
      <c r="S27" s="351"/>
      <c r="T27" s="351"/>
      <c r="U27" s="352"/>
      <c r="V27" s="353"/>
      <c r="W27" s="353"/>
      <c r="X27" s="353"/>
      <c r="Y27" s="353"/>
      <c r="Z27" s="353"/>
      <c r="AA27" s="353"/>
      <c r="AB27" s="353"/>
      <c r="AL27" s="144"/>
      <c r="AM27" s="144"/>
      <c r="AN27" s="144"/>
      <c r="AO27" s="144"/>
      <c r="AP27" s="144"/>
      <c r="AQ27" s="144"/>
      <c r="AR27" s="144"/>
      <c r="AS27" s="144"/>
      <c r="AT27" s="144"/>
    </row>
    <row r="28" spans="1:46" ht="24.75" customHeight="1">
      <c r="A28" s="30"/>
      <c r="B28" s="45"/>
      <c r="C28" s="350">
        <f t="shared" si="0"/>
        <v>45078</v>
      </c>
      <c r="D28" s="351"/>
      <c r="E28" s="351"/>
      <c r="F28" s="351"/>
      <c r="G28" s="352"/>
      <c r="H28" s="353"/>
      <c r="I28" s="353"/>
      <c r="J28" s="353"/>
      <c r="K28" s="353"/>
      <c r="L28" s="353"/>
      <c r="M28" s="353"/>
      <c r="N28" s="353"/>
      <c r="Q28" s="350">
        <f t="shared" si="1"/>
        <v>45261</v>
      </c>
      <c r="R28" s="351"/>
      <c r="S28" s="351"/>
      <c r="T28" s="351"/>
      <c r="U28" s="352"/>
      <c r="V28" s="353"/>
      <c r="W28" s="353"/>
      <c r="X28" s="353"/>
      <c r="Y28" s="353"/>
      <c r="Z28" s="353"/>
      <c r="AA28" s="353"/>
      <c r="AB28" s="353"/>
      <c r="AL28" s="144"/>
      <c r="AM28" s="144"/>
      <c r="AN28" s="144"/>
      <c r="AO28" s="144"/>
      <c r="AP28" s="144"/>
      <c r="AQ28" s="144"/>
      <c r="AR28" s="144"/>
      <c r="AS28" s="144"/>
      <c r="AT28" s="144"/>
    </row>
    <row r="29" spans="1:46" ht="24.75" customHeight="1">
      <c r="A29" s="30"/>
      <c r="B29" s="45"/>
      <c r="C29" s="350">
        <f t="shared" si="0"/>
        <v>45108</v>
      </c>
      <c r="D29" s="351"/>
      <c r="E29" s="351"/>
      <c r="F29" s="351"/>
      <c r="G29" s="352"/>
      <c r="H29" s="353"/>
      <c r="I29" s="353"/>
      <c r="J29" s="353"/>
      <c r="K29" s="353"/>
      <c r="L29" s="353"/>
      <c r="M29" s="353"/>
      <c r="N29" s="353"/>
      <c r="Q29" s="350">
        <f t="shared" si="1"/>
        <v>45292</v>
      </c>
      <c r="R29" s="351"/>
      <c r="S29" s="351"/>
      <c r="T29" s="351"/>
      <c r="U29" s="352"/>
      <c r="V29" s="353"/>
      <c r="W29" s="353"/>
      <c r="X29" s="353"/>
      <c r="Y29" s="353"/>
      <c r="Z29" s="353"/>
      <c r="AA29" s="353"/>
      <c r="AB29" s="353"/>
      <c r="AL29" s="144"/>
      <c r="AM29" s="144"/>
      <c r="AN29" s="144"/>
      <c r="AO29" s="144"/>
      <c r="AP29" s="144"/>
      <c r="AQ29" s="144"/>
      <c r="AR29" s="144"/>
      <c r="AS29" s="144"/>
      <c r="AT29" s="144"/>
    </row>
    <row r="30" spans="1:46" ht="24.75" customHeight="1">
      <c r="A30" s="30"/>
      <c r="B30" s="45"/>
      <c r="C30" s="350">
        <f t="shared" si="0"/>
        <v>45139</v>
      </c>
      <c r="D30" s="351"/>
      <c r="E30" s="351"/>
      <c r="F30" s="351"/>
      <c r="G30" s="352"/>
      <c r="H30" s="353"/>
      <c r="I30" s="353"/>
      <c r="J30" s="353"/>
      <c r="K30" s="353"/>
      <c r="L30" s="353"/>
      <c r="M30" s="353"/>
      <c r="N30" s="353"/>
      <c r="Q30" s="350">
        <f t="shared" si="1"/>
        <v>45323</v>
      </c>
      <c r="R30" s="351"/>
      <c r="S30" s="351"/>
      <c r="T30" s="351"/>
      <c r="U30" s="352"/>
      <c r="V30" s="353"/>
      <c r="W30" s="353"/>
      <c r="X30" s="353"/>
      <c r="Y30" s="353"/>
      <c r="Z30" s="353"/>
      <c r="AA30" s="353"/>
      <c r="AB30" s="353"/>
      <c r="AL30" s="144"/>
      <c r="AM30" s="144"/>
      <c r="AN30" s="144"/>
      <c r="AO30" s="144"/>
      <c r="AP30" s="144"/>
      <c r="AQ30" s="144"/>
      <c r="AR30" s="144"/>
      <c r="AS30" s="144"/>
      <c r="AT30" s="144"/>
    </row>
    <row r="31" spans="1:46" ht="18" customHeight="1">
      <c r="A31" s="30"/>
      <c r="B31" s="45"/>
    </row>
    <row r="32" spans="1:46" ht="24.75" customHeight="1">
      <c r="A32" s="30"/>
      <c r="C32" s="354" t="s">
        <v>275</v>
      </c>
      <c r="D32" s="354"/>
      <c r="E32" s="354"/>
      <c r="F32" s="354"/>
      <c r="G32" s="354"/>
      <c r="H32" s="354"/>
      <c r="I32" s="354"/>
      <c r="J32" s="354"/>
      <c r="K32" s="354"/>
      <c r="L32" s="354"/>
      <c r="M32" s="335">
        <f>IFERROR(AVERAGE(H25:N30,V25:AB30),0)</f>
        <v>0</v>
      </c>
      <c r="N32" s="335"/>
      <c r="O32" s="335"/>
      <c r="P32" s="335"/>
      <c r="Q32" s="335"/>
      <c r="R32" s="335"/>
      <c r="S32" s="335"/>
      <c r="T32" s="44" t="s">
        <v>276</v>
      </c>
      <c r="V32" s="46" t="s">
        <v>277</v>
      </c>
      <c r="W32" s="45"/>
      <c r="X32" s="44"/>
      <c r="Y32" s="45"/>
      <c r="Z32" s="355"/>
      <c r="AA32" s="355"/>
      <c r="AB32" s="355"/>
      <c r="AC32" s="355"/>
      <c r="AD32" s="355"/>
      <c r="AE32" s="355"/>
      <c r="AF32" s="355"/>
      <c r="AG32" s="44" t="s">
        <v>278</v>
      </c>
    </row>
    <row r="33" spans="1:37" ht="24.75" customHeight="1">
      <c r="A33" s="30"/>
      <c r="B33" s="340" t="s">
        <v>279</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row>
    <row r="34" spans="1:37" ht="24.75" customHeight="1">
      <c r="A34" s="30"/>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row>
    <row r="35" spans="1:37" ht="24.75" customHeight="1">
      <c r="A35" s="3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1" t="s">
        <v>283</v>
      </c>
      <c r="J39" s="342"/>
      <c r="K39" s="342"/>
      <c r="L39" s="343"/>
      <c r="M39" s="338" t="s">
        <v>284</v>
      </c>
      <c r="N39" s="339"/>
      <c r="O39" s="339"/>
      <c r="P39" s="339"/>
      <c r="Q39" s="339"/>
      <c r="R39" s="339"/>
      <c r="S39" s="339"/>
    </row>
    <row r="40" spans="1:37" ht="24.75" customHeight="1">
      <c r="A40" s="30"/>
      <c r="B40" s="46"/>
      <c r="C40" s="45"/>
      <c r="D40" s="91"/>
      <c r="E40" s="91"/>
      <c r="I40" s="330">
        <f>Q28</f>
        <v>45261</v>
      </c>
      <c r="J40" s="330"/>
      <c r="K40" s="330"/>
      <c r="L40" s="330"/>
      <c r="M40" s="344"/>
      <c r="N40" s="344"/>
      <c r="O40" s="344"/>
      <c r="P40" s="344"/>
      <c r="Q40" s="344"/>
      <c r="R40" s="344"/>
      <c r="S40" s="344"/>
    </row>
    <row r="41" spans="1:37" ht="24.75" customHeight="1">
      <c r="A41" s="30"/>
      <c r="B41" s="46"/>
      <c r="C41" s="45"/>
      <c r="D41" s="91"/>
      <c r="E41" s="91"/>
      <c r="I41" s="330">
        <f>Q29</f>
        <v>45292</v>
      </c>
      <c r="J41" s="330"/>
      <c r="K41" s="330"/>
      <c r="L41" s="330"/>
      <c r="M41" s="344"/>
      <c r="N41" s="344"/>
      <c r="O41" s="344"/>
      <c r="P41" s="344"/>
      <c r="Q41" s="344"/>
      <c r="R41" s="344"/>
      <c r="S41" s="344"/>
    </row>
    <row r="42" spans="1:37" ht="24.75" customHeight="1">
      <c r="A42" s="30"/>
      <c r="B42" s="46"/>
      <c r="C42" s="45"/>
      <c r="D42" s="91"/>
      <c r="E42" s="91"/>
      <c r="I42" s="330">
        <f>Q30</f>
        <v>45323</v>
      </c>
      <c r="J42" s="330"/>
      <c r="K42" s="330"/>
      <c r="L42" s="330"/>
      <c r="M42" s="344"/>
      <c r="N42" s="344"/>
      <c r="O42" s="344"/>
      <c r="P42" s="344"/>
      <c r="Q42" s="344"/>
      <c r="R42" s="344"/>
      <c r="S42" s="344"/>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5" t="s">
        <v>285</v>
      </c>
      <c r="D44" s="345"/>
      <c r="E44" s="345"/>
      <c r="F44" s="345"/>
      <c r="G44" s="345"/>
      <c r="H44" s="345"/>
      <c r="I44" s="345"/>
      <c r="J44" s="345"/>
      <c r="K44" s="345"/>
      <c r="L44" s="345"/>
      <c r="M44" s="346">
        <f>IFERROR(ROUND(AVERAGE(M40:S42),2),0)</f>
        <v>0</v>
      </c>
      <c r="N44" s="347"/>
      <c r="O44" s="347"/>
      <c r="P44" s="347"/>
      <c r="Q44" s="347"/>
      <c r="R44" s="347"/>
      <c r="S44" s="348"/>
      <c r="T44" s="44" t="s">
        <v>286</v>
      </c>
      <c r="V44" s="46" t="s">
        <v>277</v>
      </c>
      <c r="X44" s="44"/>
      <c r="Z44" s="349"/>
      <c r="AA44" s="349"/>
      <c r="AB44" s="349"/>
      <c r="AC44" s="349"/>
      <c r="AD44" s="349"/>
      <c r="AE44" s="349"/>
      <c r="AF44" s="349"/>
      <c r="AG44" s="44" t="s">
        <v>287</v>
      </c>
      <c r="AK44" s="144">
        <v>780</v>
      </c>
    </row>
    <row r="45" spans="1:37" ht="24.75" customHeight="1">
      <c r="A45" s="30"/>
      <c r="B45" s="328" t="s">
        <v>288</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row>
    <row r="46" spans="1:37" ht="24.75" customHeight="1">
      <c r="A46" s="30"/>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row>
    <row r="47" spans="1:37" ht="24.75" customHeight="1">
      <c r="A47" s="30"/>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34">
        <f>M44</f>
        <v>0</v>
      </c>
      <c r="N51" s="334"/>
      <c r="O51" s="334"/>
      <c r="P51" s="334"/>
      <c r="Q51" s="334"/>
      <c r="R51" s="334"/>
      <c r="S51" s="334"/>
      <c r="T51" s="44" t="s">
        <v>286</v>
      </c>
      <c r="U51" s="45"/>
      <c r="V51" s="46" t="s">
        <v>277</v>
      </c>
      <c r="W51" s="45"/>
      <c r="X51" s="44"/>
      <c r="Y51" s="45"/>
      <c r="Z51" s="334">
        <f>Z44</f>
        <v>0</v>
      </c>
      <c r="AA51" s="334"/>
      <c r="AB51" s="334"/>
      <c r="AC51" s="334"/>
      <c r="AD51" s="334"/>
      <c r="AE51" s="334"/>
      <c r="AF51" s="33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5">
        <f>M51*AK44</f>
        <v>0</v>
      </c>
      <c r="N53" s="335"/>
      <c r="O53" s="335"/>
      <c r="P53" s="335"/>
      <c r="Q53" s="335"/>
      <c r="R53" s="335"/>
      <c r="S53" s="335"/>
      <c r="T53" s="44" t="s">
        <v>276</v>
      </c>
      <c r="U53" s="45"/>
      <c r="V53" s="46" t="s">
        <v>277</v>
      </c>
      <c r="W53" s="45"/>
      <c r="X53" s="44"/>
      <c r="Y53" s="45"/>
      <c r="Z53" s="335">
        <f>Z51*AK44</f>
        <v>0</v>
      </c>
      <c r="AA53" s="335"/>
      <c r="AB53" s="335"/>
      <c r="AC53" s="335"/>
      <c r="AD53" s="335"/>
      <c r="AE53" s="335"/>
      <c r="AF53" s="335"/>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36" t="s">
        <v>283</v>
      </c>
      <c r="G56" s="336"/>
      <c r="H56" s="336"/>
      <c r="I56" s="336"/>
      <c r="J56" s="336"/>
      <c r="K56" s="336"/>
      <c r="L56" s="337"/>
      <c r="M56" s="338" t="s">
        <v>293</v>
      </c>
      <c r="N56" s="339"/>
      <c r="O56" s="339"/>
      <c r="P56" s="339"/>
      <c r="Q56" s="339"/>
      <c r="R56" s="339"/>
      <c r="S56" s="339"/>
      <c r="T56" s="338" t="s">
        <v>294</v>
      </c>
      <c r="U56" s="339"/>
      <c r="V56" s="339"/>
      <c r="W56" s="339"/>
      <c r="X56" s="339"/>
      <c r="Y56" s="339"/>
      <c r="Z56" s="339"/>
      <c r="AA56" s="91"/>
      <c r="AB56" s="91"/>
      <c r="AC56" s="91"/>
      <c r="AD56" s="91"/>
      <c r="AE56" s="91"/>
      <c r="AF56" s="91"/>
      <c r="AG56" s="91"/>
    </row>
    <row r="57" spans="1:35" ht="24.75" customHeight="1">
      <c r="A57" s="30"/>
      <c r="B57" s="46"/>
      <c r="C57" s="90"/>
      <c r="D57" s="91"/>
      <c r="E57" s="91"/>
      <c r="F57" s="330">
        <f>I40</f>
        <v>45261</v>
      </c>
      <c r="G57" s="330"/>
      <c r="H57" s="330"/>
      <c r="I57" s="330"/>
      <c r="J57" s="330"/>
      <c r="K57" s="330"/>
      <c r="L57" s="330"/>
      <c r="M57" s="331"/>
      <c r="N57" s="331"/>
      <c r="O57" s="331"/>
      <c r="P57" s="331"/>
      <c r="Q57" s="331"/>
      <c r="R57" s="331"/>
      <c r="S57" s="331"/>
      <c r="T57" s="331"/>
      <c r="U57" s="331"/>
      <c r="V57" s="331"/>
      <c r="W57" s="331"/>
      <c r="X57" s="331"/>
      <c r="Y57" s="331"/>
      <c r="Z57" s="331"/>
      <c r="AA57" s="91"/>
      <c r="AB57" s="91"/>
      <c r="AC57" s="91"/>
      <c r="AD57" s="91"/>
      <c r="AE57" s="91"/>
      <c r="AF57" s="91"/>
      <c r="AG57" s="91"/>
    </row>
    <row r="58" spans="1:35" ht="24.75" customHeight="1">
      <c r="A58" s="30"/>
      <c r="B58" s="46"/>
      <c r="C58" s="90"/>
      <c r="D58" s="91"/>
      <c r="E58" s="91"/>
      <c r="F58" s="330">
        <f>I41</f>
        <v>45292</v>
      </c>
      <c r="G58" s="330"/>
      <c r="H58" s="330"/>
      <c r="I58" s="330"/>
      <c r="J58" s="330"/>
      <c r="K58" s="330"/>
      <c r="L58" s="330"/>
      <c r="M58" s="331"/>
      <c r="N58" s="331"/>
      <c r="O58" s="331"/>
      <c r="P58" s="331"/>
      <c r="Q58" s="331"/>
      <c r="R58" s="331"/>
      <c r="S58" s="331"/>
      <c r="T58" s="331"/>
      <c r="U58" s="331"/>
      <c r="V58" s="331"/>
      <c r="W58" s="331"/>
      <c r="X58" s="331"/>
      <c r="Y58" s="331"/>
      <c r="Z58" s="331"/>
      <c r="AA58" s="91"/>
      <c r="AB58" s="91"/>
      <c r="AC58" s="91"/>
      <c r="AD58" s="91"/>
      <c r="AE58" s="91"/>
      <c r="AF58" s="91"/>
      <c r="AG58" s="91"/>
    </row>
    <row r="59" spans="1:35" ht="24.75" customHeight="1">
      <c r="A59" s="30"/>
      <c r="B59" s="46"/>
      <c r="C59" s="90"/>
      <c r="D59" s="91"/>
      <c r="E59" s="91"/>
      <c r="F59" s="330">
        <f>I42</f>
        <v>45323</v>
      </c>
      <c r="G59" s="330"/>
      <c r="H59" s="330"/>
      <c r="I59" s="330"/>
      <c r="J59" s="330"/>
      <c r="K59" s="330"/>
      <c r="L59" s="330"/>
      <c r="M59" s="331"/>
      <c r="N59" s="331"/>
      <c r="O59" s="331"/>
      <c r="P59" s="331"/>
      <c r="Q59" s="331"/>
      <c r="R59" s="331"/>
      <c r="S59" s="331"/>
      <c r="T59" s="331"/>
      <c r="U59" s="331"/>
      <c r="V59" s="331"/>
      <c r="W59" s="331"/>
      <c r="X59" s="331"/>
      <c r="Y59" s="331"/>
      <c r="Z59" s="331"/>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32" t="s">
        <v>295</v>
      </c>
      <c r="G61" s="332"/>
      <c r="H61" s="332"/>
      <c r="I61" s="332"/>
      <c r="J61" s="332"/>
      <c r="K61" s="332"/>
      <c r="L61" s="332"/>
      <c r="M61" s="333" t="e">
        <f>AVERAGE(M57:S59)</f>
        <v>#DIV/0!</v>
      </c>
      <c r="N61" s="333"/>
      <c r="O61" s="333"/>
      <c r="P61" s="333"/>
      <c r="Q61" s="333"/>
      <c r="R61" s="333"/>
      <c r="S61" s="333"/>
      <c r="T61" s="333" t="e">
        <f>AVERAGE(T57:Z59)</f>
        <v>#DIV/0!</v>
      </c>
      <c r="U61" s="333"/>
      <c r="V61" s="333"/>
      <c r="W61" s="333"/>
      <c r="X61" s="333"/>
      <c r="Y61" s="333"/>
      <c r="Z61" s="333"/>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5" t="s">
        <v>296</v>
      </c>
      <c r="G63" s="285"/>
      <c r="H63" s="285"/>
      <c r="I63" s="285"/>
      <c r="J63" s="285"/>
      <c r="K63" s="285"/>
      <c r="L63" s="285"/>
      <c r="M63" s="326">
        <f>IFERROR(M44/(M61+T61),0)</f>
        <v>0</v>
      </c>
      <c r="N63" s="326"/>
      <c r="O63" s="326"/>
      <c r="P63" s="326"/>
      <c r="Q63" s="326"/>
      <c r="R63" s="326"/>
      <c r="S63" s="326"/>
      <c r="T63" s="44"/>
      <c r="V63" s="46" t="s">
        <v>277</v>
      </c>
      <c r="W63" s="45"/>
      <c r="X63" s="44"/>
      <c r="Y63" s="45"/>
      <c r="Z63" s="327"/>
      <c r="AA63" s="327"/>
      <c r="AB63" s="327"/>
      <c r="AC63" s="327"/>
      <c r="AD63" s="327"/>
      <c r="AE63" s="327"/>
      <c r="AF63" s="327"/>
      <c r="AG63" s="44" t="s">
        <v>297</v>
      </c>
    </row>
    <row r="64" spans="1:35" ht="24.75" customHeight="1">
      <c r="A64" s="30"/>
      <c r="B64" s="328" t="s">
        <v>298</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row>
    <row r="65" spans="1:37" ht="24.75" customHeight="1">
      <c r="A65" s="30"/>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29" t="e">
        <f>ROUNDDOWN(M53/(M32*医療保険の利用者割合１),4)</f>
        <v>#DIV/0!</v>
      </c>
      <c r="N68" s="329"/>
      <c r="O68" s="329"/>
      <c r="P68" s="329"/>
      <c r="Q68" s="329"/>
      <c r="R68" s="329"/>
      <c r="S68" s="329"/>
      <c r="T68" s="44"/>
      <c r="U68" s="45"/>
      <c r="V68" s="46" t="s">
        <v>277</v>
      </c>
      <c r="W68" s="45"/>
      <c r="X68" s="44"/>
      <c r="Y68" s="45"/>
      <c r="Z68" s="329" t="e">
        <f>ROUNDDOWN(Z53/(Z32*Z63),4)</f>
        <v>#DIV/0!</v>
      </c>
      <c r="AA68" s="329"/>
      <c r="AB68" s="329"/>
      <c r="AC68" s="329"/>
      <c r="AD68" s="329"/>
      <c r="AE68" s="329"/>
      <c r="AF68" s="329"/>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25" t="s">
        <v>300</v>
      </c>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row>
    <row r="72" spans="1:37" ht="24.75" customHeight="1">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row>
    <row r="73" spans="1:37" ht="24.75" customHeight="1">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row>
    <row r="74" spans="1:37" ht="24.75" customHeight="1">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row>
    <row r="75" spans="1:37" ht="24.75" customHeight="1">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row>
    <row r="76" spans="1:37" ht="24.75" customHeight="1">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row>
    <row r="77" spans="1:37" ht="24.75" customHeight="1">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K77" s="155"/>
    </row>
    <row r="78" spans="1:37" ht="24.75" customHeight="1">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row>
    <row r="79" spans="1:37" ht="24.75" customHeight="1">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row>
    <row r="80" spans="1:37" ht="24.75" customHeight="1">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row>
    <row r="81" spans="2:35" ht="24.75" customHeight="1">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row>
    <row r="82" spans="2:35" ht="24.75" customHeight="1">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row>
    <row r="83" spans="2:35" ht="24.75" customHeight="1">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row>
    <row r="84" spans="2:35" ht="24.7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row>
    <row r="85" spans="2:35" ht="24.75" customHeight="1">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row>
    <row r="86" spans="2:35" ht="24.75" customHeight="1">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row>
    <row r="87" spans="2:35" ht="24.75" customHeight="1">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row>
    <row r="88" spans="2:35" ht="24.75" customHeight="1">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row>
    <row r="89" spans="2:35" ht="24.75" customHeight="1">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row>
    <row r="90" spans="2:35" ht="24.75" customHeight="1">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5" t="s">
        <v>1</v>
      </c>
      <c r="V2" s="275"/>
      <c r="W2" s="275"/>
      <c r="X2" s="275"/>
      <c r="Y2" s="275"/>
      <c r="Z2" s="275"/>
      <c r="AA2" s="384" t="s">
        <v>302</v>
      </c>
      <c r="AB2" s="384"/>
      <c r="AC2" s="384"/>
      <c r="AD2" s="384"/>
      <c r="AE2" s="384"/>
      <c r="AF2" s="384"/>
      <c r="AG2" s="384"/>
      <c r="AH2" s="384"/>
      <c r="AI2" s="384"/>
      <c r="AJ2" s="384"/>
    </row>
    <row r="3" spans="1:39" ht="9.75" customHeight="1">
      <c r="U3" s="91"/>
      <c r="V3" s="91"/>
      <c r="W3" s="91"/>
      <c r="X3" s="91"/>
      <c r="Y3" s="91"/>
      <c r="Z3" s="91"/>
      <c r="AA3" s="91"/>
      <c r="AB3" s="91"/>
      <c r="AC3" s="91"/>
      <c r="AD3" s="91"/>
      <c r="AE3" s="91"/>
      <c r="AF3" s="91"/>
      <c r="AG3" s="91"/>
      <c r="AH3" s="91"/>
      <c r="AI3" s="91"/>
      <c r="AJ3" s="91"/>
    </row>
    <row r="4" spans="1:39" ht="24.75" customHeight="1">
      <c r="D4" s="277" t="s">
        <v>3</v>
      </c>
      <c r="E4" s="277"/>
      <c r="F4" s="277"/>
      <c r="G4" s="277"/>
      <c r="H4" s="277"/>
      <c r="I4" s="386"/>
      <c r="J4" s="385" t="s">
        <v>4</v>
      </c>
      <c r="K4" s="385"/>
      <c r="L4" s="385"/>
      <c r="M4" s="385"/>
      <c r="N4" s="385"/>
      <c r="O4" s="385"/>
      <c r="P4" s="385"/>
      <c r="Q4" s="385"/>
      <c r="R4" s="385"/>
      <c r="S4" s="385"/>
      <c r="U4" s="275" t="s">
        <v>5</v>
      </c>
      <c r="V4" s="275"/>
      <c r="W4" s="275"/>
      <c r="X4" s="275"/>
      <c r="Y4" s="275"/>
      <c r="Z4" s="275"/>
      <c r="AA4" s="385" t="s">
        <v>4</v>
      </c>
      <c r="AB4" s="385"/>
      <c r="AC4" s="385"/>
      <c r="AD4" s="385"/>
      <c r="AE4" s="385"/>
      <c r="AF4" s="385"/>
      <c r="AG4" s="385"/>
      <c r="AH4" s="385"/>
      <c r="AI4" s="385"/>
      <c r="AJ4" s="385"/>
    </row>
    <row r="5" spans="1:39" ht="49.5" customHeight="1">
      <c r="A5" s="270" t="s">
        <v>303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39" ht="24.75" customHeight="1">
      <c r="A6" s="91"/>
      <c r="B6" s="91"/>
      <c r="C6" s="91"/>
      <c r="D6" s="91"/>
      <c r="E6" s="91"/>
      <c r="G6" s="91"/>
      <c r="H6" s="91"/>
      <c r="I6" s="91"/>
    </row>
    <row r="7" spans="1:39" ht="24.75" customHeight="1">
      <c r="A7" s="30" t="s">
        <v>8</v>
      </c>
      <c r="B7" s="361" t="s">
        <v>9</v>
      </c>
      <c r="C7" s="361"/>
      <c r="D7" s="361"/>
      <c r="E7" s="361"/>
      <c r="F7" s="361"/>
      <c r="G7" s="361"/>
      <c r="H7" s="361"/>
      <c r="I7" s="361"/>
      <c r="J7" s="361"/>
      <c r="K7" s="361"/>
      <c r="L7" s="362" t="str">
        <f>IF(訪問看護ステーションコード="","",訪問看護ステーションコード)</f>
        <v/>
      </c>
      <c r="M7" s="362"/>
      <c r="N7" s="362"/>
      <c r="O7" s="362"/>
      <c r="P7" s="362"/>
      <c r="Q7" s="362"/>
      <c r="R7" s="362"/>
      <c r="S7" s="362"/>
      <c r="T7" s="362"/>
      <c r="U7" s="362"/>
      <c r="V7" s="362"/>
      <c r="W7" s="362"/>
      <c r="X7" s="362"/>
    </row>
    <row r="8" spans="1:39" ht="24.75" customHeight="1">
      <c r="B8" s="361" t="s">
        <v>10</v>
      </c>
      <c r="C8" s="361"/>
      <c r="D8" s="361"/>
      <c r="E8" s="361"/>
      <c r="F8" s="361"/>
      <c r="G8" s="361"/>
      <c r="H8" s="361"/>
      <c r="I8" s="361"/>
      <c r="J8" s="361"/>
      <c r="K8" s="361"/>
      <c r="L8" s="363" t="str">
        <f>IF(訪問看護ステーション名="","",訪問看護ステーション名)</f>
        <v/>
      </c>
      <c r="M8" s="363"/>
      <c r="N8" s="363"/>
      <c r="O8" s="363"/>
      <c r="P8" s="363"/>
      <c r="Q8" s="363"/>
      <c r="R8" s="363"/>
      <c r="S8" s="363"/>
      <c r="T8" s="363"/>
      <c r="U8" s="363"/>
      <c r="V8" s="363"/>
      <c r="W8" s="363"/>
      <c r="X8" s="363"/>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7"/>
      <c r="K16" s="278"/>
      <c r="L16" s="277" t="s">
        <v>254</v>
      </c>
      <c r="M16" s="277"/>
      <c r="N16" s="278"/>
      <c r="O16" s="277" t="s">
        <v>255</v>
      </c>
      <c r="P16" s="277"/>
      <c r="Q16" s="278"/>
      <c r="R16" s="277" t="s">
        <v>256</v>
      </c>
      <c r="S16" s="277"/>
      <c r="T16" s="278"/>
      <c r="U16" s="277" t="s">
        <v>257</v>
      </c>
      <c r="V16" s="277"/>
      <c r="W16" s="277"/>
      <c r="AK16" s="144">
        <v>1</v>
      </c>
    </row>
    <row r="17" spans="1:37" ht="24.75" customHeight="1">
      <c r="A17" s="30"/>
      <c r="B17" s="91"/>
      <c r="C17" s="91"/>
      <c r="D17" s="91"/>
      <c r="E17" s="91"/>
      <c r="F17" s="125"/>
      <c r="G17" s="90" t="s">
        <v>258</v>
      </c>
      <c r="H17" s="91"/>
      <c r="I17" s="91"/>
      <c r="J17" s="277"/>
      <c r="K17" s="278"/>
      <c r="L17" s="277"/>
      <c r="M17" s="277"/>
      <c r="N17" s="278"/>
      <c r="O17" s="277"/>
      <c r="P17" s="277"/>
      <c r="Q17" s="278"/>
      <c r="R17" s="277"/>
      <c r="S17" s="277"/>
      <c r="T17" s="278"/>
      <c r="U17" s="277"/>
      <c r="V17" s="277"/>
      <c r="W17" s="277"/>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64"/>
      <c r="K22" s="364"/>
      <c r="L22" s="364"/>
      <c r="M22" s="364"/>
      <c r="N22" s="364"/>
      <c r="O22" s="364"/>
      <c r="P22" s="364"/>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56" t="s">
        <v>273</v>
      </c>
      <c r="D40" s="356"/>
      <c r="E40" s="356"/>
      <c r="F40" s="356"/>
      <c r="G40" s="356"/>
      <c r="H40" s="356" t="s">
        <v>274</v>
      </c>
      <c r="I40" s="356"/>
      <c r="J40" s="356"/>
      <c r="K40" s="356"/>
      <c r="L40" s="356"/>
      <c r="M40" s="356"/>
      <c r="N40" s="356"/>
      <c r="Q40" s="356" t="s">
        <v>273</v>
      </c>
      <c r="R40" s="356"/>
      <c r="S40" s="356"/>
      <c r="T40" s="356"/>
      <c r="U40" s="356"/>
      <c r="V40" s="356" t="s">
        <v>274</v>
      </c>
      <c r="W40" s="356"/>
      <c r="X40" s="356"/>
      <c r="Y40" s="356"/>
      <c r="Z40" s="356"/>
      <c r="AA40" s="356"/>
      <c r="AB40" s="356"/>
    </row>
    <row r="41" spans="1:37" ht="24.75" customHeight="1">
      <c r="A41" s="30"/>
      <c r="B41" s="29"/>
      <c r="C41" s="357">
        <v>2023</v>
      </c>
      <c r="D41" s="358"/>
      <c r="E41" s="166" t="s">
        <v>23</v>
      </c>
      <c r="F41" s="169" t="str">
        <f>IF(AK16=2,"6",IF(AK16=3,"9",IF(AK16=4,"12","3")))</f>
        <v>3</v>
      </c>
      <c r="G41" s="168" t="s">
        <v>24</v>
      </c>
      <c r="H41" s="353"/>
      <c r="I41" s="353"/>
      <c r="J41" s="353"/>
      <c r="K41" s="353"/>
      <c r="L41" s="353"/>
      <c r="M41" s="353"/>
      <c r="N41" s="353"/>
      <c r="Q41" s="350">
        <f>EDATE($C46,1)</f>
        <v>45170</v>
      </c>
      <c r="R41" s="351"/>
      <c r="S41" s="351"/>
      <c r="T41" s="351"/>
      <c r="U41" s="352"/>
      <c r="V41" s="353"/>
      <c r="W41" s="353"/>
      <c r="X41" s="353"/>
      <c r="Y41" s="353"/>
      <c r="Z41" s="353"/>
      <c r="AA41" s="353"/>
      <c r="AB41" s="353"/>
      <c r="AK41" s="167" t="str">
        <f>C41&amp;"/"&amp;F41</f>
        <v>2023/3</v>
      </c>
    </row>
    <row r="42" spans="1:37" ht="24.75" customHeight="1">
      <c r="A42" s="30"/>
      <c r="B42" s="29"/>
      <c r="C42" s="350">
        <f>EDATE($AK41,1)</f>
        <v>45017</v>
      </c>
      <c r="D42" s="351"/>
      <c r="E42" s="351"/>
      <c r="F42" s="351"/>
      <c r="G42" s="352"/>
      <c r="H42" s="353"/>
      <c r="I42" s="353"/>
      <c r="J42" s="353"/>
      <c r="K42" s="353"/>
      <c r="L42" s="353"/>
      <c r="M42" s="353"/>
      <c r="N42" s="353"/>
      <c r="Q42" s="350">
        <f>EDATE($Q41,1)</f>
        <v>45200</v>
      </c>
      <c r="R42" s="351"/>
      <c r="S42" s="351"/>
      <c r="T42" s="351"/>
      <c r="U42" s="352"/>
      <c r="V42" s="353"/>
      <c r="W42" s="353"/>
      <c r="X42" s="353"/>
      <c r="Y42" s="353"/>
      <c r="Z42" s="353"/>
      <c r="AA42" s="353"/>
      <c r="AB42" s="353"/>
    </row>
    <row r="43" spans="1:37" ht="24.75" customHeight="1">
      <c r="A43" s="30"/>
      <c r="B43" s="29"/>
      <c r="C43" s="350">
        <f t="shared" ref="C43:C46" si="0">EDATE($C42,1)</f>
        <v>45047</v>
      </c>
      <c r="D43" s="351"/>
      <c r="E43" s="351"/>
      <c r="F43" s="351"/>
      <c r="G43" s="352"/>
      <c r="H43" s="353"/>
      <c r="I43" s="353"/>
      <c r="J43" s="353"/>
      <c r="K43" s="353"/>
      <c r="L43" s="353"/>
      <c r="M43" s="353"/>
      <c r="N43" s="353"/>
      <c r="Q43" s="350">
        <f t="shared" ref="Q43:Q46" si="1">EDATE($Q42,1)</f>
        <v>45231</v>
      </c>
      <c r="R43" s="351"/>
      <c r="S43" s="351"/>
      <c r="T43" s="351"/>
      <c r="U43" s="352"/>
      <c r="V43" s="353"/>
      <c r="W43" s="353"/>
      <c r="X43" s="353"/>
      <c r="Y43" s="353"/>
      <c r="Z43" s="353"/>
      <c r="AA43" s="353"/>
      <c r="AB43" s="353"/>
    </row>
    <row r="44" spans="1:37" ht="24.75" customHeight="1">
      <c r="A44" s="30"/>
      <c r="B44" s="29"/>
      <c r="C44" s="350">
        <f t="shared" si="0"/>
        <v>45078</v>
      </c>
      <c r="D44" s="351"/>
      <c r="E44" s="351"/>
      <c r="F44" s="351"/>
      <c r="G44" s="352"/>
      <c r="H44" s="353"/>
      <c r="I44" s="353"/>
      <c r="J44" s="353"/>
      <c r="K44" s="353"/>
      <c r="L44" s="353"/>
      <c r="M44" s="353"/>
      <c r="N44" s="353"/>
      <c r="Q44" s="350">
        <f t="shared" si="1"/>
        <v>45261</v>
      </c>
      <c r="R44" s="351"/>
      <c r="S44" s="351"/>
      <c r="T44" s="351"/>
      <c r="U44" s="352"/>
      <c r="V44" s="353"/>
      <c r="W44" s="353"/>
      <c r="X44" s="353"/>
      <c r="Y44" s="353"/>
      <c r="Z44" s="353"/>
      <c r="AA44" s="353"/>
      <c r="AB44" s="353"/>
    </row>
    <row r="45" spans="1:37" ht="24.75" customHeight="1">
      <c r="A45" s="30"/>
      <c r="B45" s="29"/>
      <c r="C45" s="350">
        <f t="shared" si="0"/>
        <v>45108</v>
      </c>
      <c r="D45" s="351"/>
      <c r="E45" s="351"/>
      <c r="F45" s="351"/>
      <c r="G45" s="352"/>
      <c r="H45" s="353"/>
      <c r="I45" s="353"/>
      <c r="J45" s="353"/>
      <c r="K45" s="353"/>
      <c r="L45" s="353"/>
      <c r="M45" s="353"/>
      <c r="N45" s="353"/>
      <c r="Q45" s="350">
        <f t="shared" si="1"/>
        <v>45292</v>
      </c>
      <c r="R45" s="351"/>
      <c r="S45" s="351"/>
      <c r="T45" s="351"/>
      <c r="U45" s="352"/>
      <c r="V45" s="353"/>
      <c r="W45" s="353"/>
      <c r="X45" s="353"/>
      <c r="Y45" s="353"/>
      <c r="Z45" s="353"/>
      <c r="AA45" s="353"/>
      <c r="AB45" s="353"/>
    </row>
    <row r="46" spans="1:37" ht="24.75" customHeight="1">
      <c r="A46" s="30"/>
      <c r="B46" s="29"/>
      <c r="C46" s="350">
        <f t="shared" si="0"/>
        <v>45139</v>
      </c>
      <c r="D46" s="351"/>
      <c r="E46" s="351"/>
      <c r="F46" s="351"/>
      <c r="G46" s="352"/>
      <c r="H46" s="353"/>
      <c r="I46" s="353"/>
      <c r="J46" s="353"/>
      <c r="K46" s="353"/>
      <c r="L46" s="353"/>
      <c r="M46" s="353"/>
      <c r="N46" s="353"/>
      <c r="Q46" s="350">
        <f t="shared" si="1"/>
        <v>45323</v>
      </c>
      <c r="R46" s="351"/>
      <c r="S46" s="351"/>
      <c r="T46" s="351"/>
      <c r="U46" s="352"/>
      <c r="V46" s="353"/>
      <c r="W46" s="353"/>
      <c r="X46" s="353"/>
      <c r="Y46" s="353"/>
      <c r="Z46" s="353"/>
      <c r="AA46" s="353"/>
      <c r="AB46" s="353"/>
    </row>
    <row r="47" spans="1:37" ht="18" customHeight="1">
      <c r="A47" s="30"/>
      <c r="B47" s="29"/>
    </row>
    <row r="48" spans="1:37" ht="24.75" customHeight="1">
      <c r="A48" s="30"/>
      <c r="C48" s="354" t="s">
        <v>275</v>
      </c>
      <c r="D48" s="354"/>
      <c r="E48" s="354"/>
      <c r="F48" s="354"/>
      <c r="G48" s="354"/>
      <c r="H48" s="354"/>
      <c r="I48" s="354"/>
      <c r="J48" s="354"/>
      <c r="K48" s="354"/>
      <c r="L48" s="354"/>
      <c r="M48" s="365">
        <f>IFERROR(AVERAGE(H41:N46,V41:AB46),0)</f>
        <v>0</v>
      </c>
      <c r="N48" s="365"/>
      <c r="O48" s="365"/>
      <c r="P48" s="365"/>
      <c r="Q48" s="365"/>
      <c r="R48" s="365"/>
      <c r="S48" s="365"/>
      <c r="T48" s="91" t="s">
        <v>276</v>
      </c>
      <c r="V48" s="90" t="s">
        <v>277</v>
      </c>
      <c r="W48" s="29"/>
      <c r="X48" s="91"/>
      <c r="Y48" s="29"/>
      <c r="Z48" s="383"/>
      <c r="AA48" s="383"/>
      <c r="AB48" s="383"/>
      <c r="AC48" s="383"/>
      <c r="AD48" s="383"/>
      <c r="AE48" s="383"/>
      <c r="AF48" s="383"/>
      <c r="AG48" s="91" t="s">
        <v>278</v>
      </c>
    </row>
    <row r="49" spans="1:37" ht="24.75" customHeight="1">
      <c r="A49" s="30"/>
      <c r="B49" s="328" t="s">
        <v>319</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row>
    <row r="50" spans="1:37" ht="24.75" customHeight="1">
      <c r="A50" s="30"/>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row>
    <row r="51" spans="1:37" ht="24.75" customHeight="1">
      <c r="A51" s="30"/>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1" t="s">
        <v>283</v>
      </c>
      <c r="J55" s="342"/>
      <c r="K55" s="342"/>
      <c r="L55" s="343"/>
      <c r="M55" s="338" t="s">
        <v>284</v>
      </c>
      <c r="N55" s="339"/>
      <c r="O55" s="339"/>
      <c r="P55" s="339"/>
      <c r="Q55" s="339"/>
      <c r="R55" s="339"/>
      <c r="S55" s="339"/>
    </row>
    <row r="56" spans="1:37" ht="24.75" customHeight="1">
      <c r="A56" s="30"/>
      <c r="B56" s="90"/>
      <c r="C56" s="29"/>
      <c r="D56" s="91"/>
      <c r="E56" s="91"/>
      <c r="I56" s="330">
        <f>Q44</f>
        <v>45261</v>
      </c>
      <c r="J56" s="330"/>
      <c r="K56" s="330"/>
      <c r="L56" s="330"/>
      <c r="M56" s="344"/>
      <c r="N56" s="344"/>
      <c r="O56" s="344"/>
      <c r="P56" s="344"/>
      <c r="Q56" s="344"/>
      <c r="R56" s="344"/>
      <c r="S56" s="344"/>
    </row>
    <row r="57" spans="1:37" ht="24.75" customHeight="1">
      <c r="A57" s="30"/>
      <c r="B57" s="90"/>
      <c r="C57" s="29"/>
      <c r="D57" s="91"/>
      <c r="E57" s="91"/>
      <c r="I57" s="330">
        <f>Q45</f>
        <v>45292</v>
      </c>
      <c r="J57" s="330"/>
      <c r="K57" s="330"/>
      <c r="L57" s="330"/>
      <c r="M57" s="344"/>
      <c r="N57" s="344"/>
      <c r="O57" s="344"/>
      <c r="P57" s="344"/>
      <c r="Q57" s="344"/>
      <c r="R57" s="344"/>
      <c r="S57" s="344"/>
    </row>
    <row r="58" spans="1:37" ht="24.75" customHeight="1">
      <c r="A58" s="30"/>
      <c r="B58" s="90"/>
      <c r="C58" s="29"/>
      <c r="D58" s="91"/>
      <c r="E58" s="91"/>
      <c r="I58" s="330">
        <f>Q46</f>
        <v>45323</v>
      </c>
      <c r="J58" s="330"/>
      <c r="K58" s="330"/>
      <c r="L58" s="330"/>
      <c r="M58" s="344"/>
      <c r="N58" s="344"/>
      <c r="O58" s="344"/>
      <c r="P58" s="344"/>
      <c r="Q58" s="344"/>
      <c r="R58" s="344"/>
      <c r="S58" s="344"/>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54" t="s">
        <v>285</v>
      </c>
      <c r="D60" s="354"/>
      <c r="E60" s="354"/>
      <c r="F60" s="354"/>
      <c r="G60" s="354"/>
      <c r="H60" s="354"/>
      <c r="I60" s="354"/>
      <c r="J60" s="354"/>
      <c r="K60" s="354"/>
      <c r="L60" s="354"/>
      <c r="M60" s="367">
        <f>IFERROR(ROUND(AVERAGE(M56:S58),2),0)</f>
        <v>0</v>
      </c>
      <c r="N60" s="368"/>
      <c r="O60" s="368"/>
      <c r="P60" s="368"/>
      <c r="Q60" s="368"/>
      <c r="R60" s="368"/>
      <c r="S60" s="369"/>
      <c r="T60" s="91" t="s">
        <v>286</v>
      </c>
      <c r="V60" s="90" t="s">
        <v>277</v>
      </c>
      <c r="X60" s="91"/>
      <c r="Z60" s="364"/>
      <c r="AA60" s="364"/>
      <c r="AB60" s="364"/>
      <c r="AC60" s="364"/>
      <c r="AD60" s="364"/>
      <c r="AE60" s="364"/>
      <c r="AF60" s="364"/>
      <c r="AG60" s="91" t="s">
        <v>287</v>
      </c>
      <c r="AK60" s="144">
        <v>780</v>
      </c>
    </row>
    <row r="61" spans="1:37" ht="24.75" customHeight="1">
      <c r="A61" s="30"/>
      <c r="B61" s="328" t="s">
        <v>321</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row>
    <row r="62" spans="1:37" ht="24.75" customHeight="1">
      <c r="A62" s="30"/>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row>
    <row r="63" spans="1:37" ht="24.75" customHeight="1">
      <c r="A63" s="30"/>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66">
        <f>M60</f>
        <v>0</v>
      </c>
      <c r="N67" s="366"/>
      <c r="O67" s="366"/>
      <c r="P67" s="366"/>
      <c r="Q67" s="366"/>
      <c r="R67" s="366"/>
      <c r="S67" s="366"/>
      <c r="T67" s="91" t="s">
        <v>286</v>
      </c>
      <c r="U67" s="29"/>
      <c r="V67" s="90" t="s">
        <v>277</v>
      </c>
      <c r="W67" s="29"/>
      <c r="X67" s="91"/>
      <c r="Y67" s="29"/>
      <c r="Z67" s="366">
        <f>Z60</f>
        <v>0</v>
      </c>
      <c r="AA67" s="366"/>
      <c r="AB67" s="366"/>
      <c r="AC67" s="366"/>
      <c r="AD67" s="366"/>
      <c r="AE67" s="366"/>
      <c r="AF67" s="366"/>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5">
        <f>M67*AK60</f>
        <v>0</v>
      </c>
      <c r="N69" s="365"/>
      <c r="O69" s="365"/>
      <c r="P69" s="365"/>
      <c r="Q69" s="365"/>
      <c r="R69" s="365"/>
      <c r="S69" s="365"/>
      <c r="T69" s="91" t="s">
        <v>276</v>
      </c>
      <c r="U69" s="29"/>
      <c r="V69" s="90" t="s">
        <v>277</v>
      </c>
      <c r="W69" s="29"/>
      <c r="X69" s="91"/>
      <c r="Y69" s="29"/>
      <c r="Z69" s="365">
        <f>Z67*AK60</f>
        <v>0</v>
      </c>
      <c r="AA69" s="365"/>
      <c r="AB69" s="365"/>
      <c r="AC69" s="365"/>
      <c r="AD69" s="365"/>
      <c r="AE69" s="365"/>
      <c r="AF69" s="365"/>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36" t="s">
        <v>283</v>
      </c>
      <c r="G72" s="336"/>
      <c r="H72" s="336"/>
      <c r="I72" s="336"/>
      <c r="J72" s="336"/>
      <c r="K72" s="336"/>
      <c r="L72" s="337"/>
      <c r="M72" s="338" t="s">
        <v>293</v>
      </c>
      <c r="N72" s="339"/>
      <c r="O72" s="339"/>
      <c r="P72" s="339"/>
      <c r="Q72" s="339"/>
      <c r="R72" s="339"/>
      <c r="S72" s="339"/>
      <c r="T72" s="338" t="s">
        <v>294</v>
      </c>
      <c r="U72" s="339"/>
      <c r="V72" s="339"/>
      <c r="W72" s="339"/>
      <c r="X72" s="339"/>
      <c r="Y72" s="339"/>
      <c r="Z72" s="339"/>
      <c r="AA72" s="91"/>
      <c r="AB72" s="91"/>
      <c r="AC72" s="91"/>
      <c r="AD72" s="91"/>
      <c r="AE72" s="91"/>
      <c r="AF72" s="91"/>
      <c r="AG72" s="91"/>
    </row>
    <row r="73" spans="1:36" ht="24.75" customHeight="1">
      <c r="A73" s="30"/>
      <c r="B73" s="90"/>
      <c r="C73" s="90"/>
      <c r="D73" s="91"/>
      <c r="E73" s="91"/>
      <c r="F73" s="379">
        <f>I56</f>
        <v>45261</v>
      </c>
      <c r="G73" s="379"/>
      <c r="H73" s="379"/>
      <c r="I73" s="379"/>
      <c r="J73" s="379"/>
      <c r="K73" s="379"/>
      <c r="L73" s="379"/>
      <c r="M73" s="331"/>
      <c r="N73" s="331"/>
      <c r="O73" s="331"/>
      <c r="P73" s="331"/>
      <c r="Q73" s="331"/>
      <c r="R73" s="331"/>
      <c r="S73" s="331"/>
      <c r="T73" s="331"/>
      <c r="U73" s="331"/>
      <c r="V73" s="331"/>
      <c r="W73" s="331"/>
      <c r="X73" s="331"/>
      <c r="Y73" s="331"/>
      <c r="Z73" s="331"/>
      <c r="AA73" s="91"/>
      <c r="AB73" s="91"/>
      <c r="AC73" s="91"/>
      <c r="AD73" s="91"/>
      <c r="AE73" s="91"/>
      <c r="AF73" s="91"/>
      <c r="AG73" s="91"/>
    </row>
    <row r="74" spans="1:36" ht="24.75" customHeight="1">
      <c r="A74" s="30"/>
      <c r="B74" s="90"/>
      <c r="C74" s="90"/>
      <c r="D74" s="91"/>
      <c r="E74" s="91"/>
      <c r="F74" s="379">
        <f>I57</f>
        <v>45292</v>
      </c>
      <c r="G74" s="379"/>
      <c r="H74" s="379"/>
      <c r="I74" s="379"/>
      <c r="J74" s="379"/>
      <c r="K74" s="379"/>
      <c r="L74" s="379"/>
      <c r="M74" s="331"/>
      <c r="N74" s="331"/>
      <c r="O74" s="331"/>
      <c r="P74" s="331"/>
      <c r="Q74" s="331"/>
      <c r="R74" s="331"/>
      <c r="S74" s="331"/>
      <c r="T74" s="331"/>
      <c r="U74" s="331"/>
      <c r="V74" s="331"/>
      <c r="W74" s="331"/>
      <c r="X74" s="331"/>
      <c r="Y74" s="331"/>
      <c r="Z74" s="331"/>
      <c r="AA74" s="91"/>
      <c r="AB74" s="91"/>
      <c r="AC74" s="91"/>
      <c r="AD74" s="91"/>
      <c r="AE74" s="91"/>
      <c r="AF74" s="91"/>
      <c r="AG74" s="91"/>
    </row>
    <row r="75" spans="1:36" ht="24.75" customHeight="1">
      <c r="A75" s="30"/>
      <c r="B75" s="90"/>
      <c r="C75" s="90"/>
      <c r="D75" s="91"/>
      <c r="E75" s="91"/>
      <c r="F75" s="379">
        <f>I58</f>
        <v>45323</v>
      </c>
      <c r="G75" s="379"/>
      <c r="H75" s="379"/>
      <c r="I75" s="379"/>
      <c r="J75" s="379"/>
      <c r="K75" s="379"/>
      <c r="L75" s="379"/>
      <c r="M75" s="331"/>
      <c r="N75" s="331"/>
      <c r="O75" s="331"/>
      <c r="P75" s="331"/>
      <c r="Q75" s="331"/>
      <c r="R75" s="331"/>
      <c r="S75" s="331"/>
      <c r="T75" s="331"/>
      <c r="U75" s="331"/>
      <c r="V75" s="331"/>
      <c r="W75" s="331"/>
      <c r="X75" s="331"/>
      <c r="Y75" s="331"/>
      <c r="Z75" s="331"/>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8" t="s">
        <v>295</v>
      </c>
      <c r="G77" s="378"/>
      <c r="H77" s="378"/>
      <c r="I77" s="378"/>
      <c r="J77" s="378"/>
      <c r="K77" s="378"/>
      <c r="L77" s="378"/>
      <c r="M77" s="333" t="e">
        <f>AVERAGE(M73:S75)</f>
        <v>#DIV/0!</v>
      </c>
      <c r="N77" s="333"/>
      <c r="O77" s="333"/>
      <c r="P77" s="333"/>
      <c r="Q77" s="333"/>
      <c r="R77" s="333"/>
      <c r="S77" s="333"/>
      <c r="T77" s="333" t="e">
        <f>AVERAGE(T73:Z75)</f>
        <v>#DIV/0!</v>
      </c>
      <c r="U77" s="333"/>
      <c r="V77" s="333"/>
      <c r="W77" s="333"/>
      <c r="X77" s="333"/>
      <c r="Y77" s="333"/>
      <c r="Z77" s="333"/>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5" t="s">
        <v>296</v>
      </c>
      <c r="G79" s="285"/>
      <c r="H79" s="285"/>
      <c r="I79" s="285"/>
      <c r="J79" s="285"/>
      <c r="K79" s="285"/>
      <c r="L79" s="285"/>
      <c r="M79" s="372">
        <f>IFERROR(M60/(M77+T77),0)</f>
        <v>0</v>
      </c>
      <c r="N79" s="372"/>
      <c r="O79" s="372"/>
      <c r="P79" s="372"/>
      <c r="Q79" s="372"/>
      <c r="R79" s="372"/>
      <c r="S79" s="372"/>
      <c r="T79" s="91"/>
      <c r="V79" s="90" t="s">
        <v>277</v>
      </c>
      <c r="W79" s="29"/>
      <c r="X79" s="91"/>
      <c r="Y79" s="29"/>
      <c r="Z79" s="377"/>
      <c r="AA79" s="377"/>
      <c r="AB79" s="377"/>
      <c r="AC79" s="377"/>
      <c r="AD79" s="377"/>
      <c r="AE79" s="377"/>
      <c r="AF79" s="377"/>
      <c r="AG79" s="91" t="s">
        <v>297</v>
      </c>
    </row>
    <row r="80" spans="1:36" ht="24.75" customHeight="1">
      <c r="A80" s="30"/>
      <c r="B80" s="328" t="s">
        <v>322</v>
      </c>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row>
    <row r="81" spans="1:38" ht="24.75" customHeight="1">
      <c r="A81" s="30"/>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29" t="e">
        <f>ROUNDDOWN(M69/(M48*医療保険の利用者割合２),4)</f>
        <v>#DIV/0!</v>
      </c>
      <c r="N84" s="329"/>
      <c r="O84" s="329"/>
      <c r="P84" s="329"/>
      <c r="Q84" s="329"/>
      <c r="R84" s="329"/>
      <c r="S84" s="329"/>
      <c r="T84" s="91"/>
      <c r="U84" s="29"/>
      <c r="V84" s="90" t="s">
        <v>277</v>
      </c>
      <c r="W84" s="29"/>
      <c r="X84" s="91"/>
      <c r="Y84" s="29"/>
      <c r="Z84" s="329" t="e">
        <f>ROUNDDOWN(Z69/(Z48*Z79),4)</f>
        <v>#DIV/0!</v>
      </c>
      <c r="AA84" s="329"/>
      <c r="AB84" s="329"/>
      <c r="AC84" s="329"/>
      <c r="AD84" s="329"/>
      <c r="AE84" s="329"/>
      <c r="AF84" s="329"/>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66" t="str">
        <f>IFERROR(IF(((M48*医療保険の利用者割合２*1.2%-M69)/M67)&lt;0,0,(M48*医療保険の利用者割合２*1.2%-M69)/M67),"")</f>
        <v/>
      </c>
      <c r="N87" s="366"/>
      <c r="O87" s="366"/>
      <c r="P87" s="366"/>
      <c r="Q87" s="366"/>
      <c r="R87" s="366"/>
      <c r="S87" s="366"/>
      <c r="T87" s="91"/>
      <c r="V87" s="90" t="s">
        <v>277</v>
      </c>
      <c r="Z87" s="366" t="str">
        <f>IFERROR(IF((Z48*Z79*1.2%-Z69)/Z67&lt;0,0,(Z48*Z79*1.2%-Z69)/Z67),"")</f>
        <v/>
      </c>
      <c r="AA87" s="366"/>
      <c r="AB87" s="366"/>
      <c r="AC87" s="366"/>
      <c r="AD87" s="366"/>
      <c r="AE87" s="366"/>
      <c r="AF87" s="366"/>
      <c r="AG87" s="91" t="s">
        <v>325</v>
      </c>
    </row>
    <row r="88" spans="1:38" ht="18" customHeight="1">
      <c r="A88" s="30"/>
      <c r="B88" s="277" t="s">
        <v>326</v>
      </c>
      <c r="C88" s="277"/>
      <c r="D88" s="277"/>
      <c r="E88" s="277"/>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row>
    <row r="89" spans="1:38" ht="24.75" customHeight="1">
      <c r="A89" s="30"/>
      <c r="B89" s="277"/>
      <c r="C89" s="277"/>
      <c r="D89" s="277"/>
      <c r="E89" s="277"/>
      <c r="F89" s="380" t="s">
        <v>327</v>
      </c>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row>
    <row r="90" spans="1:38" ht="24.75" customHeight="1">
      <c r="A90" s="30"/>
      <c r="B90" s="277"/>
      <c r="C90" s="277"/>
      <c r="D90" s="277"/>
      <c r="E90" s="277"/>
      <c r="G90" s="60"/>
      <c r="H90" s="60"/>
      <c r="I90" s="60"/>
      <c r="J90" s="381" t="s">
        <v>328</v>
      </c>
      <c r="K90" s="381"/>
      <c r="L90" s="381"/>
      <c r="M90" s="381"/>
      <c r="N90" s="381"/>
      <c r="O90" s="381"/>
      <c r="P90" s="381"/>
      <c r="Q90" s="381"/>
      <c r="R90" s="381"/>
      <c r="S90" s="381"/>
      <c r="T90" s="381"/>
      <c r="U90" s="381"/>
      <c r="V90" s="381"/>
      <c r="W90" s="381"/>
      <c r="X90" s="381"/>
      <c r="Y90" s="381"/>
      <c r="Z90" s="381"/>
      <c r="AA90" s="381"/>
      <c r="AB90" s="381"/>
      <c r="AC90" s="381"/>
      <c r="AD90" s="381"/>
      <c r="AE90" s="60"/>
      <c r="AF90" s="60"/>
      <c r="AG90" s="60"/>
      <c r="AH90" s="60"/>
    </row>
    <row r="91" spans="1:38" ht="18" customHeight="1">
      <c r="A91" s="30"/>
      <c r="B91" s="277"/>
      <c r="C91" s="277"/>
      <c r="D91" s="277"/>
      <c r="E91" s="277"/>
      <c r="G91" s="59"/>
      <c r="H91" s="59"/>
      <c r="I91" s="59"/>
      <c r="J91" s="382"/>
      <c r="K91" s="382"/>
      <c r="L91" s="382"/>
      <c r="M91" s="382"/>
      <c r="N91" s="382"/>
      <c r="O91" s="382"/>
      <c r="P91" s="382"/>
      <c r="Q91" s="382"/>
      <c r="R91" s="382"/>
      <c r="S91" s="382"/>
      <c r="T91" s="382"/>
      <c r="U91" s="382"/>
      <c r="V91" s="382"/>
      <c r="W91" s="382"/>
      <c r="X91" s="382"/>
      <c r="Y91" s="382"/>
      <c r="Z91" s="382"/>
      <c r="AA91" s="382"/>
      <c r="AB91" s="382"/>
      <c r="AC91" s="382"/>
      <c r="AD91" s="382"/>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71" t="str">
        <f>IF(AK94&lt;=1.1,IF(AK94&gt;=0.9,"☑","□"),"□")</f>
        <v>□</v>
      </c>
      <c r="K94" s="37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71" t="str">
        <f>IF(AK95&lt;=1.1,IF(AK95&gt;=0.9,"☑","□"),"□")</f>
        <v>□</v>
      </c>
      <c r="K95" s="37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71" t="str">
        <f>IF(AK96&lt;=1.1,IF(AK96&gt;=0.9,"☑","□"),"□")</f>
        <v>□</v>
      </c>
      <c r="K96" s="37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71" t="str">
        <f>IF(AK97&lt;=1.1,IF(AK97&gt;=0.9,"☑","□"),"□")</f>
        <v>□</v>
      </c>
      <c r="K97" s="37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62" t="str">
        <f>IFERROR(IF(OR(AK22*AK25*AK84=0,M87&lt;=0),"算定不可",(VLOOKUP("該当",'リスト（訪問看護）'!J:L,3,FALSE))),"")</f>
        <v/>
      </c>
      <c r="E102" s="362"/>
      <c r="F102" s="362"/>
      <c r="G102" s="362"/>
      <c r="H102" s="362"/>
      <c r="I102" s="362"/>
      <c r="J102" s="362"/>
      <c r="K102" s="362"/>
      <c r="L102" s="362"/>
      <c r="M102" s="362"/>
      <c r="N102" s="362"/>
      <c r="O102" s="362"/>
      <c r="P102" s="362"/>
      <c r="R102" s="277"/>
      <c r="S102" s="277"/>
      <c r="T102" s="277"/>
      <c r="U102" s="277"/>
      <c r="V102" s="277"/>
      <c r="W102" s="277"/>
      <c r="X102" s="277"/>
      <c r="Y102" s="277"/>
      <c r="Z102" s="277"/>
      <c r="AA102" s="277"/>
      <c r="AB102" s="277"/>
      <c r="AC102" s="277"/>
      <c r="AD102" s="277"/>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75" t="s">
        <v>340</v>
      </c>
      <c r="E104" s="376"/>
      <c r="F104" s="373" t="s">
        <v>341</v>
      </c>
      <c r="G104" s="373"/>
      <c r="H104" s="373"/>
      <c r="I104" s="373"/>
      <c r="J104" s="373"/>
      <c r="K104" s="373"/>
      <c r="L104" s="373"/>
      <c r="M104" s="373"/>
      <c r="N104" s="373"/>
      <c r="O104" s="373"/>
      <c r="P104" s="374"/>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75" t="s">
        <v>340</v>
      </c>
      <c r="E105" s="376"/>
      <c r="F105" s="373" t="s">
        <v>342</v>
      </c>
      <c r="G105" s="373"/>
      <c r="H105" s="373"/>
      <c r="I105" s="373"/>
      <c r="J105" s="373"/>
      <c r="K105" s="373"/>
      <c r="L105" s="373"/>
      <c r="M105" s="373"/>
      <c r="N105" s="373"/>
      <c r="O105" s="373"/>
      <c r="P105" s="374"/>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75" t="s">
        <v>340</v>
      </c>
      <c r="E106" s="376"/>
      <c r="F106" s="373" t="s">
        <v>343</v>
      </c>
      <c r="G106" s="373"/>
      <c r="H106" s="373"/>
      <c r="I106" s="373"/>
      <c r="J106" s="373"/>
      <c r="K106" s="373"/>
      <c r="L106" s="373"/>
      <c r="M106" s="373"/>
      <c r="N106" s="373"/>
      <c r="O106" s="373"/>
      <c r="P106" s="374"/>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75" t="s">
        <v>340</v>
      </c>
      <c r="E107" s="376"/>
      <c r="F107" s="373" t="s">
        <v>344</v>
      </c>
      <c r="G107" s="373"/>
      <c r="H107" s="373"/>
      <c r="I107" s="373"/>
      <c r="J107" s="373"/>
      <c r="K107" s="373"/>
      <c r="L107" s="373"/>
      <c r="M107" s="373"/>
      <c r="N107" s="373"/>
      <c r="O107" s="373"/>
      <c r="P107" s="374"/>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75" t="s">
        <v>340</v>
      </c>
      <c r="E108" s="376"/>
      <c r="F108" s="373" t="s">
        <v>345</v>
      </c>
      <c r="G108" s="373"/>
      <c r="H108" s="373"/>
      <c r="I108" s="373"/>
      <c r="J108" s="373"/>
      <c r="K108" s="373"/>
      <c r="L108" s="373"/>
      <c r="M108" s="373"/>
      <c r="N108" s="373"/>
      <c r="O108" s="373"/>
      <c r="P108" s="374"/>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75" t="s">
        <v>340</v>
      </c>
      <c r="E109" s="376"/>
      <c r="F109" s="373" t="s">
        <v>346</v>
      </c>
      <c r="G109" s="373"/>
      <c r="H109" s="373"/>
      <c r="I109" s="373"/>
      <c r="J109" s="373"/>
      <c r="K109" s="373"/>
      <c r="L109" s="373"/>
      <c r="M109" s="373"/>
      <c r="N109" s="373"/>
      <c r="O109" s="373"/>
      <c r="P109" s="374"/>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75" t="s">
        <v>340</v>
      </c>
      <c r="E110" s="376"/>
      <c r="F110" s="373" t="s">
        <v>347</v>
      </c>
      <c r="G110" s="373"/>
      <c r="H110" s="373"/>
      <c r="I110" s="373"/>
      <c r="J110" s="373"/>
      <c r="K110" s="373"/>
      <c r="L110" s="373"/>
      <c r="M110" s="373"/>
      <c r="N110" s="373"/>
      <c r="O110" s="373"/>
      <c r="P110" s="374"/>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75" t="s">
        <v>340</v>
      </c>
      <c r="E111" s="376"/>
      <c r="F111" s="373" t="s">
        <v>348</v>
      </c>
      <c r="G111" s="373"/>
      <c r="H111" s="373"/>
      <c r="I111" s="373"/>
      <c r="J111" s="373"/>
      <c r="K111" s="373"/>
      <c r="L111" s="373"/>
      <c r="M111" s="373"/>
      <c r="N111" s="373"/>
      <c r="O111" s="373"/>
      <c r="P111" s="374"/>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75" t="s">
        <v>340</v>
      </c>
      <c r="E112" s="376"/>
      <c r="F112" s="373" t="s">
        <v>349</v>
      </c>
      <c r="G112" s="373"/>
      <c r="H112" s="373"/>
      <c r="I112" s="373"/>
      <c r="J112" s="373"/>
      <c r="K112" s="373"/>
      <c r="L112" s="373"/>
      <c r="M112" s="373"/>
      <c r="N112" s="373"/>
      <c r="O112" s="373"/>
      <c r="P112" s="374"/>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75" t="s">
        <v>340</v>
      </c>
      <c r="E113" s="376"/>
      <c r="F113" s="373" t="s">
        <v>350</v>
      </c>
      <c r="G113" s="373"/>
      <c r="H113" s="373"/>
      <c r="I113" s="373"/>
      <c r="J113" s="373"/>
      <c r="K113" s="373"/>
      <c r="L113" s="373"/>
      <c r="M113" s="373"/>
      <c r="N113" s="373"/>
      <c r="O113" s="373"/>
      <c r="P113" s="374"/>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75" t="s">
        <v>340</v>
      </c>
      <c r="E114" s="376"/>
      <c r="F114" s="373" t="s">
        <v>351</v>
      </c>
      <c r="G114" s="373"/>
      <c r="H114" s="373"/>
      <c r="I114" s="373"/>
      <c r="J114" s="373"/>
      <c r="K114" s="373"/>
      <c r="L114" s="373"/>
      <c r="M114" s="373"/>
      <c r="N114" s="373"/>
      <c r="O114" s="373"/>
      <c r="P114" s="374"/>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75" t="s">
        <v>340</v>
      </c>
      <c r="E115" s="376"/>
      <c r="F115" s="373" t="s">
        <v>352</v>
      </c>
      <c r="G115" s="373"/>
      <c r="H115" s="373"/>
      <c r="I115" s="373"/>
      <c r="J115" s="373"/>
      <c r="K115" s="373"/>
      <c r="L115" s="373"/>
      <c r="M115" s="373"/>
      <c r="N115" s="373"/>
      <c r="O115" s="373"/>
      <c r="P115" s="374"/>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75" t="s">
        <v>340</v>
      </c>
      <c r="E116" s="376"/>
      <c r="F116" s="373" t="s">
        <v>353</v>
      </c>
      <c r="G116" s="373"/>
      <c r="H116" s="373"/>
      <c r="I116" s="373"/>
      <c r="J116" s="373"/>
      <c r="K116" s="373"/>
      <c r="L116" s="373"/>
      <c r="M116" s="373"/>
      <c r="N116" s="373"/>
      <c r="O116" s="373"/>
      <c r="P116" s="374"/>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75" t="s">
        <v>340</v>
      </c>
      <c r="E117" s="376"/>
      <c r="F117" s="373" t="s">
        <v>354</v>
      </c>
      <c r="G117" s="373"/>
      <c r="H117" s="373"/>
      <c r="I117" s="373"/>
      <c r="J117" s="373"/>
      <c r="K117" s="373"/>
      <c r="L117" s="373"/>
      <c r="M117" s="373"/>
      <c r="N117" s="373"/>
      <c r="O117" s="373"/>
      <c r="P117" s="374"/>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75" t="s">
        <v>340</v>
      </c>
      <c r="E118" s="376"/>
      <c r="F118" s="373" t="s">
        <v>355</v>
      </c>
      <c r="G118" s="373"/>
      <c r="H118" s="373"/>
      <c r="I118" s="373"/>
      <c r="J118" s="373"/>
      <c r="K118" s="373"/>
      <c r="L118" s="373"/>
      <c r="M118" s="373"/>
      <c r="N118" s="373"/>
      <c r="O118" s="373"/>
      <c r="P118" s="374"/>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75" t="s">
        <v>340</v>
      </c>
      <c r="E119" s="376"/>
      <c r="F119" s="373" t="s">
        <v>356</v>
      </c>
      <c r="G119" s="373"/>
      <c r="H119" s="373"/>
      <c r="I119" s="373"/>
      <c r="J119" s="373"/>
      <c r="K119" s="373"/>
      <c r="L119" s="373"/>
      <c r="M119" s="373"/>
      <c r="N119" s="373"/>
      <c r="O119" s="373"/>
      <c r="P119" s="374"/>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75" t="s">
        <v>340</v>
      </c>
      <c r="E120" s="376"/>
      <c r="F120" s="373" t="s">
        <v>357</v>
      </c>
      <c r="G120" s="373"/>
      <c r="H120" s="373"/>
      <c r="I120" s="373"/>
      <c r="J120" s="373"/>
      <c r="K120" s="373"/>
      <c r="L120" s="373"/>
      <c r="M120" s="373"/>
      <c r="N120" s="373"/>
      <c r="O120" s="373"/>
      <c r="P120" s="374"/>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75" t="s">
        <v>340</v>
      </c>
      <c r="E121" s="376"/>
      <c r="F121" s="373" t="s">
        <v>358</v>
      </c>
      <c r="G121" s="373"/>
      <c r="H121" s="373"/>
      <c r="I121" s="373"/>
      <c r="J121" s="373"/>
      <c r="K121" s="373"/>
      <c r="L121" s="373"/>
      <c r="M121" s="373"/>
      <c r="N121" s="373"/>
      <c r="O121" s="373"/>
      <c r="P121" s="374"/>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75" t="s">
        <v>340</v>
      </c>
      <c r="E122" s="376"/>
      <c r="F122" s="373" t="s">
        <v>359</v>
      </c>
      <c r="G122" s="373"/>
      <c r="H122" s="373"/>
      <c r="I122" s="373"/>
      <c r="J122" s="373"/>
      <c r="K122" s="373"/>
      <c r="L122" s="373"/>
      <c r="M122" s="373"/>
      <c r="N122" s="373"/>
      <c r="O122" s="373"/>
      <c r="P122" s="374"/>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25" t="s">
        <v>360</v>
      </c>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row>
    <row r="126" spans="1:46" ht="24.75" customHeight="1">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row>
    <row r="127" spans="1:46" ht="24.75" customHeight="1">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row>
    <row r="128" spans="1:46" ht="24.75" customHeight="1">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row>
    <row r="129" spans="2:37" ht="24.75" customHeight="1">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row>
    <row r="130" spans="2:37" ht="24.75" customHeight="1">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row>
    <row r="131" spans="2:37" ht="24.75" customHeight="1">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K131" s="155"/>
    </row>
    <row r="132" spans="2:37" ht="24.75" customHeight="1">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row>
    <row r="133" spans="2:37" ht="24.75" customHeight="1">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row>
    <row r="134" spans="2:37" ht="24.75" customHeight="1">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row>
    <row r="135" spans="2:37" ht="24.75" customHeight="1">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row>
    <row r="136" spans="2:37" ht="24.75" customHeight="1">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row>
    <row r="137" spans="2:37" ht="24.75" customHeight="1">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row>
    <row r="138" spans="2:37" ht="24.75" customHeight="1">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row>
    <row r="139" spans="2:37" ht="24.75" customHeight="1">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row>
    <row r="140" spans="2:37" ht="24.75" customHeight="1">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row>
    <row r="141" spans="2:37" ht="24.75" customHeight="1">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325"/>
    </row>
    <row r="142" spans="2:37" ht="24.75" customHeight="1">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row>
    <row r="143" spans="2:37" ht="24.75" customHeight="1">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row>
    <row r="144" spans="2:37" ht="24.75" customHeight="1">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397"/>
      <c r="W2" s="397"/>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row>
    <row r="5" spans="1:34"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04" t="str">
        <f>計画書!E9</f>
        <v/>
      </c>
      <c r="F8" s="304"/>
      <c r="G8" s="18" t="s">
        <v>23</v>
      </c>
      <c r="H8" s="304" t="str">
        <f>計画書!H9</f>
        <v/>
      </c>
      <c r="I8" s="304"/>
      <c r="J8" s="18" t="s">
        <v>66</v>
      </c>
      <c r="K8" s="18"/>
      <c r="L8" s="18" t="s">
        <v>67</v>
      </c>
      <c r="M8" s="18"/>
      <c r="N8" s="18" t="s">
        <v>22</v>
      </c>
      <c r="O8" s="18"/>
      <c r="P8" s="304" t="str">
        <f>計画書!O9</f>
        <v/>
      </c>
      <c r="Q8" s="304"/>
      <c r="R8" s="18" t="s">
        <v>23</v>
      </c>
      <c r="S8" s="304" t="str">
        <f>計画書!R9</f>
        <v/>
      </c>
      <c r="T8" s="304"/>
      <c r="U8" s="19" t="s">
        <v>66</v>
      </c>
      <c r="V8" s="48"/>
      <c r="W8" s="305" t="str">
        <f>計画書!V9</f>
        <v/>
      </c>
      <c r="X8" s="305"/>
      <c r="Y8" s="305"/>
      <c r="Z8" s="306"/>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10" t="s">
        <v>366</v>
      </c>
      <c r="Y10" s="411"/>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02"/>
      <c r="S12" s="403"/>
      <c r="T12" s="403"/>
      <c r="U12" s="403"/>
      <c r="V12" s="403"/>
      <c r="W12" s="403"/>
      <c r="X12" s="403"/>
      <c r="Y12" s="32"/>
      <c r="Z12" s="32"/>
      <c r="AA12" s="32"/>
      <c r="AB12" s="32"/>
      <c r="AC12" s="404"/>
      <c r="AD12" s="404"/>
      <c r="AE12" s="404"/>
      <c r="AF12" s="404"/>
      <c r="AG12" s="33"/>
    </row>
    <row r="13" spans="1:34" ht="16.149999999999999" customHeight="1">
      <c r="A13" s="14"/>
      <c r="B13" s="405" t="s">
        <v>369</v>
      </c>
      <c r="C13" s="405"/>
      <c r="D13" s="405"/>
      <c r="E13" s="405"/>
      <c r="F13" s="405"/>
      <c r="G13" s="405"/>
      <c r="H13" s="405"/>
      <c r="I13" s="405"/>
      <c r="J13" s="405"/>
      <c r="K13" s="405"/>
      <c r="L13" s="405"/>
      <c r="M13" s="405"/>
      <c r="N13" s="405"/>
      <c r="O13" s="405"/>
      <c r="P13" s="405"/>
      <c r="Q13" s="405"/>
      <c r="R13" s="405"/>
      <c r="S13" s="407" t="s">
        <v>370</v>
      </c>
      <c r="T13" s="408"/>
      <c r="U13" s="408"/>
      <c r="V13" s="408"/>
      <c r="W13" s="408"/>
      <c r="X13" s="408"/>
      <c r="Y13" s="409"/>
      <c r="Z13" s="407" t="s">
        <v>282</v>
      </c>
      <c r="AA13" s="408"/>
      <c r="AB13" s="408"/>
      <c r="AC13" s="408"/>
      <c r="AD13" s="408"/>
      <c r="AE13" s="408"/>
      <c r="AF13" s="408"/>
      <c r="AG13" s="433"/>
    </row>
    <row r="14" spans="1:34" ht="16.149999999999999" customHeight="1">
      <c r="A14" s="14"/>
      <c r="B14" s="35" t="s">
        <v>371</v>
      </c>
      <c r="C14" s="34" t="s">
        <v>22</v>
      </c>
      <c r="D14" s="406" t="str">
        <f>計画書!E12</f>
        <v/>
      </c>
      <c r="E14" s="406"/>
      <c r="F14" s="12" t="s">
        <v>23</v>
      </c>
      <c r="G14" s="406" t="str">
        <f>計画書!H12</f>
        <v/>
      </c>
      <c r="H14" s="406"/>
      <c r="I14" s="12" t="s">
        <v>66</v>
      </c>
      <c r="J14" s="12" t="s">
        <v>372</v>
      </c>
      <c r="K14" s="12" t="s">
        <v>373</v>
      </c>
      <c r="L14" s="12"/>
      <c r="M14" s="398"/>
      <c r="N14" s="398"/>
      <c r="O14" s="23" t="s">
        <v>23</v>
      </c>
      <c r="P14" s="398"/>
      <c r="Q14" s="398"/>
      <c r="R14" s="36" t="s">
        <v>66</v>
      </c>
      <c r="S14" s="399"/>
      <c r="T14" s="400"/>
      <c r="U14" s="400"/>
      <c r="V14" s="400"/>
      <c r="W14" s="400"/>
      <c r="X14" s="400"/>
      <c r="Y14" s="401"/>
      <c r="Z14" s="315" t="str">
        <f>IF(S14="","",VLOOKUP(S14,'リスト（訪問看護）'!C:D,2,FALSE))</f>
        <v/>
      </c>
      <c r="AA14" s="406"/>
      <c r="AB14" s="406"/>
      <c r="AC14" s="406"/>
      <c r="AD14" s="406"/>
      <c r="AE14" s="406"/>
      <c r="AF14" s="406"/>
      <c r="AG14" s="110" t="s">
        <v>38</v>
      </c>
    </row>
    <row r="15" spans="1:34" ht="16.149999999999999" customHeight="1">
      <c r="A15" s="14"/>
      <c r="B15" s="35" t="s">
        <v>374</v>
      </c>
      <c r="C15" s="34" t="s">
        <v>22</v>
      </c>
      <c r="D15" s="398"/>
      <c r="E15" s="398"/>
      <c r="F15" s="12" t="s">
        <v>23</v>
      </c>
      <c r="G15" s="398"/>
      <c r="H15" s="398"/>
      <c r="I15" s="12" t="s">
        <v>66</v>
      </c>
      <c r="J15" s="12" t="s">
        <v>372</v>
      </c>
      <c r="K15" s="12" t="s">
        <v>373</v>
      </c>
      <c r="L15" s="12"/>
      <c r="M15" s="398"/>
      <c r="N15" s="398"/>
      <c r="O15" s="23" t="s">
        <v>23</v>
      </c>
      <c r="P15" s="398"/>
      <c r="Q15" s="398"/>
      <c r="R15" s="36" t="s">
        <v>66</v>
      </c>
      <c r="S15" s="399"/>
      <c r="T15" s="400"/>
      <c r="U15" s="400"/>
      <c r="V15" s="400"/>
      <c r="W15" s="400"/>
      <c r="X15" s="400"/>
      <c r="Y15" s="401"/>
      <c r="Z15" s="315" t="str">
        <f>IF(S15="","",VLOOKUP(S15,'リスト（訪問看護）'!C:D,2,FALSE))</f>
        <v/>
      </c>
      <c r="AA15" s="406"/>
      <c r="AB15" s="406"/>
      <c r="AC15" s="406"/>
      <c r="AD15" s="406"/>
      <c r="AE15" s="406"/>
      <c r="AF15" s="406"/>
      <c r="AG15" s="110" t="s">
        <v>38</v>
      </c>
    </row>
    <row r="16" spans="1:34" ht="16.149999999999999" customHeight="1">
      <c r="A16" s="14"/>
      <c r="B16" s="35" t="s">
        <v>375</v>
      </c>
      <c r="C16" s="34" t="s">
        <v>22</v>
      </c>
      <c r="D16" s="398"/>
      <c r="E16" s="398"/>
      <c r="F16" s="12" t="s">
        <v>23</v>
      </c>
      <c r="G16" s="398"/>
      <c r="H16" s="398"/>
      <c r="I16" s="12" t="s">
        <v>66</v>
      </c>
      <c r="J16" s="12" t="s">
        <v>372</v>
      </c>
      <c r="K16" s="12" t="s">
        <v>373</v>
      </c>
      <c r="L16" s="12"/>
      <c r="M16" s="398"/>
      <c r="N16" s="398"/>
      <c r="O16" s="23" t="s">
        <v>23</v>
      </c>
      <c r="P16" s="398"/>
      <c r="Q16" s="398"/>
      <c r="R16" s="36" t="s">
        <v>66</v>
      </c>
      <c r="S16" s="399"/>
      <c r="T16" s="400"/>
      <c r="U16" s="400"/>
      <c r="V16" s="400"/>
      <c r="W16" s="400"/>
      <c r="X16" s="400"/>
      <c r="Y16" s="401"/>
      <c r="Z16" s="315" t="str">
        <f>IF(S16="","",VLOOKUP(S16,'リスト（訪問看護）'!C:D,2,FALSE))</f>
        <v/>
      </c>
      <c r="AA16" s="406"/>
      <c r="AB16" s="406"/>
      <c r="AC16" s="406"/>
      <c r="AD16" s="406"/>
      <c r="AE16" s="406"/>
      <c r="AF16" s="406"/>
      <c r="AG16" s="110" t="s">
        <v>38</v>
      </c>
    </row>
    <row r="17" spans="1:33" ht="16.149999999999999" customHeight="1">
      <c r="A17" s="14"/>
      <c r="B17" s="105" t="s">
        <v>376</v>
      </c>
      <c r="C17" s="34" t="s">
        <v>22</v>
      </c>
      <c r="D17" s="398"/>
      <c r="E17" s="398"/>
      <c r="F17" s="12" t="s">
        <v>23</v>
      </c>
      <c r="G17" s="398"/>
      <c r="H17" s="398"/>
      <c r="I17" s="12" t="s">
        <v>66</v>
      </c>
      <c r="J17" s="12" t="s">
        <v>372</v>
      </c>
      <c r="K17" s="12" t="s">
        <v>373</v>
      </c>
      <c r="L17" s="12"/>
      <c r="M17" s="398"/>
      <c r="N17" s="398"/>
      <c r="O17" s="23" t="s">
        <v>23</v>
      </c>
      <c r="P17" s="398"/>
      <c r="Q17" s="398"/>
      <c r="R17" s="36" t="s">
        <v>66</v>
      </c>
      <c r="S17" s="399"/>
      <c r="T17" s="400"/>
      <c r="U17" s="400"/>
      <c r="V17" s="400"/>
      <c r="W17" s="400"/>
      <c r="X17" s="400"/>
      <c r="Y17" s="401"/>
      <c r="Z17" s="315" t="str">
        <f>IF(S17="","",VLOOKUP(S17,'リスト（訪問看護）'!C:D,2,FALSE))</f>
        <v/>
      </c>
      <c r="AA17" s="406"/>
      <c r="AB17" s="406"/>
      <c r="AC17" s="406"/>
      <c r="AD17" s="406"/>
      <c r="AE17" s="406"/>
      <c r="AF17" s="406"/>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9"/>
      <c r="AD18" s="439"/>
      <c r="AE18" s="439"/>
      <c r="AF18" s="439"/>
      <c r="AG18" s="6"/>
    </row>
    <row r="19" spans="1:33" ht="16.149999999999999" customHeight="1">
      <c r="A19" s="14"/>
      <c r="B19" s="407" t="s">
        <v>369</v>
      </c>
      <c r="C19" s="408"/>
      <c r="D19" s="408"/>
      <c r="E19" s="408"/>
      <c r="F19" s="408"/>
      <c r="G19" s="408"/>
      <c r="H19" s="408"/>
      <c r="I19" s="408"/>
      <c r="J19" s="408"/>
      <c r="K19" s="408"/>
      <c r="L19" s="408"/>
      <c r="M19" s="408"/>
      <c r="N19" s="408"/>
      <c r="O19" s="408"/>
      <c r="P19" s="408"/>
      <c r="Q19" s="408"/>
      <c r="R19" s="409"/>
      <c r="S19" s="407" t="s">
        <v>378</v>
      </c>
      <c r="T19" s="408"/>
      <c r="U19" s="408"/>
      <c r="V19" s="408"/>
      <c r="W19" s="408"/>
      <c r="X19" s="408"/>
      <c r="Y19" s="408"/>
      <c r="Z19" s="408"/>
      <c r="AA19" s="408"/>
      <c r="AB19" s="408"/>
      <c r="AC19" s="408"/>
      <c r="AD19" s="408"/>
      <c r="AE19" s="408"/>
      <c r="AF19" s="408"/>
      <c r="AG19" s="433"/>
    </row>
    <row r="20" spans="1:33" ht="16.149999999999999" customHeight="1">
      <c r="A20" s="14"/>
      <c r="B20" s="35" t="s">
        <v>371</v>
      </c>
      <c r="C20" s="34" t="s">
        <v>22</v>
      </c>
      <c r="D20" s="406" t="str">
        <f>IF(D14="","",D14)</f>
        <v/>
      </c>
      <c r="E20" s="406"/>
      <c r="F20" s="12" t="s">
        <v>23</v>
      </c>
      <c r="G20" s="406" t="str">
        <f>IF(G14="","",G14)</f>
        <v/>
      </c>
      <c r="H20" s="406"/>
      <c r="I20" s="12" t="s">
        <v>66</v>
      </c>
      <c r="J20" s="12" t="s">
        <v>372</v>
      </c>
      <c r="K20" s="12" t="s">
        <v>373</v>
      </c>
      <c r="L20" s="12"/>
      <c r="M20" s="406" t="str">
        <f>IF(M14="","",M14)</f>
        <v/>
      </c>
      <c r="N20" s="406"/>
      <c r="O20" s="23" t="s">
        <v>23</v>
      </c>
      <c r="P20" s="406" t="str">
        <f>IF(P14="","",P14)</f>
        <v/>
      </c>
      <c r="Q20" s="406"/>
      <c r="R20" s="36" t="s">
        <v>66</v>
      </c>
      <c r="S20" s="440"/>
      <c r="T20" s="441"/>
      <c r="U20" s="441"/>
      <c r="V20" s="441"/>
      <c r="W20" s="441"/>
      <c r="X20" s="441"/>
      <c r="Y20" s="441"/>
      <c r="Z20" s="441"/>
      <c r="AA20" s="441"/>
      <c r="AB20" s="441"/>
      <c r="AC20" s="441"/>
      <c r="AD20" s="441"/>
      <c r="AE20" s="441"/>
      <c r="AF20" s="441"/>
      <c r="AG20" s="6" t="s">
        <v>35</v>
      </c>
    </row>
    <row r="21" spans="1:33" ht="16.149999999999999" customHeight="1">
      <c r="A21" s="14"/>
      <c r="B21" s="35" t="s">
        <v>374</v>
      </c>
      <c r="C21" s="34" t="s">
        <v>22</v>
      </c>
      <c r="D21" s="406" t="str">
        <f>IF(D15="","",D15)</f>
        <v/>
      </c>
      <c r="E21" s="406"/>
      <c r="F21" s="12" t="s">
        <v>23</v>
      </c>
      <c r="G21" s="406" t="str">
        <f>IF(G15="","",G15)</f>
        <v/>
      </c>
      <c r="H21" s="406"/>
      <c r="I21" s="12" t="s">
        <v>66</v>
      </c>
      <c r="J21" s="12" t="s">
        <v>372</v>
      </c>
      <c r="K21" s="12" t="s">
        <v>373</v>
      </c>
      <c r="L21" s="12"/>
      <c r="M21" s="406" t="str">
        <f>IF(M15="","",M15)</f>
        <v/>
      </c>
      <c r="N21" s="406"/>
      <c r="O21" s="23" t="s">
        <v>23</v>
      </c>
      <c r="P21" s="406" t="str">
        <f>IF(P15="","",P15)</f>
        <v/>
      </c>
      <c r="Q21" s="406"/>
      <c r="R21" s="36" t="s">
        <v>66</v>
      </c>
      <c r="S21" s="440"/>
      <c r="T21" s="441"/>
      <c r="U21" s="441"/>
      <c r="V21" s="441"/>
      <c r="W21" s="441"/>
      <c r="X21" s="441"/>
      <c r="Y21" s="441"/>
      <c r="Z21" s="441"/>
      <c r="AA21" s="441"/>
      <c r="AB21" s="441"/>
      <c r="AC21" s="441"/>
      <c r="AD21" s="441"/>
      <c r="AE21" s="441"/>
      <c r="AF21" s="441"/>
      <c r="AG21" s="6" t="s">
        <v>35</v>
      </c>
    </row>
    <row r="22" spans="1:33" ht="16.149999999999999" customHeight="1">
      <c r="A22" s="14"/>
      <c r="B22" s="35" t="s">
        <v>375</v>
      </c>
      <c r="C22" s="34" t="s">
        <v>22</v>
      </c>
      <c r="D22" s="406" t="str">
        <f>IF(D16="","",D16)</f>
        <v/>
      </c>
      <c r="E22" s="406"/>
      <c r="F22" s="12" t="s">
        <v>23</v>
      </c>
      <c r="G22" s="406" t="str">
        <f>IF(G16="","",G16)</f>
        <v/>
      </c>
      <c r="H22" s="406"/>
      <c r="I22" s="12" t="s">
        <v>66</v>
      </c>
      <c r="J22" s="12" t="s">
        <v>372</v>
      </c>
      <c r="K22" s="12" t="s">
        <v>373</v>
      </c>
      <c r="L22" s="12"/>
      <c r="M22" s="406" t="str">
        <f>IF(M16="","",M16)</f>
        <v/>
      </c>
      <c r="N22" s="406"/>
      <c r="O22" s="23" t="s">
        <v>23</v>
      </c>
      <c r="P22" s="406" t="str">
        <f>IF(P16="","",P16)</f>
        <v/>
      </c>
      <c r="Q22" s="406"/>
      <c r="R22" s="36" t="s">
        <v>66</v>
      </c>
      <c r="S22" s="440"/>
      <c r="T22" s="441"/>
      <c r="U22" s="441"/>
      <c r="V22" s="441"/>
      <c r="W22" s="441"/>
      <c r="X22" s="441"/>
      <c r="Y22" s="441"/>
      <c r="Z22" s="441"/>
      <c r="AA22" s="441"/>
      <c r="AB22" s="441"/>
      <c r="AC22" s="441"/>
      <c r="AD22" s="441"/>
      <c r="AE22" s="441"/>
      <c r="AF22" s="441"/>
      <c r="AG22" s="6" t="s">
        <v>35</v>
      </c>
    </row>
    <row r="23" spans="1:33" ht="16.149999999999999" customHeight="1">
      <c r="A23" s="38"/>
      <c r="B23" s="105" t="s">
        <v>376</v>
      </c>
      <c r="C23" s="34" t="s">
        <v>22</v>
      </c>
      <c r="D23" s="406" t="str">
        <f>IF(D17="","",D17)</f>
        <v/>
      </c>
      <c r="E23" s="406"/>
      <c r="F23" s="12" t="s">
        <v>23</v>
      </c>
      <c r="G23" s="406" t="str">
        <f>IF(G17="","",G17)</f>
        <v/>
      </c>
      <c r="H23" s="406"/>
      <c r="I23" s="12" t="s">
        <v>66</v>
      </c>
      <c r="J23" s="12" t="s">
        <v>372</v>
      </c>
      <c r="K23" s="12" t="s">
        <v>373</v>
      </c>
      <c r="L23" s="12"/>
      <c r="M23" s="406" t="str">
        <f>IF(M17="","",M17)</f>
        <v/>
      </c>
      <c r="N23" s="406"/>
      <c r="O23" s="23" t="s">
        <v>23</v>
      </c>
      <c r="P23" s="406" t="str">
        <f>IF(P17="","",P17)</f>
        <v/>
      </c>
      <c r="Q23" s="406"/>
      <c r="R23" s="36" t="s">
        <v>66</v>
      </c>
      <c r="S23" s="440"/>
      <c r="T23" s="441"/>
      <c r="U23" s="441"/>
      <c r="V23" s="441"/>
      <c r="W23" s="441"/>
      <c r="X23" s="441"/>
      <c r="Y23" s="441"/>
      <c r="Z23" s="441"/>
      <c r="AA23" s="441"/>
      <c r="AB23" s="441"/>
      <c r="AC23" s="441"/>
      <c r="AD23" s="441"/>
      <c r="AE23" s="441"/>
      <c r="AF23" s="441"/>
      <c r="AG23" s="6" t="s">
        <v>35</v>
      </c>
    </row>
    <row r="24" spans="1:33" ht="16.149999999999999" customHeight="1">
      <c r="A24" s="14"/>
      <c r="B24" s="412" t="s">
        <v>379</v>
      </c>
      <c r="C24" s="413"/>
      <c r="D24" s="413"/>
      <c r="E24" s="413"/>
      <c r="F24" s="413"/>
      <c r="G24" s="413"/>
      <c r="H24" s="413"/>
      <c r="I24" s="413"/>
      <c r="J24" s="413"/>
      <c r="K24" s="413"/>
      <c r="L24" s="413"/>
      <c r="M24" s="413"/>
      <c r="N24" s="413"/>
      <c r="O24" s="413"/>
      <c r="P24" s="413"/>
      <c r="Q24" s="413"/>
      <c r="R24" s="414"/>
      <c r="S24" s="423">
        <f>SUM(S20:X23)</f>
        <v>0</v>
      </c>
      <c r="T24" s="424"/>
      <c r="U24" s="424"/>
      <c r="V24" s="424"/>
      <c r="W24" s="424"/>
      <c r="X24" s="424"/>
      <c r="Y24" s="424"/>
      <c r="Z24" s="424"/>
      <c r="AA24" s="424"/>
      <c r="AB24" s="424"/>
      <c r="AC24" s="424"/>
      <c r="AD24" s="424"/>
      <c r="AE24" s="424"/>
      <c r="AF24" s="424"/>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442"/>
      <c r="AD25" s="442"/>
      <c r="AE25" s="442"/>
      <c r="AF25" s="442"/>
      <c r="AG25" s="13"/>
    </row>
    <row r="26" spans="1:33" ht="16.149999999999999" customHeight="1">
      <c r="A26" s="14"/>
      <c r="B26" s="407" t="s">
        <v>369</v>
      </c>
      <c r="C26" s="408"/>
      <c r="D26" s="408"/>
      <c r="E26" s="408"/>
      <c r="F26" s="408"/>
      <c r="G26" s="408"/>
      <c r="H26" s="408"/>
      <c r="I26" s="408"/>
      <c r="J26" s="408"/>
      <c r="K26" s="408"/>
      <c r="L26" s="408"/>
      <c r="M26" s="408"/>
      <c r="N26" s="408"/>
      <c r="O26" s="408"/>
      <c r="P26" s="408"/>
      <c r="Q26" s="408"/>
      <c r="R26" s="409"/>
      <c r="S26" s="407" t="s">
        <v>381</v>
      </c>
      <c r="T26" s="408"/>
      <c r="U26" s="408"/>
      <c r="V26" s="408"/>
      <c r="W26" s="408"/>
      <c r="X26" s="408"/>
      <c r="Y26" s="408"/>
      <c r="Z26" s="408"/>
      <c r="AA26" s="408"/>
      <c r="AB26" s="408"/>
      <c r="AC26" s="408"/>
      <c r="AD26" s="408"/>
      <c r="AE26" s="408"/>
      <c r="AF26" s="408"/>
      <c r="AG26" s="433"/>
    </row>
    <row r="27" spans="1:33" ht="16.149999999999999" customHeight="1">
      <c r="A27" s="14"/>
      <c r="B27" s="35" t="s">
        <v>371</v>
      </c>
      <c r="C27" s="34" t="s">
        <v>22</v>
      </c>
      <c r="D27" s="406" t="str">
        <f>IF(D14="","",D14)</f>
        <v/>
      </c>
      <c r="E27" s="406"/>
      <c r="F27" s="12" t="s">
        <v>23</v>
      </c>
      <c r="G27" s="406" t="str">
        <f>IF(G14="","",G14)</f>
        <v/>
      </c>
      <c r="H27" s="406"/>
      <c r="I27" s="12" t="s">
        <v>66</v>
      </c>
      <c r="J27" s="12" t="s">
        <v>372</v>
      </c>
      <c r="K27" s="12" t="s">
        <v>373</v>
      </c>
      <c r="L27" s="12"/>
      <c r="M27" s="406" t="str">
        <f>IF(M14="","",M14)</f>
        <v/>
      </c>
      <c r="N27" s="406"/>
      <c r="O27" s="23" t="s">
        <v>23</v>
      </c>
      <c r="P27" s="406" t="str">
        <f>IF(P14="","",P14)</f>
        <v/>
      </c>
      <c r="Q27" s="406"/>
      <c r="R27" s="23" t="s">
        <v>66</v>
      </c>
      <c r="S27" s="423" t="str">
        <f>IFERROR(S20*Z14,"")</f>
        <v/>
      </c>
      <c r="T27" s="424"/>
      <c r="U27" s="424"/>
      <c r="V27" s="424"/>
      <c r="W27" s="424"/>
      <c r="X27" s="424"/>
      <c r="Y27" s="424"/>
      <c r="Z27" s="424"/>
      <c r="AA27" s="424"/>
      <c r="AB27" s="424"/>
      <c r="AC27" s="424"/>
      <c r="AD27" s="424"/>
      <c r="AE27" s="424"/>
      <c r="AF27" s="424"/>
      <c r="AG27" s="6" t="s">
        <v>38</v>
      </c>
    </row>
    <row r="28" spans="1:33" ht="16.149999999999999" customHeight="1">
      <c r="A28" s="14"/>
      <c r="B28" s="35" t="s">
        <v>374</v>
      </c>
      <c r="C28" s="34" t="s">
        <v>22</v>
      </c>
      <c r="D28" s="406" t="str">
        <f>IF(D15="","",D15)</f>
        <v/>
      </c>
      <c r="E28" s="406"/>
      <c r="F28" s="12" t="s">
        <v>23</v>
      </c>
      <c r="G28" s="406" t="str">
        <f>IF(G15="","",G15)</f>
        <v/>
      </c>
      <c r="H28" s="406"/>
      <c r="I28" s="12" t="s">
        <v>66</v>
      </c>
      <c r="J28" s="12" t="s">
        <v>372</v>
      </c>
      <c r="K28" s="12" t="s">
        <v>373</v>
      </c>
      <c r="L28" s="12"/>
      <c r="M28" s="406" t="str">
        <f>IF(M15="","",M15)</f>
        <v/>
      </c>
      <c r="N28" s="406"/>
      <c r="O28" s="23" t="s">
        <v>23</v>
      </c>
      <c r="P28" s="406" t="str">
        <f>IF(P15="","",P15)</f>
        <v/>
      </c>
      <c r="Q28" s="406"/>
      <c r="R28" s="23" t="s">
        <v>66</v>
      </c>
      <c r="S28" s="423" t="str">
        <f>IFERROR(S21*Z15,"")</f>
        <v/>
      </c>
      <c r="T28" s="424"/>
      <c r="U28" s="424"/>
      <c r="V28" s="424"/>
      <c r="W28" s="424"/>
      <c r="X28" s="424"/>
      <c r="Y28" s="424"/>
      <c r="Z28" s="424"/>
      <c r="AA28" s="424"/>
      <c r="AB28" s="424"/>
      <c r="AC28" s="424"/>
      <c r="AD28" s="424"/>
      <c r="AE28" s="424"/>
      <c r="AF28" s="424"/>
      <c r="AG28" s="6" t="s">
        <v>38</v>
      </c>
    </row>
    <row r="29" spans="1:33" ht="16.149999999999999" customHeight="1">
      <c r="A29" s="14"/>
      <c r="B29" s="35" t="s">
        <v>375</v>
      </c>
      <c r="C29" s="34" t="s">
        <v>22</v>
      </c>
      <c r="D29" s="406" t="str">
        <f>IF(D16="","",D16)</f>
        <v/>
      </c>
      <c r="E29" s="406"/>
      <c r="F29" s="12" t="s">
        <v>23</v>
      </c>
      <c r="G29" s="406" t="str">
        <f>IF(G16="","",G16)</f>
        <v/>
      </c>
      <c r="H29" s="406"/>
      <c r="I29" s="12" t="s">
        <v>66</v>
      </c>
      <c r="J29" s="12" t="s">
        <v>372</v>
      </c>
      <c r="K29" s="12" t="s">
        <v>373</v>
      </c>
      <c r="L29" s="12"/>
      <c r="M29" s="406" t="str">
        <f>IF(M16="","",M16)</f>
        <v/>
      </c>
      <c r="N29" s="406"/>
      <c r="O29" s="23" t="s">
        <v>23</v>
      </c>
      <c r="P29" s="406" t="str">
        <f>IF(P16="","",P16)</f>
        <v/>
      </c>
      <c r="Q29" s="406"/>
      <c r="R29" s="23" t="s">
        <v>66</v>
      </c>
      <c r="S29" s="423" t="str">
        <f>IFERROR(S22*Z16,"")</f>
        <v/>
      </c>
      <c r="T29" s="424"/>
      <c r="U29" s="424"/>
      <c r="V29" s="424"/>
      <c r="W29" s="424"/>
      <c r="X29" s="424"/>
      <c r="Y29" s="424"/>
      <c r="Z29" s="424"/>
      <c r="AA29" s="424"/>
      <c r="AB29" s="424"/>
      <c r="AC29" s="424"/>
      <c r="AD29" s="424"/>
      <c r="AE29" s="424"/>
      <c r="AF29" s="424"/>
      <c r="AG29" s="6" t="s">
        <v>38</v>
      </c>
    </row>
    <row r="30" spans="1:33" ht="16.149999999999999" customHeight="1">
      <c r="A30" s="14"/>
      <c r="B30" s="40" t="s">
        <v>376</v>
      </c>
      <c r="C30" s="37" t="s">
        <v>22</v>
      </c>
      <c r="D30" s="406" t="str">
        <f>IF(D17="","",D17)</f>
        <v/>
      </c>
      <c r="E30" s="406"/>
      <c r="F30" s="12" t="s">
        <v>23</v>
      </c>
      <c r="G30" s="406" t="str">
        <f>IF(G17="","",G17)</f>
        <v/>
      </c>
      <c r="H30" s="406"/>
      <c r="I30" s="12" t="s">
        <v>66</v>
      </c>
      <c r="J30" s="12" t="s">
        <v>372</v>
      </c>
      <c r="K30" s="12" t="s">
        <v>373</v>
      </c>
      <c r="L30" s="12"/>
      <c r="M30" s="406" t="str">
        <f>IF(M17="","",M17)</f>
        <v/>
      </c>
      <c r="N30" s="406"/>
      <c r="O30" s="23" t="s">
        <v>23</v>
      </c>
      <c r="P30" s="406" t="str">
        <f>IF(P17="","",P17)</f>
        <v/>
      </c>
      <c r="Q30" s="406"/>
      <c r="R30" s="23" t="s">
        <v>66</v>
      </c>
      <c r="S30" s="423" t="str">
        <f>IFERROR(S23*Z17,"")</f>
        <v/>
      </c>
      <c r="T30" s="424"/>
      <c r="U30" s="424"/>
      <c r="V30" s="424"/>
      <c r="W30" s="424"/>
      <c r="X30" s="424"/>
      <c r="Y30" s="424"/>
      <c r="Z30" s="424"/>
      <c r="AA30" s="424"/>
      <c r="AB30" s="424"/>
      <c r="AC30" s="424"/>
      <c r="AD30" s="424"/>
      <c r="AE30" s="424"/>
      <c r="AF30" s="424"/>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17"/>
      <c r="AA31" s="398"/>
      <c r="AB31" s="398"/>
      <c r="AC31" s="398"/>
      <c r="AD31" s="398"/>
      <c r="AE31" s="398"/>
      <c r="AF31" s="398"/>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17"/>
      <c r="AA32" s="398"/>
      <c r="AB32" s="398"/>
      <c r="AC32" s="398"/>
      <c r="AD32" s="398"/>
      <c r="AE32" s="398"/>
      <c r="AF32" s="398"/>
      <c r="AG32" s="6" t="s">
        <v>38</v>
      </c>
    </row>
    <row r="33" spans="1:34" ht="16.149999999999999" customHeight="1" thickBot="1">
      <c r="A33" s="7"/>
      <c r="B33" s="420" t="s">
        <v>379</v>
      </c>
      <c r="C33" s="421"/>
      <c r="D33" s="421"/>
      <c r="E33" s="421"/>
      <c r="F33" s="421"/>
      <c r="G33" s="421"/>
      <c r="H33" s="421"/>
      <c r="I33" s="421"/>
      <c r="J33" s="421"/>
      <c r="K33" s="421"/>
      <c r="L33" s="421"/>
      <c r="M33" s="421"/>
      <c r="N33" s="421"/>
      <c r="O33" s="421"/>
      <c r="P33" s="421"/>
      <c r="Q33" s="421"/>
      <c r="R33" s="421"/>
      <c r="S33" s="421"/>
      <c r="T33" s="421"/>
      <c r="U33" s="421"/>
      <c r="V33" s="421"/>
      <c r="W33" s="421"/>
      <c r="X33" s="421"/>
      <c r="Y33" s="422"/>
      <c r="Z33" s="418">
        <f>IFERROR(SUM(S27:X30)+SUM(Z27:AF30)-Z31+Z32,0)</f>
        <v>0</v>
      </c>
      <c r="AA33" s="419"/>
      <c r="AB33" s="419"/>
      <c r="AC33" s="419"/>
      <c r="AD33" s="419"/>
      <c r="AE33" s="419"/>
      <c r="AF33" s="419"/>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15"/>
      <c r="AC36" s="415"/>
      <c r="AD36" s="415"/>
      <c r="AE36" s="415"/>
      <c r="AF36" s="415"/>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391"/>
      <c r="AC37" s="391"/>
      <c r="AD37" s="391"/>
      <c r="AE37" s="391"/>
      <c r="AF37" s="391"/>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90">
        <f>Z33</f>
        <v>0</v>
      </c>
      <c r="AC38" s="390"/>
      <c r="AD38" s="390"/>
      <c r="AE38" s="390"/>
      <c r="AF38" s="390"/>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6"/>
      <c r="AC39" s="416"/>
      <c r="AD39" s="416"/>
      <c r="AE39" s="416"/>
      <c r="AF39" s="416"/>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6"/>
      <c r="AC40" s="416"/>
      <c r="AD40" s="416"/>
      <c r="AE40" s="416"/>
      <c r="AF40" s="416"/>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26"/>
      <c r="AC41" s="426"/>
      <c r="AD41" s="426"/>
      <c r="AE41" s="426"/>
      <c r="AF41" s="426"/>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26"/>
      <c r="AC42" s="426"/>
      <c r="AD42" s="426"/>
      <c r="AE42" s="426"/>
      <c r="AF42" s="426"/>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393">
        <f>AB36-SUM(AB37:AF42)</f>
        <v>0</v>
      </c>
      <c r="AC43" s="393"/>
      <c r="AD43" s="393"/>
      <c r="AE43" s="393"/>
      <c r="AF43" s="393"/>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27"/>
      <c r="AC44" s="427"/>
      <c r="AD44" s="427"/>
      <c r="AE44" s="427"/>
      <c r="AF44" s="427"/>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8" t="str">
        <f>IF(AH44=TRUE,"問題なし","問題あり")</f>
        <v>問題あり</v>
      </c>
      <c r="AC45" s="428"/>
      <c r="AD45" s="428"/>
      <c r="AE45" s="428"/>
      <c r="AF45" s="428"/>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394" t="e">
        <f>計画書!#REF!</f>
        <v>#REF!</v>
      </c>
      <c r="AC60" s="394"/>
      <c r="AD60" s="394"/>
      <c r="AE60" s="394"/>
      <c r="AF60" s="394"/>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390" t="e">
        <f>計画書!#REF!</f>
        <v>#REF!</v>
      </c>
      <c r="AC61" s="390"/>
      <c r="AD61" s="390"/>
      <c r="AE61" s="390"/>
      <c r="AF61" s="390"/>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390" t="e">
        <f>計画書!#REF!</f>
        <v>#REF!</v>
      </c>
      <c r="AC62" s="390"/>
      <c r="AD62" s="390"/>
      <c r="AE62" s="390"/>
      <c r="AF62" s="390"/>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25"/>
      <c r="AC63" s="425"/>
      <c r="AD63" s="425"/>
      <c r="AE63" s="425"/>
      <c r="AF63" s="425"/>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391"/>
      <c r="AC64" s="391"/>
      <c r="AD64" s="391"/>
      <c r="AE64" s="391"/>
      <c r="AF64" s="391"/>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393" t="e">
        <f>AB64-AB62</f>
        <v>#REF!</v>
      </c>
      <c r="AC65" s="393"/>
      <c r="AD65" s="393"/>
      <c r="AE65" s="393"/>
      <c r="AF65" s="393"/>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91"/>
      <c r="AC66" s="391"/>
      <c r="AD66" s="391"/>
      <c r="AE66" s="391"/>
      <c r="AF66" s="391"/>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387"/>
      <c r="AC67" s="387"/>
      <c r="AD67" s="387"/>
      <c r="AE67" s="387"/>
      <c r="AF67" s="38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5" t="e">
        <f>AB67/AB62*100</f>
        <v>#REF!</v>
      </c>
      <c r="AC68" s="395"/>
      <c r="AD68" s="395"/>
      <c r="AE68" s="395"/>
      <c r="AF68" s="395"/>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396"/>
      <c r="AB70" s="396"/>
      <c r="AC70" s="396"/>
      <c r="AD70" s="396"/>
      <c r="AE70" s="396"/>
      <c r="AF70" s="396"/>
      <c r="AG70" s="396"/>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394" t="e">
        <f>計画書!#REF!</f>
        <v>#REF!</v>
      </c>
      <c r="AC71" s="394"/>
      <c r="AD71" s="394"/>
      <c r="AE71" s="394"/>
      <c r="AF71" s="394"/>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390" t="e">
        <f>計画書!#REF!</f>
        <v>#REF!</v>
      </c>
      <c r="AC72" s="390"/>
      <c r="AD72" s="390"/>
      <c r="AE72" s="390"/>
      <c r="AF72" s="390"/>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390" t="e">
        <f>計画書!#REF!</f>
        <v>#REF!</v>
      </c>
      <c r="AC73" s="390"/>
      <c r="AD73" s="390"/>
      <c r="AE73" s="390"/>
      <c r="AF73" s="390"/>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25"/>
      <c r="AC74" s="425"/>
      <c r="AD74" s="425"/>
      <c r="AE74" s="425"/>
      <c r="AF74" s="425"/>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391"/>
      <c r="AC75" s="391"/>
      <c r="AD75" s="391"/>
      <c r="AE75" s="391"/>
      <c r="AF75" s="391"/>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393" t="e">
        <f>AB75-AB73</f>
        <v>#REF!</v>
      </c>
      <c r="AC76" s="393"/>
      <c r="AD76" s="393"/>
      <c r="AE76" s="393"/>
      <c r="AF76" s="393"/>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391"/>
      <c r="AC77" s="391"/>
      <c r="AD77" s="391"/>
      <c r="AE77" s="391"/>
      <c r="AF77" s="391"/>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387"/>
      <c r="AC78" s="387"/>
      <c r="AD78" s="387"/>
      <c r="AE78" s="387"/>
      <c r="AF78" s="38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5" t="e">
        <f>AB78/AB73*100</f>
        <v>#REF!</v>
      </c>
      <c r="AC79" s="395"/>
      <c r="AD79" s="395"/>
      <c r="AE79" s="395"/>
      <c r="AF79" s="395"/>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396"/>
      <c r="AB81" s="396"/>
      <c r="AC81" s="396"/>
      <c r="AD81" s="396"/>
      <c r="AE81" s="396"/>
      <c r="AF81" s="396"/>
      <c r="AG81" s="396"/>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392" t="e">
        <f>計画書!#REF!</f>
        <v>#REF!</v>
      </c>
      <c r="AC82" s="392"/>
      <c r="AD82" s="392"/>
      <c r="AE82" s="392"/>
      <c r="AF82" s="392"/>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390" t="e">
        <f>計画書!#REF!</f>
        <v>#REF!</v>
      </c>
      <c r="AC83" s="390"/>
      <c r="AD83" s="390"/>
      <c r="AE83" s="390"/>
      <c r="AF83" s="390"/>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390" t="e">
        <f>計画書!#REF!</f>
        <v>#REF!</v>
      </c>
      <c r="AC84" s="390"/>
      <c r="AD84" s="390"/>
      <c r="AE84" s="390"/>
      <c r="AF84" s="390"/>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391"/>
      <c r="AC85" s="391"/>
      <c r="AD85" s="391"/>
      <c r="AE85" s="391"/>
      <c r="AF85" s="391"/>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391"/>
      <c r="AC86" s="391"/>
      <c r="AD86" s="391"/>
      <c r="AE86" s="391"/>
      <c r="AF86" s="391"/>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393" t="e">
        <f>AB86-AB84</f>
        <v>#REF!</v>
      </c>
      <c r="AC87" s="393"/>
      <c r="AD87" s="393"/>
      <c r="AE87" s="393"/>
      <c r="AF87" s="393"/>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391"/>
      <c r="AC88" s="391"/>
      <c r="AD88" s="391"/>
      <c r="AE88" s="391"/>
      <c r="AF88" s="391"/>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387"/>
      <c r="AC89" s="387"/>
      <c r="AD89" s="387"/>
      <c r="AE89" s="387"/>
      <c r="AF89" s="38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5" t="e">
        <f>AB89/AB84*100</f>
        <v>#REF!</v>
      </c>
      <c r="AC90" s="395"/>
      <c r="AD90" s="395"/>
      <c r="AE90" s="395"/>
      <c r="AF90" s="395"/>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396"/>
      <c r="AB92" s="396"/>
      <c r="AC92" s="396"/>
      <c r="AD92" s="396"/>
      <c r="AE92" s="396"/>
      <c r="AF92" s="396"/>
      <c r="AG92" s="396"/>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392" t="e">
        <f>計画書!#REF!</f>
        <v>#REF!</v>
      </c>
      <c r="AC93" s="392"/>
      <c r="AD93" s="392"/>
      <c r="AE93" s="392"/>
      <c r="AF93" s="392"/>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390" t="e">
        <f>計画書!#REF!</f>
        <v>#REF!</v>
      </c>
      <c r="AC94" s="390"/>
      <c r="AD94" s="390"/>
      <c r="AE94" s="390"/>
      <c r="AF94" s="390"/>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390" t="e">
        <f>計画書!#REF!</f>
        <v>#REF!</v>
      </c>
      <c r="AC95" s="390"/>
      <c r="AD95" s="390"/>
      <c r="AE95" s="390"/>
      <c r="AF95" s="390"/>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391"/>
      <c r="AC96" s="391"/>
      <c r="AD96" s="391"/>
      <c r="AE96" s="391"/>
      <c r="AF96" s="391"/>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391"/>
      <c r="AC97" s="391"/>
      <c r="AD97" s="391"/>
      <c r="AE97" s="391"/>
      <c r="AF97" s="391"/>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393" t="e">
        <f>AB97-AB95</f>
        <v>#REF!</v>
      </c>
      <c r="AC98" s="393"/>
      <c r="AD98" s="393"/>
      <c r="AE98" s="393"/>
      <c r="AF98" s="393"/>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391"/>
      <c r="AC99" s="391"/>
      <c r="AD99" s="391"/>
      <c r="AE99" s="391"/>
      <c r="AF99" s="391"/>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387"/>
      <c r="AC100" s="387"/>
      <c r="AD100" s="387"/>
      <c r="AE100" s="387"/>
      <c r="AF100" s="38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5" t="e">
        <f>AB100/AB95*100</f>
        <v>#REF!</v>
      </c>
      <c r="AC101" s="395"/>
      <c r="AD101" s="395"/>
      <c r="AE101" s="395"/>
      <c r="AF101" s="395"/>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396"/>
      <c r="AB103" s="396"/>
      <c r="AC103" s="396"/>
      <c r="AD103" s="396"/>
      <c r="AE103" s="396"/>
      <c r="AF103" s="396"/>
      <c r="AG103" s="396"/>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394" t="e">
        <f>計画書!#REF!</f>
        <v>#REF!</v>
      </c>
      <c r="AC104" s="394"/>
      <c r="AD104" s="394"/>
      <c r="AE104" s="394"/>
      <c r="AF104" s="394"/>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390" t="e">
        <f>計画書!#REF!</f>
        <v>#REF!</v>
      </c>
      <c r="AC105" s="390"/>
      <c r="AD105" s="390"/>
      <c r="AE105" s="390"/>
      <c r="AF105" s="390"/>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390" t="e">
        <f>計画書!#REF!</f>
        <v>#REF!</v>
      </c>
      <c r="AC106" s="390"/>
      <c r="AD106" s="390"/>
      <c r="AE106" s="390"/>
      <c r="AF106" s="390"/>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91"/>
      <c r="AC107" s="391"/>
      <c r="AD107" s="391"/>
      <c r="AE107" s="391"/>
      <c r="AF107" s="391"/>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391"/>
      <c r="AC108" s="391"/>
      <c r="AD108" s="391"/>
      <c r="AE108" s="391"/>
      <c r="AF108" s="391"/>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90" t="e">
        <f>AB108-AB106</f>
        <v>#REF!</v>
      </c>
      <c r="AC109" s="390"/>
      <c r="AD109" s="390"/>
      <c r="AE109" s="390"/>
      <c r="AF109" s="390"/>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391"/>
      <c r="AC110" s="391"/>
      <c r="AD110" s="391"/>
      <c r="AE110" s="391"/>
      <c r="AF110" s="391"/>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38"/>
      <c r="AC111" s="438"/>
      <c r="AD111" s="438"/>
      <c r="AE111" s="438"/>
      <c r="AF111" s="438"/>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5" t="e">
        <f>AB111/AB106*100</f>
        <v>#REF!</v>
      </c>
      <c r="AC112" s="395"/>
      <c r="AD112" s="395"/>
      <c r="AE112" s="395"/>
      <c r="AF112" s="395"/>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35"/>
      <c r="AB115" s="435"/>
      <c r="AC115" s="435"/>
      <c r="AD115" s="435"/>
      <c r="AE115" s="435"/>
      <c r="AF115" s="435"/>
      <c r="AG115" s="435"/>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36" t="e">
        <f>計画書!#REF!</f>
        <v>#REF!</v>
      </c>
      <c r="AC116" s="436"/>
      <c r="AD116" s="436"/>
      <c r="AE116" s="436"/>
      <c r="AF116" s="436"/>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37" t="e">
        <f>計画書!#REF!</f>
        <v>#REF!</v>
      </c>
      <c r="AC117" s="437"/>
      <c r="AD117" s="437"/>
      <c r="AE117" s="437"/>
      <c r="AF117" s="437"/>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37" t="e">
        <f>計画書!#REF!</f>
        <v>#REF!</v>
      </c>
      <c r="AC118" s="437"/>
      <c r="AD118" s="437"/>
      <c r="AE118" s="437"/>
      <c r="AF118" s="437"/>
      <c r="AG118" s="56" t="s">
        <v>38</v>
      </c>
      <c r="AI118" s="157"/>
    </row>
    <row r="119" spans="1:35" ht="16.149999999999999" customHeight="1">
      <c r="A119" s="388" t="s">
        <v>458</v>
      </c>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90" t="e">
        <f>計画書!#REF!</f>
        <v>#REF!</v>
      </c>
      <c r="AC119" s="390"/>
      <c r="AD119" s="390"/>
      <c r="AE119" s="390"/>
      <c r="AF119" s="390"/>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25"/>
      <c r="AC120" s="425"/>
      <c r="AD120" s="425"/>
      <c r="AE120" s="425"/>
      <c r="AF120" s="425"/>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391"/>
      <c r="AC121" s="391"/>
      <c r="AD121" s="391"/>
      <c r="AE121" s="391"/>
      <c r="AF121" s="391"/>
      <c r="AG121" s="58" t="s">
        <v>38</v>
      </c>
      <c r="AI121" s="158"/>
    </row>
    <row r="122" spans="1:35" ht="16.149999999999999" customHeight="1">
      <c r="A122" s="388" t="s">
        <v>461</v>
      </c>
      <c r="B122" s="389"/>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91"/>
      <c r="AC122" s="391"/>
      <c r="AD122" s="391"/>
      <c r="AE122" s="391"/>
      <c r="AF122" s="391"/>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30" t="e">
        <f>AB120-AB117</f>
        <v>#REF!</v>
      </c>
      <c r="AC123" s="430"/>
      <c r="AD123" s="430"/>
      <c r="AE123" s="430"/>
      <c r="AF123" s="430"/>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30" t="e">
        <f>AB122-AB119</f>
        <v>#REF!</v>
      </c>
      <c r="AC124" s="430"/>
      <c r="AD124" s="430"/>
      <c r="AE124" s="430"/>
      <c r="AF124" s="430"/>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31"/>
      <c r="AC125" s="431"/>
      <c r="AD125" s="431"/>
      <c r="AE125" s="431"/>
      <c r="AF125" s="431"/>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32"/>
      <c r="AC126" s="432"/>
      <c r="AD126" s="432"/>
      <c r="AE126" s="432"/>
      <c r="AF126" s="432"/>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434" t="e">
        <f>AB126/AB119*100</f>
        <v>#REF!</v>
      </c>
      <c r="AC127" s="434"/>
      <c r="AD127" s="434"/>
      <c r="AE127" s="434"/>
      <c r="AF127" s="434"/>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397"/>
      <c r="G132" s="397"/>
      <c r="H132" s="48" t="s">
        <v>23</v>
      </c>
      <c r="I132" s="397"/>
      <c r="J132" s="397"/>
      <c r="K132" s="48" t="s">
        <v>66</v>
      </c>
      <c r="L132" s="397"/>
      <c r="M132" s="397"/>
      <c r="N132" s="48" t="s">
        <v>25</v>
      </c>
      <c r="O132" s="48"/>
      <c r="P132" s="48"/>
      <c r="Q132" s="48" t="s">
        <v>469</v>
      </c>
      <c r="R132" s="48"/>
      <c r="S132" s="48"/>
      <c r="T132" s="48"/>
      <c r="U132" s="429"/>
      <c r="V132" s="429"/>
      <c r="W132" s="429"/>
      <c r="X132" s="429"/>
      <c r="Y132" s="429"/>
      <c r="Z132" s="429"/>
      <c r="AA132" s="429"/>
      <c r="AB132" s="429"/>
      <c r="AC132" s="429"/>
      <c r="AD132" s="429"/>
      <c r="AE132" s="429"/>
      <c r="AF132" s="42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298" t="s">
        <v>470</v>
      </c>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152"/>
    </row>
    <row r="137" spans="1:35" ht="15" customHeight="1">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152"/>
    </row>
    <row r="138" spans="1:35" ht="15" customHeight="1">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c r="AC138" s="298"/>
      <c r="AD138" s="298"/>
      <c r="AE138" s="298"/>
      <c r="AF138" s="298"/>
      <c r="AG138" s="298"/>
      <c r="AH138" s="152"/>
    </row>
    <row r="139" spans="1:35" ht="15" customHeight="1">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c r="AC139" s="298"/>
      <c r="AD139" s="298"/>
      <c r="AE139" s="298"/>
      <c r="AF139" s="298"/>
      <c r="AG139" s="298"/>
      <c r="AH139" s="152"/>
    </row>
    <row r="140" spans="1:35" ht="15" customHeight="1">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c r="AC140" s="298"/>
      <c r="AD140" s="298"/>
      <c r="AE140" s="298"/>
      <c r="AF140" s="298"/>
      <c r="AG140" s="298"/>
      <c r="AH140" s="152"/>
    </row>
    <row r="141" spans="1:35" ht="15" customHeight="1">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c r="AA141" s="298"/>
      <c r="AB141" s="298"/>
      <c r="AC141" s="298"/>
      <c r="AD141" s="298"/>
      <c r="AE141" s="298"/>
      <c r="AF141" s="298"/>
      <c r="AG141" s="298"/>
      <c r="AH141" s="152"/>
    </row>
    <row r="142" spans="1:35" ht="15" customHeight="1">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152"/>
    </row>
    <row r="143" spans="1:35" ht="15" customHeight="1">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98"/>
      <c r="AG143" s="298"/>
      <c r="AH143" s="153"/>
    </row>
    <row r="144" spans="1:35" ht="15" customHeight="1">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153"/>
    </row>
    <row r="145" spans="1:34" ht="15" customHeight="1">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153"/>
    </row>
    <row r="146" spans="1:34" ht="15" customHeight="1">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153"/>
    </row>
    <row r="147" spans="1:34" ht="15" customHeight="1">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row>
    <row r="148" spans="1:34" ht="15" customHeight="1">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152"/>
    </row>
    <row r="149" spans="1:34" ht="15" customHeight="1">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152"/>
    </row>
    <row r="150" spans="1:34" ht="15" customHeight="1">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152"/>
    </row>
    <row r="151" spans="1:34" ht="15" customHeight="1">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row>
    <row r="152" spans="1:34" ht="15" customHeight="1">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152"/>
    </row>
    <row r="153" spans="1:34" ht="15" customHeight="1">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row>
    <row r="154" spans="1:34" ht="15" customHeight="1">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B45:AF45 AA46:AE58">
    <cfRule type="containsText" dxfId="1" priority="2" operator="containsText" text="問題あり">
      <formula>NOT(ISERROR(SEARCH("問題あり",AA45)))</formula>
    </cfRule>
  </conditionalFormatting>
  <conditionalFormatting sqref="A11:AG33">
    <cfRule type="expression" dxfId="0" priority="1">
      <formula>$AH$10=FALSE</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43" t="s">
        <v>472</v>
      </c>
      <c r="B3" s="443"/>
      <c r="C3" s="443"/>
      <c r="D3" s="443"/>
      <c r="E3" s="443"/>
      <c r="F3" s="443"/>
      <c r="G3" s="443"/>
      <c r="H3" s="443"/>
      <c r="I3" s="443"/>
      <c r="J3" s="443"/>
      <c r="K3" s="443"/>
      <c r="L3" s="443"/>
      <c r="M3" s="443"/>
      <c r="N3" s="443"/>
      <c r="O3" s="443"/>
      <c r="P3" s="443"/>
      <c r="Q3" s="443"/>
      <c r="R3" s="443"/>
      <c r="S3" s="443"/>
      <c r="T3" s="443"/>
      <c r="U3" s="444"/>
      <c r="V3" s="444"/>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6" t="s">
        <v>475</v>
      </c>
      <c r="B7" s="456"/>
      <c r="C7" s="456"/>
      <c r="D7" s="456"/>
      <c r="E7" s="456"/>
      <c r="F7" s="456"/>
      <c r="G7" s="456"/>
      <c r="H7" s="456"/>
      <c r="I7" s="456"/>
      <c r="J7" s="456"/>
      <c r="K7" s="460" t="str">
        <f>IF(訪問看護ステーションコード="","",訪問看護ステーションコード)</f>
        <v/>
      </c>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2"/>
    </row>
    <row r="8" spans="1:36" ht="24.95" customHeight="1">
      <c r="A8" s="457" t="s">
        <v>476</v>
      </c>
      <c r="B8" s="457"/>
      <c r="C8" s="457"/>
      <c r="D8" s="457"/>
      <c r="E8" s="457"/>
      <c r="F8" s="457"/>
      <c r="G8" s="457"/>
      <c r="H8" s="457"/>
      <c r="I8" s="457"/>
      <c r="J8" s="457"/>
      <c r="K8" s="460" t="str">
        <f>IF(訪問看護ステーション名="","",訪問看護ステーション名)</f>
        <v/>
      </c>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13.5" customHeight="1">
      <c r="A9" s="445" t="s">
        <v>477</v>
      </c>
      <c r="B9" s="446"/>
      <c r="C9" s="446"/>
      <c r="D9" s="446"/>
      <c r="E9" s="446"/>
      <c r="F9" s="446"/>
      <c r="G9" s="446"/>
      <c r="H9" s="446"/>
      <c r="I9" s="446"/>
      <c r="J9" s="447"/>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36" ht="24.95" customHeight="1">
      <c r="A10" s="450" t="s">
        <v>478</v>
      </c>
      <c r="B10" s="451"/>
      <c r="C10" s="451"/>
      <c r="D10" s="451"/>
      <c r="E10" s="451"/>
      <c r="F10" s="451"/>
      <c r="G10" s="451"/>
      <c r="H10" s="451"/>
      <c r="I10" s="451"/>
      <c r="J10" s="452"/>
      <c r="K10" s="463"/>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36" ht="24.95" customHeight="1">
      <c r="A11" s="453" t="s">
        <v>479</v>
      </c>
      <c r="B11" s="454"/>
      <c r="C11" s="454"/>
      <c r="D11" s="454"/>
      <c r="E11" s="454"/>
      <c r="F11" s="454"/>
      <c r="G11" s="454"/>
      <c r="H11" s="454"/>
      <c r="I11" s="454"/>
      <c r="J11" s="455"/>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row>
    <row r="13" spans="1:36" ht="22.5" customHeight="1">
      <c r="A13" s="106" t="s">
        <v>480</v>
      </c>
    </row>
    <row r="14" spans="1:36" ht="35.1" customHeight="1" thickBot="1">
      <c r="A14" s="469" t="s">
        <v>481</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row>
    <row r="15" spans="1:36" ht="75" customHeight="1" thickBot="1">
      <c r="A15" s="472"/>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4"/>
    </row>
    <row r="17" spans="1:36" ht="22.5" customHeight="1" thickBot="1">
      <c r="A17" s="106" t="s">
        <v>482</v>
      </c>
    </row>
    <row r="18" spans="1:36" ht="75" customHeight="1" thickBot="1">
      <c r="A18" s="472"/>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4"/>
    </row>
    <row r="20" spans="1:36" ht="22.5" customHeight="1" thickBot="1">
      <c r="A20" s="106" t="s">
        <v>483</v>
      </c>
    </row>
    <row r="21" spans="1:36" ht="75" customHeight="1" thickBot="1">
      <c r="A21" s="472"/>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4"/>
    </row>
    <row r="22" spans="1:36" ht="20.100000000000001" customHeight="1">
      <c r="A22" s="106" t="s">
        <v>484</v>
      </c>
      <c r="B22" s="106" t="s">
        <v>485</v>
      </c>
    </row>
    <row r="24" spans="1:36" ht="22.5" customHeight="1">
      <c r="A24" s="106" t="s">
        <v>486</v>
      </c>
    </row>
    <row r="25" spans="1:36" ht="30" customHeight="1" thickBot="1">
      <c r="A25" s="469" t="s">
        <v>487</v>
      </c>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row>
    <row r="26" spans="1:36" ht="75" customHeight="1" thickBot="1">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4"/>
    </row>
    <row r="27" spans="1:36" ht="16.5" customHeight="1"/>
    <row r="28" spans="1:36" s="109" customFormat="1" ht="19.5" customHeight="1">
      <c r="A28" s="128"/>
      <c r="B28" s="129"/>
      <c r="C28" s="128" t="s">
        <v>488</v>
      </c>
      <c r="D28" s="128"/>
      <c r="E28" s="475"/>
      <c r="F28" s="476"/>
      <c r="G28" s="128" t="s">
        <v>489</v>
      </c>
      <c r="H28" s="475"/>
      <c r="I28" s="476"/>
      <c r="J28" s="128" t="s">
        <v>490</v>
      </c>
      <c r="K28" s="475"/>
      <c r="L28" s="476"/>
      <c r="M28" s="128" t="s">
        <v>491</v>
      </c>
      <c r="Q28" s="128"/>
      <c r="R28" s="466" t="s">
        <v>492</v>
      </c>
      <c r="S28" s="466"/>
      <c r="T28" s="466"/>
      <c r="U28" s="466"/>
      <c r="V28" s="466"/>
      <c r="W28" s="468" t="s">
        <v>493</v>
      </c>
      <c r="X28" s="468"/>
      <c r="Y28" s="468"/>
      <c r="Z28" s="468"/>
      <c r="AA28" s="468"/>
      <c r="AB28" s="468"/>
      <c r="AC28" s="468"/>
      <c r="AD28" s="468"/>
      <c r="AE28" s="468"/>
      <c r="AF28" s="468"/>
      <c r="AG28" s="468"/>
      <c r="AH28" s="468"/>
      <c r="AI28" s="130"/>
    </row>
    <row r="29" spans="1:36" s="109" customFormat="1" ht="19.5" customHeight="1">
      <c r="A29" s="128"/>
      <c r="C29" s="128"/>
      <c r="D29" s="128"/>
      <c r="E29" s="128"/>
      <c r="F29" s="128"/>
      <c r="G29" s="128"/>
      <c r="H29" s="128"/>
      <c r="I29" s="128"/>
      <c r="J29" s="128"/>
      <c r="K29" s="128"/>
      <c r="L29" s="128"/>
      <c r="M29" s="128"/>
      <c r="N29" s="128"/>
      <c r="O29" s="128"/>
      <c r="Q29" s="128"/>
      <c r="R29" s="466" t="s">
        <v>494</v>
      </c>
      <c r="S29" s="466"/>
      <c r="T29" s="466"/>
      <c r="U29" s="466"/>
      <c r="V29" s="466"/>
      <c r="W29" s="467"/>
      <c r="X29" s="468"/>
      <c r="Y29" s="468"/>
      <c r="Z29" s="468"/>
      <c r="AA29" s="468"/>
      <c r="AB29" s="468"/>
      <c r="AC29" s="468"/>
      <c r="AD29" s="468"/>
      <c r="AE29" s="468"/>
      <c r="AF29" s="468"/>
      <c r="AG29" s="468"/>
      <c r="AH29" s="468"/>
      <c r="AI29" s="131"/>
    </row>
    <row r="30" spans="1:36" ht="6" customHeight="1"/>
  </sheetData>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951</v>
      </c>
      <c r="NK1" t="s">
        <v>952</v>
      </c>
      <c r="NL1" t="s">
        <v>953</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（選択してください）</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http://schemas.microsoft.com/office/2006/metadata/properties"/>
    <ds:schemaRef ds:uri="http://www.w3.org/XML/1998/namespace"/>
    <ds:schemaRef ds:uri="http://purl.org/dc/dcmitype/"/>
    <ds:schemaRef ds:uri="263dbbe5-076b-4606-a03b-9598f5f2f35a"/>
    <ds:schemaRef ds:uri="http://schemas.openxmlformats.org/package/2006/metadata/core-properties"/>
    <ds:schemaRef ds:uri="http://purl.org/dc/elements/1.1/"/>
    <ds:schemaRef ds:uri="http://schemas.microsoft.com/office/2006/documentManagement/types"/>
    <ds:schemaRef ds:uri="33f003c0-0d95-44a8-96ef-b6b435aaba2f"/>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A4ACAAF2-52DE-4683-986A-367B9695F63F}"/>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