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137F9000-7F06-40D0-9CEC-3BFEF18D1206}" xr6:coauthVersionLast="47" xr6:coauthVersionMax="47" xr10:uidLastSave="{00000000-0000-0000-0000-000000000000}"/>
  <workbookProtection workbookAlgorithmName="SHA-512" workbookHashValue="xy5EwmqnVJ211iFOowEjX0OelzmkTQoWIKXcRlkpXyofrQwK5gFiB6dNW9Lc3e9X0OQB7MuyQHePXdz0jdJTNw==" workbookSaltValue="h7IBq0SvAUNkvl0V0t3WBQ==" workbookSpinCount="100000" lockStructure="1"/>
  <bookViews>
    <workbookView xWindow="31605" yWindow="1500" windowWidth="21600" windowHeight="13905"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U2" i="21" l="1"/>
  <c r="RN2" i="21"/>
  <c r="QL2" i="21"/>
  <c r="AB93" i="23"/>
  <c r="AB102" i="23"/>
  <c r="QS2" i="21" s="1"/>
  <c r="AB111" i="23"/>
  <c r="QZ2" i="21" s="1"/>
  <c r="AB120" i="23"/>
  <c r="RG2" i="21" s="1"/>
  <c r="AB129" i="23"/>
  <c r="AB138" i="23"/>
  <c r="AB149" i="23"/>
  <c r="AB161" i="23"/>
  <c r="AH7" i="23"/>
  <c r="AR7" i="23" s="1"/>
  <c r="OE2" i="21" l="1"/>
  <c r="OF2" i="21"/>
  <c r="V18" i="23"/>
  <c r="AR18" i="23" s="1"/>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V21" i="23"/>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AB156" i="23"/>
  <c r="SJ2" i="21" s="1"/>
  <c r="RD2" i="21"/>
  <c r="AB116" i="23"/>
  <c r="RE2" i="21" s="1"/>
  <c r="AB134" i="23"/>
  <c r="RS2" i="21" s="1"/>
  <c r="AB168" i="23"/>
  <c r="ST2" i="21" s="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<sst xmlns="http://schemas.openxmlformats.org/spreadsheetml/2006/main" count="4389" uniqueCount="1946">
  <si>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</si>
  <si>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</si>
  <si>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</si>
  <si>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</si>
  <si>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</si>
  <si>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</si>
  <si>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</si>
  <si>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</si>
  <si>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</si>
  <si>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</si>
  <si>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</si>
  <si>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</si>
  <si>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</si>
  <si>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</si>
  <si>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</si>
  <si>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</si>
  <si>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</si>
  <si>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</si>
  <si>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</si>
  <si>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</si>
  <si>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</si>
  <si>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</si>
  <si>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</si>
  <si>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</si>
  <si>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</si>
  <si>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</si>
  <si>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</si>
  <si>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</si>
  <si>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</si>
  <si>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</si>
  <si>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</si>
  <si>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</si>
  <si>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</si>
  <si>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</si>
  <si>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</si>
  <si>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</si>
  <si>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</si>
  <si>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</si>
  <si>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</si>
  <si>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</si>
  <si>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</si>
  <si>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</si>
  <si>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</si>
  <si>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</si>
  <si>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</si>
  <si>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</si>
  <si>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</si>
  <si>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</si>
  <si>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</si>
  <si>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</si>
  <si>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</si>
  <si>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</si>
  <si>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</si>
  <si>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</si>
  <si>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</si>
  <si>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</si>
  <si>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</si>
  <si>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</si>
  <si>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</si>
  <si>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</si>
  <si>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</si>
  <si>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</si>
  <si>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</si>
  <si>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</si>
  <si>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</si>
  <si>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</si>
  <si>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</si>
  <si>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</si>
  <si>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</si>
  <si>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</si>
  <si>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</si>
  <si>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</si>
  <si>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</si>
  <si>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</si>
  <si>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</si>
  <si>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</si>
  <si>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</si>
  <si>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</si>
  <si>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</si>
  <si>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</si>
  <si>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</si>
  <si>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</si>
  <si>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</si>
  <si>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</si>
  <si>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</si>
  <si>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</si>
  <si>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</si>
  <si>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</si>
  <si>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</si>
  <si>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</si>
  <si>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</si>
  <si>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</si>
  <si>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</si>
  <si>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</si>
  <si>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</si>
  <si>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</si>
  <si>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</si>
  <si>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</si>
  <si>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</si>
  <si>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</si>
  <si>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</si>
  <si>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</si>
  <si>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</si>
  <si>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</si>
  <si>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</si>
  <si>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</si>
  <si>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</si>
  <si>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</si>
  <si>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</si>
  <si>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</si>
  <si>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</si>
  <si>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</si>
  <si>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</si>
  <si>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</si>
  <si>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</si>
  <si>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</si>
  <si>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</si>
  <si>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</si>
  <si>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</si>
  <si>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</si>
  <si>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</si>
  <si>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</si>
  <si>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</si>
  <si>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</si>
  <si>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</si>
  <si>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</si>
  <si>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</si>
  <si>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</si>
  <si>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</si>
  <si>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</si>
  <si>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</si>
  <si>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</si>
  <si>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</si>
  <si>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</si>
  <si>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</si>
  <si>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</si>
  <si>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</si>
  <si>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</si>
  <si>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</si>
  <si>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</si>
  <si>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</si>
  <si>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</si>
  <si>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</si>
  <si>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</si>
  <si>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</si>
  <si>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</si>
  <si>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</si>
  <si>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</si>
  <si>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</si>
  <si>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</si>
  <si>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</si>
  <si>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</si>
  <si>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</si>
  <si>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</si>
  <si>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</si>
  <si>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</si>
  <si>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</si>
  <si>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</si>
  <si>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</si>
  <si>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</si>
  <si>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</si>
  <si>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</si>
  <si>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</si>
  <si>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</si>
  <si>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</si>
  <si>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</si>
  <si>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</si>
  <si>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</si>
  <si>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</si>
  <si>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</si>
  <si>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</si>
  <si>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</si>
  <si>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</si>
  <si>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</si>
  <si>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</si>
  <si>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</si>
  <si>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</si>
  <si>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</si>
  <si>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</si>
  <si>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</si>
  <si>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</si>
  <si>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</si>
  <si>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</si>
  <si>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</si>
  <si>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</si>
  <si>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</si>
  <si>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</si>
  <si>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</si>
  <si>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</si>
  <si>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</si>
  <si>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</si>
  <si>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</si>
  <si>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</si>
  <si>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</si>
  <si>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</si>
  <si>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</si>
  <si>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</si>
  <si>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</si>
  <si>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</si>
  <si>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</si>
  <si>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</si>
  <si>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</si>
  <si>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</si>
  <si>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</si>
  <si>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</si>
  <si>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</si>
  <si>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</si>
  <si>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</si>
  <si>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</si>
  <si>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</si>
  <si>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</si>
  <si>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</si>
  <si>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</si>
  <si>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</si>
  <si>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</si>
  <si>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</si>
  <si>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</si>
  <si>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</si>
  <si>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</si>
  <si>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</si>
  <si>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</si>
  <si>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</si>
  <si>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</si>
  <si>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</si>
  <si>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</si>
  <si>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</si>
  <si>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</si>
  <si>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</si>
  <si>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</si>
  <si>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</si>
  <si>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</si>
  <si>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</si>
  <si>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</si>
  <si>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</si>
  <si>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</si>
  <si>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</si>
  <si>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</si>
  <si>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</si>
  <si>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</si>
  <si>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</si>
  <si>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</si>
  <si>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</si>
  <si>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</si>
  <si>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</si>
  <si>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</si>
  <si>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</si>
  <si>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</si>
  <si>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</si>
  <si>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</si>
  <si>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</si>
  <si>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</si>
  <si>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</si>
  <si>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</si>
  <si>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</si>
  <si>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</si>
  <si>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</si>
  <si>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</si>
  <si>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</si>
  <si>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</si>
  <si>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</si>
  <si>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</si>
  <si>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</si>
  <si>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</si>
  <si>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</si>
  <si>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</si>
  <si>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</si>
  <si>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</si>
  <si>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</si>
  <si>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</si>
  <si>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</si>
  <si>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</si>
  <si>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</si>
  <si>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</si>
  <si>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</si>
  <si>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</si>
  <si>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</si>
  <si>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</si>
  <si>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</si>
  <si>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</si>
  <si>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</si>
  <si>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</si>
  <si>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</si>
  <si>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</si>
  <si>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</si>
  <si>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</si>
  <si>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</si>
  <si>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</si>
  <si>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</si>
  <si>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</si>
  <si>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</si>
  <si>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</si>
  <si>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</si>
  <si>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</si>
  <si>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</si>
  <si>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</si>
  <si>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</si>
  <si>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</si>
  <si>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</si>
  <si>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</si>
  <si>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</si>
  <si>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</si>
  <si>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</si>
  <si>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</si>
  <si>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</si>
  <si>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</si>
  <si>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</si>
  <si>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</si>
  <si>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</si>
  <si>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</si>
  <si>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</si>
  <si>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</si>
  <si>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</si>
  <si>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</si>
  <si>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</si>
  <si>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</si>
  <si>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</si>
  <si>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</si>
  <si>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</si>
  <si>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</si>
  <si>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</si>
  <si>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</si>
  <si>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</si>
  <si>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</si>
  <si>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</si>
  <si>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</si>
  <si>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</si>
  <si>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</si>
  <si>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</si>
  <si>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</si>
  <si>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</si>
  <si>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</si>
  <si>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</si>
  <si>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</si>
  <si>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</si>
  <si>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</si>
  <si>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</si>
  <si>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</si>
  <si>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</si>
  <si>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</si>
  <si>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</si>
  <si>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</si>
  <si>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</si>
  <si>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</si>
  <si>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</si>
  <si>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</si>
  <si>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</si>
  <si>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</si>
  <si>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</si>
  <si>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</si>
  <si>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</si>
  <si>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</si>
  <si>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</si>
  <si>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</si>
  <si>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</si>
  <si>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</si>
  <si>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</si>
  <si>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</si>
  <si>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</si>
  <si>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</si>
  <si>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</si>
  <si>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</si>
  <si>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</si>
  <si>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</si>
  <si>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</si>
  <si>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</si>
  <si>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</si>
  <si>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</si>
  <si>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</si>
  <si>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</si>
  <si>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</si>
  <si>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</si>
  <si>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</si>
  <si>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</si>
  <si>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</si>
  <si>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</si>
  <si>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</si>
  <si>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</si>
  <si>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</si>
  <si>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</si>
  <si>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</si>
  <si>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</si>
  <si>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</si>
  <si>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</si>
  <si>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</si>
  <si>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</si>
  <si>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</si>
  <si>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</si>
  <si>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</si>
  <si>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</si>
  <si>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</si>
  <si>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</si>
  <si>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</si>
  <si>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</si>
  <si>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</si>
  <si>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</si>
  <si>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</si>
  <si>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</si>
  <si>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</si>
  <si>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</si>
  <si>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</si>
  <si>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</si>
  <si>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</si>
  <si>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</si>
  <si>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</si>
  <si>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</si>
  <si>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</si>
  <si>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</si>
  <si>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</si>
  <si>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</si>
  <si>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</si>
  <si>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</si>
  <si>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</si>
  <si>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</si>
  <si>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</si>
  <si>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</si>
  <si>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</si>
  <si>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</si>
  <si>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</si>
  <si>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</si>
  <si>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</si>
  <si>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</si>
  <si>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</si>
  <si>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</si>
  <si>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</si>
  <si>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</si>
  <si>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</si>
  <si>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</si>
  <si>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</si>
  <si>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</si>
  <si>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</si>
  <si>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</si>
  <si>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</si>
  <si>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</si>
  <si>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</si>
  <si>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</si>
  <si>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</si>
  <si>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</si>
  <si>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</si>
  <si>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</si>
  <si>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</si>
  <si>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</si>
  <si>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</si>
  <si>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</si>
  <si>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</si>
  <si>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</si>
  <si>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</si>
  <si>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</si>
  <si>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</si>
  <si>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</si>
  <si>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</si>
  <si>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</si>
  <si>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</si>
  <si>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</si>
  <si>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</si>
  <si>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</si>
  <si>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</si>
  <si>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</si>
  <si>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</si>
  <si>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</si>
  <si>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</si>
  <si>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</si>
  <si>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</si>
  <si>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</si>
  <si>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</si>
  <si>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</si>
  <si>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</si>
  <si>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</si>
  <si>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</si>
  <si>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</si>
  <si>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</si>
  <si>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</si>
  <si>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</si>
  <si>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</si>
  <si>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</si>
  <si>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</si>
  <si>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</si>
  <si>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</si>
  <si>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</si>
  <si>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</si>
  <si>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</si>
  <si>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</si>
  <si>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</si>
  <si>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</si>
  <si>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</si>
  <si>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</si>
  <si>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</si>
  <si>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</si>
  <si>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</si>
  <si>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</si>
  <si>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</si>
  <si>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</si>
  <si>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</si>
  <si>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</si>
  <si>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</si>
  <si>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</si>
  <si>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</si>
  <si>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</si>
  <si>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</si>
  <si>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</si>
  <si>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</si>
  <si>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</si>
  <si>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</si>
  <si>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</si>
  <si>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</si>
  <si>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</si>
  <si>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</si>
  <si>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</si>
  <si>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</si>
  <si>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</si>
  <si>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</si>
  <si>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</si>
  <si>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</si>
  <si>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</si>
  <si>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</si>
  <si>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</si>
  <si>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</si>
  <si>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</si>
  <si>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</si>
  <si>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</si>
  <si>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</si>
  <si>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</si>
  <si>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</si>
  <si>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</si>
  <si>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</si>
  <si>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</si>
  <si>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</si>
  <si>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</si>
  <si>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</si>
  <si>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</si>
  <si>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</si>
  <si>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</si>
  <si>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</si>
  <si>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</si>
  <si>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</si>
  <si>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</si>
  <si>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</si>
  <si>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</si>
  <si>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</si>
  <si>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</si>
  <si>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</si>
  <si>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</si>
  <si>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</si>
  <si>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</si>
  <si>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</si>
  <si>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</si>
  <si>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</si>
  <si>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</si>
  <si>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</si>
  <si>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</si>
  <si>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</si>
  <si>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</si>
  <si>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</si>
  <si>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</si>
  <si>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</si>
  <si>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</si>
  <si>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</si>
  <si>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</si>
  <si>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</si>
  <si>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</si>
  <si>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</si>
  <si>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</si>
  <si>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</si>
  <si>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</si>
  <si>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</si>
  <si>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</si>
  <si>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</si>
  <si>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</si>
  <si>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</si>
  <si>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</si>
  <si>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</si>
  <si>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</si>
  <si>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</si>
  <si>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</si>
  <si>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</si>
  <si>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</si>
  <si>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</si>
  <si>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</si>
  <si>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</si>
  <si>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</si>
  <si>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</si>
  <si>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</si>
  <si>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</si>
  <si>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</si>
  <si>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</si>
  <si>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</si>
  <si>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</si>
  <si>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</si>
  <si>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</si>
  <si>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</si>
  <si>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</si>
  <si>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</si>
  <si>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</si>
  <si>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</si>
  <si>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</si>
  <si>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</si>
  <si>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</si>
  <si>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</si>
  <si>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</si>
  <si>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</si>
  <si>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</si>
  <si>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</si>
  <si>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</si>
  <si>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</si>
  <si>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</si>
  <si>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</si>
  <si>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</si>
  <si>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</si>
  <si>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</si>
  <si>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</si>
  <si>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</si>
  <si>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</si>
  <si>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</si>
  <si>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</si>
  <si>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</si>
  <si>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</si>
  <si>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</si>
  <si>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</si>
  <si>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</si>
  <si>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</si>
  <si>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</si>
  <si>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</si>
  <si>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</si>
  <si>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</si>
  <si>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</si>
  <si>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</si>
  <si>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</si>
  <si>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</si>
  <si>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</si>
  <si>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</si>
  <si>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</si>
  <si>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</si>
  <si>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</si>
  <si>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</si>
  <si>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</si>
  <si>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</si>
  <si>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</si>
  <si>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</si>
  <si>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</si>
  <si>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</si>
  <si>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</si>
  <si>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</si>
  <si>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</si>
  <si>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</si>
  <si>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</si>
  <si>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</si>
  <si>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</si>
  <si>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</si>
  <si>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</si>
  <si>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</si>
  <si>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</si>
  <si>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</si>
  <si>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</si>
  <si>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</si>
  <si>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</si>
  <si>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</si>
  <si>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</si>
  <si>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</si>
  <si>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</si>
  <si>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</si>
  <si>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</si>
  <si>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</si>
  <si>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</si>
  <si>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</si>
  <si>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</si>
  <si>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</si>
  <si>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</si>
  <si>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</si>
  <si>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</si>
  <si>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</si>
  <si>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</si>
  <si>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</si>
  <si>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</si>
  <si>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</si>
  <si>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</si>
  <si>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</si>
  <si>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</si>
  <si>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</si>
  <si>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</si>
  <si>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</si>
  <si>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</si>
  <si>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</si>
  <si>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</si>
  <si>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</si>
  <si>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</si>
  <si>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</si>
  <si>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</si>
  <si>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</si>
  <si>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</si>
  <si>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</si>
  <si>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</si>
  <si>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</si>
  <si>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</si>
  <si>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</si>
  <si>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</si>
  <si>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</si>
  <si>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</si>
  <si>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</si>
  <si>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</si>
  <si>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</si>
  <si>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</si>
  <si>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</si>
  <si>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</si>
  <si>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</si>
  <si>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</si>
  <si>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</si>
  <si>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</si>
  <si>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</si>
  <si>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</si>
  <si>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</si>
  <si>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</si>
  <si>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</si>
  <si>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</si>
  <si>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</si>
  <si>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</si>
  <si>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</si>
  <si>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</si>
  <si>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</si>
  <si>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</si>
  <si>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</si>
  <si>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</si>
  <si>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</si>
  <si>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</si>
  <si>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</si>
  <si>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</si>
  <si>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</si>
  <si>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</si>
  <si>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</si>
  <si>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</si>
  <si>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</si>
  <si>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</si>
  <si>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</si>
  <si>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</si>
  <si>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</si>
  <si>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</si>
  <si>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</si>
  <si>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</si>
  <si>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</si>
  <si>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</si>
  <si>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</si>
  <si>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</si>
  <si>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</si>
  <si>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</si>
  <si>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</si>
  <si>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</si>
  <si>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</si>
  <si>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</si>
  <si>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</si>
  <si>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</si>
  <si>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</si>
  <si>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</si>
  <si>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</si>
  <si>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</si>
  <si>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</si>
  <si>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</si>
  <si>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</si>
  <si>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</si>
  <si>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</si>
  <si>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</si>
  <si>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</si>
  <si>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</si>
  <si>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</si>
  <si>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</si>
  <si>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</si>
  <si>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</si>
  <si>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</si>
  <si>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</si>
  <si>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</si>
  <si>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</si>
  <si>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</si>
  <si>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</si>
  <si>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</si>
  <si>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</si>
  <si>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</si>
  <si>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</si>
  <si>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</si>
  <si>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</si>
  <si>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</si>
  <si>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</si>
  <si>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</si>
  <si>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</si>
  <si>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</si>
  <si>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</si>
  <si>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</si>
  <si>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</si>
  <si>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</si>
  <si>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</si>
  <si>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</si>
  <si>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</si>
  <si>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</si>
  <si>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</si>
  <si>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</si>
  <si>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</si>
  <si>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</si>
  <si>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</si>
  <si>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</si>
  <si>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</si>
  <si>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</si>
  <si>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</si>
  <si>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</si>
  <si>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</si>
  <si>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</si>
  <si>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</si>
  <si>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</si>
  <si>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</si>
  <si>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</si>
  <si>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</si>
  <si>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</si>
  <si>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</si>
  <si>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</si>
  <si>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</si>
  <si>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</si>
  <si>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</si>
  <si>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</si>
  <si>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</si>
  <si>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</si>
  <si>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</si>
  <si>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</si>
  <si>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</si>
  <si>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</si>
  <si>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</si>
  <si>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</si>
  <si>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</si>
  <si>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</si>
  <si>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</si>
  <si>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</si>
  <si>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</si>
  <si>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</si>
  <si>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</si>
  <si>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</si>
  <si>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</si>
  <si>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</si>
  <si>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</si>
  <si>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</si>
  <si>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</si>
  <si>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</si>
  <si>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</si>
  <si>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</si>
  <si>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</si>
  <si>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</si>
  <si>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</si>
  <si>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</si>
  <si>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</si>
  <si>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</si>
  <si>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</si>
  <si>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</si>
  <si>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</si>
  <si>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</si>
  <si>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</si>
  <si>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</si>
  <si>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</si>
  <si>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</si>
  <si>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</si>
  <si>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</si>
  <si>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</si>
  <si>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</si>
  <si>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</si>
  <si>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</si>
  <si>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</si>
  <si>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</si>
  <si>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</si>
  <si>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</si>
  <si>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</si>
  <si>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</si>
  <si>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</si>
  <si>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</si>
  <si>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</si>
  <si>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</si>
  <si>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</si>
  <si>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</si>
  <si>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</si>
  <si>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</si>
  <si>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</si>
  <si>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</si>
  <si>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</si>
  <si>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</si>
  <si>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</si>
  <si>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</si>
  <si>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</si>
  <si>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</si>
  <si>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</si>
  <si>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</si>
  <si>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</si>
  <si>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</si>
  <si>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</si>
  <si>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</si>
  <si>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</si>
  <si>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</si>
  <si>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</si>
  <si>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</si>
  <si>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</si>
  <si>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</si>
  <si>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</si>
  <si>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</si>
  <si>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</si>
  <si>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</si>
  <si>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</si>
  <si>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</si>
  <si>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</si>
  <si>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</si>
  <si>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</si>
  <si>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</si>
  <si>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</si>
  <si>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</si>
  <si>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</si>
  <si>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</si>
  <si>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</si>
  <si>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</si>
  <si>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</si>
  <si>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</si>
  <si>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</si>
  <si>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</si>
  <si>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</si>
  <si>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</si>
  <si>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</si>
  <si>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</si>
  <si>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</si>
  <si>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</si>
  <si>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</si>
  <si>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</si>
  <si>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</si>
  <si>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</si>
  <si>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</si>
  <si>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</si>
  <si>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</si>
  <si>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</si>
  <si>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</si>
  <si>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</si>
  <si>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</si>
  <si>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</si>
  <si>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</si>
  <si>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</si>
  <si>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</si>
  <si>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</si>
  <si>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</si>
  <si>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</si>
  <si>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</si>
  <si>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</si>
  <si>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</si>
  <si>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</si>
  <si>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</si>
  <si>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</si>
  <si>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</si>
  <si>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</si>
  <si>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</si>
  <si>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</si>
  <si>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</si>
  <si>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</si>
  <si>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</si>
  <si>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</si>
  <si>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</si>
  <si>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</si>
  <si>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</si>
  <si>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</si>
  <si>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</si>
  <si>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</si>
  <si>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</si>
  <si>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</si>
  <si>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</si>
  <si>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</si>
  <si>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</si>
  <si>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</si>
  <si>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</si>
  <si>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</si>
  <si>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</si>
  <si>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</si>
  <si>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</si>
  <si>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</si>
  <si>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</si>
  <si>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</si>
  <si>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</si>
  <si>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</si>
  <si>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</si>
  <si>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</si>
  <si>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</si>
  <si>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</si>
  <si>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</si>
  <si>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</si>
  <si>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</si>
  <si>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</si>
  <si>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</si>
  <si>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</si>
  <si>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</si>
  <si>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</si>
  <si>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</si>
  <si>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</si>
  <si>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</si>
  <si>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</si>
  <si>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</si>
  <si>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</si>
  <si>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</si>
  <si>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</si>
  <si>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</si>
  <si>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</si>
  <si>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</si>
  <si>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</si>
  <si>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</si>
  <si>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</si>
  <si>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</si>
  <si>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</si>
  <si>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</si>
  <si>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</si>
  <si>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</si>
  <si>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</si>
  <si>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</si>
  <si>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</si>
  <si>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</si>
  <si>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</si>
  <si>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</si>
  <si>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</si>
  <si>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</si>
  <si>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</si>
  <si>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</si>
  <si>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</si>
  <si>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</si>
  <si>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</si>
  <si>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</si>
  <si>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</si>
  <si>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</si>
  <si>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</si>
  <si>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</si>
  <si>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</si>
  <si>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</si>
  <si>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</si>
  <si>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</si>
  <si>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</si>
  <si>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</si>
  <si>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</si>
  <si>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</si>
  <si>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</si>
  <si>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</si>
  <si>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</si>
  <si>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</si>
  <si>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</si>
  <si>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</si>
  <si>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</si>
  <si>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</si>
  <si>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</si>
  <si>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</si>
  <si>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</si>
  <si>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</si>
  <si>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</si>
  <si>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</si>
  <si>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</si>
  <si>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</si>
  <si>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</si>
  <si>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</si>
  <si>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</si>
  <si>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</si>
  <si>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</si>
  <si>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</si>
  <si>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</si>
  <si>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</si>
  <si>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</si>
  <si>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</si>
  <si>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</si>
  <si>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</si>
  <si>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</si>
  <si>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</si>
  <si>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</si>
  <si>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</si>
  <si>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</si>
  <si>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</si>
  <si>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</si>
  <si>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</si>
  <si>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</si>
  <si>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</si>
  <si>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</si>
  <si>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</si>
  <si>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</si>
  <si>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</si>
  <si>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</si>
  <si>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</si>
  <si>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</si>
  <si>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</si>
  <si>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</si>
  <si>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</si>
  <si>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</si>
  <si>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</si>
  <si>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</si>
  <si>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</si>
  <si>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</si>
  <si>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</si>
  <si>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</si>
  <si>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</si>
  <si>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</si>
  <si>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</si>
  <si>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</si>
  <si>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</si>
  <si>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</si>
  <si>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</si>
  <si>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</si>
  <si>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</si>
  <si>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</si>
  <si>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</si>
  <si>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</si>
  <si>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</si>
  <si>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</si>
  <si>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</si>
  <si>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</si>
  <si>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</si>
  <si>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</si>
  <si>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</si>
  <si>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</si>
  <si>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</si>
  <si>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</si>
  <si>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</si>
  <si>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</si>
  <si>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</si>
  <si>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</si>
  <si>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</si>
  <si>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</si>
  <si>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</si>
  <si>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</si>
  <si>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</si>
  <si>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</si>
  <si>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</si>
  <si>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</si>
  <si>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</si>
  <si>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</si>
  <si>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</si>
  <si>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</si>
  <si>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</si>
  <si>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</si>
  <si>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</si>
  <si>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</si>
  <si>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</si>
  <si>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</si>
  <si>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</si>
  <si>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</si>
  <si>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</si>
  <si>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</si>
  <si>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</si>
  <si>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</si>
  <si>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</si>
  <si>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</si>
  <si>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</si>
  <si>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</si>
  <si>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</si>
  <si>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</si>
  <si>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</si>
  <si>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</si>
  <si>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</si>
  <si>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</si>
  <si>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</si>
  <si>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</si>
  <si>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</si>
  <si>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</si>
  <si>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</si>
  <si>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</si>
  <si>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</si>
  <si>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</si>
  <si>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</si>
  <si>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</si>
  <si>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</si>
  <si>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</si>
  <si>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</si>
  <si>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</si>
  <si>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</si>
  <si>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</si>
  <si>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</si>
  <si>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</si>
  <si>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</si>
  <si>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</si>
  <si>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</si>
  <si>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</si>
  <si>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</si>
  <si>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</si>
  <si>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</si>
  <si>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</si>
  <si>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</si>
  <si>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</si>
  <si>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</si>
  <si>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</si>
  <si>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</si>
  <si>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</si>
  <si>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</si>
  <si>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</si>
  <si>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</si>
  <si>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</si>
  <si>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</si>
  <si>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</si>
  <si>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</si>
  <si>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</si>
  <si>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</si>
  <si>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</si>
  <si>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</si>
  <si>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</si>
  <si>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</si>
  <si>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</si>
  <si>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</si>
  <si>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</si>
  <si>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</si>
  <si>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</si>
  <si>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</si>
  <si>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</si>
  <si>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</si>
  <si>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</si>
  <si>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</si>
  <si>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</si>
  <si>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</si>
  <si>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</si>
  <si>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</si>
  <si>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</si>
  <si>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</si>
  <si>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</si>
  <si>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</si>
  <si>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</si>
  <si>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</si>
  <si>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</si>
  <si>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</si>
  <si>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</si>
  <si>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</si>
  <si>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</si>
  <si>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</si>
  <si>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</si>
  <si>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</si>
  <si>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</si>
  <si>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</si>
  <si>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</si>
  <si>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</si>
  <si>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</si>
  <si>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</si>
  <si>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</si>
  <si>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</si>
  <si>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</si>
  <si>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</si>
  <si>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</si>
  <si>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</si>
  <si>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</si>
  <si>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</si>
  <si>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</si>
  <si>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</si>
  <si>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</si>
  <si>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</si>
  <si>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</si>
  <si>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</si>
  <si>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</si>
  <si>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</si>
  <si>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</si>
  <si>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</si>
  <si>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</si>
  <si>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</si>
  <si>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</si>
  <si>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</si>
  <si>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</si>
  <si>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</si>
  <si>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</si>
  <si>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</si>
  <si>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</si>
  <si>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</si>
  <si>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</si>
  <si>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</si>
  <si>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</si>
  <si>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</si>
  <si>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</si>
  <si>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</si>
  <si>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</si>
  <si>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</si>
  <si>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</si>
  <si>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</si>
  <si>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</si>
  <si>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</si>
  <si>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</si>
  <si>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</si>
  <si>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</si>
  <si>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</si>
  <si>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</si>
  <si>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</si>
  <si>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</si>
  <si>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</si>
  <si>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</si>
  <si>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</si>
  <si>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</si>
  <si>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</si>
  <si>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</si>
  <si>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</si>
  <si>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</si>
  <si>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</si>
  <si>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</si>
  <si>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</si>
  <si>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</si>
  <si>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</si>
  <si>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</si>
  <si>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</si>
  <si>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</si>
  <si>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</si>
  <si>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</si>
  <si>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</si>
  <si>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</si>
  <si>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</si>
  <si>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</si>
  <si>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</si>
  <si>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</si>
  <si>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</si>
  <si>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</si>
  <si>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</si>
  <si>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</si>
  <si>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</si>
  <si>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</si>
  <si>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</si>
  <si>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</si>
  <si>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</si>
  <si>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</si>
  <si>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</si>
  <si>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</si>
  <si>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</si>
  <si>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</si>
  <si>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</si>
  <si>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</si>
  <si>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</si>
  <si>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</si>
  <si>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</si>
  <si>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</si>
  <si>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</si>
  <si>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</si>
  <si>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</si>
  <si>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</si>
  <si>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</si>
  <si>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</si>
  <si>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</si>
  <si>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</si>
  <si>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</si>
  <si>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</si>
  <si>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</si>
  <si>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</si>
  <si>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</si>
  <si>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</si>
  <si>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</si>
  <si>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</si>
  <si>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</si>
  <si>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</si>
  <si>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</si>
  <si>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</si>
  <si>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</si>
  <si>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</si>
  <si>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</si>
  <si>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</si>
  <si>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</si>
  <si>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</si>
  <si>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</si>
  <si>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</si>
  <si>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</si>
  <si>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</si>
  <si>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</si>
  <si>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</si>
  <si>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</si>
  <si>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</si>
  <si>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</si>
  <si>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</si>
  <si>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</si>
  <si>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</si>
  <si>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</si>
  <si>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</si>
  <si>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</si>
  <si>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</si>
  <si>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</si>
  <si>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</si>
  <si>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</si>
  <si>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</si>
  <si>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</si>
  <si>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</si>
  <si>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</si>
  <si>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</si>
  <si>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</si>
  <si>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</si>
  <si>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</si>
  <si>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</si>
  <si>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</si>
  <si>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</si>
  <si>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</si>
  <si>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</si>
  <si>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</si>
  <si>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</si>
  <si>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</si>
  <si>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</si>
  <si>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</si>
  <si>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</si>
  <si>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</si>
  <si>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</si>
  <si>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</si>
  <si>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</si>
  <si>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</si>
  <si>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</si>
  <si>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</si>
  <si>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</si>
  <si>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</si>
  <si>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</si>
  <si>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</si>
  <si>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</si>
  <si>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</si>
  <si>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</si>
  <si>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</si>
  <si>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</si>
  <si>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</si>
  <si>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</si>
  <si>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</si>
  <si>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</si>
  <si>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</si>
  <si>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</si>
  <si>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</si>
  <si>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</si>
  <si>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</si>
  <si>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</si>
  <si>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</si>
  <si>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</si>
  <si>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</si>
  <si>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</si>
  <si>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</si>
  <si>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</si>
  <si>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</si>
  <si>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</si>
  <si>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</si>
  <si>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</si>
  <si>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</si>
  <si>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</si>
  <si>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</si>
  <si>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</si>
  <si>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</si>
  <si>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</si>
  <si>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</si>
  <si>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</si>
  <si>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</si>
  <si>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</si>
  <si>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</si>
  <si>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</si>
  <si>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</si>
  <si>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</si>
  <si>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</si>
  <si>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</si>
  <si>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</si>
  <si>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</si>
  <si>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</si>
  <si>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</si>
  <si>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</si>
  <si>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</si>
  <si>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</si>
  <si>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</si>
  <si>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</si>
  <si>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</si>
  <si>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</si>
  <si>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</si>
  <si>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</si>
  <si>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</si>
  <si>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</si>
  <si>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</si>
  <si>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</si>
  <si>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</si>
  <si>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</si>
  <si>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</si>
  <si>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</si>
  <si>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</si>
  <si>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</si>
  <si>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</si>
  <si>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</si>
  <si>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</si>
  <si>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</si>
  <si>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</si>
  <si>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</si>
  <si>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</si>
  <si>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</si>
  <si>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</si>
  <si>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</si>
  <si>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</si>
  <si>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</si>
  <si>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</si>
  <si>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</si>
  <si>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</si>
  <si>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</si>
  <si>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</si>
  <si>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</si>
  <si>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</si>
  <si>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</si>
  <si>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</si>
  <si>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</si>
  <si>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</si>
  <si>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</si>
  <si>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</si>
  <si>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</si>
  <si>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</si>
  <si>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</si>
  <si>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</si>
  <si>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</si>
  <si>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</si>
  <si>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</si>
  <si>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</si>
  <si>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</si>
  <si>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</si>
  <si>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</si>
  <si>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</si>
  <si>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</si>
  <si>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</si>
  <si>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</si>
  <si>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</si>
  <si>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</si>
  <si>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</si>
  <si>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</si>
  <si>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</si>
  <si>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</si>
  <si>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</si>
  <si>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</si>
  <si>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</si>
  <si>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</si>
  <si>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</si>
  <si>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</si>
  <si>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</si>
  <si>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</si>
  <si>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</si>
  <si>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</si>
  <si>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</si>
  <si>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</si>
  <si>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</si>
  <si>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</si>
  <si>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</si>
  <si>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</si>
  <si>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</si>
  <si>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</si>
  <si>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</si>
  <si>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</si>
  <si>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</si>
  <si>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</si>
  <si>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</si>
  <si>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</si>
  <si>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</si>
  <si>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</si>
  <si>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</si>
  <si>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</si>
  <si>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</si>
  <si>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</si>
  <si>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</si>
  <si>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</si>
  <si>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</si>
  <si>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</si>
  <si>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</si>
  <si>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</si>
  <si>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</si>
  <si>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</si>
  <si>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</si>
  <si>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</si>
  <si>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</si>
  <si>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</si>
  <si>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</si>
  <si>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</si>
  <si>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</si>
  <si>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</si>
  <si>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</si>
  <si>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</si>
  <si>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</si>
  <si>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</si>
  <si>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</si>
  <si>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</si>
  <si>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</si>
  <si>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</si>
  <si>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</si>
  <si>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</si>
  <si>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</si>
  <si>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</si>
  <si>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</si>
  <si>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</si>
  <si>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</si>
  <si>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</si>
  <si>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</si>
  <si>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</si>
  <si>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</si>
  <si>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</si>
  <si>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</si>
  <si>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</si>
  <si>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</si>
  <si>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</si>
  <si>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</si>
  <si>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</si>
  <si>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</si>
  <si>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</si>
  <si>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</si>
  <si>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</si>
  <si>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</si>
  <si>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</si>
  <si>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</si>
  <si>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</si>
  <si>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</si>
  <si>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</si>
  <si>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</si>
  <si>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</si>
  <si>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</si>
  <si>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</si>
  <si>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</si>
  <si>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</si>
  <si>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</si>
  <si>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</si>
  <si>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</si>
  <si>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</si>
  <si>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</si>
  <si>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</si>
  <si>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</si>
  <si>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</si>
  <si>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</si>
  <si>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</si>
  <si>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</si>
  <si>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</si>
  <si>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</si>
  <si>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</si>
  <si>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</si>
  <si>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</si>
  <si>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</si>
  <si>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</si>
  <si>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</si>
  <si>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</si>
  <si>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</si>
  <si>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</si>
  <si>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</si>
  <si>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</si>
  <si>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</si>
  <si>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</si>
  <si>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</si>
  <si>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</si>
  <si>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</si>
  <si>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</si>
  <si>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</si>
  <si>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</si>
  <si>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</si>
  <si>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</si>
  <si>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</si>
  <si>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</si>
  <si>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</si>
  <si>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</si>
  <si>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</si>
  <si>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</si>
  <si>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</si>
  <si>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</si>
  <si>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</si>
  <si>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</si>
  <si>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</si>
  <si>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</si>
  <si>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</si>
  <si>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</si>
  <si>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</si>
  <si>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</si>
  <si>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</si>
  <si>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</si>
  <si>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</si>
  <si>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</si>
  <si>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</si>
  <si>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</si>
  <si>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</si>
  <si>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</si>
  <si>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</si>
  <si>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</si>
  <si>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</si>
  <si>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</si>
  <si>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</si>
  <si>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</si>
  <si>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</si>
  <si>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</si>
  <si>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</si>
  <si>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</si>
  <si>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</si>
  <si>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</si>
  <si>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</si>
  <si>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</si>
  <si>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</si>
  <si>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</si>
  <si>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</si>
  <si>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</si>
  <si>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</si>
  <si>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</si>
  <si>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</si>
  <si>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</si>
  <si>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</si>
  <si>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</si>
  <si>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</si>
  <si>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</si>
  <si>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</si>
  <si>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</si>
  <si>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</si>
  <si>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</si>
  <si>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</si>
  <si>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</si>
  <si>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</si>
  <si>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</si>
  <si>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</si>
  <si>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</si>
  <si>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</si>
  <si>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</si>
  <si>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</si>
  <si>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</si>
  <si>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</si>
  <si>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</si>
  <si>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</si>
  <si>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</si>
  <si>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</si>
  <si>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</si>
  <si>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</si>
  <si>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</si>
  <si>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</si>
  <si>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</si>
  <si>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</si>
  <si>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</si>
  <si>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</si>
  <si>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</si>
  <si>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</si>
  <si>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</si>
  <si>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</si>
  <si>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</si>
  <si>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</si>
  <si>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</si>
  <si>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</si>
  <si>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</si>
  <si>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</si>
  <si>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</si>
  <si>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</si>
  <si>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</si>
  <si>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</si>
  <si>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</si>
  <si>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</si>
  <si>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</si>
  <si>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</si>
  <si>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</si>
  <si>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</si>
  <si>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</si>
  <si>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</si>
  <si>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</si>
  <si>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</si>
  <si>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</si>
  <si>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</si>
  <si>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</si>
  <si>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</si>
  <si>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</si>
  <si>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</si>
  <si>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</si>
  <si>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</si>
  <si>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</si>
  <si>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</si>
  <si>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</si>
  <si>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</si>
  <si>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</si>
  <si>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</si>
  <si>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</si>
  <si>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</si>
  <si>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</si>
  <si>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</si>
  <si>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</si>
  <si>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</si>
  <si>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</si>
  <si>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</si>
  <si>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</si>
  <si>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</si>
  <si>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</si>
  <si>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</si>
  <si>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</si>
  <si>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</si>
  <si>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</si>
  <si>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</si>
  <si>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</si>
  <si>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</si>
  <si>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</si>
  <si>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</si>
  <si>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</si>
  <si>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</si>
  <si>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</si>
  <si>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</si>
  <si>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</si>
  <si>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</si>
  <si>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202503報告書様式（病）</t>
    <rPh sb="6" eb="8">
      <t>ホウコク</t>
    </rPh>
    <rPh sb="8" eb="9">
      <t>ショ</t>
    </rPh>
    <rPh sb="9" eb="11">
      <t>ヨウシキ</t>
    </rPh>
    <rPh sb="12" eb="13">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</si>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</sst>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1"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4" borderId="5" xfId="0" applyFont="1" applyFill="1" applyBorder="1" applyAlignment="1">
      <alignment horizontal="center" vertical="center" shrinkToFit="1"/>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46" fillId="2" borderId="5" xfId="0" applyFont="1" applyFill="1" applyBorder="1" applyAlignment="1">
      <alignment vertical="center"/>
    </xf>
    <xf numFmtId="38" fontId="46" fillId="3" borderId="5" xfId="3" applyFont="1" applyFill="1" applyBorder="1" applyAlignment="1" applyProtection="1">
      <alignment horizontal="right" vertical="center" shrinkToFit="1"/>
      <protection locked="0"/>
    </xf>
    <xf numFmtId="0" fontId="46" fillId="2" borderId="3" xfId="0" applyFont="1" applyFill="1" applyBorder="1" applyAlignment="1">
      <alignment vertical="center"/>
    </xf>
    <xf numFmtId="38" fontId="46" fillId="4" borderId="5" xfId="3" applyFont="1" applyFill="1" applyBorder="1" applyAlignment="1">
      <alignment horizontal="right" vertical="center" shrinkToFit="1"/>
    </xf>
    <xf numFmtId="38" fontId="50" fillId="3" borderId="5" xfId="3" applyFont="1" applyFill="1" applyBorder="1" applyAlignment="1" applyProtection="1">
      <alignment horizontal="righ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180975</xdr:rowOff>
        </xdr:from>
        <xdr:to>
          <xdr:col>2</xdr:col>
          <xdr:colOff>85725</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85725</xdr:colOff>
          <xdr:row>142</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95" t="s">
        <v>2</v>
      </c>
      <c r="C6" s="595"/>
      <c r="D6" s="595"/>
      <c r="E6" s="597"/>
      <c r="F6" s="598"/>
      <c r="G6" s="599"/>
      <c r="H6" s="222"/>
      <c r="I6" s="594" t="s">
        <v>3</v>
      </c>
      <c r="J6" s="594"/>
      <c r="K6" s="594"/>
      <c r="L6" s="222"/>
      <c r="M6" s="227"/>
    </row>
    <row r="7" spans="1:15" ht="22.5" customHeight="1">
      <c r="A7" s="228"/>
      <c r="B7" s="596" t="s">
        <v>4</v>
      </c>
      <c r="C7" s="596"/>
      <c r="D7" s="596"/>
      <c r="E7" s="600"/>
      <c r="F7" s="601"/>
      <c r="G7" s="602"/>
      <c r="H7" s="222"/>
      <c r="I7" s="594"/>
      <c r="J7" s="594"/>
      <c r="K7" s="594"/>
      <c r="L7" s="222"/>
      <c r="M7" s="227"/>
    </row>
    <row r="8" spans="1:15" ht="11.25" customHeight="1">
      <c r="A8" s="229"/>
      <c r="B8" s="230"/>
      <c r="C8" s="230"/>
      <c r="D8" s="230"/>
      <c r="E8" s="193"/>
      <c r="F8" s="193"/>
      <c r="G8" s="193"/>
      <c r="H8" s="193"/>
      <c r="I8" s="193"/>
      <c r="J8" s="193"/>
      <c r="K8" s="193"/>
      <c r="L8" s="193"/>
      <c r="M8" s="231"/>
    </row>
    <row r="9" spans="1:15" ht="22.5" customHeight="1">
      <c r="A9" s="229"/>
      <c r="B9" s="589" t="s">
        <v>5</v>
      </c>
      <c r="C9" s="589"/>
      <c r="D9" s="589"/>
      <c r="E9" s="193"/>
      <c r="F9" s="193"/>
      <c r="G9" s="193"/>
      <c r="H9" s="193"/>
      <c r="I9" s="193"/>
      <c r="J9" s="193"/>
      <c r="K9" s="193"/>
      <c r="L9" s="193"/>
      <c r="M9" s="231"/>
    </row>
    <row r="10" spans="1:15" ht="22.5" customHeight="1">
      <c r="A10" s="229"/>
      <c r="B10" s="592" t="s">
        <v>6</v>
      </c>
      <c r="C10" s="592"/>
      <c r="D10" s="592"/>
      <c r="E10" s="593"/>
      <c r="F10" s="593"/>
      <c r="G10" s="593"/>
      <c r="H10" s="593"/>
      <c r="I10" s="193"/>
      <c r="J10" s="193"/>
      <c r="K10" s="193"/>
      <c r="L10" s="193"/>
      <c r="M10" s="231"/>
    </row>
    <row r="11" spans="1:15" ht="22.5" customHeight="1">
      <c r="A11" s="229"/>
      <c r="B11" s="592" t="s">
        <v>7</v>
      </c>
      <c r="C11" s="592"/>
      <c r="D11" s="592"/>
      <c r="E11" s="593"/>
      <c r="F11" s="593"/>
      <c r="G11" s="593"/>
      <c r="H11" s="59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81"/>
      <c r="D14" s="581"/>
      <c r="E14" s="581"/>
      <c r="F14" s="581"/>
      <c r="G14" s="581"/>
      <c r="H14" s="581"/>
      <c r="I14" s="581"/>
      <c r="J14" s="582" t="s">
        <v>9</v>
      </c>
      <c r="K14" s="582"/>
      <c r="L14" s="58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90" t="s">
        <v>10</v>
      </c>
      <c r="D17" s="590"/>
      <c r="E17" s="590"/>
      <c r="F17" s="590"/>
      <c r="G17" s="590"/>
      <c r="H17" s="590"/>
      <c r="I17" s="590"/>
      <c r="J17" s="590"/>
      <c r="K17" s="590"/>
      <c r="L17" s="591"/>
      <c r="M17" s="249"/>
      <c r="O17" s="260" t="b">
        <v>0</v>
      </c>
    </row>
    <row r="18" spans="1:15" ht="36.75" customHeight="1">
      <c r="A18" s="226"/>
      <c r="B18" s="255"/>
      <c r="C18" s="590" t="s">
        <v>11</v>
      </c>
      <c r="D18" s="590"/>
      <c r="E18" s="590"/>
      <c r="F18" s="590"/>
      <c r="G18" s="590"/>
      <c r="H18" s="590"/>
      <c r="I18" s="590"/>
      <c r="J18" s="590"/>
      <c r="K18" s="590"/>
      <c r="L18" s="591"/>
      <c r="M18" s="249"/>
      <c r="O18" s="260" t="b">
        <v>0</v>
      </c>
    </row>
    <row r="19" spans="1:15" ht="36.75" customHeight="1">
      <c r="A19" s="226"/>
      <c r="B19" s="255"/>
      <c r="C19" s="590" t="s">
        <v>12</v>
      </c>
      <c r="D19" s="590"/>
      <c r="E19" s="590"/>
      <c r="F19" s="590"/>
      <c r="G19" s="590"/>
      <c r="H19" s="590"/>
      <c r="I19" s="590"/>
      <c r="J19" s="590"/>
      <c r="K19" s="590"/>
      <c r="L19" s="591"/>
      <c r="M19" s="249"/>
      <c r="O19" s="260" t="b">
        <v>0</v>
      </c>
    </row>
    <row r="20" spans="1:15" ht="36.75" customHeight="1">
      <c r="A20" s="226"/>
      <c r="B20" s="255"/>
      <c r="C20" s="590" t="s">
        <v>13</v>
      </c>
      <c r="D20" s="590"/>
      <c r="E20" s="590"/>
      <c r="F20" s="590"/>
      <c r="G20" s="590"/>
      <c r="H20" s="590"/>
      <c r="I20" s="590"/>
      <c r="J20" s="590"/>
      <c r="K20" s="590"/>
      <c r="L20" s="591"/>
      <c r="M20" s="249"/>
      <c r="O20" s="260" t="b">
        <v>0</v>
      </c>
    </row>
    <row r="21" spans="1:15" ht="15" customHeight="1">
      <c r="A21" s="226"/>
      <c r="B21" s="243"/>
      <c r="D21" s="584"/>
      <c r="E21" s="584"/>
      <c r="F21" s="584"/>
      <c r="G21" s="584"/>
      <c r="H21" s="584"/>
      <c r="I21" s="584"/>
      <c r="J21" s="584"/>
      <c r="K21" s="584"/>
      <c r="L21" s="585"/>
      <c r="M21" s="232"/>
    </row>
    <row r="22" spans="1:15" ht="22.5" customHeight="1">
      <c r="A22" s="226"/>
      <c r="B22" s="586" t="s">
        <v>14</v>
      </c>
      <c r="C22" s="587"/>
      <c r="D22" s="587"/>
      <c r="E22" s="587"/>
      <c r="F22" s="587"/>
      <c r="G22" s="587"/>
      <c r="H22" s="587"/>
      <c r="I22" s="587"/>
      <c r="J22" s="587"/>
      <c r="K22" s="587"/>
      <c r="L22" s="58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80"/>
      <c r="I26" s="580"/>
      <c r="J26" s="580"/>
      <c r="K26" s="580"/>
      <c r="L26" s="254"/>
      <c r="M26" s="232"/>
    </row>
    <row r="27" spans="1:15" ht="22.5" customHeight="1">
      <c r="A27" s="226"/>
      <c r="B27" s="243"/>
      <c r="C27" s="234" t="s">
        <v>20</v>
      </c>
      <c r="H27" s="580"/>
      <c r="I27" s="580"/>
      <c r="J27" s="580"/>
      <c r="K27" s="580"/>
      <c r="L27" s="254"/>
      <c r="M27" s="232"/>
    </row>
    <row r="28" spans="1:15" ht="15" customHeight="1">
      <c r="A28" s="226"/>
      <c r="B28" s="243"/>
      <c r="L28" s="254"/>
      <c r="M28" s="232"/>
    </row>
    <row r="29" spans="1:15" ht="22.5" customHeight="1">
      <c r="A29" s="226"/>
      <c r="B29" s="243"/>
      <c r="G29" s="192" t="s">
        <v>21</v>
      </c>
      <c r="I29" s="578"/>
      <c r="J29" s="578"/>
      <c r="K29" s="578"/>
      <c r="L29" s="254"/>
      <c r="M29" s="232"/>
    </row>
    <row r="30" spans="1:15" ht="15" customHeight="1">
      <c r="A30" s="226"/>
      <c r="B30" s="243"/>
      <c r="L30" s="254"/>
      <c r="M30" s="232"/>
    </row>
    <row r="31" spans="1:15" ht="22.5" customHeight="1">
      <c r="A31" s="226"/>
      <c r="B31" s="579"/>
      <c r="C31" s="578"/>
      <c r="D31" s="578"/>
      <c r="E31" s="57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75" t="s">
        <v>487</v>
      </c>
      <c r="B2" s="675"/>
      <c r="C2" s="675"/>
      <c r="D2" s="675"/>
      <c r="E2" s="675"/>
      <c r="F2" s="675"/>
      <c r="G2" s="675"/>
      <c r="H2" s="675"/>
      <c r="I2" s="675"/>
      <c r="J2" s="675"/>
      <c r="K2" s="675"/>
      <c r="L2" s="675"/>
      <c r="M2" s="675"/>
      <c r="N2" s="675"/>
      <c r="O2" s="675"/>
      <c r="P2" s="675"/>
      <c r="Q2" s="675"/>
      <c r="R2" s="675"/>
      <c r="S2" s="675"/>
      <c r="T2" s="676"/>
      <c r="U2" s="676"/>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768" t="s">
        <v>1546</v>
      </c>
      <c r="C14" s="769"/>
      <c r="D14" s="772" t="s">
        <v>261</v>
      </c>
      <c r="E14" s="773"/>
      <c r="F14" s="773"/>
      <c r="G14" s="773"/>
      <c r="H14" s="773"/>
      <c r="I14" s="773"/>
      <c r="J14" s="773"/>
      <c r="K14" s="773"/>
      <c r="L14" s="773"/>
      <c r="M14" s="773"/>
      <c r="N14" s="773"/>
      <c r="O14" s="773"/>
      <c r="P14" s="773"/>
      <c r="Q14" s="773"/>
      <c r="R14" s="773"/>
      <c r="S14" s="773"/>
      <c r="T14" s="773"/>
      <c r="U14" s="773"/>
      <c r="V14" s="773"/>
      <c r="W14" s="773"/>
      <c r="X14" s="773"/>
      <c r="Y14" s="773"/>
      <c r="Z14" s="773"/>
      <c r="AA14" s="49"/>
      <c r="AB14" s="49"/>
      <c r="AC14" s="49"/>
      <c r="AD14" s="49"/>
      <c r="AE14" s="49"/>
      <c r="AF14" s="49"/>
      <c r="AG14" s="454"/>
    </row>
    <row r="15" spans="1:43" ht="16.149999999999999" hidden="1" customHeight="1" outlineLevel="1" thickBot="1">
      <c r="A15" s="427"/>
      <c r="B15" s="768" t="s">
        <v>1546</v>
      </c>
      <c r="C15" s="769"/>
      <c r="D15" s="770" t="s">
        <v>262</v>
      </c>
      <c r="E15" s="771"/>
      <c r="F15" s="771"/>
      <c r="G15" s="771"/>
      <c r="H15" s="771"/>
      <c r="I15" s="771"/>
      <c r="J15" s="771"/>
      <c r="K15" s="771"/>
      <c r="L15" s="771"/>
      <c r="M15" s="771"/>
      <c r="N15" s="771"/>
      <c r="O15" s="771"/>
      <c r="P15" s="771"/>
      <c r="Q15" s="771"/>
      <c r="R15" s="771"/>
      <c r="S15" s="771"/>
      <c r="T15" s="771"/>
      <c r="U15" s="771"/>
      <c r="V15" s="771"/>
      <c r="W15" s="771"/>
      <c r="X15" s="771"/>
      <c r="Y15" s="771"/>
      <c r="Z15" s="771"/>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662">
        <f>IFERROR(IF(E18=O18,R18-H18+1,IF(O18-E18=1,12-H18+1+R18,IF(O18-E18=2,12-H18+1+R18+12,"エラー"))),1)</f>
        <v>1</v>
      </c>
      <c r="W18" s="662"/>
      <c r="X18" s="662"/>
      <c r="Y18" s="663"/>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83">
        <f>IFERROR(IF(E21=O21,R21-H21+1,IF(O21-E21=1,12-H21+1+R21,IF(O21-E21=2,12-H21+1+R21+12,"エラー"))),1)</f>
        <v>1</v>
      </c>
      <c r="W21" s="783"/>
      <c r="X21" s="783"/>
      <c r="Y21" s="784"/>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774"/>
      <c r="Y23" s="774"/>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785" t="s">
        <v>375</v>
      </c>
      <c r="Y24" s="786"/>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775"/>
      <c r="S26" s="776"/>
      <c r="T26" s="776"/>
      <c r="U26" s="776"/>
      <c r="V26" s="776"/>
      <c r="W26" s="776"/>
      <c r="X26" s="776"/>
      <c r="Y26" s="464"/>
      <c r="Z26" s="464"/>
      <c r="AA26" s="464"/>
      <c r="AB26" s="464"/>
      <c r="AC26" s="777"/>
      <c r="AD26" s="777"/>
      <c r="AE26" s="777"/>
      <c r="AF26" s="777"/>
      <c r="AG26" s="465"/>
    </row>
    <row r="27" spans="1:34" ht="16.149999999999999" hidden="1" customHeight="1" outlineLevel="1">
      <c r="A27" s="466"/>
      <c r="B27" s="778" t="s">
        <v>436</v>
      </c>
      <c r="C27" s="778"/>
      <c r="D27" s="778"/>
      <c r="E27" s="778"/>
      <c r="F27" s="778"/>
      <c r="G27" s="778"/>
      <c r="H27" s="778"/>
      <c r="I27" s="778"/>
      <c r="J27" s="778"/>
      <c r="K27" s="778"/>
      <c r="L27" s="778"/>
      <c r="M27" s="778"/>
      <c r="N27" s="778"/>
      <c r="O27" s="778"/>
      <c r="P27" s="778"/>
      <c r="Q27" s="778"/>
      <c r="R27" s="778"/>
      <c r="S27" s="779" t="s">
        <v>437</v>
      </c>
      <c r="T27" s="780"/>
      <c r="U27" s="780"/>
      <c r="V27" s="780"/>
      <c r="W27" s="780"/>
      <c r="X27" s="780"/>
      <c r="Y27" s="781"/>
      <c r="Z27" s="779" t="s">
        <v>380</v>
      </c>
      <c r="AA27" s="780"/>
      <c r="AB27" s="780"/>
      <c r="AC27" s="781"/>
      <c r="AD27" s="779" t="s">
        <v>381</v>
      </c>
      <c r="AE27" s="780"/>
      <c r="AF27" s="780"/>
      <c r="AG27" s="782"/>
    </row>
    <row r="28" spans="1:34" ht="16.149999999999999" hidden="1" customHeight="1" outlineLevel="1">
      <c r="A28" s="466"/>
      <c r="B28" s="467" t="s">
        <v>438</v>
      </c>
      <c r="C28" s="468" t="s">
        <v>15</v>
      </c>
      <c r="D28" s="788">
        <f>E21</f>
        <v>0</v>
      </c>
      <c r="E28" s="788"/>
      <c r="F28" s="469" t="s">
        <v>16</v>
      </c>
      <c r="G28" s="788">
        <f>H21</f>
        <v>0</v>
      </c>
      <c r="H28" s="788"/>
      <c r="I28" s="469" t="s">
        <v>264</v>
      </c>
      <c r="J28" s="469" t="s">
        <v>439</v>
      </c>
      <c r="K28" s="469" t="s">
        <v>440</v>
      </c>
      <c r="L28" s="469"/>
      <c r="M28" s="789"/>
      <c r="N28" s="789"/>
      <c r="O28" s="470" t="s">
        <v>16</v>
      </c>
      <c r="P28" s="789"/>
      <c r="Q28" s="789"/>
      <c r="R28" s="471" t="s">
        <v>264</v>
      </c>
      <c r="S28" s="790"/>
      <c r="T28" s="791"/>
      <c r="U28" s="791"/>
      <c r="V28" s="791"/>
      <c r="W28" s="791"/>
      <c r="X28" s="791"/>
      <c r="Y28" s="792"/>
      <c r="Z28" s="787" t="str">
        <f>IF(S28="","",VLOOKUP(S28,'リスト（外来）'!C:D,2,FALSE))</f>
        <v/>
      </c>
      <c r="AA28" s="788"/>
      <c r="AB28" s="788"/>
      <c r="AC28" s="472" t="s">
        <v>276</v>
      </c>
      <c r="AD28" s="787" t="str">
        <f>IF(S28="","",VLOOKUP(S28,'リスト（外来）'!C:E,3,FALSE))</f>
        <v/>
      </c>
      <c r="AE28" s="788"/>
      <c r="AF28" s="788"/>
      <c r="AG28" s="473" t="s">
        <v>276</v>
      </c>
    </row>
    <row r="29" spans="1:34" ht="16.149999999999999" hidden="1" customHeight="1" outlineLevel="1">
      <c r="A29" s="466"/>
      <c r="B29" s="467" t="s">
        <v>441</v>
      </c>
      <c r="C29" s="468" t="s">
        <v>15</v>
      </c>
      <c r="D29" s="789"/>
      <c r="E29" s="789"/>
      <c r="F29" s="469" t="s">
        <v>16</v>
      </c>
      <c r="G29" s="789"/>
      <c r="H29" s="789"/>
      <c r="I29" s="469" t="s">
        <v>264</v>
      </c>
      <c r="J29" s="469" t="s">
        <v>439</v>
      </c>
      <c r="K29" s="469" t="s">
        <v>440</v>
      </c>
      <c r="L29" s="469"/>
      <c r="M29" s="789"/>
      <c r="N29" s="789"/>
      <c r="O29" s="470" t="s">
        <v>16</v>
      </c>
      <c r="P29" s="789"/>
      <c r="Q29" s="789"/>
      <c r="R29" s="471" t="s">
        <v>264</v>
      </c>
      <c r="S29" s="790"/>
      <c r="T29" s="791"/>
      <c r="U29" s="791"/>
      <c r="V29" s="791"/>
      <c r="W29" s="791"/>
      <c r="X29" s="791"/>
      <c r="Y29" s="792"/>
      <c r="Z29" s="787" t="str">
        <f>IF(S29="","",VLOOKUP(S29,'リスト（外来）'!C:D,2,FALSE))</f>
        <v/>
      </c>
      <c r="AA29" s="788"/>
      <c r="AB29" s="788"/>
      <c r="AC29" s="472" t="s">
        <v>276</v>
      </c>
      <c r="AD29" s="787" t="str">
        <f>IF(S29="","",VLOOKUP(S29,'リスト（外来）'!C:E,3,FALSE))</f>
        <v/>
      </c>
      <c r="AE29" s="788"/>
      <c r="AF29" s="788"/>
      <c r="AG29" s="473" t="s">
        <v>276</v>
      </c>
    </row>
    <row r="30" spans="1:34" ht="16.149999999999999" hidden="1" customHeight="1" outlineLevel="1">
      <c r="A30" s="466"/>
      <c r="B30" s="467" t="s">
        <v>442</v>
      </c>
      <c r="C30" s="468" t="s">
        <v>15</v>
      </c>
      <c r="D30" s="789"/>
      <c r="E30" s="789"/>
      <c r="F30" s="469" t="s">
        <v>16</v>
      </c>
      <c r="G30" s="789"/>
      <c r="H30" s="789"/>
      <c r="I30" s="469" t="s">
        <v>264</v>
      </c>
      <c r="J30" s="469" t="s">
        <v>439</v>
      </c>
      <c r="K30" s="469" t="s">
        <v>440</v>
      </c>
      <c r="L30" s="469"/>
      <c r="M30" s="789"/>
      <c r="N30" s="789"/>
      <c r="O30" s="470" t="s">
        <v>16</v>
      </c>
      <c r="P30" s="789"/>
      <c r="Q30" s="789"/>
      <c r="R30" s="471" t="s">
        <v>264</v>
      </c>
      <c r="S30" s="790"/>
      <c r="T30" s="791"/>
      <c r="U30" s="791"/>
      <c r="V30" s="791"/>
      <c r="W30" s="791"/>
      <c r="X30" s="791"/>
      <c r="Y30" s="792"/>
      <c r="Z30" s="787" t="str">
        <f>IF(S30="","",VLOOKUP(S30,'リスト（外来）'!C:D,2,FALSE))</f>
        <v/>
      </c>
      <c r="AA30" s="788"/>
      <c r="AB30" s="788"/>
      <c r="AC30" s="472" t="s">
        <v>276</v>
      </c>
      <c r="AD30" s="787" t="str">
        <f>IF(S30="","",VLOOKUP(S30,'リスト（外来）'!C:E,3,FALSE))</f>
        <v/>
      </c>
      <c r="AE30" s="788"/>
      <c r="AF30" s="788"/>
      <c r="AG30" s="473" t="s">
        <v>276</v>
      </c>
    </row>
    <row r="31" spans="1:34" ht="16.149999999999999" hidden="1" customHeight="1" outlineLevel="1">
      <c r="A31" s="466"/>
      <c r="B31" s="474" t="s">
        <v>443</v>
      </c>
      <c r="C31" s="468" t="s">
        <v>15</v>
      </c>
      <c r="D31" s="789"/>
      <c r="E31" s="789"/>
      <c r="F31" s="469" t="s">
        <v>16</v>
      </c>
      <c r="G31" s="789"/>
      <c r="H31" s="789"/>
      <c r="I31" s="469" t="s">
        <v>264</v>
      </c>
      <c r="J31" s="469" t="s">
        <v>439</v>
      </c>
      <c r="K31" s="469" t="s">
        <v>440</v>
      </c>
      <c r="L31" s="469"/>
      <c r="M31" s="789"/>
      <c r="N31" s="789"/>
      <c r="O31" s="470" t="s">
        <v>16</v>
      </c>
      <c r="P31" s="789"/>
      <c r="Q31" s="789"/>
      <c r="R31" s="471" t="s">
        <v>264</v>
      </c>
      <c r="S31" s="790"/>
      <c r="T31" s="791"/>
      <c r="U31" s="791"/>
      <c r="V31" s="791"/>
      <c r="W31" s="791"/>
      <c r="X31" s="791"/>
      <c r="Y31" s="792"/>
      <c r="Z31" s="787" t="str">
        <f>IF(S31="","",VLOOKUP(S31,'リスト（外来）'!C:D,2,FALSE))</f>
        <v/>
      </c>
      <c r="AA31" s="788"/>
      <c r="AB31" s="788"/>
      <c r="AC31" s="472" t="s">
        <v>276</v>
      </c>
      <c r="AD31" s="787" t="str">
        <f>IF(S31="","",VLOOKUP(S31,'リスト（外来）'!C:E,3,FALSE))</f>
        <v/>
      </c>
      <c r="AE31" s="788"/>
      <c r="AF31" s="788"/>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798"/>
      <c r="AD32" s="798"/>
      <c r="AE32" s="798"/>
      <c r="AF32" s="798"/>
      <c r="AG32" s="473"/>
    </row>
    <row r="33" spans="1:43" ht="16.149999999999999" hidden="1" customHeight="1" outlineLevel="1">
      <c r="A33" s="466"/>
      <c r="B33" s="779" t="s">
        <v>436</v>
      </c>
      <c r="C33" s="780"/>
      <c r="D33" s="780"/>
      <c r="E33" s="780"/>
      <c r="F33" s="780"/>
      <c r="G33" s="780"/>
      <c r="H33" s="780"/>
      <c r="I33" s="780"/>
      <c r="J33" s="780"/>
      <c r="K33" s="780"/>
      <c r="L33" s="780"/>
      <c r="M33" s="780"/>
      <c r="N33" s="780"/>
      <c r="O33" s="780"/>
      <c r="P33" s="780"/>
      <c r="Q33" s="780"/>
      <c r="R33" s="781"/>
      <c r="S33" s="779" t="s">
        <v>490</v>
      </c>
      <c r="T33" s="780"/>
      <c r="U33" s="780"/>
      <c r="V33" s="780"/>
      <c r="W33" s="780"/>
      <c r="X33" s="780"/>
      <c r="Y33" s="781"/>
      <c r="Z33" s="780" t="s">
        <v>491</v>
      </c>
      <c r="AA33" s="780"/>
      <c r="AB33" s="780"/>
      <c r="AC33" s="780"/>
      <c r="AD33" s="780"/>
      <c r="AE33" s="780"/>
      <c r="AF33" s="780"/>
      <c r="AG33" s="782"/>
    </row>
    <row r="34" spans="1:43" ht="16.149999999999999" hidden="1" customHeight="1" outlineLevel="1">
      <c r="A34" s="466"/>
      <c r="B34" s="467" t="s">
        <v>438</v>
      </c>
      <c r="C34" s="468" t="s">
        <v>15</v>
      </c>
      <c r="D34" s="788">
        <f>IF(D28="","",D28)</f>
        <v>0</v>
      </c>
      <c r="E34" s="788"/>
      <c r="F34" s="469" t="s">
        <v>16</v>
      </c>
      <c r="G34" s="788">
        <f>IF(G28="","",G28)</f>
        <v>0</v>
      </c>
      <c r="H34" s="788"/>
      <c r="I34" s="469" t="s">
        <v>264</v>
      </c>
      <c r="J34" s="469" t="s">
        <v>439</v>
      </c>
      <c r="K34" s="469" t="s">
        <v>440</v>
      </c>
      <c r="L34" s="469"/>
      <c r="M34" s="793" t="str">
        <f>IF(M28="","",M28)</f>
        <v/>
      </c>
      <c r="N34" s="793"/>
      <c r="O34" s="470" t="s">
        <v>16</v>
      </c>
      <c r="P34" s="793" t="str">
        <f>IF(P28="","",P28)</f>
        <v/>
      </c>
      <c r="Q34" s="793"/>
      <c r="R34" s="471" t="s">
        <v>264</v>
      </c>
      <c r="S34" s="794"/>
      <c r="T34" s="795"/>
      <c r="U34" s="795"/>
      <c r="V34" s="795"/>
      <c r="W34" s="795"/>
      <c r="X34" s="795"/>
      <c r="Y34" s="476" t="s">
        <v>278</v>
      </c>
      <c r="Z34" s="796"/>
      <c r="AA34" s="797"/>
      <c r="AB34" s="797"/>
      <c r="AC34" s="797"/>
      <c r="AD34" s="797"/>
      <c r="AE34" s="797"/>
      <c r="AF34" s="797"/>
      <c r="AG34" s="473" t="s">
        <v>278</v>
      </c>
    </row>
    <row r="35" spans="1:43" ht="16.149999999999999" hidden="1" customHeight="1" outlineLevel="1">
      <c r="A35" s="466"/>
      <c r="B35" s="467" t="s">
        <v>441</v>
      </c>
      <c r="C35" s="468" t="s">
        <v>15</v>
      </c>
      <c r="D35" s="793" t="str">
        <f>IF(D29="","",D29)</f>
        <v/>
      </c>
      <c r="E35" s="793"/>
      <c r="F35" s="469" t="s">
        <v>16</v>
      </c>
      <c r="G35" s="793" t="str">
        <f>IF(G29="","",G29)</f>
        <v/>
      </c>
      <c r="H35" s="793"/>
      <c r="I35" s="469" t="s">
        <v>264</v>
      </c>
      <c r="J35" s="469" t="s">
        <v>439</v>
      </c>
      <c r="K35" s="469" t="s">
        <v>440</v>
      </c>
      <c r="L35" s="469"/>
      <c r="M35" s="793" t="str">
        <f>IF(M29="","",M29)</f>
        <v/>
      </c>
      <c r="N35" s="793"/>
      <c r="O35" s="470" t="s">
        <v>16</v>
      </c>
      <c r="P35" s="793" t="str">
        <f>IF(P29="","",P29)</f>
        <v/>
      </c>
      <c r="Q35" s="793"/>
      <c r="R35" s="471" t="s">
        <v>264</v>
      </c>
      <c r="S35" s="794"/>
      <c r="T35" s="795"/>
      <c r="U35" s="795"/>
      <c r="V35" s="795"/>
      <c r="W35" s="795"/>
      <c r="X35" s="795"/>
      <c r="Y35" s="476" t="s">
        <v>278</v>
      </c>
      <c r="Z35" s="796"/>
      <c r="AA35" s="797"/>
      <c r="AB35" s="797"/>
      <c r="AC35" s="797"/>
      <c r="AD35" s="797"/>
      <c r="AE35" s="797"/>
      <c r="AF35" s="797"/>
      <c r="AG35" s="473" t="s">
        <v>278</v>
      </c>
    </row>
    <row r="36" spans="1:43" ht="16.149999999999999" hidden="1" customHeight="1" outlineLevel="1">
      <c r="A36" s="466"/>
      <c r="B36" s="467" t="s">
        <v>442</v>
      </c>
      <c r="C36" s="468" t="s">
        <v>15</v>
      </c>
      <c r="D36" s="793" t="str">
        <f>IF(D30="","",D30)</f>
        <v/>
      </c>
      <c r="E36" s="793"/>
      <c r="F36" s="469" t="s">
        <v>16</v>
      </c>
      <c r="G36" s="793" t="str">
        <f>IF(G30="","",G30)</f>
        <v/>
      </c>
      <c r="H36" s="793"/>
      <c r="I36" s="469" t="s">
        <v>264</v>
      </c>
      <c r="J36" s="469" t="s">
        <v>439</v>
      </c>
      <c r="K36" s="469" t="s">
        <v>440</v>
      </c>
      <c r="L36" s="469"/>
      <c r="M36" s="793" t="str">
        <f>IF(M30="","",M30)</f>
        <v/>
      </c>
      <c r="N36" s="793"/>
      <c r="O36" s="470" t="s">
        <v>16</v>
      </c>
      <c r="P36" s="793" t="str">
        <f>IF(P30="","",P30)</f>
        <v/>
      </c>
      <c r="Q36" s="793"/>
      <c r="R36" s="471" t="s">
        <v>264</v>
      </c>
      <c r="S36" s="794"/>
      <c r="T36" s="795"/>
      <c r="U36" s="795"/>
      <c r="V36" s="795"/>
      <c r="W36" s="795"/>
      <c r="X36" s="795"/>
      <c r="Y36" s="476" t="s">
        <v>278</v>
      </c>
      <c r="Z36" s="796"/>
      <c r="AA36" s="797"/>
      <c r="AB36" s="797"/>
      <c r="AC36" s="797"/>
      <c r="AD36" s="797"/>
      <c r="AE36" s="797"/>
      <c r="AF36" s="797"/>
      <c r="AG36" s="473" t="s">
        <v>278</v>
      </c>
    </row>
    <row r="37" spans="1:43" ht="16.149999999999999" hidden="1" customHeight="1" outlineLevel="1">
      <c r="A37" s="477"/>
      <c r="B37" s="474" t="s">
        <v>443</v>
      </c>
      <c r="C37" s="468" t="s">
        <v>15</v>
      </c>
      <c r="D37" s="793" t="str">
        <f>IF(D31="","",D31)</f>
        <v/>
      </c>
      <c r="E37" s="793"/>
      <c r="F37" s="469" t="s">
        <v>16</v>
      </c>
      <c r="G37" s="793" t="str">
        <f>IF(G31="","",G31)</f>
        <v/>
      </c>
      <c r="H37" s="793"/>
      <c r="I37" s="469" t="s">
        <v>264</v>
      </c>
      <c r="J37" s="469" t="s">
        <v>439</v>
      </c>
      <c r="K37" s="469" t="s">
        <v>440</v>
      </c>
      <c r="L37" s="469"/>
      <c r="M37" s="793" t="str">
        <f>IF(M31="","",M31)</f>
        <v/>
      </c>
      <c r="N37" s="793"/>
      <c r="O37" s="470" t="s">
        <v>16</v>
      </c>
      <c r="P37" s="793" t="str">
        <f>IF(P31="","",P31)</f>
        <v/>
      </c>
      <c r="Q37" s="793"/>
      <c r="R37" s="471" t="s">
        <v>264</v>
      </c>
      <c r="S37" s="794"/>
      <c r="T37" s="795"/>
      <c r="U37" s="795"/>
      <c r="V37" s="795"/>
      <c r="W37" s="795"/>
      <c r="X37" s="795"/>
      <c r="Y37" s="476" t="s">
        <v>278</v>
      </c>
      <c r="Z37" s="796"/>
      <c r="AA37" s="797"/>
      <c r="AB37" s="797"/>
      <c r="AC37" s="797"/>
      <c r="AD37" s="797"/>
      <c r="AE37" s="797"/>
      <c r="AF37" s="797"/>
      <c r="AG37" s="473" t="s">
        <v>278</v>
      </c>
    </row>
    <row r="38" spans="1:43" ht="16.149999999999999" hidden="1" customHeight="1" outlineLevel="1">
      <c r="A38" s="466"/>
      <c r="B38" s="803" t="s">
        <v>446</v>
      </c>
      <c r="C38" s="804"/>
      <c r="D38" s="804"/>
      <c r="E38" s="804"/>
      <c r="F38" s="804"/>
      <c r="G38" s="804"/>
      <c r="H38" s="804"/>
      <c r="I38" s="804"/>
      <c r="J38" s="804"/>
      <c r="K38" s="804"/>
      <c r="L38" s="804"/>
      <c r="M38" s="804"/>
      <c r="N38" s="804"/>
      <c r="O38" s="804"/>
      <c r="P38" s="804"/>
      <c r="Q38" s="804"/>
      <c r="R38" s="805"/>
      <c r="S38" s="806">
        <f>SUM(S34:X37)</f>
        <v>0</v>
      </c>
      <c r="T38" s="807"/>
      <c r="U38" s="807"/>
      <c r="V38" s="807"/>
      <c r="W38" s="807"/>
      <c r="X38" s="807"/>
      <c r="Y38" s="476" t="s">
        <v>278</v>
      </c>
      <c r="Z38" s="808">
        <f>SUM(Z34:AF37)</f>
        <v>0</v>
      </c>
      <c r="AA38" s="809"/>
      <c r="AB38" s="809"/>
      <c r="AC38" s="809"/>
      <c r="AD38" s="809"/>
      <c r="AE38" s="809"/>
      <c r="AF38" s="809"/>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10"/>
      <c r="AD39" s="810"/>
      <c r="AE39" s="810"/>
      <c r="AF39" s="810"/>
      <c r="AG39" s="479"/>
    </row>
    <row r="40" spans="1:43" ht="16.149999999999999" hidden="1" customHeight="1" outlineLevel="1">
      <c r="A40" s="466"/>
      <c r="B40" s="779" t="s">
        <v>436</v>
      </c>
      <c r="C40" s="780"/>
      <c r="D40" s="780"/>
      <c r="E40" s="780"/>
      <c r="F40" s="780"/>
      <c r="G40" s="780"/>
      <c r="H40" s="780"/>
      <c r="I40" s="780"/>
      <c r="J40" s="780"/>
      <c r="K40" s="780"/>
      <c r="L40" s="780"/>
      <c r="M40" s="780"/>
      <c r="N40" s="780"/>
      <c r="O40" s="780"/>
      <c r="P40" s="780"/>
      <c r="Q40" s="780"/>
      <c r="R40" s="781"/>
      <c r="S40" s="779" t="s">
        <v>493</v>
      </c>
      <c r="T40" s="780"/>
      <c r="U40" s="780"/>
      <c r="V40" s="780"/>
      <c r="W40" s="780"/>
      <c r="X40" s="780"/>
      <c r="Y40" s="781"/>
      <c r="Z40" s="780" t="s">
        <v>494</v>
      </c>
      <c r="AA40" s="780"/>
      <c r="AB40" s="780"/>
      <c r="AC40" s="780"/>
      <c r="AD40" s="780"/>
      <c r="AE40" s="780"/>
      <c r="AF40" s="780"/>
      <c r="AG40" s="782"/>
    </row>
    <row r="41" spans="1:43" ht="16.149999999999999" hidden="1" customHeight="1" outlineLevel="1">
      <c r="A41" s="466"/>
      <c r="B41" s="467" t="s">
        <v>438</v>
      </c>
      <c r="C41" s="468" t="s">
        <v>15</v>
      </c>
      <c r="D41" s="788">
        <f>IF(D28="","",D28)</f>
        <v>0</v>
      </c>
      <c r="E41" s="788"/>
      <c r="F41" s="469" t="s">
        <v>16</v>
      </c>
      <c r="G41" s="788">
        <f>IF(G28="","",G28)</f>
        <v>0</v>
      </c>
      <c r="H41" s="788"/>
      <c r="I41" s="469" t="s">
        <v>264</v>
      </c>
      <c r="J41" s="469" t="s">
        <v>439</v>
      </c>
      <c r="K41" s="469" t="s">
        <v>440</v>
      </c>
      <c r="L41" s="469"/>
      <c r="M41" s="793" t="str">
        <f>IF(M28="","",M28)</f>
        <v/>
      </c>
      <c r="N41" s="793"/>
      <c r="O41" s="470" t="s">
        <v>16</v>
      </c>
      <c r="P41" s="793" t="str">
        <f>IF(P28="","",P28)</f>
        <v/>
      </c>
      <c r="Q41" s="793"/>
      <c r="R41" s="470" t="s">
        <v>264</v>
      </c>
      <c r="S41" s="799" t="str">
        <f>IFERROR(S34*Z28*10,"")</f>
        <v/>
      </c>
      <c r="T41" s="800"/>
      <c r="U41" s="800"/>
      <c r="V41" s="800"/>
      <c r="W41" s="800"/>
      <c r="X41" s="800"/>
      <c r="Y41" s="476" t="s">
        <v>270</v>
      </c>
      <c r="Z41" s="801" t="str">
        <f>IFERROR(Z34*AD28*10,"")</f>
        <v/>
      </c>
      <c r="AA41" s="802"/>
      <c r="AB41" s="802"/>
      <c r="AC41" s="802"/>
      <c r="AD41" s="802"/>
      <c r="AE41" s="802"/>
      <c r="AF41" s="802"/>
      <c r="AG41" s="473" t="s">
        <v>270</v>
      </c>
    </row>
    <row r="42" spans="1:43" ht="16.149999999999999" hidden="1" customHeight="1" outlineLevel="1">
      <c r="A42" s="466"/>
      <c r="B42" s="467" t="s">
        <v>441</v>
      </c>
      <c r="C42" s="468" t="s">
        <v>15</v>
      </c>
      <c r="D42" s="793" t="str">
        <f>IF(D29="","",D29)</f>
        <v/>
      </c>
      <c r="E42" s="793"/>
      <c r="F42" s="469" t="s">
        <v>16</v>
      </c>
      <c r="G42" s="793" t="str">
        <f>IF(G29="","",G29)</f>
        <v/>
      </c>
      <c r="H42" s="793"/>
      <c r="I42" s="469" t="s">
        <v>264</v>
      </c>
      <c r="J42" s="469" t="s">
        <v>439</v>
      </c>
      <c r="K42" s="469" t="s">
        <v>440</v>
      </c>
      <c r="L42" s="469"/>
      <c r="M42" s="793" t="str">
        <f>IF(M29="","",M29)</f>
        <v/>
      </c>
      <c r="N42" s="793"/>
      <c r="O42" s="470" t="s">
        <v>16</v>
      </c>
      <c r="P42" s="793" t="str">
        <f>IF(P29="","",P29)</f>
        <v/>
      </c>
      <c r="Q42" s="793"/>
      <c r="R42" s="470" t="s">
        <v>264</v>
      </c>
      <c r="S42" s="799" t="str">
        <f t="shared" ref="S42:S44" si="0">IFERROR(S35*Z29*10,"")</f>
        <v/>
      </c>
      <c r="T42" s="800"/>
      <c r="U42" s="800"/>
      <c r="V42" s="800"/>
      <c r="W42" s="800"/>
      <c r="X42" s="800"/>
      <c r="Y42" s="476" t="s">
        <v>270</v>
      </c>
      <c r="Z42" s="801" t="str">
        <f t="shared" ref="Z42:Z44" si="1">IFERROR(Z35*AD29*10,"")</f>
        <v/>
      </c>
      <c r="AA42" s="802"/>
      <c r="AB42" s="802"/>
      <c r="AC42" s="802"/>
      <c r="AD42" s="802"/>
      <c r="AE42" s="802"/>
      <c r="AF42" s="802"/>
      <c r="AG42" s="473" t="s">
        <v>270</v>
      </c>
    </row>
    <row r="43" spans="1:43" ht="16.149999999999999" hidden="1" customHeight="1" outlineLevel="1">
      <c r="A43" s="466"/>
      <c r="B43" s="467" t="s">
        <v>442</v>
      </c>
      <c r="C43" s="468" t="s">
        <v>15</v>
      </c>
      <c r="D43" s="793" t="str">
        <f>IF(D30="","",D30)</f>
        <v/>
      </c>
      <c r="E43" s="793"/>
      <c r="F43" s="469" t="s">
        <v>16</v>
      </c>
      <c r="G43" s="793" t="str">
        <f>IF(G30="","",G30)</f>
        <v/>
      </c>
      <c r="H43" s="793"/>
      <c r="I43" s="469" t="s">
        <v>264</v>
      </c>
      <c r="J43" s="469" t="s">
        <v>439</v>
      </c>
      <c r="K43" s="469" t="s">
        <v>440</v>
      </c>
      <c r="L43" s="469"/>
      <c r="M43" s="793" t="str">
        <f>IF(M30="","",M30)</f>
        <v/>
      </c>
      <c r="N43" s="793"/>
      <c r="O43" s="470" t="s">
        <v>16</v>
      </c>
      <c r="P43" s="793" t="str">
        <f>IF(P30="","",P30)</f>
        <v/>
      </c>
      <c r="Q43" s="793"/>
      <c r="R43" s="470" t="s">
        <v>264</v>
      </c>
      <c r="S43" s="799" t="str">
        <f t="shared" si="0"/>
        <v/>
      </c>
      <c r="T43" s="800"/>
      <c r="U43" s="800"/>
      <c r="V43" s="800"/>
      <c r="W43" s="800"/>
      <c r="X43" s="800"/>
      <c r="Y43" s="476" t="s">
        <v>270</v>
      </c>
      <c r="Z43" s="801" t="str">
        <f t="shared" si="1"/>
        <v/>
      </c>
      <c r="AA43" s="802"/>
      <c r="AB43" s="802"/>
      <c r="AC43" s="802"/>
      <c r="AD43" s="802"/>
      <c r="AE43" s="802"/>
      <c r="AF43" s="802"/>
      <c r="AG43" s="473" t="s">
        <v>270</v>
      </c>
    </row>
    <row r="44" spans="1:43" ht="16.149999999999999" hidden="1" customHeight="1" outlineLevel="1">
      <c r="A44" s="466"/>
      <c r="B44" s="480" t="s">
        <v>443</v>
      </c>
      <c r="C44" s="481" t="s">
        <v>15</v>
      </c>
      <c r="D44" s="793" t="str">
        <f>IF(D31="","",D31)</f>
        <v/>
      </c>
      <c r="E44" s="793"/>
      <c r="F44" s="469" t="s">
        <v>16</v>
      </c>
      <c r="G44" s="793" t="str">
        <f>IF(G31="","",G31)</f>
        <v/>
      </c>
      <c r="H44" s="793"/>
      <c r="I44" s="469" t="s">
        <v>264</v>
      </c>
      <c r="J44" s="469" t="s">
        <v>439</v>
      </c>
      <c r="K44" s="469" t="s">
        <v>440</v>
      </c>
      <c r="L44" s="469"/>
      <c r="M44" s="793" t="str">
        <f>IF(M31="","",M31)</f>
        <v/>
      </c>
      <c r="N44" s="793"/>
      <c r="O44" s="470" t="s">
        <v>16</v>
      </c>
      <c r="P44" s="793" t="str">
        <f>IF(P31="","",P31)</f>
        <v/>
      </c>
      <c r="Q44" s="793"/>
      <c r="R44" s="470" t="s">
        <v>264</v>
      </c>
      <c r="S44" s="799" t="str">
        <f t="shared" si="0"/>
        <v/>
      </c>
      <c r="T44" s="800"/>
      <c r="U44" s="800"/>
      <c r="V44" s="800"/>
      <c r="W44" s="800"/>
      <c r="X44" s="800"/>
      <c r="Y44" s="476" t="s">
        <v>270</v>
      </c>
      <c r="Z44" s="801" t="str">
        <f t="shared" si="1"/>
        <v/>
      </c>
      <c r="AA44" s="802"/>
      <c r="AB44" s="802"/>
      <c r="AC44" s="802"/>
      <c r="AD44" s="802"/>
      <c r="AE44" s="802"/>
      <c r="AF44" s="802"/>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814"/>
      <c r="AA45" s="789"/>
      <c r="AB45" s="789"/>
      <c r="AC45" s="789"/>
      <c r="AD45" s="789"/>
      <c r="AE45" s="789"/>
      <c r="AF45" s="789"/>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814"/>
      <c r="AA46" s="789"/>
      <c r="AB46" s="789"/>
      <c r="AC46" s="789"/>
      <c r="AD46" s="789"/>
      <c r="AE46" s="789"/>
      <c r="AF46" s="789"/>
      <c r="AG46" s="473" t="s">
        <v>270</v>
      </c>
    </row>
    <row r="47" spans="1:43" ht="16.149999999999999" hidden="1" customHeight="1" outlineLevel="1" thickBot="1">
      <c r="A47" s="483"/>
      <c r="B47" s="815" t="s">
        <v>446</v>
      </c>
      <c r="C47" s="816"/>
      <c r="D47" s="816"/>
      <c r="E47" s="816"/>
      <c r="F47" s="816"/>
      <c r="G47" s="816"/>
      <c r="H47" s="816"/>
      <c r="I47" s="816"/>
      <c r="J47" s="816"/>
      <c r="K47" s="816"/>
      <c r="L47" s="816"/>
      <c r="M47" s="816"/>
      <c r="N47" s="816"/>
      <c r="O47" s="816"/>
      <c r="P47" s="816"/>
      <c r="Q47" s="816"/>
      <c r="R47" s="816"/>
      <c r="S47" s="816"/>
      <c r="T47" s="816"/>
      <c r="U47" s="816"/>
      <c r="V47" s="816"/>
      <c r="W47" s="816"/>
      <c r="X47" s="816"/>
      <c r="Y47" s="817"/>
      <c r="Z47" s="818">
        <f>IFERROR(SUM(S41:X44)+SUM(Z41:AF44)-Z45+Z46,0)</f>
        <v>0</v>
      </c>
      <c r="AA47" s="813"/>
      <c r="AB47" s="813"/>
      <c r="AC47" s="813"/>
      <c r="AD47" s="813"/>
      <c r="AE47" s="813"/>
      <c r="AF47" s="813"/>
      <c r="AG47" s="484"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60"/>
      <c r="AC49" s="760"/>
      <c r="AD49" s="760"/>
      <c r="AE49" s="760"/>
      <c r="AF49" s="760"/>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61"/>
      <c r="AC50" s="761"/>
      <c r="AD50" s="761"/>
      <c r="AE50" s="761"/>
      <c r="AF50" s="761"/>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62">
        <f>SUM(AB49:AF50)</f>
        <v>0</v>
      </c>
      <c r="AC52" s="762"/>
      <c r="AD52" s="762"/>
      <c r="AE52" s="762"/>
      <c r="AF52" s="762"/>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60"/>
      <c r="AC56" s="760"/>
      <c r="AD56" s="760"/>
      <c r="AE56" s="760"/>
      <c r="AF56" s="760"/>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61"/>
      <c r="AC57" s="761"/>
      <c r="AD57" s="761"/>
      <c r="AE57" s="761"/>
      <c r="AF57" s="761"/>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57">
        <f>AB52-AB56+AB57</f>
        <v>0</v>
      </c>
      <c r="AC60" s="657"/>
      <c r="AD60" s="657"/>
      <c r="AE60" s="657"/>
      <c r="AF60" s="657"/>
      <c r="AG60" s="17" t="s">
        <v>270</v>
      </c>
      <c r="AQ60" s="189"/>
    </row>
    <row r="61" spans="1:43" ht="15.6" customHeight="1" thickBot="1">
      <c r="A61" s="718" t="s">
        <v>1661</v>
      </c>
      <c r="B61" s="719"/>
      <c r="C61" s="719"/>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61"/>
      <c r="AC61" s="761"/>
      <c r="AD61" s="761"/>
      <c r="AE61" s="761"/>
      <c r="AF61" s="761"/>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821" t="str">
        <f>IF(AH61=TRUE,"問題なし","問題あり")</f>
        <v>問題あり</v>
      </c>
      <c r="AC62" s="821"/>
      <c r="AD62" s="821"/>
      <c r="AE62" s="821"/>
      <c r="AF62" s="821"/>
      <c r="AG62" s="454"/>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819">
        <v>100000</v>
      </c>
      <c r="AC66" s="819"/>
      <c r="AD66" s="819"/>
      <c r="AE66" s="819"/>
      <c r="AF66" s="819"/>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820"/>
      <c r="AC67" s="820"/>
      <c r="AD67" s="820"/>
      <c r="AE67" s="820"/>
      <c r="AF67" s="820"/>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809">
        <f>Z47</f>
        <v>0</v>
      </c>
      <c r="AC68" s="809"/>
      <c r="AD68" s="809"/>
      <c r="AE68" s="809"/>
      <c r="AF68" s="809"/>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811"/>
      <c r="AC69" s="811"/>
      <c r="AD69" s="811"/>
      <c r="AE69" s="811"/>
      <c r="AF69" s="811"/>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811"/>
      <c r="AC70" s="811"/>
      <c r="AD70" s="811"/>
      <c r="AE70" s="811"/>
      <c r="AF70" s="811"/>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812">
        <v>80000</v>
      </c>
      <c r="AC71" s="812"/>
      <c r="AD71" s="812"/>
      <c r="AE71" s="812"/>
      <c r="AF71" s="812"/>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812">
        <v>0</v>
      </c>
      <c r="AC72" s="812"/>
      <c r="AD72" s="812"/>
      <c r="AE72" s="812"/>
      <c r="AF72" s="812"/>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813">
        <f>AB66-SUM(AB71:AF72)</f>
        <v>20000</v>
      </c>
      <c r="AC73" s="813"/>
      <c r="AD73" s="813"/>
      <c r="AE73" s="813"/>
      <c r="AF73" s="813"/>
      <c r="AG73" s="508" t="s">
        <v>270</v>
      </c>
    </row>
    <row r="74" spans="1:43" ht="16.149999999999999" hidden="1" customHeight="1" outlineLevel="2" thickBot="1">
      <c r="A74" s="822" t="s">
        <v>455</v>
      </c>
      <c r="B74" s="823"/>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4"/>
      <c r="AC74" s="824"/>
      <c r="AD74" s="824"/>
      <c r="AE74" s="824"/>
      <c r="AF74" s="824"/>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825" t="str">
        <f>IF(AH74=TRUE,"問題なし","問題あり")</f>
        <v>問題あり</v>
      </c>
      <c r="AC75" s="825"/>
      <c r="AD75" s="825"/>
      <c r="AE75" s="825"/>
      <c r="AF75" s="825"/>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48"/>
      <c r="AC95" s="648"/>
      <c r="AD95" s="648"/>
      <c r="AE95" s="648"/>
      <c r="AF95" s="648"/>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832"/>
      <c r="AC96" s="832"/>
      <c r="AD96" s="832"/>
      <c r="AE96" s="832"/>
      <c r="AF96" s="832"/>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51"/>
      <c r="AC97" s="651"/>
      <c r="AD97" s="651"/>
      <c r="AE97" s="651"/>
      <c r="AF97" s="651"/>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83"/>
      <c r="AC98" s="683"/>
      <c r="AD98" s="683"/>
      <c r="AE98" s="683"/>
      <c r="AF98" s="683"/>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6">
        <v>0</v>
      </c>
      <c r="AC99" s="646"/>
      <c r="AD99" s="646"/>
      <c r="AE99" s="646"/>
      <c r="AF99" s="646"/>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7">
        <f>AB98-AB99</f>
        <v>0</v>
      </c>
      <c r="AC100" s="647"/>
      <c r="AD100" s="647"/>
      <c r="AE100" s="647"/>
      <c r="AF100" s="647"/>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4">
        <f>IFERROR(AB98/(AB97-AB98)*100,0)</f>
        <v>0</v>
      </c>
      <c r="AC101" s="674"/>
      <c r="AD101" s="674"/>
      <c r="AE101" s="674"/>
      <c r="AF101" s="674"/>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830"/>
      <c r="AB103" s="830"/>
      <c r="AC103" s="830"/>
      <c r="AD103" s="830"/>
      <c r="AE103" s="830"/>
      <c r="AF103" s="830"/>
      <c r="AG103" s="830"/>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831">
        <f>'（別添）_計画書（無床診療所及びⅡを算定する有床診療所）'!AB78</f>
        <v>0</v>
      </c>
      <c r="AC104" s="831"/>
      <c r="AD104" s="831"/>
      <c r="AE104" s="831"/>
      <c r="AF104" s="831"/>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809">
        <f>'（別添）_計画書（無床診療所及びⅡを算定する有床診療所）'!AB79</f>
        <v>0</v>
      </c>
      <c r="AC105" s="809"/>
      <c r="AD105" s="809"/>
      <c r="AE105" s="809"/>
      <c r="AF105" s="809"/>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826"/>
      <c r="AC106" s="826"/>
      <c r="AD106" s="826"/>
      <c r="AE106" s="826"/>
      <c r="AF106" s="826"/>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827">
        <f>AB106-AB105</f>
        <v>0</v>
      </c>
      <c r="AC107" s="827"/>
      <c r="AD107" s="827"/>
      <c r="AE107" s="827"/>
      <c r="AF107" s="827"/>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820"/>
      <c r="AC108" s="820"/>
      <c r="AD108" s="820"/>
      <c r="AE108" s="820"/>
      <c r="AF108" s="820"/>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828"/>
      <c r="AC109" s="828"/>
      <c r="AD109" s="828"/>
      <c r="AE109" s="828"/>
      <c r="AF109" s="828"/>
      <c r="AG109" s="487" t="s">
        <v>297</v>
      </c>
    </row>
    <row r="110" spans="1:33" ht="16.350000000000001"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829">
        <f>IFERROR(AB109/AB105*100,0)</f>
        <v>0</v>
      </c>
      <c r="AC110" s="829"/>
      <c r="AD110" s="829"/>
      <c r="AE110" s="829"/>
      <c r="AF110" s="829"/>
      <c r="AG110" s="500" t="s">
        <v>299</v>
      </c>
    </row>
    <row r="111" spans="1:33" ht="16.350000000000001"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830"/>
      <c r="AB112" s="830"/>
      <c r="AC112" s="830"/>
      <c r="AD112" s="830"/>
      <c r="AE112" s="830"/>
      <c r="AF112" s="830"/>
      <c r="AG112" s="830"/>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831">
        <f>'（別添）_計画書（無床診療所及びⅡを算定する有床診療所）'!AB87</f>
        <v>0</v>
      </c>
      <c r="AC113" s="831"/>
      <c r="AD113" s="831"/>
      <c r="AE113" s="831"/>
      <c r="AF113" s="831"/>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809">
        <f>'（別添）_計画書（無床診療所及びⅡを算定する有床診療所）'!AB88</f>
        <v>0</v>
      </c>
      <c r="AC114" s="809"/>
      <c r="AD114" s="809"/>
      <c r="AE114" s="809"/>
      <c r="AF114" s="809"/>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826"/>
      <c r="AC115" s="826"/>
      <c r="AD115" s="826"/>
      <c r="AE115" s="826"/>
      <c r="AF115" s="826"/>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827">
        <f>AB115-AB114</f>
        <v>0</v>
      </c>
      <c r="AC116" s="827"/>
      <c r="AD116" s="827"/>
      <c r="AE116" s="827"/>
      <c r="AF116" s="827"/>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820"/>
      <c r="AC117" s="820"/>
      <c r="AD117" s="820"/>
      <c r="AE117" s="820"/>
      <c r="AF117" s="820"/>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828"/>
      <c r="AC118" s="828"/>
      <c r="AD118" s="828"/>
      <c r="AE118" s="828"/>
      <c r="AF118" s="828"/>
      <c r="AG118" s="487" t="s">
        <v>297</v>
      </c>
    </row>
    <row r="119" spans="1:33" ht="16.350000000000001"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829">
        <f>IFERROR(AB118/AB114*100,0)</f>
        <v>0</v>
      </c>
      <c r="AC119" s="829"/>
      <c r="AD119" s="829"/>
      <c r="AE119" s="829"/>
      <c r="AF119" s="829"/>
      <c r="AG119" s="500" t="s">
        <v>299</v>
      </c>
    </row>
    <row r="120" spans="1:33" ht="16.350000000000001"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830"/>
      <c r="AB121" s="830"/>
      <c r="AC121" s="830"/>
      <c r="AD121" s="830"/>
      <c r="AE121" s="830"/>
      <c r="AF121" s="830"/>
      <c r="AG121" s="830"/>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831">
        <f>'（別添）_計画書（無床診療所及びⅡを算定する有床診療所）'!AB96</f>
        <v>0</v>
      </c>
      <c r="AC122" s="831"/>
      <c r="AD122" s="831"/>
      <c r="AE122" s="831"/>
      <c r="AF122" s="831"/>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809">
        <f>'（別添）_計画書（無床診療所及びⅡを算定する有床診療所）'!AB97</f>
        <v>0</v>
      </c>
      <c r="AC123" s="809"/>
      <c r="AD123" s="809"/>
      <c r="AE123" s="809"/>
      <c r="AF123" s="809"/>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826"/>
      <c r="AC124" s="826"/>
      <c r="AD124" s="826"/>
      <c r="AE124" s="826"/>
      <c r="AF124" s="826"/>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827">
        <f>AB124-AB123</f>
        <v>0</v>
      </c>
      <c r="AC125" s="827"/>
      <c r="AD125" s="827"/>
      <c r="AE125" s="827"/>
      <c r="AF125" s="827"/>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820"/>
      <c r="AC126" s="820"/>
      <c r="AD126" s="820"/>
      <c r="AE126" s="820"/>
      <c r="AF126" s="820"/>
      <c r="AG126" s="487" t="s">
        <v>270</v>
      </c>
    </row>
    <row r="127" spans="1:33" ht="16.350000000000001"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828"/>
      <c r="AC127" s="828"/>
      <c r="AD127" s="828"/>
      <c r="AE127" s="828"/>
      <c r="AF127" s="828"/>
      <c r="AG127" s="487" t="s">
        <v>297</v>
      </c>
    </row>
    <row r="128" spans="1:33" ht="16.350000000000001"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829">
        <f>IFERROR(AB127/AB123*100,0)</f>
        <v>0</v>
      </c>
      <c r="AC128" s="829"/>
      <c r="AD128" s="829"/>
      <c r="AE128" s="829"/>
      <c r="AF128" s="829"/>
      <c r="AG128" s="500" t="s">
        <v>299</v>
      </c>
    </row>
    <row r="129" spans="1:33" ht="16.350000000000001"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830"/>
      <c r="AB130" s="830"/>
      <c r="AC130" s="830"/>
      <c r="AD130" s="830"/>
      <c r="AE130" s="830"/>
      <c r="AF130" s="830"/>
      <c r="AG130" s="830"/>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831">
        <f>'（別添）_計画書（無床診療所及びⅡを算定する有床診療所）'!AB105</f>
        <v>0</v>
      </c>
      <c r="AC131" s="831"/>
      <c r="AD131" s="831"/>
      <c r="AE131" s="831"/>
      <c r="AF131" s="831"/>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809">
        <f>'（別添）_計画書（無床診療所及びⅡを算定する有床診療所）'!AB106</f>
        <v>0</v>
      </c>
      <c r="AC132" s="809"/>
      <c r="AD132" s="809"/>
      <c r="AE132" s="809"/>
      <c r="AF132" s="809"/>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826"/>
      <c r="AC133" s="826"/>
      <c r="AD133" s="826"/>
      <c r="AE133" s="826"/>
      <c r="AF133" s="826"/>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827">
        <f>AB133-AB132</f>
        <v>0</v>
      </c>
      <c r="AC134" s="827"/>
      <c r="AD134" s="827"/>
      <c r="AE134" s="827"/>
      <c r="AF134" s="827"/>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820"/>
      <c r="AC135" s="820"/>
      <c r="AD135" s="820"/>
      <c r="AE135" s="820"/>
      <c r="AF135" s="820"/>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828"/>
      <c r="AC136" s="828"/>
      <c r="AD136" s="828"/>
      <c r="AE136" s="828"/>
      <c r="AF136" s="828"/>
      <c r="AG136" s="487" t="s">
        <v>297</v>
      </c>
    </row>
    <row r="137" spans="1:33" ht="16.350000000000001"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829">
        <f>IFERROR(AB136/AB132*100,0)</f>
        <v>0</v>
      </c>
      <c r="AC137" s="829"/>
      <c r="AD137" s="829"/>
      <c r="AE137" s="829"/>
      <c r="AF137" s="829"/>
      <c r="AG137" s="500" t="s">
        <v>299</v>
      </c>
    </row>
    <row r="138" spans="1:33" ht="16.350000000000001" hidden="1" customHeight="1" outlineLevel="1"/>
    <row r="139" spans="1:33" ht="16.350000000000001"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50000000000001"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41"/>
      <c r="AB145" s="641"/>
      <c r="AC145" s="641"/>
      <c r="AD145" s="641"/>
      <c r="AE145" s="641"/>
      <c r="AF145" s="641"/>
      <c r="AG145" s="641"/>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48"/>
      <c r="AC146" s="648"/>
      <c r="AD146" s="648"/>
      <c r="AE146" s="648"/>
      <c r="AF146" s="648"/>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836"/>
      <c r="AC147" s="836"/>
      <c r="AD147" s="836"/>
      <c r="AE147" s="836"/>
      <c r="AF147" s="836"/>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832"/>
      <c r="AC148" s="832"/>
      <c r="AD148" s="832"/>
      <c r="AE148" s="832"/>
      <c r="AF148" s="832"/>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837"/>
      <c r="AC149" s="837"/>
      <c r="AD149" s="837"/>
      <c r="AE149" s="837"/>
      <c r="AF149" s="837"/>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3"/>
      <c r="AC150" s="643"/>
      <c r="AD150" s="643"/>
      <c r="AE150" s="643"/>
      <c r="AF150" s="643"/>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833"/>
      <c r="AC151" s="833"/>
      <c r="AD151" s="833"/>
      <c r="AE151" s="833"/>
      <c r="AF151" s="833"/>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67"/>
      <c r="AC152" s="767"/>
      <c r="AD152" s="767"/>
      <c r="AE152" s="767"/>
      <c r="AF152" s="767"/>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43">
        <v>0</v>
      </c>
      <c r="AC153" s="643"/>
      <c r="AD153" s="643"/>
      <c r="AE153" s="643"/>
      <c r="AF153" s="643"/>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834">
        <f>AB152</f>
        <v>0</v>
      </c>
      <c r="AC154" s="834"/>
      <c r="AD154" s="834"/>
      <c r="AE154" s="834"/>
      <c r="AF154" s="834"/>
      <c r="AG154" s="135" t="s">
        <v>297</v>
      </c>
    </row>
    <row r="155" spans="1:35" ht="16.350000000000001"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835">
        <f>IFERROR(AB154/AB148*100,0)</f>
        <v>0</v>
      </c>
      <c r="AC155" s="835"/>
      <c r="AD155" s="835"/>
      <c r="AE155" s="835"/>
      <c r="AF155" s="835"/>
      <c r="AG155" s="136" t="s">
        <v>299</v>
      </c>
    </row>
    <row r="156" spans="1:35" ht="16.350000000000001"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41"/>
      <c r="AB157" s="641"/>
      <c r="AC157" s="641"/>
      <c r="AD157" s="641"/>
      <c r="AE157" s="641"/>
      <c r="AF157" s="641"/>
      <c r="AG157" s="641"/>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48"/>
      <c r="AC158" s="648"/>
      <c r="AD158" s="648"/>
      <c r="AE158" s="648"/>
      <c r="AF158" s="648"/>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836"/>
      <c r="AC159" s="836"/>
      <c r="AD159" s="836"/>
      <c r="AE159" s="836"/>
      <c r="AF159" s="836"/>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832"/>
      <c r="AC160" s="832"/>
      <c r="AD160" s="832"/>
      <c r="AE160" s="832"/>
      <c r="AF160" s="832"/>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837"/>
      <c r="AC161" s="837"/>
      <c r="AD161" s="837"/>
      <c r="AE161" s="837"/>
      <c r="AF161" s="837"/>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43"/>
      <c r="AC162" s="643"/>
      <c r="AD162" s="643"/>
      <c r="AE162" s="643"/>
      <c r="AF162" s="643"/>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833"/>
      <c r="AC163" s="833"/>
      <c r="AD163" s="833"/>
      <c r="AE163" s="833"/>
      <c r="AF163" s="833"/>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67"/>
      <c r="AC164" s="767"/>
      <c r="AD164" s="767"/>
      <c r="AE164" s="767"/>
      <c r="AF164" s="767"/>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43">
        <v>0</v>
      </c>
      <c r="AC165" s="643"/>
      <c r="AD165" s="643"/>
      <c r="AE165" s="643"/>
      <c r="AF165" s="643"/>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834">
        <f>AB164</f>
        <v>0</v>
      </c>
      <c r="AC166" s="834"/>
      <c r="AD166" s="834"/>
      <c r="AE166" s="834"/>
      <c r="AF166" s="834"/>
      <c r="AG166" s="135" t="s">
        <v>297</v>
      </c>
    </row>
    <row r="167" spans="1:34" ht="16.350000000000001"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835">
        <f>IFERROR(AB166/AB160*100,0)</f>
        <v>0</v>
      </c>
      <c r="AC167" s="835"/>
      <c r="AD167" s="835"/>
      <c r="AE167" s="835"/>
      <c r="AF167" s="835"/>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55"/>
      <c r="G172" s="655"/>
      <c r="H172" s="49" t="s">
        <v>16</v>
      </c>
      <c r="I172" s="655"/>
      <c r="J172" s="655"/>
      <c r="K172" s="49" t="s">
        <v>264</v>
      </c>
      <c r="L172" s="655"/>
      <c r="M172" s="655"/>
      <c r="N172" s="49" t="s">
        <v>18</v>
      </c>
      <c r="O172" s="49"/>
      <c r="P172" s="49"/>
      <c r="Q172" s="49" t="s">
        <v>486</v>
      </c>
      <c r="R172" s="49"/>
      <c r="S172" s="49"/>
      <c r="T172" s="49"/>
      <c r="U172" s="656"/>
      <c r="V172" s="656"/>
      <c r="W172" s="656"/>
      <c r="X172" s="656"/>
      <c r="Y172" s="656"/>
      <c r="Z172" s="656"/>
      <c r="AA172" s="656"/>
      <c r="AB172" s="656"/>
      <c r="AC172" s="656"/>
      <c r="AD172" s="656"/>
      <c r="AE172" s="656"/>
      <c r="AF172" s="656"/>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5:C15"/>
    <mergeCell ref="D15:Z15"/>
    <mergeCell ref="B18:D18"/>
    <mergeCell ref="E18:F18"/>
    <mergeCell ref="H18:I18"/>
    <mergeCell ref="O18:P18"/>
    <mergeCell ref="R18:S18"/>
    <mergeCell ref="V18:Y18"/>
    <mergeCell ref="A2:S2"/>
    <mergeCell ref="T2:U2"/>
    <mergeCell ref="B14:C14"/>
    <mergeCell ref="D14:Z14"/>
  </mergeCells>
  <phoneticPr fontId="1"/>
  <conditionalFormatting sqref="AB62:AF62 AA86:AE92">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3:AE93">
    <cfRule type="containsText" dxfId="12" priority="2" operator="containsText" text="問題あり">
      <formula>NOT(ISERROR(SEARCH("問題あり",AA93)))</formula>
    </cfRule>
  </conditionalFormatting>
  <conditionalFormatting sqref="A146:AG155 A158:AG167">
    <cfRule type="expression" dxfId="11" priority="1">
      <formula>$AH$141=2</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180975</xdr:rowOff>
                  </from>
                  <to>
                    <xdr:col>2</xdr:col>
                    <xdr:colOff>85725</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85725</xdr:colOff>
                    <xdr:row>142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75" t="s">
        <v>505</v>
      </c>
      <c r="B2" s="675"/>
      <c r="C2" s="675"/>
      <c r="D2" s="675"/>
      <c r="E2" s="675"/>
      <c r="F2" s="675"/>
      <c r="G2" s="675"/>
      <c r="H2" s="675"/>
      <c r="I2" s="675"/>
      <c r="J2" s="675"/>
      <c r="K2" s="675"/>
      <c r="L2" s="675"/>
      <c r="M2" s="675"/>
      <c r="N2" s="675"/>
      <c r="O2" s="675"/>
      <c r="P2" s="675"/>
      <c r="Q2" s="675"/>
      <c r="R2" s="675"/>
      <c r="S2" s="675"/>
      <c r="T2" s="676"/>
      <c r="U2" s="67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69" t="s">
        <v>257</v>
      </c>
      <c r="T4" s="669"/>
      <c r="U4" s="669"/>
      <c r="V4" s="669"/>
      <c r="W4" s="669"/>
      <c r="X4" s="699" t="str">
        <f>IF('様式95_外来・在宅ベースアップ評価料（Ⅰ）'!H5=0,"",'様式95_外来・在宅ベースアップ評価料（Ⅰ）'!H5)</f>
        <v/>
      </c>
      <c r="Y4" s="841"/>
      <c r="Z4" s="841"/>
      <c r="AA4" s="841"/>
      <c r="AB4" s="841"/>
      <c r="AC4" s="841"/>
      <c r="AD4" s="841"/>
      <c r="AE4" s="841"/>
      <c r="AF4" s="841"/>
      <c r="AG4" s="842"/>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99" t="str">
        <f>IF('様式95_外来・在宅ベースアップ評価料（Ⅰ）'!H6=0,"",'様式95_外来・在宅ベースアップ評価料（Ⅰ）'!H6)</f>
        <v/>
      </c>
      <c r="Y5" s="841"/>
      <c r="Z5" s="841"/>
      <c r="AA5" s="841"/>
      <c r="AB5" s="841"/>
      <c r="AC5" s="841"/>
      <c r="AD5" s="841"/>
      <c r="AE5" s="841"/>
      <c r="AF5" s="841"/>
      <c r="AG5" s="842"/>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22" t="s">
        <v>1546</v>
      </c>
      <c r="C8" s="723"/>
      <c r="D8" s="843" t="s">
        <v>261</v>
      </c>
      <c r="E8" s="844"/>
      <c r="F8" s="844"/>
      <c r="G8" s="844"/>
      <c r="H8" s="844"/>
      <c r="I8" s="844"/>
      <c r="J8" s="844"/>
      <c r="K8" s="844"/>
      <c r="L8" s="844"/>
      <c r="M8" s="844"/>
      <c r="N8" s="844"/>
      <c r="O8" s="844"/>
      <c r="P8" s="844"/>
      <c r="Q8" s="844"/>
      <c r="R8" s="844"/>
      <c r="S8" s="844"/>
      <c r="T8" s="844"/>
      <c r="U8" s="844"/>
      <c r="V8" s="844"/>
      <c r="W8" s="844"/>
      <c r="X8" s="844"/>
      <c r="Y8" s="844"/>
      <c r="Z8" s="844"/>
      <c r="AA8" s="3"/>
      <c r="AB8" s="3"/>
      <c r="AC8" s="3"/>
      <c r="AD8" s="3"/>
      <c r="AE8" s="3"/>
      <c r="AF8" s="3"/>
      <c r="AG8" s="19"/>
    </row>
    <row r="9" spans="1:33" ht="16.149999999999999" hidden="1" customHeight="1" outlineLevel="1" thickBot="1">
      <c r="A9" s="317"/>
      <c r="B9" s="722" t="s">
        <v>1546</v>
      </c>
      <c r="C9" s="723"/>
      <c r="D9" s="838" t="s">
        <v>262</v>
      </c>
      <c r="E9" s="839"/>
      <c r="F9" s="839"/>
      <c r="G9" s="839"/>
      <c r="H9" s="839"/>
      <c r="I9" s="839"/>
      <c r="J9" s="839"/>
      <c r="K9" s="839"/>
      <c r="L9" s="839"/>
      <c r="M9" s="839"/>
      <c r="N9" s="839"/>
      <c r="O9" s="839"/>
      <c r="P9" s="839"/>
      <c r="Q9" s="839"/>
      <c r="R9" s="839"/>
      <c r="S9" s="839"/>
      <c r="T9" s="839"/>
      <c r="U9" s="839"/>
      <c r="V9" s="839"/>
      <c r="W9" s="839"/>
      <c r="X9" s="839"/>
      <c r="Y9" s="839"/>
      <c r="Z9" s="839"/>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67" t="s">
        <v>15</v>
      </c>
      <c r="C12" s="705"/>
      <c r="D12" s="705"/>
      <c r="E12" s="840" t="str">
        <f>IF('（別添）_計画書（歯科診療所及びⅡを算定する有床診療所）'!E16=0,"",'（別添）_計画書（歯科診療所及びⅡを算定する有床診療所）'!E16)</f>
        <v/>
      </c>
      <c r="F12" s="840"/>
      <c r="G12" s="20" t="s">
        <v>16</v>
      </c>
      <c r="H12" s="840" t="str">
        <f>IF('（別添）_計画書（歯科診療所及びⅡを算定する有床診療所）'!H16=0,"",'（別添）_計画書（歯科診療所及びⅡを算定する有床診療所）'!H16)</f>
        <v/>
      </c>
      <c r="I12" s="840"/>
      <c r="J12" s="20" t="s">
        <v>264</v>
      </c>
      <c r="K12" s="20"/>
      <c r="L12" s="20" t="s">
        <v>265</v>
      </c>
      <c r="M12" s="20" t="s">
        <v>15</v>
      </c>
      <c r="N12" s="20"/>
      <c r="O12" s="840" t="str">
        <f>IF('（別添）_計画書（歯科診療所及びⅡを算定する有床診療所）'!O16=0,"",'（別添）_計画書（歯科診療所及びⅡを算定する有床診療所）'!O16)</f>
        <v/>
      </c>
      <c r="P12" s="840"/>
      <c r="Q12" s="20" t="s">
        <v>16</v>
      </c>
      <c r="R12" s="840" t="str">
        <f>IF('（別添）_計画書（歯科診療所及びⅡを算定する有床診療所）'!R16=0,"",'（別添）_計画書（歯科診療所及びⅡを算定する有床診療所）'!R16)</f>
        <v/>
      </c>
      <c r="S12" s="840"/>
      <c r="T12" s="21" t="s">
        <v>264</v>
      </c>
      <c r="V12" s="720">
        <f>'（別添）_計画書（歯科診療所及びⅡを算定する有床診療所）'!V16</f>
        <v>1</v>
      </c>
      <c r="W12" s="720"/>
      <c r="X12" s="720"/>
      <c r="Y12" s="721"/>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7" t="s">
        <v>15</v>
      </c>
      <c r="C15" s="705"/>
      <c r="D15" s="705"/>
      <c r="E15" s="840" t="str">
        <f>IF('（別添）_計画書（歯科診療所及びⅡを算定する有床診療所）'!E21=0,"",'（別添）_計画書（歯科診療所及びⅡを算定する有床診療所）'!E21)</f>
        <v/>
      </c>
      <c r="F15" s="840"/>
      <c r="G15" s="20" t="s">
        <v>16</v>
      </c>
      <c r="H15" s="840" t="str">
        <f>IF('（別添）_計画書（歯科診療所及びⅡを算定する有床診療所）'!H21=0,"",'（別添）_計画書（歯科診療所及びⅡを算定する有床診療所）'!H21)</f>
        <v/>
      </c>
      <c r="I15" s="840"/>
      <c r="J15" s="20" t="s">
        <v>264</v>
      </c>
      <c r="K15" s="20"/>
      <c r="L15" s="20" t="s">
        <v>265</v>
      </c>
      <c r="M15" s="20" t="s">
        <v>15</v>
      </c>
      <c r="N15" s="20"/>
      <c r="O15" s="668"/>
      <c r="P15" s="668"/>
      <c r="Q15" s="20" t="s">
        <v>16</v>
      </c>
      <c r="R15" s="668"/>
      <c r="S15" s="668"/>
      <c r="T15" s="21" t="s">
        <v>264</v>
      </c>
      <c r="V15" s="720">
        <f>IFERROR(IF(E15=O15,R15-H15+1,IF(O15-E15=1,12-H15+1+R15,IF(O15-E15=2,12-H15+1+R15+12,"エラー"))),1)</f>
        <v>1</v>
      </c>
      <c r="W15" s="720"/>
      <c r="X15" s="720"/>
      <c r="Y15" s="721"/>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55"/>
      <c r="Y17" s="855"/>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45" t="s">
        <v>375</v>
      </c>
      <c r="Y18" s="846"/>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47"/>
      <c r="S20" s="848"/>
      <c r="T20" s="848"/>
      <c r="U20" s="848"/>
      <c r="V20" s="848"/>
      <c r="W20" s="848"/>
      <c r="X20" s="848"/>
      <c r="Y20" s="356"/>
      <c r="Z20" s="356"/>
      <c r="AA20" s="356"/>
      <c r="AB20" s="356"/>
      <c r="AC20" s="849"/>
      <c r="AD20" s="849"/>
      <c r="AE20" s="849"/>
      <c r="AF20" s="849"/>
      <c r="AG20" s="357"/>
    </row>
    <row r="21" spans="1:36" ht="16.149999999999999" hidden="1" customHeight="1" outlineLevel="1">
      <c r="A21" s="358"/>
      <c r="B21" s="850" t="s">
        <v>436</v>
      </c>
      <c r="C21" s="850"/>
      <c r="D21" s="850"/>
      <c r="E21" s="850"/>
      <c r="F21" s="850"/>
      <c r="G21" s="850"/>
      <c r="H21" s="850"/>
      <c r="I21" s="850"/>
      <c r="J21" s="850"/>
      <c r="K21" s="850"/>
      <c r="L21" s="850"/>
      <c r="M21" s="850"/>
      <c r="N21" s="850"/>
      <c r="O21" s="850"/>
      <c r="P21" s="850"/>
      <c r="Q21" s="850"/>
      <c r="R21" s="850"/>
      <c r="S21" s="851" t="s">
        <v>437</v>
      </c>
      <c r="T21" s="852"/>
      <c r="U21" s="852"/>
      <c r="V21" s="852"/>
      <c r="W21" s="852"/>
      <c r="X21" s="852"/>
      <c r="Y21" s="853"/>
      <c r="Z21" s="851" t="s">
        <v>380</v>
      </c>
      <c r="AA21" s="852"/>
      <c r="AB21" s="852"/>
      <c r="AC21" s="853"/>
      <c r="AD21" s="851" t="s">
        <v>381</v>
      </c>
      <c r="AE21" s="852"/>
      <c r="AF21" s="852"/>
      <c r="AG21" s="854"/>
    </row>
    <row r="22" spans="1:36" ht="16.149999999999999" hidden="1" customHeight="1" outlineLevel="1">
      <c r="A22" s="358"/>
      <c r="B22" s="359" t="s">
        <v>438</v>
      </c>
      <c r="C22" s="360" t="s">
        <v>15</v>
      </c>
      <c r="D22" s="742" t="str">
        <f>E15</f>
        <v/>
      </c>
      <c r="E22" s="742"/>
      <c r="F22" s="361" t="s">
        <v>16</v>
      </c>
      <c r="G22" s="742" t="str">
        <f>H15</f>
        <v/>
      </c>
      <c r="H22" s="742"/>
      <c r="I22" s="361" t="s">
        <v>264</v>
      </c>
      <c r="J22" s="361" t="s">
        <v>439</v>
      </c>
      <c r="K22" s="361" t="s">
        <v>440</v>
      </c>
      <c r="L22" s="361"/>
      <c r="M22" s="743"/>
      <c r="N22" s="743"/>
      <c r="O22" s="362" t="s">
        <v>16</v>
      </c>
      <c r="P22" s="743"/>
      <c r="Q22" s="743"/>
      <c r="R22" s="363" t="s">
        <v>264</v>
      </c>
      <c r="S22" s="857"/>
      <c r="T22" s="745"/>
      <c r="U22" s="745"/>
      <c r="V22" s="745"/>
      <c r="W22" s="745"/>
      <c r="X22" s="745"/>
      <c r="Y22" s="858"/>
      <c r="Z22" s="856" t="str">
        <f>IF(S22="","",VLOOKUP(S22,'リスト（外来）'!C:D,2,FALSE))</f>
        <v/>
      </c>
      <c r="AA22" s="742"/>
      <c r="AB22" s="742"/>
      <c r="AC22" s="364" t="s">
        <v>276</v>
      </c>
      <c r="AD22" s="856" t="str">
        <f>IF(S22="","",VLOOKUP(S22,'リスト（外来）'!C:E,3,FALSE))</f>
        <v/>
      </c>
      <c r="AE22" s="742"/>
      <c r="AF22" s="742"/>
      <c r="AG22" s="386" t="s">
        <v>276</v>
      </c>
    </row>
    <row r="23" spans="1:36" ht="16.149999999999999" hidden="1" customHeight="1" outlineLevel="1">
      <c r="A23" s="358"/>
      <c r="B23" s="359" t="s">
        <v>441</v>
      </c>
      <c r="C23" s="360" t="s">
        <v>15</v>
      </c>
      <c r="D23" s="743"/>
      <c r="E23" s="743"/>
      <c r="F23" s="361" t="s">
        <v>16</v>
      </c>
      <c r="G23" s="743"/>
      <c r="H23" s="743"/>
      <c r="I23" s="361" t="s">
        <v>264</v>
      </c>
      <c r="J23" s="361" t="s">
        <v>439</v>
      </c>
      <c r="K23" s="361" t="s">
        <v>440</v>
      </c>
      <c r="L23" s="361"/>
      <c r="M23" s="743"/>
      <c r="N23" s="743"/>
      <c r="O23" s="362" t="s">
        <v>16</v>
      </c>
      <c r="P23" s="743"/>
      <c r="Q23" s="743"/>
      <c r="R23" s="363" t="s">
        <v>264</v>
      </c>
      <c r="S23" s="857"/>
      <c r="T23" s="745"/>
      <c r="U23" s="745"/>
      <c r="V23" s="745"/>
      <c r="W23" s="745"/>
      <c r="X23" s="745"/>
      <c r="Y23" s="858"/>
      <c r="Z23" s="856" t="str">
        <f>IF(S23="","",VLOOKUP(S23,'リスト（外来）'!C:D,2,FALSE))</f>
        <v/>
      </c>
      <c r="AA23" s="742"/>
      <c r="AB23" s="742"/>
      <c r="AC23" s="364" t="s">
        <v>276</v>
      </c>
      <c r="AD23" s="856" t="str">
        <f>IF(S23="","",VLOOKUP(S23,'リスト（外来）'!C:E,3,FALSE))</f>
        <v/>
      </c>
      <c r="AE23" s="742"/>
      <c r="AF23" s="742"/>
      <c r="AG23" s="386" t="s">
        <v>276</v>
      </c>
    </row>
    <row r="24" spans="1:36" ht="16.149999999999999" hidden="1" customHeight="1" outlineLevel="1">
      <c r="A24" s="358"/>
      <c r="B24" s="359" t="s">
        <v>442</v>
      </c>
      <c r="C24" s="360" t="s">
        <v>15</v>
      </c>
      <c r="D24" s="743"/>
      <c r="E24" s="743"/>
      <c r="F24" s="361" t="s">
        <v>16</v>
      </c>
      <c r="G24" s="743"/>
      <c r="H24" s="743"/>
      <c r="I24" s="361" t="s">
        <v>264</v>
      </c>
      <c r="J24" s="361" t="s">
        <v>439</v>
      </c>
      <c r="K24" s="361" t="s">
        <v>440</v>
      </c>
      <c r="L24" s="361"/>
      <c r="M24" s="743"/>
      <c r="N24" s="743"/>
      <c r="O24" s="362" t="s">
        <v>16</v>
      </c>
      <c r="P24" s="743"/>
      <c r="Q24" s="743"/>
      <c r="R24" s="363" t="s">
        <v>264</v>
      </c>
      <c r="S24" s="857"/>
      <c r="T24" s="745"/>
      <c r="U24" s="745"/>
      <c r="V24" s="745"/>
      <c r="W24" s="745"/>
      <c r="X24" s="745"/>
      <c r="Y24" s="858"/>
      <c r="Z24" s="856" t="str">
        <f>IF(S24="","",VLOOKUP(S24,'リスト（外来）'!C:D,2,FALSE))</f>
        <v/>
      </c>
      <c r="AA24" s="742"/>
      <c r="AB24" s="742"/>
      <c r="AC24" s="364" t="s">
        <v>276</v>
      </c>
      <c r="AD24" s="856" t="str">
        <f>IF(S24="","",VLOOKUP(S24,'リスト（外来）'!C:E,3,FALSE))</f>
        <v/>
      </c>
      <c r="AE24" s="742"/>
      <c r="AF24" s="742"/>
      <c r="AG24" s="386" t="s">
        <v>276</v>
      </c>
    </row>
    <row r="25" spans="1:36" ht="16.149999999999999" hidden="1" customHeight="1" outlineLevel="1">
      <c r="A25" s="358"/>
      <c r="B25" s="387" t="s">
        <v>443</v>
      </c>
      <c r="C25" s="360" t="s">
        <v>15</v>
      </c>
      <c r="D25" s="743"/>
      <c r="E25" s="743"/>
      <c r="F25" s="361" t="s">
        <v>16</v>
      </c>
      <c r="G25" s="743"/>
      <c r="H25" s="743"/>
      <c r="I25" s="361" t="s">
        <v>264</v>
      </c>
      <c r="J25" s="361" t="s">
        <v>439</v>
      </c>
      <c r="K25" s="361" t="s">
        <v>440</v>
      </c>
      <c r="L25" s="361"/>
      <c r="M25" s="743"/>
      <c r="N25" s="743"/>
      <c r="O25" s="362" t="s">
        <v>16</v>
      </c>
      <c r="P25" s="743"/>
      <c r="Q25" s="743"/>
      <c r="R25" s="363" t="s">
        <v>264</v>
      </c>
      <c r="S25" s="857"/>
      <c r="T25" s="745"/>
      <c r="U25" s="745"/>
      <c r="V25" s="745"/>
      <c r="W25" s="745"/>
      <c r="X25" s="745"/>
      <c r="Y25" s="858"/>
      <c r="Z25" s="856" t="str">
        <f>IF(S25="","",VLOOKUP(S25,'リスト（外来）'!C:D,2,FALSE))</f>
        <v/>
      </c>
      <c r="AA25" s="742"/>
      <c r="AB25" s="742"/>
      <c r="AC25" s="364" t="s">
        <v>276</v>
      </c>
      <c r="AD25" s="856" t="str">
        <f>IF(S25="","",VLOOKUP(S25,'リスト（外来）'!C:E,3,FALSE))</f>
        <v/>
      </c>
      <c r="AE25" s="742"/>
      <c r="AF25" s="742"/>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64"/>
      <c r="AD26" s="864"/>
      <c r="AE26" s="864"/>
      <c r="AF26" s="864"/>
      <c r="AG26" s="386"/>
      <c r="AJ26" s="401"/>
    </row>
    <row r="27" spans="1:36" ht="16.149999999999999" hidden="1" customHeight="1" outlineLevel="1">
      <c r="A27" s="358"/>
      <c r="B27" s="851" t="s">
        <v>436</v>
      </c>
      <c r="C27" s="852"/>
      <c r="D27" s="852"/>
      <c r="E27" s="852"/>
      <c r="F27" s="852"/>
      <c r="G27" s="852"/>
      <c r="H27" s="852"/>
      <c r="I27" s="852"/>
      <c r="J27" s="852"/>
      <c r="K27" s="852"/>
      <c r="L27" s="852"/>
      <c r="M27" s="852"/>
      <c r="N27" s="852"/>
      <c r="O27" s="852"/>
      <c r="P27" s="852"/>
      <c r="Q27" s="852"/>
      <c r="R27" s="853"/>
      <c r="S27" s="851" t="s">
        <v>490</v>
      </c>
      <c r="T27" s="852"/>
      <c r="U27" s="852"/>
      <c r="V27" s="852"/>
      <c r="W27" s="852"/>
      <c r="X27" s="852"/>
      <c r="Y27" s="853"/>
      <c r="Z27" s="852" t="s">
        <v>491</v>
      </c>
      <c r="AA27" s="852"/>
      <c r="AB27" s="852"/>
      <c r="AC27" s="852"/>
      <c r="AD27" s="852"/>
      <c r="AE27" s="852"/>
      <c r="AF27" s="852"/>
      <c r="AG27" s="854"/>
    </row>
    <row r="28" spans="1:36" ht="16.149999999999999" hidden="1" customHeight="1" outlineLevel="1">
      <c r="A28" s="358"/>
      <c r="B28" s="359" t="s">
        <v>438</v>
      </c>
      <c r="C28" s="360" t="s">
        <v>15</v>
      </c>
      <c r="D28" s="742" t="str">
        <f>IF(D22="","",D22)</f>
        <v/>
      </c>
      <c r="E28" s="742"/>
      <c r="F28" s="361" t="s">
        <v>16</v>
      </c>
      <c r="G28" s="742" t="str">
        <f>IF(G22="","",G22)</f>
        <v/>
      </c>
      <c r="H28" s="742"/>
      <c r="I28" s="361" t="s">
        <v>264</v>
      </c>
      <c r="J28" s="361" t="s">
        <v>439</v>
      </c>
      <c r="K28" s="361" t="s">
        <v>440</v>
      </c>
      <c r="L28" s="361"/>
      <c r="M28" s="859" t="str">
        <f>IF(M22="","",M22)</f>
        <v/>
      </c>
      <c r="N28" s="859"/>
      <c r="O28" s="362" t="s">
        <v>16</v>
      </c>
      <c r="P28" s="859" t="str">
        <f>IF(P22="","",P22)</f>
        <v/>
      </c>
      <c r="Q28" s="859"/>
      <c r="R28" s="363" t="s">
        <v>264</v>
      </c>
      <c r="S28" s="860"/>
      <c r="T28" s="861"/>
      <c r="U28" s="861"/>
      <c r="V28" s="861"/>
      <c r="W28" s="861"/>
      <c r="X28" s="861"/>
      <c r="Y28" s="385" t="s">
        <v>278</v>
      </c>
      <c r="Z28" s="862"/>
      <c r="AA28" s="863"/>
      <c r="AB28" s="863"/>
      <c r="AC28" s="863"/>
      <c r="AD28" s="863"/>
      <c r="AE28" s="863"/>
      <c r="AF28" s="863"/>
      <c r="AG28" s="386" t="s">
        <v>278</v>
      </c>
    </row>
    <row r="29" spans="1:36" ht="16.149999999999999" hidden="1" customHeight="1" outlineLevel="1">
      <c r="A29" s="358"/>
      <c r="B29" s="359" t="s">
        <v>441</v>
      </c>
      <c r="C29" s="360" t="s">
        <v>15</v>
      </c>
      <c r="D29" s="859" t="str">
        <f>IF(D23="","",D23)</f>
        <v/>
      </c>
      <c r="E29" s="859"/>
      <c r="F29" s="361" t="s">
        <v>16</v>
      </c>
      <c r="G29" s="859" t="str">
        <f>IF(G23="","",G23)</f>
        <v/>
      </c>
      <c r="H29" s="859"/>
      <c r="I29" s="361" t="s">
        <v>264</v>
      </c>
      <c r="J29" s="361" t="s">
        <v>439</v>
      </c>
      <c r="K29" s="361" t="s">
        <v>440</v>
      </c>
      <c r="L29" s="361"/>
      <c r="M29" s="859" t="str">
        <f>IF(M23="","",M23)</f>
        <v/>
      </c>
      <c r="N29" s="859"/>
      <c r="O29" s="362" t="s">
        <v>16</v>
      </c>
      <c r="P29" s="859" t="str">
        <f>IF(P23="","",P23)</f>
        <v/>
      </c>
      <c r="Q29" s="859"/>
      <c r="R29" s="363" t="s">
        <v>264</v>
      </c>
      <c r="S29" s="860"/>
      <c r="T29" s="861"/>
      <c r="U29" s="861"/>
      <c r="V29" s="861"/>
      <c r="W29" s="861"/>
      <c r="X29" s="861"/>
      <c r="Y29" s="385" t="s">
        <v>278</v>
      </c>
      <c r="Z29" s="862"/>
      <c r="AA29" s="863"/>
      <c r="AB29" s="863"/>
      <c r="AC29" s="863"/>
      <c r="AD29" s="863"/>
      <c r="AE29" s="863"/>
      <c r="AF29" s="863"/>
      <c r="AG29" s="386" t="s">
        <v>278</v>
      </c>
    </row>
    <row r="30" spans="1:36" ht="16.149999999999999" hidden="1" customHeight="1" outlineLevel="1">
      <c r="A30" s="358"/>
      <c r="B30" s="359" t="s">
        <v>442</v>
      </c>
      <c r="C30" s="360" t="s">
        <v>15</v>
      </c>
      <c r="D30" s="859" t="str">
        <f>IF(D24="","",D24)</f>
        <v/>
      </c>
      <c r="E30" s="859"/>
      <c r="F30" s="361" t="s">
        <v>16</v>
      </c>
      <c r="G30" s="859" t="str">
        <f>IF(G24="","",G24)</f>
        <v/>
      </c>
      <c r="H30" s="859"/>
      <c r="I30" s="361" t="s">
        <v>264</v>
      </c>
      <c r="J30" s="361" t="s">
        <v>439</v>
      </c>
      <c r="K30" s="361" t="s">
        <v>440</v>
      </c>
      <c r="L30" s="361"/>
      <c r="M30" s="859" t="str">
        <f>IF(M24="","",M24)</f>
        <v/>
      </c>
      <c r="N30" s="859"/>
      <c r="O30" s="362" t="s">
        <v>16</v>
      </c>
      <c r="P30" s="859" t="str">
        <f>IF(P24="","",P24)</f>
        <v/>
      </c>
      <c r="Q30" s="859"/>
      <c r="R30" s="363" t="s">
        <v>264</v>
      </c>
      <c r="S30" s="860"/>
      <c r="T30" s="861"/>
      <c r="U30" s="861"/>
      <c r="V30" s="861"/>
      <c r="W30" s="861"/>
      <c r="X30" s="861"/>
      <c r="Y30" s="385" t="s">
        <v>278</v>
      </c>
      <c r="Z30" s="862"/>
      <c r="AA30" s="863"/>
      <c r="AB30" s="863"/>
      <c r="AC30" s="863"/>
      <c r="AD30" s="863"/>
      <c r="AE30" s="863"/>
      <c r="AF30" s="863"/>
      <c r="AG30" s="386" t="s">
        <v>278</v>
      </c>
    </row>
    <row r="31" spans="1:36" ht="16.149999999999999" hidden="1" customHeight="1" outlineLevel="1">
      <c r="A31" s="366"/>
      <c r="B31" s="387" t="s">
        <v>443</v>
      </c>
      <c r="C31" s="360" t="s">
        <v>15</v>
      </c>
      <c r="D31" s="859" t="str">
        <f>IF(D25="","",D25)</f>
        <v/>
      </c>
      <c r="E31" s="859"/>
      <c r="F31" s="361" t="s">
        <v>16</v>
      </c>
      <c r="G31" s="859" t="str">
        <f>IF(G25="","",G25)</f>
        <v/>
      </c>
      <c r="H31" s="859"/>
      <c r="I31" s="361" t="s">
        <v>264</v>
      </c>
      <c r="J31" s="361" t="s">
        <v>439</v>
      </c>
      <c r="K31" s="361" t="s">
        <v>440</v>
      </c>
      <c r="L31" s="361"/>
      <c r="M31" s="859" t="str">
        <f>IF(M25="","",M25)</f>
        <v/>
      </c>
      <c r="N31" s="859"/>
      <c r="O31" s="362" t="s">
        <v>16</v>
      </c>
      <c r="P31" s="859" t="str">
        <f>IF(P25="","",P25)</f>
        <v/>
      </c>
      <c r="Q31" s="859"/>
      <c r="R31" s="363" t="s">
        <v>264</v>
      </c>
      <c r="S31" s="860"/>
      <c r="T31" s="861"/>
      <c r="U31" s="861"/>
      <c r="V31" s="861"/>
      <c r="W31" s="861"/>
      <c r="X31" s="861"/>
      <c r="Y31" s="385" t="s">
        <v>278</v>
      </c>
      <c r="Z31" s="862"/>
      <c r="AA31" s="863"/>
      <c r="AB31" s="863"/>
      <c r="AC31" s="863"/>
      <c r="AD31" s="863"/>
      <c r="AE31" s="863"/>
      <c r="AF31" s="863"/>
      <c r="AG31" s="386" t="s">
        <v>278</v>
      </c>
    </row>
    <row r="32" spans="1:36" ht="16.149999999999999" hidden="1" customHeight="1" outlineLevel="1">
      <c r="A32" s="358"/>
      <c r="B32" s="869" t="s">
        <v>446</v>
      </c>
      <c r="C32" s="870"/>
      <c r="D32" s="870"/>
      <c r="E32" s="870"/>
      <c r="F32" s="870"/>
      <c r="G32" s="870"/>
      <c r="H32" s="870"/>
      <c r="I32" s="870"/>
      <c r="J32" s="870"/>
      <c r="K32" s="870"/>
      <c r="L32" s="870"/>
      <c r="M32" s="870"/>
      <c r="N32" s="870"/>
      <c r="O32" s="870"/>
      <c r="P32" s="870"/>
      <c r="Q32" s="870"/>
      <c r="R32" s="871"/>
      <c r="S32" s="872">
        <f>SUM(S28:X31)</f>
        <v>0</v>
      </c>
      <c r="T32" s="873"/>
      <c r="U32" s="873"/>
      <c r="V32" s="873"/>
      <c r="W32" s="873"/>
      <c r="X32" s="873"/>
      <c r="Y32" s="385" t="s">
        <v>278</v>
      </c>
      <c r="Z32" s="874">
        <f>SUM(Z28:AF31)</f>
        <v>0</v>
      </c>
      <c r="AA32" s="750"/>
      <c r="AB32" s="750"/>
      <c r="AC32" s="750"/>
      <c r="AD32" s="750"/>
      <c r="AE32" s="750"/>
      <c r="AF32" s="750"/>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75"/>
      <c r="AD33" s="875"/>
      <c r="AE33" s="875"/>
      <c r="AF33" s="875"/>
      <c r="AG33" s="368"/>
    </row>
    <row r="34" spans="1:43" ht="16.149999999999999" hidden="1" customHeight="1" outlineLevel="1">
      <c r="A34" s="358"/>
      <c r="B34" s="851" t="s">
        <v>436</v>
      </c>
      <c r="C34" s="852"/>
      <c r="D34" s="852"/>
      <c r="E34" s="852"/>
      <c r="F34" s="852"/>
      <c r="G34" s="852"/>
      <c r="H34" s="852"/>
      <c r="I34" s="852"/>
      <c r="J34" s="852"/>
      <c r="K34" s="852"/>
      <c r="L34" s="852"/>
      <c r="M34" s="852"/>
      <c r="N34" s="852"/>
      <c r="O34" s="852"/>
      <c r="P34" s="852"/>
      <c r="Q34" s="852"/>
      <c r="R34" s="853"/>
      <c r="S34" s="851" t="s">
        <v>493</v>
      </c>
      <c r="T34" s="852"/>
      <c r="U34" s="852"/>
      <c r="V34" s="852"/>
      <c r="W34" s="852"/>
      <c r="X34" s="852"/>
      <c r="Y34" s="853"/>
      <c r="Z34" s="852" t="s">
        <v>494</v>
      </c>
      <c r="AA34" s="852"/>
      <c r="AB34" s="852"/>
      <c r="AC34" s="852"/>
      <c r="AD34" s="852"/>
      <c r="AE34" s="852"/>
      <c r="AF34" s="852"/>
      <c r="AG34" s="854"/>
    </row>
    <row r="35" spans="1:43" ht="16.149999999999999" hidden="1" customHeight="1" outlineLevel="1">
      <c r="A35" s="358"/>
      <c r="B35" s="359" t="s">
        <v>438</v>
      </c>
      <c r="C35" s="360" t="s">
        <v>15</v>
      </c>
      <c r="D35" s="742" t="str">
        <f>IF(D22="","",D22)</f>
        <v/>
      </c>
      <c r="E35" s="742"/>
      <c r="F35" s="361" t="s">
        <v>16</v>
      </c>
      <c r="G35" s="742" t="str">
        <f>IF(G22="","",G22)</f>
        <v/>
      </c>
      <c r="H35" s="742"/>
      <c r="I35" s="361" t="s">
        <v>264</v>
      </c>
      <c r="J35" s="361" t="s">
        <v>439</v>
      </c>
      <c r="K35" s="361" t="s">
        <v>440</v>
      </c>
      <c r="L35" s="361"/>
      <c r="M35" s="859" t="str">
        <f>IF(M22="","",M22)</f>
        <v/>
      </c>
      <c r="N35" s="859"/>
      <c r="O35" s="362" t="s">
        <v>16</v>
      </c>
      <c r="P35" s="859" t="str">
        <f>IF(P22="","",P22)</f>
        <v/>
      </c>
      <c r="Q35" s="859"/>
      <c r="R35" s="362" t="s">
        <v>264</v>
      </c>
      <c r="S35" s="865" t="str">
        <f>IFERROR(S28*Z22*10,"")</f>
        <v/>
      </c>
      <c r="T35" s="866"/>
      <c r="U35" s="866"/>
      <c r="V35" s="866"/>
      <c r="W35" s="866"/>
      <c r="X35" s="866"/>
      <c r="Y35" s="385" t="s">
        <v>270</v>
      </c>
      <c r="Z35" s="867" t="str">
        <f>IFERROR(Z28*AD22*10,"")</f>
        <v/>
      </c>
      <c r="AA35" s="868"/>
      <c r="AB35" s="868"/>
      <c r="AC35" s="868"/>
      <c r="AD35" s="868"/>
      <c r="AE35" s="868"/>
      <c r="AF35" s="868"/>
      <c r="AG35" s="386" t="s">
        <v>270</v>
      </c>
    </row>
    <row r="36" spans="1:43" ht="16.149999999999999" hidden="1" customHeight="1" outlineLevel="1">
      <c r="A36" s="358"/>
      <c r="B36" s="359" t="s">
        <v>441</v>
      </c>
      <c r="C36" s="360" t="s">
        <v>15</v>
      </c>
      <c r="D36" s="859" t="str">
        <f>IF(D23="","",D23)</f>
        <v/>
      </c>
      <c r="E36" s="859"/>
      <c r="F36" s="361" t="s">
        <v>16</v>
      </c>
      <c r="G36" s="859" t="str">
        <f>IF(G23="","",G23)</f>
        <v/>
      </c>
      <c r="H36" s="859"/>
      <c r="I36" s="361" t="s">
        <v>264</v>
      </c>
      <c r="J36" s="361" t="s">
        <v>439</v>
      </c>
      <c r="K36" s="361" t="s">
        <v>440</v>
      </c>
      <c r="L36" s="361"/>
      <c r="M36" s="859" t="str">
        <f>IF(M23="","",M23)</f>
        <v/>
      </c>
      <c r="N36" s="859"/>
      <c r="O36" s="362" t="s">
        <v>16</v>
      </c>
      <c r="P36" s="859" t="str">
        <f>IF(P23="","",P23)</f>
        <v/>
      </c>
      <c r="Q36" s="859"/>
      <c r="R36" s="362" t="s">
        <v>264</v>
      </c>
      <c r="S36" s="865" t="str">
        <f t="shared" ref="S36:S38" si="0">IFERROR(S29*Z23*10,"")</f>
        <v/>
      </c>
      <c r="T36" s="866"/>
      <c r="U36" s="866"/>
      <c r="V36" s="866"/>
      <c r="W36" s="866"/>
      <c r="X36" s="866"/>
      <c r="Y36" s="385" t="s">
        <v>270</v>
      </c>
      <c r="Z36" s="867" t="str">
        <f t="shared" ref="Z36:Z37" si="1">IFERROR(Z29*AD23*10,"")</f>
        <v/>
      </c>
      <c r="AA36" s="868"/>
      <c r="AB36" s="868"/>
      <c r="AC36" s="868"/>
      <c r="AD36" s="868"/>
      <c r="AE36" s="868"/>
      <c r="AF36" s="868"/>
      <c r="AG36" s="386" t="s">
        <v>270</v>
      </c>
    </row>
    <row r="37" spans="1:43" ht="16.149999999999999" hidden="1" customHeight="1" outlineLevel="1">
      <c r="A37" s="358"/>
      <c r="B37" s="359" t="s">
        <v>442</v>
      </c>
      <c r="C37" s="360" t="s">
        <v>15</v>
      </c>
      <c r="D37" s="859" t="str">
        <f>IF(D24="","",D24)</f>
        <v/>
      </c>
      <c r="E37" s="859"/>
      <c r="F37" s="361" t="s">
        <v>16</v>
      </c>
      <c r="G37" s="859" t="str">
        <f>IF(G24="","",G24)</f>
        <v/>
      </c>
      <c r="H37" s="859"/>
      <c r="I37" s="361" t="s">
        <v>264</v>
      </c>
      <c r="J37" s="361" t="s">
        <v>439</v>
      </c>
      <c r="K37" s="361" t="s">
        <v>440</v>
      </c>
      <c r="L37" s="361"/>
      <c r="M37" s="859" t="str">
        <f>IF(M24="","",M24)</f>
        <v/>
      </c>
      <c r="N37" s="859"/>
      <c r="O37" s="362" t="s">
        <v>16</v>
      </c>
      <c r="P37" s="859" t="str">
        <f>IF(P24="","",P24)</f>
        <v/>
      </c>
      <c r="Q37" s="859"/>
      <c r="R37" s="362" t="s">
        <v>264</v>
      </c>
      <c r="S37" s="865" t="str">
        <f t="shared" si="0"/>
        <v/>
      </c>
      <c r="T37" s="866"/>
      <c r="U37" s="866"/>
      <c r="V37" s="866"/>
      <c r="W37" s="866"/>
      <c r="X37" s="866"/>
      <c r="Y37" s="385" t="s">
        <v>270</v>
      </c>
      <c r="Z37" s="867" t="str">
        <f t="shared" si="1"/>
        <v/>
      </c>
      <c r="AA37" s="868"/>
      <c r="AB37" s="868"/>
      <c r="AC37" s="868"/>
      <c r="AD37" s="868"/>
      <c r="AE37" s="868"/>
      <c r="AF37" s="868"/>
      <c r="AG37" s="386" t="s">
        <v>270</v>
      </c>
    </row>
    <row r="38" spans="1:43" ht="16.149999999999999" hidden="1" customHeight="1" outlineLevel="1">
      <c r="A38" s="358"/>
      <c r="B38" s="369" t="s">
        <v>443</v>
      </c>
      <c r="C38" s="370" t="s">
        <v>15</v>
      </c>
      <c r="D38" s="859" t="str">
        <f>IF(D25="","",D25)</f>
        <v/>
      </c>
      <c r="E38" s="859"/>
      <c r="F38" s="361" t="s">
        <v>16</v>
      </c>
      <c r="G38" s="859" t="str">
        <f>IF(G25="","",G25)</f>
        <v/>
      </c>
      <c r="H38" s="859"/>
      <c r="I38" s="361" t="s">
        <v>264</v>
      </c>
      <c r="J38" s="361" t="s">
        <v>439</v>
      </c>
      <c r="K38" s="361" t="s">
        <v>440</v>
      </c>
      <c r="L38" s="361"/>
      <c r="M38" s="859" t="str">
        <f>IF(M25="","",M25)</f>
        <v/>
      </c>
      <c r="N38" s="859"/>
      <c r="O38" s="362" t="s">
        <v>16</v>
      </c>
      <c r="P38" s="859" t="str">
        <f>IF(P25="","",P25)</f>
        <v/>
      </c>
      <c r="Q38" s="859"/>
      <c r="R38" s="362" t="s">
        <v>264</v>
      </c>
      <c r="S38" s="865" t="str">
        <f t="shared" si="0"/>
        <v/>
      </c>
      <c r="T38" s="866"/>
      <c r="U38" s="866"/>
      <c r="V38" s="866"/>
      <c r="W38" s="866"/>
      <c r="X38" s="866"/>
      <c r="Y38" s="385" t="s">
        <v>270</v>
      </c>
      <c r="Z38" s="867" t="str">
        <f>IFERROR(Z31*AD25*10,"")</f>
        <v/>
      </c>
      <c r="AA38" s="868"/>
      <c r="AB38" s="868"/>
      <c r="AC38" s="868"/>
      <c r="AD38" s="868"/>
      <c r="AE38" s="868"/>
      <c r="AF38" s="868"/>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76">
        <v>1</v>
      </c>
      <c r="AA39" s="743"/>
      <c r="AB39" s="743"/>
      <c r="AC39" s="743"/>
      <c r="AD39" s="743"/>
      <c r="AE39" s="743"/>
      <c r="AF39" s="743"/>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76">
        <v>2</v>
      </c>
      <c r="AA40" s="743"/>
      <c r="AB40" s="743"/>
      <c r="AC40" s="743"/>
      <c r="AD40" s="743"/>
      <c r="AE40" s="743"/>
      <c r="AF40" s="743"/>
      <c r="AG40" s="386" t="s">
        <v>270</v>
      </c>
      <c r="AH40" s="215"/>
      <c r="AI40" s="215"/>
      <c r="AJ40" s="215"/>
      <c r="AK40" s="215"/>
      <c r="AL40" s="215"/>
      <c r="AM40" s="215"/>
      <c r="AN40" s="215"/>
      <c r="AO40" s="215"/>
      <c r="AP40" s="215"/>
      <c r="AQ40" s="215"/>
    </row>
    <row r="41" spans="1:43" ht="16.149999999999999" hidden="1" customHeight="1" outlineLevel="1" thickBot="1">
      <c r="A41" s="371"/>
      <c r="B41" s="877" t="s">
        <v>446</v>
      </c>
      <c r="C41" s="878"/>
      <c r="D41" s="878"/>
      <c r="E41" s="878"/>
      <c r="F41" s="878"/>
      <c r="G41" s="878"/>
      <c r="H41" s="878"/>
      <c r="I41" s="878"/>
      <c r="J41" s="878"/>
      <c r="K41" s="878"/>
      <c r="L41" s="878"/>
      <c r="M41" s="878"/>
      <c r="N41" s="878"/>
      <c r="O41" s="878"/>
      <c r="P41" s="878"/>
      <c r="Q41" s="878"/>
      <c r="R41" s="878"/>
      <c r="S41" s="878"/>
      <c r="T41" s="878"/>
      <c r="U41" s="878"/>
      <c r="V41" s="878"/>
      <c r="W41" s="878"/>
      <c r="X41" s="878"/>
      <c r="Y41" s="879"/>
      <c r="Z41" s="880">
        <f>IFERROR(SUM(S35:X38)+SUM(Z35:AF38)-Z39+Z40,0)</f>
        <v>1</v>
      </c>
      <c r="AA41" s="754"/>
      <c r="AB41" s="754"/>
      <c r="AC41" s="754"/>
      <c r="AD41" s="754"/>
      <c r="AE41" s="754"/>
      <c r="AF41" s="754"/>
      <c r="AG41" s="372"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81"/>
      <c r="AC43" s="881"/>
      <c r="AD43" s="881"/>
      <c r="AE43" s="881"/>
      <c r="AF43" s="881"/>
      <c r="AG43" s="310" t="s">
        <v>270</v>
      </c>
    </row>
    <row r="44" spans="1:43" ht="15.6"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82"/>
      <c r="AC44" s="882"/>
      <c r="AD44" s="882"/>
      <c r="AE44" s="882"/>
      <c r="AF44" s="882"/>
      <c r="AG44" s="313" t="s">
        <v>270</v>
      </c>
    </row>
    <row r="45" spans="1:43" ht="15.6"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83">
        <f>SUM(AB43:AF44)</f>
        <v>0</v>
      </c>
      <c r="AC46" s="883"/>
      <c r="AD46" s="883"/>
      <c r="AE46" s="883"/>
      <c r="AF46" s="883"/>
      <c r="AG46" s="316" t="s">
        <v>270</v>
      </c>
    </row>
    <row r="47" spans="1:43" ht="15.6"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81"/>
      <c r="AC49" s="881"/>
      <c r="AD49" s="881"/>
      <c r="AE49" s="881"/>
      <c r="AF49" s="881"/>
      <c r="AG49" s="310" t="s">
        <v>270</v>
      </c>
    </row>
    <row r="50" spans="1:43" ht="15.6"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82"/>
      <c r="AC50" s="882"/>
      <c r="AD50" s="882"/>
      <c r="AE50" s="882"/>
      <c r="AF50" s="882"/>
      <c r="AG50" s="313" t="s">
        <v>270</v>
      </c>
    </row>
    <row r="51" spans="1:43" ht="15.6"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84">
        <f>AB46-AB49+AB50</f>
        <v>0</v>
      </c>
      <c r="AC53" s="884"/>
      <c r="AD53" s="884"/>
      <c r="AE53" s="884"/>
      <c r="AF53" s="884"/>
      <c r="AG53" s="393" t="s">
        <v>270</v>
      </c>
    </row>
    <row r="54" spans="1:43" ht="15.6" customHeight="1" thickBot="1">
      <c r="A54" s="885" t="s">
        <v>1620</v>
      </c>
      <c r="B54" s="719"/>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886"/>
      <c r="AC54" s="886"/>
      <c r="AD54" s="886"/>
      <c r="AE54" s="886"/>
      <c r="AF54" s="886"/>
      <c r="AG54" s="143"/>
      <c r="AH54" s="189" t="b">
        <v>0</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821" t="str">
        <f>IF(AH54=TRUE,"問題なし","問題あり")</f>
        <v>問題あり</v>
      </c>
      <c r="AC55" s="821"/>
      <c r="AD55" s="821"/>
      <c r="AE55" s="821"/>
      <c r="AF55" s="821"/>
      <c r="AG55" s="38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86"/>
      <c r="AC59" s="686"/>
      <c r="AD59" s="686"/>
      <c r="AE59" s="686"/>
      <c r="AF59" s="686"/>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48"/>
      <c r="AC60" s="748"/>
      <c r="AD60" s="748"/>
      <c r="AE60" s="748"/>
      <c r="AF60" s="748"/>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50"/>
      <c r="AC61" s="750"/>
      <c r="AD61" s="750"/>
      <c r="AE61" s="750"/>
      <c r="AF61" s="750"/>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88"/>
      <c r="AC62" s="888"/>
      <c r="AD62" s="888"/>
      <c r="AE62" s="888"/>
      <c r="AF62" s="888"/>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88"/>
      <c r="AC63" s="888"/>
      <c r="AD63" s="888"/>
      <c r="AE63" s="888"/>
      <c r="AF63" s="888"/>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83"/>
      <c r="AC64" s="683"/>
      <c r="AD64" s="683"/>
      <c r="AE64" s="683"/>
      <c r="AF64" s="683"/>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83"/>
      <c r="AC65" s="683"/>
      <c r="AD65" s="683"/>
      <c r="AE65" s="683"/>
      <c r="AF65" s="683"/>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89">
        <f>AB59-SUM(AB64:AF65)</f>
        <v>0</v>
      </c>
      <c r="AC66" s="889"/>
      <c r="AD66" s="889"/>
      <c r="AE66" s="889"/>
      <c r="AF66" s="889"/>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55"/>
      <c r="AC67" s="755"/>
      <c r="AD67" s="755"/>
      <c r="AE67" s="755"/>
      <c r="AF67" s="755"/>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34" t="str">
        <f>IF(AH67=TRUE,"問題なし","問題あり")</f>
        <v>問題あり</v>
      </c>
      <c r="AC68" s="734"/>
      <c r="AD68" s="734"/>
      <c r="AE68" s="734"/>
      <c r="AF68" s="734"/>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87">
        <f>'（別添）_計画書（歯科診療所及びⅡを算定する有床診療所）'!AB69</f>
        <v>0</v>
      </c>
      <c r="AC89" s="887"/>
      <c r="AD89" s="887"/>
      <c r="AE89" s="887"/>
      <c r="AF89" s="887"/>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87">
        <f>'（別添）_計画書（歯科診療所及びⅡを算定する有床診療所）'!AB70</f>
        <v>0</v>
      </c>
      <c r="AC90" s="687"/>
      <c r="AD90" s="687"/>
      <c r="AE90" s="687"/>
      <c r="AF90" s="68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51"/>
      <c r="AC91" s="651"/>
      <c r="AD91" s="651"/>
      <c r="AE91" s="651"/>
      <c r="AF91" s="65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52">
        <f>AB91-AB90</f>
        <v>0</v>
      </c>
      <c r="AC92" s="652"/>
      <c r="AD92" s="652"/>
      <c r="AE92" s="652"/>
      <c r="AF92" s="65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90"/>
      <c r="AC93" s="890"/>
      <c r="AD93" s="890"/>
      <c r="AE93" s="890"/>
      <c r="AF93" s="890"/>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91"/>
      <c r="AC94" s="891"/>
      <c r="AD94" s="891"/>
      <c r="AE94" s="891"/>
      <c r="AF94" s="891"/>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64">
        <f>IFERROR(AB94/AB90*100,0)</f>
        <v>0</v>
      </c>
      <c r="AC95" s="764"/>
      <c r="AD95" s="764"/>
      <c r="AE95" s="764"/>
      <c r="AF95" s="764"/>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45"/>
      <c r="AB97" s="645"/>
      <c r="AC97" s="645"/>
      <c r="AD97" s="645"/>
      <c r="AE97" s="645"/>
      <c r="AF97" s="645"/>
      <c r="AG97" s="645"/>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87">
        <f>'（別添）_計画書（歯科診療所及びⅡを算定する有床診療所）'!AB78</f>
        <v>0</v>
      </c>
      <c r="AC98" s="887"/>
      <c r="AD98" s="887"/>
      <c r="AE98" s="887"/>
      <c r="AF98" s="887"/>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87">
        <f>'（別添）_計画書（歯科診療所及びⅡを算定する有床診療所）'!AB79</f>
        <v>0</v>
      </c>
      <c r="AC99" s="687"/>
      <c r="AD99" s="687"/>
      <c r="AE99" s="687"/>
      <c r="AF99" s="687"/>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51"/>
      <c r="AC100" s="651"/>
      <c r="AD100" s="651"/>
      <c r="AE100" s="651"/>
      <c r="AF100" s="65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2">
        <f>AB100-AB99</f>
        <v>0</v>
      </c>
      <c r="AC101" s="652"/>
      <c r="AD101" s="652"/>
      <c r="AE101" s="652"/>
      <c r="AF101" s="65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90"/>
      <c r="AC102" s="890"/>
      <c r="AD102" s="890"/>
      <c r="AE102" s="890"/>
      <c r="AF102" s="890"/>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1"/>
      <c r="AC103" s="891"/>
      <c r="AD103" s="891"/>
      <c r="AE103" s="891"/>
      <c r="AF103" s="891"/>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64">
        <f>IFERROR(AB103/AB99*100,0)</f>
        <v>0</v>
      </c>
      <c r="AC104" s="764"/>
      <c r="AD104" s="764"/>
      <c r="AE104" s="764"/>
      <c r="AF104" s="764"/>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45"/>
      <c r="AB106" s="645"/>
      <c r="AC106" s="645"/>
      <c r="AD106" s="645"/>
      <c r="AE106" s="645"/>
      <c r="AF106" s="645"/>
      <c r="AG106" s="645"/>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87">
        <f>'（別添）_計画書（歯科診療所及びⅡを算定する有床診療所）'!AB87</f>
        <v>0</v>
      </c>
      <c r="AC107" s="887"/>
      <c r="AD107" s="887"/>
      <c r="AE107" s="887"/>
      <c r="AF107" s="887"/>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87">
        <f>'（別添）_計画書（歯科診療所及びⅡを算定する有床診療所）'!AB88</f>
        <v>0</v>
      </c>
      <c r="AC108" s="687"/>
      <c r="AD108" s="687"/>
      <c r="AE108" s="687"/>
      <c r="AF108" s="687"/>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51"/>
      <c r="AC109" s="651"/>
      <c r="AD109" s="651"/>
      <c r="AE109" s="651"/>
      <c r="AF109" s="65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2">
        <f>AB109-AB108</f>
        <v>0</v>
      </c>
      <c r="AC110" s="652"/>
      <c r="AD110" s="652"/>
      <c r="AE110" s="652"/>
      <c r="AF110" s="65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90"/>
      <c r="AC111" s="890"/>
      <c r="AD111" s="890"/>
      <c r="AE111" s="890"/>
      <c r="AF111" s="890"/>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91"/>
      <c r="AC112" s="891"/>
      <c r="AD112" s="891"/>
      <c r="AE112" s="891"/>
      <c r="AF112" s="891"/>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64">
        <f>IFERROR(AB112/AB108*100,0)</f>
        <v>0</v>
      </c>
      <c r="AC113" s="764"/>
      <c r="AD113" s="764"/>
      <c r="AE113" s="764"/>
      <c r="AF113" s="764"/>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45"/>
      <c r="AB115" s="645"/>
      <c r="AC115" s="645"/>
      <c r="AD115" s="645"/>
      <c r="AE115" s="645"/>
      <c r="AF115" s="645"/>
      <c r="AG115" s="645"/>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87">
        <f>'（別添）_計画書（歯科診療所及びⅡを算定する有床診療所）'!AB96</f>
        <v>0</v>
      </c>
      <c r="AC116" s="887"/>
      <c r="AD116" s="887"/>
      <c r="AE116" s="887"/>
      <c r="AF116" s="887"/>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87">
        <f>'（別添）_計画書（歯科診療所及びⅡを算定する有床診療所）'!AB97</f>
        <v>0</v>
      </c>
      <c r="AC117" s="687"/>
      <c r="AD117" s="687"/>
      <c r="AE117" s="687"/>
      <c r="AF117" s="687"/>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51"/>
      <c r="AC118" s="651"/>
      <c r="AD118" s="651"/>
      <c r="AE118" s="651"/>
      <c r="AF118" s="65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2">
        <f>AB118-AB117</f>
        <v>0</v>
      </c>
      <c r="AC119" s="652"/>
      <c r="AD119" s="652"/>
      <c r="AE119" s="652"/>
      <c r="AF119" s="65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90"/>
      <c r="AC120" s="890"/>
      <c r="AD120" s="890"/>
      <c r="AE120" s="890"/>
      <c r="AF120" s="890"/>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91"/>
      <c r="AC121" s="891"/>
      <c r="AD121" s="891"/>
      <c r="AE121" s="891"/>
      <c r="AF121" s="891"/>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64">
        <f>IFERROR(AB121/AB117*100,0)</f>
        <v>0</v>
      </c>
      <c r="AC122" s="764"/>
      <c r="AD122" s="764"/>
      <c r="AE122" s="764"/>
      <c r="AF122" s="764"/>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45"/>
      <c r="AB124" s="645"/>
      <c r="AC124" s="645"/>
      <c r="AD124" s="645"/>
      <c r="AE124" s="645"/>
      <c r="AF124" s="645"/>
      <c r="AG124" s="645"/>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87">
        <f>'（別添）_計画書（歯科診療所及びⅡを算定する有床診療所）'!AB105</f>
        <v>0</v>
      </c>
      <c r="AC125" s="887"/>
      <c r="AD125" s="887"/>
      <c r="AE125" s="887"/>
      <c r="AF125" s="887"/>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87">
        <f>'（別添）_計画書（歯科診療所及びⅡを算定する有床診療所）'!AB106</f>
        <v>0</v>
      </c>
      <c r="AC126" s="687"/>
      <c r="AD126" s="687"/>
      <c r="AE126" s="687"/>
      <c r="AF126" s="687"/>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51"/>
      <c r="AC127" s="651"/>
      <c r="AD127" s="651"/>
      <c r="AE127" s="651"/>
      <c r="AF127" s="651"/>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2">
        <f>AB127-AB126</f>
        <v>0</v>
      </c>
      <c r="AC128" s="652"/>
      <c r="AD128" s="652"/>
      <c r="AE128" s="652"/>
      <c r="AF128" s="652"/>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90"/>
      <c r="AC129" s="890"/>
      <c r="AD129" s="890"/>
      <c r="AE129" s="890"/>
      <c r="AF129" s="890"/>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91"/>
      <c r="AC130" s="891"/>
      <c r="AD130" s="891"/>
      <c r="AE130" s="891"/>
      <c r="AF130" s="891"/>
      <c r="AG130" s="129" t="s">
        <v>297</v>
      </c>
    </row>
    <row r="131" spans="1:35" ht="16.350000000000001"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64">
        <f>IFERROR(AB130/AB126*100,0)</f>
        <v>0</v>
      </c>
      <c r="AC131" s="764"/>
      <c r="AD131" s="764"/>
      <c r="AE131" s="764"/>
      <c r="AF131" s="764"/>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41"/>
      <c r="AB134" s="641"/>
      <c r="AC134" s="641"/>
      <c r="AD134" s="641"/>
      <c r="AE134" s="641"/>
      <c r="AF134" s="641"/>
      <c r="AG134" s="641"/>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87">
        <f>'（別添）_計画書（歯科診療所及びⅡを算定する有床診療所）'!AB115</f>
        <v>0</v>
      </c>
      <c r="AC135" s="887"/>
      <c r="AD135" s="887"/>
      <c r="AE135" s="887"/>
      <c r="AF135" s="887"/>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87">
        <f>'（別添）_計画書（歯科診療所及びⅡを算定する有床診療所）'!AB116</f>
        <v>0</v>
      </c>
      <c r="AC136" s="687"/>
      <c r="AD136" s="687"/>
      <c r="AE136" s="687"/>
      <c r="AF136" s="687"/>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87">
        <f>'（別添）_計画書（歯科診療所及びⅡを算定する有床診療所）'!AB117</f>
        <v>0</v>
      </c>
      <c r="AC137" s="687"/>
      <c r="AD137" s="687"/>
      <c r="AE137" s="687"/>
      <c r="AF137" s="687"/>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59"/>
      <c r="AC138" s="659"/>
      <c r="AD138" s="659"/>
      <c r="AE138" s="659"/>
      <c r="AF138" s="659"/>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3">
        <f>205000*AB135</f>
        <v>0</v>
      </c>
      <c r="AC139" s="643"/>
      <c r="AD139" s="643"/>
      <c r="AE139" s="643"/>
      <c r="AF139" s="643"/>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8">
        <f>AB138-AB136</f>
        <v>0</v>
      </c>
      <c r="AC140" s="658"/>
      <c r="AD140" s="658"/>
      <c r="AE140" s="658"/>
      <c r="AF140" s="658"/>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58">
        <f>AB139-AB137</f>
        <v>0</v>
      </c>
      <c r="AC141" s="658"/>
      <c r="AD141" s="658"/>
      <c r="AE141" s="658"/>
      <c r="AF141" s="658"/>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3">
        <f>1000*AB135</f>
        <v>0</v>
      </c>
      <c r="AC142" s="643"/>
      <c r="AD142" s="643"/>
      <c r="AE142" s="643"/>
      <c r="AF142" s="643"/>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44">
        <f>AB141-AB142</f>
        <v>0</v>
      </c>
      <c r="AC143" s="644"/>
      <c r="AD143" s="644"/>
      <c r="AE143" s="644"/>
      <c r="AF143" s="644"/>
      <c r="AG143" s="135" t="s">
        <v>297</v>
      </c>
    </row>
    <row r="144" spans="1:35" ht="16.350000000000001"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92">
        <f>IFERROR(AB143/AB137*100,0)</f>
        <v>0</v>
      </c>
      <c r="AC144" s="892"/>
      <c r="AD144" s="892"/>
      <c r="AE144" s="892"/>
      <c r="AF144" s="892"/>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87">
        <f>'（別添）_計画書（歯科診療所及びⅡを算定する有床診療所）'!AB127</f>
        <v>0</v>
      </c>
      <c r="AC147" s="887"/>
      <c r="AD147" s="887"/>
      <c r="AE147" s="887"/>
      <c r="AF147" s="887"/>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87">
        <f>'（別添）_計画書（歯科診療所及びⅡを算定する有床診療所）'!AB128</f>
        <v>0</v>
      </c>
      <c r="AC148" s="687"/>
      <c r="AD148" s="687"/>
      <c r="AE148" s="687"/>
      <c r="AF148" s="687"/>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87">
        <f>'（別添）_計画書（歯科診療所及びⅡを算定する有床診療所）'!AB129</f>
        <v>0</v>
      </c>
      <c r="AC149" s="687"/>
      <c r="AD149" s="687"/>
      <c r="AE149" s="687"/>
      <c r="AF149" s="687"/>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59"/>
      <c r="AC150" s="659"/>
      <c r="AD150" s="659"/>
      <c r="AE150" s="659"/>
      <c r="AF150" s="659"/>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f>205000*AB147</f>
        <v>0</v>
      </c>
      <c r="AC151" s="643"/>
      <c r="AD151" s="643"/>
      <c r="AE151" s="643"/>
      <c r="AF151" s="643"/>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8">
        <f>AB150-AB148</f>
        <v>0</v>
      </c>
      <c r="AC152" s="658"/>
      <c r="AD152" s="658"/>
      <c r="AE152" s="658"/>
      <c r="AF152" s="658"/>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58">
        <f>AB151-AB149</f>
        <v>0</v>
      </c>
      <c r="AC153" s="658"/>
      <c r="AD153" s="658"/>
      <c r="AE153" s="658"/>
      <c r="AF153" s="658"/>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f>1000*AB147</f>
        <v>0</v>
      </c>
      <c r="AC154" s="643"/>
      <c r="AD154" s="643"/>
      <c r="AE154" s="643"/>
      <c r="AF154" s="643"/>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44">
        <f>AB153-AB154</f>
        <v>0</v>
      </c>
      <c r="AC155" s="644"/>
      <c r="AD155" s="644"/>
      <c r="AE155" s="644"/>
      <c r="AF155" s="644"/>
      <c r="AG155" s="135" t="s">
        <v>297</v>
      </c>
    </row>
    <row r="156" spans="1:35" ht="16.350000000000001"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92">
        <f>IFERROR(AB155/AB149*100,0)</f>
        <v>0</v>
      </c>
      <c r="AC156" s="892"/>
      <c r="AD156" s="892"/>
      <c r="AE156" s="892"/>
      <c r="AF156" s="892"/>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55"/>
      <c r="G160" s="655"/>
      <c r="H160" s="3" t="s">
        <v>16</v>
      </c>
      <c r="I160" s="655"/>
      <c r="J160" s="655"/>
      <c r="K160" s="3" t="s">
        <v>264</v>
      </c>
      <c r="L160" s="655"/>
      <c r="M160" s="655"/>
      <c r="N160" s="3" t="s">
        <v>18</v>
      </c>
      <c r="O160" s="3"/>
      <c r="P160" s="3"/>
      <c r="Q160" s="3" t="s">
        <v>486</v>
      </c>
      <c r="R160" s="3"/>
      <c r="S160" s="3"/>
      <c r="T160" s="3"/>
      <c r="U160" s="656"/>
      <c r="V160" s="656"/>
      <c r="W160" s="656"/>
      <c r="X160" s="656"/>
      <c r="Y160" s="656"/>
      <c r="Z160" s="656"/>
      <c r="AA160" s="656"/>
      <c r="AB160" s="656"/>
      <c r="AC160" s="656"/>
      <c r="AD160" s="656"/>
      <c r="AE160" s="656"/>
      <c r="AF160" s="65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c r="A3" s="899" t="s">
        <v>520</v>
      </c>
      <c r="B3" s="899"/>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row>
    <row r="4" spans="1:39">
      <c r="A4" s="122"/>
      <c r="B4" s="122"/>
      <c r="C4" s="122"/>
      <c r="D4" s="122"/>
      <c r="E4" s="122"/>
      <c r="G4" s="122"/>
      <c r="H4" s="122"/>
      <c r="I4" s="122"/>
    </row>
    <row r="5" spans="1:39">
      <c r="A5" s="35" t="s">
        <v>28</v>
      </c>
      <c r="B5" s="605" t="s">
        <v>29</v>
      </c>
      <c r="C5" s="605"/>
      <c r="D5" s="605"/>
      <c r="E5" s="605"/>
      <c r="F5" s="605"/>
      <c r="G5" s="605"/>
      <c r="H5" s="609" t="str">
        <f>IF(別添2!E6=0,"",別添2!E6)</f>
        <v/>
      </c>
      <c r="I5" s="609"/>
      <c r="J5" s="609"/>
      <c r="K5" s="609"/>
      <c r="L5" s="609"/>
      <c r="M5" s="609"/>
      <c r="N5" s="609"/>
      <c r="O5" s="609"/>
      <c r="P5" s="609"/>
      <c r="Q5" s="609"/>
      <c r="R5" s="609"/>
      <c r="S5" s="609"/>
      <c r="T5" s="609"/>
    </row>
    <row r="6" spans="1:39">
      <c r="B6" s="605" t="s">
        <v>30</v>
      </c>
      <c r="C6" s="605"/>
      <c r="D6" s="605"/>
      <c r="E6" s="605"/>
      <c r="F6" s="605"/>
      <c r="G6" s="605"/>
      <c r="H6" s="607" t="str">
        <f>IF(別添2!H27=0,"",別添2!H27)</f>
        <v/>
      </c>
      <c r="I6" s="607"/>
      <c r="J6" s="607"/>
      <c r="K6" s="607"/>
      <c r="L6" s="607"/>
      <c r="M6" s="607"/>
      <c r="N6" s="607"/>
      <c r="O6" s="607"/>
      <c r="P6" s="607"/>
      <c r="Q6" s="607"/>
      <c r="R6" s="607"/>
      <c r="S6" s="607"/>
      <c r="T6" s="607"/>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15"/>
      <c r="I9" s="61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98"/>
      <c r="N18" s="898"/>
      <c r="O18" s="898"/>
      <c r="P18" s="898"/>
      <c r="Q18" s="898"/>
      <c r="R18" s="898"/>
      <c r="S18" s="898"/>
      <c r="T18" s="43" t="s">
        <v>100</v>
      </c>
      <c r="U18" s="44"/>
      <c r="V18" s="286"/>
      <c r="W18" s="285"/>
      <c r="X18" s="287"/>
      <c r="Y18" s="285"/>
      <c r="Z18" s="897"/>
      <c r="AA18" s="897"/>
      <c r="AB18" s="897"/>
      <c r="AC18" s="897"/>
      <c r="AD18" s="897"/>
      <c r="AE18" s="897"/>
      <c r="AF18" s="897"/>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6"/>
      <c r="N30" s="896"/>
      <c r="O30" s="896"/>
      <c r="P30" s="896"/>
      <c r="Q30" s="896"/>
      <c r="R30" s="896"/>
      <c r="S30" s="896"/>
      <c r="T30" s="43" t="s">
        <v>114</v>
      </c>
      <c r="U30" s="280"/>
      <c r="V30" s="286"/>
      <c r="W30" s="280"/>
      <c r="X30" s="287"/>
      <c r="Y30" s="280"/>
      <c r="Z30" s="897"/>
      <c r="AA30" s="897"/>
      <c r="AB30" s="897"/>
      <c r="AC30" s="897"/>
      <c r="AD30" s="897"/>
      <c r="AE30" s="897"/>
      <c r="AF30" s="897"/>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6"/>
      <c r="N32" s="896"/>
      <c r="O32" s="896"/>
      <c r="P32" s="896"/>
      <c r="Q32" s="896"/>
      <c r="R32" s="896"/>
      <c r="S32" s="896"/>
      <c r="T32" s="43" t="s">
        <v>114</v>
      </c>
      <c r="U32" s="280"/>
      <c r="V32" s="286"/>
      <c r="W32" s="280"/>
      <c r="X32" s="287"/>
      <c r="Y32" s="280"/>
      <c r="Z32" s="897"/>
      <c r="AA32" s="897"/>
      <c r="AB32" s="897"/>
      <c r="AC32" s="897"/>
      <c r="AD32" s="897"/>
      <c r="AE32" s="897"/>
      <c r="AF32" s="897"/>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6"/>
      <c r="N34" s="896"/>
      <c r="O34" s="896"/>
      <c r="P34" s="896"/>
      <c r="Q34" s="896"/>
      <c r="R34" s="896"/>
      <c r="S34" s="896"/>
      <c r="T34" s="43" t="s">
        <v>114</v>
      </c>
      <c r="U34" s="280"/>
      <c r="V34" s="286"/>
      <c r="W34" s="280"/>
      <c r="X34" s="287"/>
      <c r="Y34" s="280"/>
      <c r="Z34" s="897"/>
      <c r="AA34" s="897"/>
      <c r="AB34" s="897"/>
      <c r="AC34" s="897"/>
      <c r="AD34" s="897"/>
      <c r="AE34" s="897"/>
      <c r="AF34" s="897"/>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6"/>
      <c r="N36" s="896"/>
      <c r="O36" s="896"/>
      <c r="P36" s="896"/>
      <c r="Q36" s="896"/>
      <c r="R36" s="896"/>
      <c r="S36" s="896"/>
      <c r="T36" s="43" t="s">
        <v>114</v>
      </c>
      <c r="U36" s="285"/>
      <c r="V36" s="286"/>
      <c r="W36" s="285"/>
      <c r="X36" s="287"/>
      <c r="Y36" s="285"/>
      <c r="Z36" s="897"/>
      <c r="AA36" s="897"/>
      <c r="AB36" s="897"/>
      <c r="AC36" s="897"/>
      <c r="AD36" s="897"/>
      <c r="AE36" s="897"/>
      <c r="AF36" s="897"/>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6"/>
      <c r="N38" s="896"/>
      <c r="O38" s="896"/>
      <c r="P38" s="896"/>
      <c r="Q38" s="896"/>
      <c r="R38" s="896"/>
      <c r="S38" s="896"/>
      <c r="T38" s="43" t="s">
        <v>114</v>
      </c>
      <c r="U38" s="285"/>
      <c r="V38" s="286"/>
      <c r="W38" s="285"/>
      <c r="X38" s="287"/>
      <c r="Y38" s="285"/>
      <c r="Z38" s="897"/>
      <c r="AA38" s="897"/>
      <c r="AB38" s="897"/>
      <c r="AC38" s="897"/>
      <c r="AD38" s="897"/>
      <c r="AE38" s="897"/>
      <c r="AF38" s="897"/>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6"/>
      <c r="N40" s="896"/>
      <c r="O40" s="896"/>
      <c r="P40" s="896"/>
      <c r="Q40" s="896"/>
      <c r="R40" s="896"/>
      <c r="S40" s="896"/>
      <c r="T40" s="43" t="s">
        <v>114</v>
      </c>
      <c r="U40" s="280"/>
      <c r="V40" s="286"/>
      <c r="W40" s="280"/>
      <c r="X40" s="287"/>
      <c r="Y40" s="280"/>
      <c r="Z40" s="897"/>
      <c r="AA40" s="897"/>
      <c r="AB40" s="897"/>
      <c r="AC40" s="897"/>
      <c r="AD40" s="897"/>
      <c r="AE40" s="897"/>
      <c r="AF40" s="897"/>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6"/>
      <c r="N42" s="896"/>
      <c r="O42" s="896"/>
      <c r="P42" s="896"/>
      <c r="Q42" s="896"/>
      <c r="R42" s="896"/>
      <c r="S42" s="896"/>
      <c r="T42" s="43" t="s">
        <v>114</v>
      </c>
      <c r="U42" s="280"/>
      <c r="V42" s="286"/>
      <c r="W42" s="280"/>
      <c r="X42" s="287"/>
      <c r="Y42" s="280"/>
      <c r="Z42" s="897"/>
      <c r="AA42" s="897"/>
      <c r="AB42" s="897"/>
      <c r="AC42" s="897"/>
      <c r="AD42" s="897"/>
      <c r="AE42" s="897"/>
      <c r="AF42" s="897"/>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6"/>
      <c r="N44" s="896"/>
      <c r="O44" s="896"/>
      <c r="P44" s="896"/>
      <c r="Q44" s="896"/>
      <c r="R44" s="896"/>
      <c r="S44" s="896"/>
      <c r="T44" s="43" t="s">
        <v>114</v>
      </c>
      <c r="U44" s="285"/>
      <c r="V44" s="286"/>
      <c r="W44" s="285"/>
      <c r="X44" s="287"/>
      <c r="Y44" s="285"/>
      <c r="Z44" s="897"/>
      <c r="AA44" s="897"/>
      <c r="AB44" s="897"/>
      <c r="AC44" s="897"/>
      <c r="AD44" s="897"/>
      <c r="AE44" s="897"/>
      <c r="AF44" s="897"/>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3">
        <f>SUM(M29:S44)</f>
        <v>0</v>
      </c>
      <c r="N51" s="893"/>
      <c r="O51" s="893"/>
      <c r="P51" s="893"/>
      <c r="Q51" s="893"/>
      <c r="R51" s="893"/>
      <c r="S51" s="893"/>
      <c r="T51" s="43" t="s">
        <v>114</v>
      </c>
      <c r="U51" s="44"/>
      <c r="V51" s="292"/>
      <c r="W51" s="288"/>
      <c r="X51" s="291"/>
      <c r="Y51" s="288"/>
      <c r="Z51" s="894"/>
      <c r="AA51" s="894"/>
      <c r="AB51" s="894"/>
      <c r="AC51" s="894"/>
      <c r="AD51" s="894"/>
      <c r="AE51" s="894"/>
      <c r="AF51" s="894"/>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3">
        <f>M30*AK30+M32*AK32+M34*AK34+M36*AK36+M38*AK38+M40*AK40+M42*AK42+M44*AK44</f>
        <v>0</v>
      </c>
      <c r="N53" s="893"/>
      <c r="O53" s="893"/>
      <c r="P53" s="893"/>
      <c r="Q53" s="893"/>
      <c r="R53" s="893"/>
      <c r="S53" s="893"/>
      <c r="T53" s="43" t="s">
        <v>129</v>
      </c>
      <c r="U53" s="44"/>
      <c r="V53" s="292"/>
      <c r="W53" s="288"/>
      <c r="X53" s="291"/>
      <c r="Y53" s="288"/>
      <c r="Z53" s="894"/>
      <c r="AA53" s="894"/>
      <c r="AB53" s="894"/>
      <c r="AC53" s="894"/>
      <c r="AD53" s="894"/>
      <c r="AE53" s="894"/>
      <c r="AF53" s="894"/>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36" t="e">
        <f>ROUNDDOWN(M53*10/M18,4)</f>
        <v>#DIV/0!</v>
      </c>
      <c r="N56" s="636"/>
      <c r="O56" s="636"/>
      <c r="P56" s="636"/>
      <c r="Q56" s="636"/>
      <c r="R56" s="636"/>
      <c r="S56" s="636"/>
      <c r="T56" s="43"/>
      <c r="U56" s="44"/>
      <c r="V56" s="292"/>
      <c r="W56" s="288"/>
      <c r="X56" s="291"/>
      <c r="Y56" s="288"/>
      <c r="Z56" s="895"/>
      <c r="AA56" s="895"/>
      <c r="AB56" s="895"/>
      <c r="AC56" s="895"/>
      <c r="AD56" s="895"/>
      <c r="AE56" s="895"/>
      <c r="AF56" s="895"/>
      <c r="AG56" s="291"/>
    </row>
    <row r="57" spans="1:39" s="303" customFormat="1" ht="19.5">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OQ1" workbookViewId="0">
      <selection activeCell="O21" sqref="O21:P21"/>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1933</v>
      </c>
    </row>
    <row r="2" spans="1:797">
      <c r="A2" s="201" t="s">
        <v>1313</v>
      </c>
      <c r="B2" s="259">
        <f>'（別添）_実績報告書（病院及び有床診療所）'!J5</f>
        <v>0</v>
      </c>
      <c r="C2" s="201">
        <f>'（別添）_実績報告書（病院及び有床診療所）'!J9</f>
        <v>0</v>
      </c>
      <c r="D2" s="201">
        <f>'（別添）_実績報告書（病院及び有床診療所）'!J10</f>
        <v>0</v>
      </c>
      <c r="E2" s="201" t="s">
        <v>1760</v>
      </c>
      <c r="F2" s="201" t="s">
        <v>1760</v>
      </c>
      <c r="G2" s="201" t="s">
        <v>1760</v>
      </c>
      <c r="H2" s="201" t="str">
        <f>'（別添）_実績報告書（病院及び有床診療所）'!J7&amp;'（別添）_実績報告書（病院及び有床診療所）'!J8</f>
        <v>（選択してください）</v>
      </c>
      <c r="I2" s="201">
        <f>'（別添）_実績報告書（病院及び有床診療所）'!J6</f>
        <v>0</v>
      </c>
      <c r="J2" s="201">
        <f>'（別添）_実績報告書（病院及び有床診療所）'!U173</f>
        <v>0</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f>'（別添）_実績報告書（病院及び有床診療所）'!J5</f>
        <v>0</v>
      </c>
      <c r="OF2" s="201">
        <f>'（別添）_実績報告書（病院及び有床診療所）'!J6</f>
        <v>0</v>
      </c>
      <c r="OG2" s="201" t="s">
        <v>1760</v>
      </c>
      <c r="OH2" s="201">
        <f>+'（別添）_実績報告書（病院及び有床診療所）'!$E$18</f>
        <v>0</v>
      </c>
      <c r="OI2" s="201">
        <f>+'（別添）_実績報告書（病院及び有床診療所）'!$H$18</f>
        <v>0</v>
      </c>
      <c r="OJ2" s="201">
        <f>+'（別添）_実績報告書（病院及び有床診療所）'!$O$18</f>
        <v>0</v>
      </c>
      <c r="OK2" s="201">
        <f>+'（別添）_実績報告書（病院及び有床診療所）'!$R$18</f>
        <v>0</v>
      </c>
      <c r="OL2" s="201">
        <f>+'（別添）_実績報告書（病院及び有床診療所）'!$V$18</f>
        <v>1</v>
      </c>
      <c r="OM2" s="201">
        <f>+'（別添）_実績報告書（病院及び有床診療所）'!$E$21</f>
        <v>0</v>
      </c>
      <c r="ON2" s="201">
        <f>+'（別添）_実績報告書（病院及び有床診療所）'!$H$21</f>
        <v>0</v>
      </c>
      <c r="OO2" s="201">
        <f>+'（別添）_実績報告書（病院及び有床診療所）'!$O$21</f>
        <v>0</v>
      </c>
      <c r="OP2" s="201">
        <f>+'（別添）_実績報告書（病院及び有床診療所）'!$R$21</f>
        <v>0</v>
      </c>
      <c r="OQ2" s="201">
        <f>+'（別添）_実績報告書（病院及び有床診療所）'!$V$21</f>
        <v>1</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0</v>
      </c>
      <c r="QB2" s="201" t="s">
        <v>1760</v>
      </c>
      <c r="QC2" s="201" t="s">
        <v>1760</v>
      </c>
      <c r="QD2" s="201" t="s">
        <v>1760</v>
      </c>
      <c r="QE2" s="201" t="s">
        <v>1760</v>
      </c>
      <c r="QF2" s="201" t="s">
        <v>1760</v>
      </c>
      <c r="QG2" s="201" t="s">
        <v>1760</v>
      </c>
      <c r="QH2" s="201" t="s">
        <v>1760</v>
      </c>
      <c r="QI2" s="201" t="s">
        <v>1760</v>
      </c>
      <c r="QJ2" s="201" t="b">
        <f>+'（別添）_実績報告書（病院及び有床診療所）'!$AH$60</f>
        <v>0</v>
      </c>
      <c r="QK2" s="201">
        <f>+'（別添）_実績報告書（病院及び有床診療所）'!$AB$92</f>
        <v>0</v>
      </c>
      <c r="QL2" s="202">
        <f>'（別添）_実績報告書（病院及び有床診療所）'!AB93</f>
        <v>0</v>
      </c>
      <c r="QM2" s="202">
        <f>+'（別添）_実績報告書（病院及び有床診療所）'!$AB$94</f>
        <v>0</v>
      </c>
      <c r="QN2" s="202">
        <f>+'（別添）_実績報告書（病院及び有床診療所）'!$AB$95</f>
        <v>0</v>
      </c>
      <c r="QO2" s="202">
        <f>+'（別添）_実績報告書（病院及び有床診療所）'!$AB$96</f>
        <v>0</v>
      </c>
      <c r="QP2" s="202">
        <f>+'（別添）_実績報告書（病院及び有床診療所）'!$AB$97</f>
        <v>0</v>
      </c>
      <c r="QQ2" s="201">
        <f>+'（別添）_実績報告書（病院及び有床診療所）'!$AB$98</f>
        <v>0</v>
      </c>
      <c r="QR2" s="203">
        <f>+'（別添）_実績報告書（病院及び有床診療所）'!$AB$101</f>
        <v>0</v>
      </c>
      <c r="QS2" s="202">
        <f>'（別添）_実績報告書（病院及び有床診療所）'!AB102</f>
        <v>0</v>
      </c>
      <c r="QT2" s="202">
        <f>+'（別添）_実績報告書（病院及び有床診療所）'!$AB$103</f>
        <v>0</v>
      </c>
      <c r="QU2" s="202">
        <f>+'（別添）_実績報告書（病院及び有床診療所）'!$AB$104</f>
        <v>0</v>
      </c>
      <c r="QV2" s="202">
        <f>+'（別添）_実績報告書（病院及び有床診療所）'!$AB$105</f>
        <v>0</v>
      </c>
      <c r="QW2" s="202">
        <f>+'（別添）_実績報告書（病院及び有床診療所）'!$AB$106</f>
        <v>0</v>
      </c>
      <c r="QX2" s="201">
        <f>+'（別添）_実績報告書（病院及び有床診療所）'!$AB$107</f>
        <v>0</v>
      </c>
      <c r="QY2" s="203">
        <f>+'（別添）_実績報告書（病院及び有床診療所）'!$AB$110</f>
        <v>0</v>
      </c>
      <c r="QZ2" s="202">
        <f>'（別添）_実績報告書（病院及び有床診療所）'!AB111</f>
        <v>0</v>
      </c>
      <c r="RA2" s="202">
        <f>+'（別添）_実績報告書（病院及び有床診療所）'!$AB$112</f>
        <v>0</v>
      </c>
      <c r="RB2" s="202">
        <f>+'（別添）_実績報告書（病院及び有床診療所）'!$AB$113</f>
        <v>0</v>
      </c>
      <c r="RC2" s="202">
        <f>+'（別添）_実績報告書（病院及び有床診療所）'!$AB$114</f>
        <v>0</v>
      </c>
      <c r="RD2" s="202">
        <f>+'（別添）_実績報告書（病院及び有床診療所）'!$AB$115</f>
        <v>0</v>
      </c>
      <c r="RE2" s="201">
        <f>+'（別添）_実績報告書（病院及び有床診療所）'!$AB$116</f>
        <v>0</v>
      </c>
      <c r="RF2" s="203">
        <f>+'（別添）_実績報告書（病院及び有床診療所）'!$AB$119</f>
        <v>0</v>
      </c>
      <c r="RG2" s="202">
        <f>'（別添）_実績報告書（病院及び有床診療所）'!AB120</f>
        <v>0</v>
      </c>
      <c r="RH2" s="202">
        <f>+'（別添）_実績報告書（病院及び有床診療所）'!$AB$121</f>
        <v>0</v>
      </c>
      <c r="RI2" s="202">
        <f>+'（別添）_実績報告書（病院及び有床診療所）'!$AB$122</f>
        <v>0</v>
      </c>
      <c r="RJ2" s="202">
        <f>+'（別添）_実績報告書（病院及び有床診療所）'!$AB$123</f>
        <v>0</v>
      </c>
      <c r="RK2" s="202">
        <f>+'（別添）_実績報告書（病院及び有床診療所）'!$AB$124</f>
        <v>0</v>
      </c>
      <c r="RL2" s="201">
        <f>+'（別添）_実績報告書（病院及び有床診療所）'!$AB$125</f>
        <v>0</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0</v>
      </c>
      <c r="RU2" s="202">
        <f>'（別添）_実績報告書（病院及び有床診療所）'!AB138</f>
        <v>0</v>
      </c>
      <c r="RV2" s="202">
        <f>+'（別添）_実績報告書（病院及び有床診療所）'!$AB$139</f>
        <v>0</v>
      </c>
      <c r="RW2" s="202">
        <f>+'（別添）_実績報告書（病院及び有床診療所）'!$AB$140</f>
        <v>0</v>
      </c>
      <c r="RX2" s="202">
        <f>+'（別添）_実績報告書（病院及び有床診療所）'!$AB$141</f>
        <v>0</v>
      </c>
      <c r="RY2" s="202">
        <f>+'（別添）_実績報告書（病院及び有床診療所）'!$AB$142</f>
        <v>0</v>
      </c>
      <c r="RZ2" s="202">
        <f>+'（別添）_実績報告書（病院及び有床診療所）'!$AB$143</f>
        <v>0</v>
      </c>
      <c r="SA2" s="202">
        <f>+'（別添）_実績報告書（病院及び有床診療所）'!$AB$147</f>
        <v>0</v>
      </c>
      <c r="SB2" s="201" t="s">
        <v>1548</v>
      </c>
      <c r="SC2" s="202">
        <f>+'（別添）_実績報告書（病院及び有床診療所）'!$AB$149</f>
        <v>0</v>
      </c>
      <c r="SD2" s="201" t="s">
        <v>1548</v>
      </c>
      <c r="SE2" s="202">
        <f>+'（別添）_実績報告書（病院及び有床診療所）'!$AB$151</f>
        <v>0</v>
      </c>
      <c r="SF2" s="201" t="s">
        <v>1548</v>
      </c>
      <c r="SG2" s="202">
        <f>+'（別添）_実績報告書（病院及び有床診療所）'!$AB$153</f>
        <v>0</v>
      </c>
      <c r="SH2" s="202">
        <f>+'（別添）_実績報告書（病院及び有床診療所）'!$AB$154</f>
        <v>0</v>
      </c>
      <c r="SI2" s="202">
        <f>+'（別添）_実績報告書（病院及び有床診療所）'!$AB$155</f>
        <v>0</v>
      </c>
      <c r="SJ2" s="351">
        <f>+'（別添）_実績報告書（病院及び有床診療所）'!$AB$156</f>
        <v>0</v>
      </c>
      <c r="SK2" s="202">
        <f>+'（別添）_実績報告書（病院及び有床診療所）'!$AB$159</f>
        <v>0</v>
      </c>
      <c r="SL2" s="201" t="s">
        <v>1548</v>
      </c>
      <c r="SM2" s="202">
        <f>+'（別添）_実績報告書（病院及び有床診療所）'!$AB$161</f>
        <v>0</v>
      </c>
      <c r="SN2" s="201" t="s">
        <v>1548</v>
      </c>
      <c r="SO2" s="202">
        <f>+'（別添）_実績報告書（病院及び有床診療所）'!$AB$163</f>
        <v>0</v>
      </c>
      <c r="SP2" s="201" t="s">
        <v>1548</v>
      </c>
      <c r="SQ2" s="202">
        <f>+'（別添）_実績報告書（病院及び有床診療所）'!$AB$165</f>
        <v>0</v>
      </c>
      <c r="SR2" s="202">
        <f>+'（別添）_実績報告書（病院及び有床診療所）'!$AB$166</f>
        <v>0</v>
      </c>
      <c r="SS2" s="202">
        <f>+'（別添）_実績報告書（病院及び有床診療所）'!$AB$167</f>
        <v>0</v>
      </c>
      <c r="ST2" s="351">
        <f>+'（別添）_実績報告書（病院及び有床診療所）'!$AB$168</f>
        <v>0</v>
      </c>
      <c r="SU2" s="201">
        <f>+'（別添）_実績報告書（病院及び有床診療所）'!$F$173</f>
        <v>0</v>
      </c>
      <c r="SV2" s="201">
        <f>+'（別添）_実績報告書（病院及び有床診療所）'!$I$173</f>
        <v>0</v>
      </c>
      <c r="SW2" s="201">
        <f>+'（別添）_実績報告書（病院及び有床診療所）'!$L$173</f>
        <v>0</v>
      </c>
      <c r="SX2" s="201">
        <f>+'（別添）_実績報告書（病院及び有床診療所）'!$U$173</f>
        <v>0</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1934</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75"/>
  <cols>
    <col min="4" max="4" width="33.875" bestFit="1" customWidth="1"/>
    <col min="5" max="5" width="17.25" bestFit="1" customWidth="1"/>
  </cols>
  <sheetData>
    <row r="2" spans="2:7">
      <c r="B2" t="s">
        <v>1776</v>
      </c>
      <c r="C2" t="s">
        <v>1777</v>
      </c>
    </row>
    <row r="3" spans="2:7">
      <c r="B3" t="s">
        <v>1778</v>
      </c>
      <c r="C3" t="s">
        <v>1779</v>
      </c>
      <c r="D3" s="523" t="s">
        <v>1780</v>
      </c>
      <c r="E3" t="s">
        <v>1781</v>
      </c>
      <c r="G3">
        <v>1</v>
      </c>
    </row>
    <row r="4" spans="2:7">
      <c r="B4" t="s">
        <v>1782</v>
      </c>
      <c r="C4" t="s">
        <v>1783</v>
      </c>
      <c r="D4" s="523" t="s">
        <v>1784</v>
      </c>
      <c r="E4" t="s">
        <v>1785</v>
      </c>
      <c r="G4">
        <v>2</v>
      </c>
    </row>
    <row r="5" spans="2:7">
      <c r="B5" t="s">
        <v>1786</v>
      </c>
      <c r="C5" t="s">
        <v>1787</v>
      </c>
      <c r="D5" s="523" t="s">
        <v>1788</v>
      </c>
      <c r="E5" t="s">
        <v>1785</v>
      </c>
      <c r="G5">
        <v>3</v>
      </c>
    </row>
    <row r="6" spans="2:7">
      <c r="B6" t="s">
        <v>1789</v>
      </c>
      <c r="C6" t="s">
        <v>1790</v>
      </c>
      <c r="D6" s="523" t="s">
        <v>1791</v>
      </c>
      <c r="E6" t="s">
        <v>1785</v>
      </c>
      <c r="G6">
        <v>4</v>
      </c>
    </row>
    <row r="7" spans="2:7">
      <c r="B7" t="s">
        <v>1792</v>
      </c>
      <c r="C7" t="s">
        <v>1793</v>
      </c>
      <c r="D7" s="523" t="s">
        <v>1794</v>
      </c>
      <c r="E7" t="s">
        <v>1785</v>
      </c>
      <c r="G7">
        <v>5</v>
      </c>
    </row>
    <row r="8" spans="2:7">
      <c r="B8" t="s">
        <v>1795</v>
      </c>
      <c r="C8" t="s">
        <v>1796</v>
      </c>
      <c r="D8" s="523" t="s">
        <v>1797</v>
      </c>
      <c r="E8" t="s">
        <v>1785</v>
      </c>
      <c r="G8">
        <v>6</v>
      </c>
    </row>
    <row r="9" spans="2:7">
      <c r="B9" t="s">
        <v>1798</v>
      </c>
      <c r="C9" t="s">
        <v>1799</v>
      </c>
      <c r="D9" s="523" t="s">
        <v>1800</v>
      </c>
      <c r="E9" t="s">
        <v>1785</v>
      </c>
      <c r="G9">
        <v>7</v>
      </c>
    </row>
    <row r="10" spans="2:7">
      <c r="B10" t="s">
        <v>1801</v>
      </c>
      <c r="C10" t="s">
        <v>1802</v>
      </c>
      <c r="D10" s="523" t="s">
        <v>1803</v>
      </c>
      <c r="E10" t="s">
        <v>1804</v>
      </c>
      <c r="G10">
        <v>8</v>
      </c>
    </row>
    <row r="11" spans="2:7">
      <c r="B11" t="s">
        <v>1805</v>
      </c>
      <c r="C11" t="s">
        <v>1806</v>
      </c>
      <c r="D11" s="523" t="s">
        <v>1807</v>
      </c>
      <c r="E11" t="s">
        <v>1804</v>
      </c>
      <c r="G11">
        <v>9</v>
      </c>
    </row>
    <row r="12" spans="2:7">
      <c r="B12" t="s">
        <v>1808</v>
      </c>
      <c r="C12" t="s">
        <v>1809</v>
      </c>
      <c r="D12" s="523" t="s">
        <v>1810</v>
      </c>
      <c r="E12" t="s">
        <v>1804</v>
      </c>
      <c r="G12">
        <v>10</v>
      </c>
    </row>
    <row r="13" spans="2:7">
      <c r="B13" t="s">
        <v>1811</v>
      </c>
      <c r="C13" t="s">
        <v>1812</v>
      </c>
      <c r="D13" s="523" t="s">
        <v>1813</v>
      </c>
      <c r="E13" t="s">
        <v>1804</v>
      </c>
      <c r="G13">
        <v>11</v>
      </c>
    </row>
    <row r="14" spans="2:7">
      <c r="B14" t="s">
        <v>1814</v>
      </c>
      <c r="C14" t="s">
        <v>1815</v>
      </c>
      <c r="D14" s="523" t="s">
        <v>1816</v>
      </c>
      <c r="E14" t="s">
        <v>1804</v>
      </c>
      <c r="G14">
        <v>12</v>
      </c>
    </row>
    <row r="15" spans="2:7">
      <c r="B15" t="s">
        <v>1817</v>
      </c>
      <c r="C15" t="s">
        <v>1637</v>
      </c>
      <c r="D15" s="523" t="s">
        <v>1818</v>
      </c>
      <c r="E15" t="s">
        <v>1804</v>
      </c>
      <c r="G15">
        <v>13</v>
      </c>
    </row>
    <row r="16" spans="2:7">
      <c r="B16" t="s">
        <v>1819</v>
      </c>
      <c r="C16" t="s">
        <v>1820</v>
      </c>
      <c r="D16" s="523" t="s">
        <v>1821</v>
      </c>
      <c r="E16" t="s">
        <v>1804</v>
      </c>
      <c r="G16">
        <v>14</v>
      </c>
    </row>
    <row r="17" spans="2:7">
      <c r="B17" t="s">
        <v>1822</v>
      </c>
      <c r="C17" t="s">
        <v>1823</v>
      </c>
      <c r="D17" s="523" t="s">
        <v>1824</v>
      </c>
      <c r="E17" t="s">
        <v>1804</v>
      </c>
      <c r="G17">
        <v>15</v>
      </c>
    </row>
    <row r="18" spans="2:7">
      <c r="B18" t="s">
        <v>1825</v>
      </c>
      <c r="C18" t="s">
        <v>1826</v>
      </c>
      <c r="D18" s="523" t="s">
        <v>1827</v>
      </c>
      <c r="E18" t="s">
        <v>1828</v>
      </c>
      <c r="G18">
        <v>16</v>
      </c>
    </row>
    <row r="19" spans="2:7">
      <c r="B19" t="s">
        <v>1829</v>
      </c>
      <c r="C19" t="s">
        <v>1830</v>
      </c>
      <c r="D19" t="s">
        <v>1831</v>
      </c>
      <c r="E19" t="s">
        <v>1828</v>
      </c>
      <c r="G19">
        <v>17</v>
      </c>
    </row>
    <row r="20" spans="2:7">
      <c r="B20" t="s">
        <v>1832</v>
      </c>
      <c r="C20" t="s">
        <v>1833</v>
      </c>
      <c r="D20" t="s">
        <v>1834</v>
      </c>
      <c r="E20" t="s">
        <v>1835</v>
      </c>
      <c r="G20">
        <v>18</v>
      </c>
    </row>
    <row r="21" spans="2:7">
      <c r="B21" t="s">
        <v>1836</v>
      </c>
      <c r="C21" t="s">
        <v>1837</v>
      </c>
      <c r="D21" t="s">
        <v>1838</v>
      </c>
      <c r="E21" t="s">
        <v>1804</v>
      </c>
      <c r="G21">
        <v>19</v>
      </c>
    </row>
    <row r="22" spans="2:7">
      <c r="B22" t="s">
        <v>1839</v>
      </c>
      <c r="C22" t="s">
        <v>1840</v>
      </c>
      <c r="D22" t="s">
        <v>1841</v>
      </c>
      <c r="E22" t="s">
        <v>1804</v>
      </c>
      <c r="G22">
        <v>20</v>
      </c>
    </row>
    <row r="23" spans="2:7">
      <c r="B23" t="s">
        <v>1842</v>
      </c>
      <c r="C23" t="s">
        <v>1843</v>
      </c>
      <c r="D23" t="s">
        <v>1844</v>
      </c>
      <c r="E23" t="s">
        <v>1828</v>
      </c>
      <c r="G23">
        <v>21</v>
      </c>
    </row>
    <row r="24" spans="2:7">
      <c r="B24" t="s">
        <v>1845</v>
      </c>
      <c r="C24" t="s">
        <v>1846</v>
      </c>
      <c r="D24" t="s">
        <v>1847</v>
      </c>
      <c r="E24" t="s">
        <v>1828</v>
      </c>
      <c r="G24">
        <v>22</v>
      </c>
    </row>
    <row r="25" spans="2:7">
      <c r="B25" t="s">
        <v>1848</v>
      </c>
      <c r="C25" t="s">
        <v>1849</v>
      </c>
      <c r="D25" t="s">
        <v>1850</v>
      </c>
      <c r="E25" t="s">
        <v>1828</v>
      </c>
      <c r="G25">
        <v>23</v>
      </c>
    </row>
    <row r="26" spans="2:7">
      <c r="B26" t="s">
        <v>1851</v>
      </c>
      <c r="C26" t="s">
        <v>1852</v>
      </c>
      <c r="D26" t="s">
        <v>1853</v>
      </c>
      <c r="E26" t="s">
        <v>1828</v>
      </c>
      <c r="G26">
        <v>24</v>
      </c>
    </row>
    <row r="27" spans="2:7">
      <c r="B27" t="s">
        <v>1854</v>
      </c>
      <c r="C27" t="s">
        <v>1855</v>
      </c>
      <c r="D27" t="s">
        <v>1856</v>
      </c>
      <c r="E27" t="s">
        <v>1835</v>
      </c>
      <c r="G27">
        <v>25</v>
      </c>
    </row>
    <row r="28" spans="2:7">
      <c r="B28" t="s">
        <v>1857</v>
      </c>
      <c r="C28" t="s">
        <v>1858</v>
      </c>
      <c r="D28" t="s">
        <v>1859</v>
      </c>
      <c r="E28" t="s">
        <v>1835</v>
      </c>
      <c r="G28">
        <v>26</v>
      </c>
    </row>
    <row r="29" spans="2:7">
      <c r="B29" t="s">
        <v>1860</v>
      </c>
      <c r="C29" t="s">
        <v>1861</v>
      </c>
      <c r="D29" t="s">
        <v>1862</v>
      </c>
      <c r="E29" t="s">
        <v>1835</v>
      </c>
      <c r="G29">
        <v>27</v>
      </c>
    </row>
    <row r="30" spans="2:7">
      <c r="B30" t="s">
        <v>1863</v>
      </c>
      <c r="C30" t="s">
        <v>1864</v>
      </c>
      <c r="D30" t="s">
        <v>1865</v>
      </c>
      <c r="E30" t="s">
        <v>1835</v>
      </c>
      <c r="G30">
        <v>28</v>
      </c>
    </row>
    <row r="31" spans="2:7">
      <c r="B31" t="s">
        <v>1866</v>
      </c>
      <c r="C31" t="s">
        <v>1867</v>
      </c>
      <c r="D31" t="s">
        <v>1868</v>
      </c>
      <c r="E31" t="s">
        <v>1835</v>
      </c>
      <c r="G31">
        <v>29</v>
      </c>
    </row>
    <row r="32" spans="2:7">
      <c r="B32" t="s">
        <v>1869</v>
      </c>
      <c r="C32" t="s">
        <v>1870</v>
      </c>
      <c r="D32" t="s">
        <v>1871</v>
      </c>
      <c r="E32" t="s">
        <v>1835</v>
      </c>
      <c r="G32">
        <v>30</v>
      </c>
    </row>
    <row r="33" spans="2:7">
      <c r="B33" t="s">
        <v>1872</v>
      </c>
      <c r="C33" t="s">
        <v>1873</v>
      </c>
      <c r="D33" t="s">
        <v>1874</v>
      </c>
      <c r="E33" t="s">
        <v>1875</v>
      </c>
      <c r="G33">
        <v>31</v>
      </c>
    </row>
    <row r="34" spans="2:7">
      <c r="B34" t="s">
        <v>1876</v>
      </c>
      <c r="C34" t="s">
        <v>1877</v>
      </c>
      <c r="D34" t="s">
        <v>1878</v>
      </c>
      <c r="E34" t="s">
        <v>1875</v>
      </c>
    </row>
    <row r="35" spans="2:7">
      <c r="B35" t="s">
        <v>1879</v>
      </c>
      <c r="C35" t="s">
        <v>1880</v>
      </c>
      <c r="D35" t="s">
        <v>1881</v>
      </c>
      <c r="E35" t="s">
        <v>1875</v>
      </c>
    </row>
    <row r="36" spans="2:7">
      <c r="B36" t="s">
        <v>1882</v>
      </c>
      <c r="C36" t="s">
        <v>1883</v>
      </c>
      <c r="D36" t="s">
        <v>1884</v>
      </c>
      <c r="E36" t="s">
        <v>1875</v>
      </c>
    </row>
    <row r="37" spans="2:7">
      <c r="B37" t="s">
        <v>1885</v>
      </c>
      <c r="C37" t="s">
        <v>1886</v>
      </c>
      <c r="D37" t="s">
        <v>1887</v>
      </c>
      <c r="E37" t="s">
        <v>1875</v>
      </c>
    </row>
    <row r="38" spans="2:7">
      <c r="B38" t="s">
        <v>1888</v>
      </c>
      <c r="C38" t="s">
        <v>1889</v>
      </c>
      <c r="D38" t="s">
        <v>1890</v>
      </c>
      <c r="E38" t="s">
        <v>1891</v>
      </c>
    </row>
    <row r="39" spans="2:7">
      <c r="B39" t="s">
        <v>1892</v>
      </c>
      <c r="C39" t="s">
        <v>1893</v>
      </c>
      <c r="D39" t="s">
        <v>1894</v>
      </c>
      <c r="E39" t="s">
        <v>1891</v>
      </c>
    </row>
    <row r="40" spans="2:7">
      <c r="B40" t="s">
        <v>1895</v>
      </c>
      <c r="C40" t="s">
        <v>1896</v>
      </c>
      <c r="D40" t="s">
        <v>1897</v>
      </c>
      <c r="E40" t="s">
        <v>1891</v>
      </c>
    </row>
    <row r="41" spans="2:7">
      <c r="B41" t="s">
        <v>1898</v>
      </c>
      <c r="C41" t="s">
        <v>1899</v>
      </c>
      <c r="D41" t="s">
        <v>1900</v>
      </c>
      <c r="E41" t="s">
        <v>1891</v>
      </c>
    </row>
    <row r="42" spans="2:7">
      <c r="B42" t="s">
        <v>1901</v>
      </c>
      <c r="C42" t="s">
        <v>1902</v>
      </c>
      <c r="D42" t="s">
        <v>1903</v>
      </c>
      <c r="E42" t="s">
        <v>1904</v>
      </c>
    </row>
    <row r="43" spans="2:7">
      <c r="B43" t="s">
        <v>1905</v>
      </c>
      <c r="C43" t="s">
        <v>1906</v>
      </c>
      <c r="D43" t="s">
        <v>1907</v>
      </c>
      <c r="E43" t="s">
        <v>1904</v>
      </c>
    </row>
    <row r="44" spans="2:7">
      <c r="B44" t="s">
        <v>1908</v>
      </c>
      <c r="C44" t="s">
        <v>1909</v>
      </c>
      <c r="D44" t="s">
        <v>1910</v>
      </c>
      <c r="E44" t="s">
        <v>1904</v>
      </c>
    </row>
    <row r="45" spans="2:7">
      <c r="B45" t="s">
        <v>1911</v>
      </c>
      <c r="C45" t="s">
        <v>1912</v>
      </c>
      <c r="D45" t="s">
        <v>1913</v>
      </c>
      <c r="E45" t="s">
        <v>1904</v>
      </c>
    </row>
    <row r="46" spans="2:7">
      <c r="B46" t="s">
        <v>1914</v>
      </c>
      <c r="C46" t="s">
        <v>1915</v>
      </c>
      <c r="D46" t="s">
        <v>1916</v>
      </c>
      <c r="E46" t="s">
        <v>1904</v>
      </c>
    </row>
    <row r="47" spans="2:7">
      <c r="B47" t="s">
        <v>1917</v>
      </c>
      <c r="C47" t="s">
        <v>1918</v>
      </c>
      <c r="D47" t="s">
        <v>1919</v>
      </c>
      <c r="E47" t="s">
        <v>1904</v>
      </c>
    </row>
    <row r="48" spans="2:7">
      <c r="B48" t="s">
        <v>1920</v>
      </c>
      <c r="C48" t="s">
        <v>1921</v>
      </c>
      <c r="D48" t="s">
        <v>1922</v>
      </c>
      <c r="E48" t="s">
        <v>1904</v>
      </c>
    </row>
    <row r="49" spans="2:5">
      <c r="B49" t="s">
        <v>1923</v>
      </c>
      <c r="C49" t="s">
        <v>1924</v>
      </c>
      <c r="D49" t="s">
        <v>1925</v>
      </c>
      <c r="E49" t="s">
        <v>1904</v>
      </c>
    </row>
    <row r="50" spans="2:5">
      <c r="B50" t="s">
        <v>1926</v>
      </c>
      <c r="C50" t="s">
        <v>1927</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00" t="s">
        <v>1314</v>
      </c>
      <c r="B2" s="900"/>
      <c r="C2" s="900" t="s">
        <v>1315</v>
      </c>
      <c r="D2" s="900" t="s">
        <v>1316</v>
      </c>
    </row>
    <row r="3" spans="1:11">
      <c r="A3" s="32" t="s">
        <v>1317</v>
      </c>
      <c r="B3" s="32" t="s">
        <v>1318</v>
      </c>
      <c r="C3" s="900"/>
      <c r="D3" s="900"/>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00" t="s">
        <v>1314</v>
      </c>
      <c r="B2" s="900"/>
      <c r="C2" s="900" t="s">
        <v>1488</v>
      </c>
      <c r="D2" s="900" t="s">
        <v>1489</v>
      </c>
      <c r="E2" s="900" t="s">
        <v>1490</v>
      </c>
    </row>
    <row r="3" spans="1:14">
      <c r="A3" s="32" t="s">
        <v>1317</v>
      </c>
      <c r="B3" s="32" t="s">
        <v>1318</v>
      </c>
      <c r="C3" s="900"/>
      <c r="D3" s="900"/>
      <c r="E3" s="900"/>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900" t="s">
        <v>1314</v>
      </c>
      <c r="B13" s="900"/>
      <c r="C13" s="900" t="s">
        <v>1488</v>
      </c>
      <c r="D13" s="900" t="s">
        <v>1489</v>
      </c>
      <c r="E13" s="900" t="s">
        <v>1490</v>
      </c>
    </row>
    <row r="14" spans="1:14">
      <c r="A14" s="32" t="s">
        <v>1317</v>
      </c>
      <c r="B14" s="32" t="s">
        <v>1318</v>
      </c>
      <c r="C14" s="900"/>
      <c r="D14" s="900"/>
      <c r="E14" s="900"/>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604" t="s">
        <v>27</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row>
    <row r="4" spans="1:37" ht="30" customHeight="1">
      <c r="A4" s="122"/>
      <c r="B4" s="122"/>
      <c r="C4" s="122"/>
      <c r="D4" s="122"/>
      <c r="E4" s="122"/>
      <c r="G4" s="122"/>
      <c r="H4" s="122"/>
      <c r="I4" s="122"/>
    </row>
    <row r="5" spans="1:37" ht="30" customHeight="1">
      <c r="A5" s="35" t="s">
        <v>28</v>
      </c>
      <c r="B5" s="605" t="s">
        <v>29</v>
      </c>
      <c r="C5" s="605"/>
      <c r="D5" s="605"/>
      <c r="E5" s="605"/>
      <c r="F5" s="605"/>
      <c r="G5" s="605"/>
      <c r="H5" s="606" t="str">
        <f>IF(別添2!E6="","",別添2!E6)</f>
        <v/>
      </c>
      <c r="I5" s="606"/>
      <c r="J5" s="606"/>
      <c r="K5" s="606"/>
      <c r="L5" s="606"/>
      <c r="M5" s="606"/>
      <c r="N5" s="606"/>
      <c r="O5" s="606"/>
      <c r="P5" s="606"/>
      <c r="Q5" s="606"/>
      <c r="R5" s="606"/>
      <c r="S5" s="606"/>
      <c r="T5" s="606"/>
    </row>
    <row r="6" spans="1:37" ht="30" customHeight="1">
      <c r="B6" s="605" t="s">
        <v>30</v>
      </c>
      <c r="C6" s="605"/>
      <c r="D6" s="605"/>
      <c r="E6" s="605"/>
      <c r="F6" s="605"/>
      <c r="G6" s="605"/>
      <c r="H6" s="607" t="str">
        <f>IF(別添2!H27="","",別添2!H27)</f>
        <v/>
      </c>
      <c r="I6" s="607"/>
      <c r="J6" s="607"/>
      <c r="K6" s="607"/>
      <c r="L6" s="607"/>
      <c r="M6" s="607"/>
      <c r="N6" s="607"/>
      <c r="O6" s="607"/>
      <c r="P6" s="607"/>
      <c r="Q6" s="607"/>
      <c r="R6" s="607"/>
      <c r="S6" s="607"/>
      <c r="T6" s="60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3"/>
      <c r="G19" s="603"/>
      <c r="H19" s="603"/>
      <c r="I19" s="603"/>
      <c r="J19" s="603"/>
      <c r="K19" s="603"/>
      <c r="L19" s="60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608" t="s">
        <v>55</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row>
    <row r="4" spans="1:39" ht="15" customHeight="1">
      <c r="A4" s="122"/>
      <c r="B4" s="122"/>
      <c r="C4" s="122"/>
      <c r="D4" s="122"/>
      <c r="E4" s="122"/>
      <c r="G4" s="122"/>
      <c r="H4" s="122"/>
      <c r="I4" s="122"/>
    </row>
    <row r="5" spans="1:39" ht="24.95" customHeight="1">
      <c r="A5" s="35" t="s">
        <v>28</v>
      </c>
      <c r="B5" s="605" t="s">
        <v>29</v>
      </c>
      <c r="C5" s="605"/>
      <c r="D5" s="605"/>
      <c r="E5" s="605"/>
      <c r="F5" s="605"/>
      <c r="G5" s="605"/>
      <c r="H5" s="609" t="str">
        <f>IF('様式95_外来・在宅ベースアップ評価料（Ⅰ）'!H5=0,"",'様式95_外来・在宅ベースアップ評価料（Ⅰ）'!H5)</f>
        <v/>
      </c>
      <c r="I5" s="609"/>
      <c r="J5" s="609"/>
      <c r="K5" s="609"/>
      <c r="L5" s="609"/>
      <c r="M5" s="609"/>
      <c r="N5" s="609"/>
      <c r="O5" s="609"/>
      <c r="P5" s="609"/>
      <c r="Q5" s="609"/>
      <c r="R5" s="609"/>
      <c r="S5" s="609"/>
      <c r="T5" s="609"/>
    </row>
    <row r="6" spans="1:39" ht="24.9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616"/>
      <c r="K15" s="615"/>
      <c r="L15" s="616" t="s">
        <v>61</v>
      </c>
      <c r="M15" s="616"/>
      <c r="N15" s="615"/>
      <c r="O15" s="616" t="s">
        <v>62</v>
      </c>
      <c r="P15" s="616"/>
      <c r="Q15" s="615"/>
      <c r="R15" s="616" t="s">
        <v>63</v>
      </c>
      <c r="S15" s="616"/>
      <c r="T15" s="615"/>
      <c r="U15" s="616" t="s">
        <v>64</v>
      </c>
      <c r="V15" s="616"/>
      <c r="W15" s="616"/>
    </row>
    <row r="16" spans="1:39" ht="24.95" customHeight="1">
      <c r="A16" s="35"/>
      <c r="B16" s="122"/>
      <c r="C16" s="122"/>
      <c r="D16" s="122"/>
      <c r="E16" s="122"/>
      <c r="F16" s="182"/>
      <c r="G16" s="121" t="s">
        <v>65</v>
      </c>
      <c r="H16" s="122"/>
      <c r="I16" s="122"/>
      <c r="J16" s="616"/>
      <c r="K16" s="615"/>
      <c r="L16" s="616"/>
      <c r="M16" s="616"/>
      <c r="N16" s="615"/>
      <c r="O16" s="616"/>
      <c r="P16" s="616"/>
      <c r="Q16" s="615"/>
      <c r="R16" s="616"/>
      <c r="S16" s="616"/>
      <c r="T16" s="615"/>
      <c r="U16" s="616"/>
      <c r="V16" s="616"/>
      <c r="W16" s="61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26" t="s">
        <v>69</v>
      </c>
      <c r="I20" s="627"/>
      <c r="J20" s="627"/>
      <c r="K20" s="628"/>
      <c r="L20" s="629" t="s">
        <v>70</v>
      </c>
      <c r="M20" s="629"/>
      <c r="N20" s="629"/>
      <c r="O20" s="62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26" t="s">
        <v>71</v>
      </c>
      <c r="I21" s="627"/>
      <c r="J21" s="627"/>
      <c r="K21" s="628"/>
      <c r="L21" s="630" t="s">
        <v>71</v>
      </c>
      <c r="M21" s="624"/>
      <c r="N21" s="624"/>
      <c r="O21" s="63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26" t="s">
        <v>72</v>
      </c>
      <c r="I22" s="627"/>
      <c r="J22" s="627"/>
      <c r="K22" s="628"/>
      <c r="L22" s="632"/>
      <c r="M22" s="621"/>
      <c r="N22" s="621"/>
      <c r="O22" s="63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26" t="s">
        <v>73</v>
      </c>
      <c r="I23" s="627"/>
      <c r="J23" s="627"/>
      <c r="K23" s="628"/>
      <c r="L23" s="634"/>
      <c r="M23" s="623"/>
      <c r="N23" s="623"/>
      <c r="O23" s="63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26" t="s">
        <v>74</v>
      </c>
      <c r="I24" s="627"/>
      <c r="J24" s="627"/>
      <c r="K24" s="628"/>
      <c r="L24" s="630" t="s">
        <v>74</v>
      </c>
      <c r="M24" s="624"/>
      <c r="N24" s="624"/>
      <c r="O24" s="63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26" t="s">
        <v>75</v>
      </c>
      <c r="I25" s="627"/>
      <c r="J25" s="627"/>
      <c r="K25" s="628"/>
      <c r="L25" s="632"/>
      <c r="M25" s="621"/>
      <c r="N25" s="621"/>
      <c r="O25" s="63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26" t="s">
        <v>76</v>
      </c>
      <c r="I26" s="627"/>
      <c r="J26" s="627"/>
      <c r="K26" s="628"/>
      <c r="L26" s="634"/>
      <c r="M26" s="623"/>
      <c r="N26" s="623"/>
      <c r="O26" s="63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26" t="s">
        <v>77</v>
      </c>
      <c r="I27" s="627"/>
      <c r="J27" s="627"/>
      <c r="K27" s="628"/>
      <c r="L27" s="630" t="s">
        <v>77</v>
      </c>
      <c r="M27" s="624"/>
      <c r="N27" s="624"/>
      <c r="O27" s="63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26" t="s">
        <v>78</v>
      </c>
      <c r="I28" s="627"/>
      <c r="J28" s="627"/>
      <c r="K28" s="628"/>
      <c r="L28" s="632"/>
      <c r="M28" s="621"/>
      <c r="N28" s="621"/>
      <c r="O28" s="63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26" t="s">
        <v>79</v>
      </c>
      <c r="I29" s="627"/>
      <c r="J29" s="627"/>
      <c r="K29" s="628"/>
      <c r="L29" s="634"/>
      <c r="M29" s="623"/>
      <c r="N29" s="623"/>
      <c r="O29" s="63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26" t="s">
        <v>80</v>
      </c>
      <c r="I30" s="627"/>
      <c r="J30" s="627"/>
      <c r="K30" s="628"/>
      <c r="L30" s="630" t="s">
        <v>80</v>
      </c>
      <c r="M30" s="624"/>
      <c r="N30" s="624"/>
      <c r="O30" s="63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26" t="s">
        <v>81</v>
      </c>
      <c r="I31" s="627"/>
      <c r="J31" s="627"/>
      <c r="K31" s="628"/>
      <c r="L31" s="632"/>
      <c r="M31" s="621"/>
      <c r="N31" s="621"/>
      <c r="O31" s="63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26" t="s">
        <v>82</v>
      </c>
      <c r="I32" s="627"/>
      <c r="J32" s="627"/>
      <c r="K32" s="628"/>
      <c r="L32" s="634"/>
      <c r="M32" s="623"/>
      <c r="N32" s="623"/>
      <c r="O32" s="63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603"/>
      <c r="K34" s="603"/>
      <c r="L34" s="603"/>
      <c r="M34" s="603"/>
      <c r="N34" s="603"/>
      <c r="O34" s="603"/>
      <c r="P34" s="60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618"/>
      <c r="N47" s="618"/>
      <c r="O47" s="618"/>
      <c r="P47" s="618"/>
      <c r="Q47" s="618"/>
      <c r="R47" s="618"/>
      <c r="S47" s="618"/>
      <c r="T47" s="122" t="s">
        <v>100</v>
      </c>
      <c r="V47" s="121" t="s">
        <v>101</v>
      </c>
      <c r="W47" s="34"/>
      <c r="X47" s="122"/>
      <c r="Y47" s="34"/>
      <c r="Z47" s="603"/>
      <c r="AA47" s="603"/>
      <c r="AB47" s="603"/>
      <c r="AC47" s="603"/>
      <c r="AD47" s="603"/>
      <c r="AE47" s="603"/>
      <c r="AF47" s="60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603"/>
      <c r="N62" s="603"/>
      <c r="O62" s="603"/>
      <c r="P62" s="603"/>
      <c r="Q62" s="603"/>
      <c r="R62" s="603"/>
      <c r="S62" s="603"/>
      <c r="T62" s="122" t="s">
        <v>114</v>
      </c>
      <c r="V62" s="121" t="s">
        <v>101</v>
      </c>
      <c r="X62" s="122"/>
      <c r="Z62" s="603"/>
      <c r="AA62" s="603"/>
      <c r="AB62" s="603"/>
      <c r="AC62" s="603"/>
      <c r="AD62" s="603"/>
      <c r="AE62" s="603"/>
      <c r="AF62" s="60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603"/>
      <c r="N64" s="603"/>
      <c r="O64" s="603"/>
      <c r="P64" s="603"/>
      <c r="Q64" s="603"/>
      <c r="R64" s="603"/>
      <c r="S64" s="603"/>
      <c r="T64" s="122" t="s">
        <v>114</v>
      </c>
      <c r="U64" s="34"/>
      <c r="V64" s="121" t="s">
        <v>101</v>
      </c>
      <c r="W64" s="34"/>
      <c r="X64" s="122"/>
      <c r="Y64" s="34"/>
      <c r="Z64" s="603"/>
      <c r="AA64" s="603"/>
      <c r="AB64" s="603"/>
      <c r="AC64" s="603"/>
      <c r="AD64" s="603"/>
      <c r="AE64" s="603"/>
      <c r="AF64" s="60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603"/>
      <c r="N66" s="603"/>
      <c r="O66" s="603"/>
      <c r="P66" s="603"/>
      <c r="Q66" s="603"/>
      <c r="R66" s="603"/>
      <c r="S66" s="603"/>
      <c r="T66" s="122" t="s">
        <v>114</v>
      </c>
      <c r="U66" s="34"/>
      <c r="V66" s="121" t="s">
        <v>101</v>
      </c>
      <c r="W66" s="34"/>
      <c r="X66" s="122"/>
      <c r="Y66" s="34"/>
      <c r="Z66" s="603"/>
      <c r="AA66" s="603"/>
      <c r="AB66" s="603"/>
      <c r="AC66" s="603"/>
      <c r="AD66" s="603"/>
      <c r="AE66" s="603"/>
      <c r="AF66" s="60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603"/>
      <c r="N68" s="603"/>
      <c r="O68" s="603"/>
      <c r="P68" s="603"/>
      <c r="Q68" s="603"/>
      <c r="R68" s="603"/>
      <c r="S68" s="603"/>
      <c r="T68" s="122" t="s">
        <v>114</v>
      </c>
      <c r="V68" s="121" t="s">
        <v>101</v>
      </c>
      <c r="X68" s="122"/>
      <c r="Z68" s="603"/>
      <c r="AA68" s="603"/>
      <c r="AB68" s="603"/>
      <c r="AC68" s="603"/>
      <c r="AD68" s="603"/>
      <c r="AE68" s="603"/>
      <c r="AF68" s="60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603"/>
      <c r="N70" s="603"/>
      <c r="O70" s="603"/>
      <c r="P70" s="603"/>
      <c r="Q70" s="603"/>
      <c r="R70" s="603"/>
      <c r="S70" s="603"/>
      <c r="T70" s="122" t="s">
        <v>114</v>
      </c>
      <c r="V70" s="121" t="s">
        <v>101</v>
      </c>
      <c r="X70" s="122"/>
      <c r="Z70" s="603"/>
      <c r="AA70" s="603"/>
      <c r="AB70" s="603"/>
      <c r="AC70" s="603"/>
      <c r="AD70" s="603"/>
      <c r="AE70" s="603"/>
      <c r="AF70" s="60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603"/>
      <c r="N72" s="603"/>
      <c r="O72" s="603"/>
      <c r="P72" s="603"/>
      <c r="Q72" s="603"/>
      <c r="R72" s="603"/>
      <c r="S72" s="603"/>
      <c r="T72" s="122" t="s">
        <v>114</v>
      </c>
      <c r="U72" s="34"/>
      <c r="V72" s="121" t="s">
        <v>101</v>
      </c>
      <c r="W72" s="34"/>
      <c r="X72" s="122"/>
      <c r="Y72" s="34"/>
      <c r="Z72" s="603"/>
      <c r="AA72" s="603"/>
      <c r="AB72" s="603"/>
      <c r="AC72" s="603"/>
      <c r="AD72" s="603"/>
      <c r="AE72" s="603"/>
      <c r="AF72" s="60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617">
        <f>SUM(M57:S72)</f>
        <v>0</v>
      </c>
      <c r="N79" s="617"/>
      <c r="O79" s="617"/>
      <c r="P79" s="617"/>
      <c r="Q79" s="617"/>
      <c r="R79" s="617"/>
      <c r="S79" s="617"/>
      <c r="T79" s="122" t="s">
        <v>114</v>
      </c>
      <c r="U79" s="34"/>
      <c r="V79" s="121" t="s">
        <v>101</v>
      </c>
      <c r="W79" s="34"/>
      <c r="X79" s="122"/>
      <c r="Y79" s="34"/>
      <c r="Z79" s="617">
        <f>SUM(Z57:AF72)</f>
        <v>0</v>
      </c>
      <c r="AA79" s="617"/>
      <c r="AB79" s="617"/>
      <c r="AC79" s="617"/>
      <c r="AD79" s="617"/>
      <c r="AE79" s="617"/>
      <c r="AF79" s="61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617">
        <f>M58*AK58+M60*AK60+M62*AK62+M64*AK64+M66*AK66+M68*AK68+M70*AK70+M72*AK72</f>
        <v>0</v>
      </c>
      <c r="N81" s="617"/>
      <c r="O81" s="617"/>
      <c r="P81" s="617"/>
      <c r="Q81" s="617"/>
      <c r="R81" s="617"/>
      <c r="S81" s="617"/>
      <c r="T81" s="122" t="s">
        <v>129</v>
      </c>
      <c r="U81" s="34"/>
      <c r="V81" s="121" t="s">
        <v>101</v>
      </c>
      <c r="W81" s="34"/>
      <c r="X81" s="122"/>
      <c r="Y81" s="34"/>
      <c r="Z81" s="617">
        <f>Z58*AK58+Z60*AK60+Z62*AK62+Z64*AK64+Z66*AK66+Z68*AK68+Z70*AK70+Z72*AK72</f>
        <v>0</v>
      </c>
      <c r="AA81" s="617"/>
      <c r="AB81" s="617"/>
      <c r="AC81" s="617"/>
      <c r="AD81" s="617"/>
      <c r="AE81" s="617"/>
      <c r="AF81" s="61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36" t="str">
        <f>IFERROR(ROUNDDOWN(M81*10/M47,4),"")</f>
        <v/>
      </c>
      <c r="N84" s="636"/>
      <c r="O84" s="636"/>
      <c r="P84" s="636"/>
      <c r="Q84" s="636"/>
      <c r="R84" s="636"/>
      <c r="S84" s="636"/>
      <c r="T84" s="122"/>
      <c r="U84" s="34"/>
      <c r="V84" s="121" t="s">
        <v>101</v>
      </c>
      <c r="W84" s="34"/>
      <c r="X84" s="122"/>
      <c r="Y84" s="34"/>
      <c r="Z84" s="620" t="str">
        <f>IFERROR(Z81*10/Z47,"")</f>
        <v/>
      </c>
      <c r="AA84" s="620"/>
      <c r="AB84" s="620"/>
      <c r="AC84" s="620"/>
      <c r="AD84" s="620"/>
      <c r="AE84" s="620"/>
      <c r="AF84" s="62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619" t="str">
        <f>IFERROR(IF((M47*1.2%-(M81*10))/(((M58+M62+M64+M66+M70+M72)*8+M60+M68)*10)&lt;0,0,(M47*1.2%-(M81*10))/(((M58+M62+M64+M66+M70+M72)*8+M60+M68)*10)),"")</f>
        <v/>
      </c>
      <c r="N87" s="619"/>
      <c r="O87" s="619"/>
      <c r="P87" s="619"/>
      <c r="Q87" s="619"/>
      <c r="R87" s="619"/>
      <c r="S87" s="619"/>
      <c r="T87" s="122"/>
      <c r="V87" s="121" t="s">
        <v>101</v>
      </c>
      <c r="Z87" s="619" t="str">
        <f>IFERROR(IF((Z47*1.2%-(Z81*10))/(((Z58+Z62+Z64+Z66+Z70+Z72)*8+Z60+Z68)*10)&lt;0,0,(Z47*1.2%-(Z81*10))/(((Z58+Z62+Z64+Z66+Z70+Z72)*8+Z60+Z68)*10)),"")</f>
        <v/>
      </c>
      <c r="AA87" s="619"/>
      <c r="AB87" s="619"/>
      <c r="AC87" s="619"/>
      <c r="AD87" s="619"/>
      <c r="AE87" s="619"/>
      <c r="AF87" s="61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16" t="s">
        <v>135</v>
      </c>
      <c r="C89" s="616"/>
      <c r="D89" s="616"/>
      <c r="E89" s="616"/>
      <c r="F89" s="621" t="s">
        <v>136</v>
      </c>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row>
    <row r="90" spans="1:37" ht="20.100000000000001" customHeight="1">
      <c r="A90" s="35"/>
      <c r="B90" s="616"/>
      <c r="C90" s="616"/>
      <c r="D90" s="616"/>
      <c r="E90" s="616"/>
      <c r="F90" s="623" t="s">
        <v>137</v>
      </c>
      <c r="G90" s="623"/>
      <c r="H90" s="623"/>
      <c r="I90" s="623"/>
      <c r="J90" s="623"/>
      <c r="K90" s="623"/>
      <c r="L90" s="623"/>
      <c r="M90" s="623"/>
      <c r="N90" s="623"/>
      <c r="O90" s="623"/>
      <c r="P90" s="623"/>
      <c r="Q90" s="623"/>
      <c r="R90" s="623"/>
      <c r="S90" s="623"/>
      <c r="T90" s="623"/>
      <c r="U90" s="623"/>
      <c r="V90" s="623"/>
      <c r="W90" s="623"/>
      <c r="X90" s="623"/>
      <c r="Y90" s="623"/>
      <c r="Z90" s="623"/>
      <c r="AA90" s="623"/>
      <c r="AB90" s="623"/>
      <c r="AC90" s="623"/>
      <c r="AD90" s="623"/>
      <c r="AE90" s="623"/>
      <c r="AF90" s="623"/>
      <c r="AG90" s="623"/>
      <c r="AH90" s="623"/>
    </row>
    <row r="91" spans="1:37" ht="20.100000000000001" customHeight="1">
      <c r="A91" s="35"/>
      <c r="B91" s="616"/>
      <c r="C91" s="616"/>
      <c r="D91" s="616"/>
      <c r="E91" s="616"/>
      <c r="G91" s="74"/>
      <c r="H91" s="74"/>
      <c r="I91" s="74"/>
      <c r="J91" s="624" t="s">
        <v>138</v>
      </c>
      <c r="K91" s="624"/>
      <c r="L91" s="624"/>
      <c r="M91" s="624"/>
      <c r="N91" s="624"/>
      <c r="O91" s="624"/>
      <c r="P91" s="624"/>
      <c r="Q91" s="624"/>
      <c r="R91" s="624"/>
      <c r="S91" s="624"/>
      <c r="T91" s="624"/>
      <c r="U91" s="624"/>
      <c r="V91" s="624"/>
      <c r="W91" s="624"/>
      <c r="X91" s="624"/>
      <c r="Y91" s="624"/>
      <c r="Z91" s="624"/>
      <c r="AA91" s="624"/>
      <c r="AB91" s="624"/>
      <c r="AC91" s="624"/>
      <c r="AD91" s="624"/>
      <c r="AE91" s="74"/>
      <c r="AF91" s="74"/>
      <c r="AG91" s="74"/>
      <c r="AH91" s="74"/>
    </row>
    <row r="92" spans="1:37" ht="20.100000000000001" customHeight="1">
      <c r="A92" s="35"/>
      <c r="B92" s="616"/>
      <c r="C92" s="616"/>
      <c r="D92" s="616"/>
      <c r="E92" s="616"/>
      <c r="G92" s="73"/>
      <c r="H92" s="73"/>
      <c r="I92" s="73"/>
      <c r="J92" s="625" t="s">
        <v>139</v>
      </c>
      <c r="K92" s="625"/>
      <c r="L92" s="625"/>
      <c r="M92" s="625"/>
      <c r="N92" s="625"/>
      <c r="O92" s="625"/>
      <c r="P92" s="625"/>
      <c r="Q92" s="625"/>
      <c r="R92" s="625"/>
      <c r="S92" s="625"/>
      <c r="T92" s="625"/>
      <c r="U92" s="625"/>
      <c r="V92" s="625"/>
      <c r="W92" s="625"/>
      <c r="X92" s="625"/>
      <c r="Y92" s="625"/>
      <c r="Z92" s="625"/>
      <c r="AA92" s="625"/>
      <c r="AB92" s="625"/>
      <c r="AC92" s="625"/>
      <c r="AD92" s="625"/>
      <c r="AE92" s="73"/>
      <c r="AF92" s="73"/>
      <c r="AG92" s="73"/>
      <c r="AH92" s="73"/>
    </row>
    <row r="93" spans="1:37" ht="20.100000000000001" customHeight="1">
      <c r="A93" s="35"/>
      <c r="B93" s="616"/>
      <c r="C93" s="616"/>
      <c r="D93" s="616"/>
      <c r="E93" s="616"/>
      <c r="G93" s="72"/>
      <c r="H93" s="72"/>
      <c r="I93" s="72"/>
      <c r="J93" s="625" t="s">
        <v>140</v>
      </c>
      <c r="K93" s="625"/>
      <c r="L93" s="625"/>
      <c r="M93" s="625"/>
      <c r="N93" s="625"/>
      <c r="O93" s="625"/>
      <c r="P93" s="625"/>
      <c r="Q93" s="625"/>
      <c r="R93" s="625"/>
      <c r="S93" s="625"/>
      <c r="T93" s="625"/>
      <c r="U93" s="625"/>
      <c r="V93" s="625"/>
      <c r="W93" s="625"/>
      <c r="X93" s="625"/>
      <c r="Y93" s="625"/>
      <c r="Z93" s="625"/>
      <c r="AA93" s="625"/>
      <c r="AB93" s="625"/>
      <c r="AC93" s="625"/>
      <c r="AD93" s="625"/>
      <c r="AE93" s="73" t="s">
        <v>141</v>
      </c>
      <c r="AF93" s="73"/>
      <c r="AG93" s="73"/>
      <c r="AH93" s="73"/>
    </row>
    <row r="94" spans="1:37" ht="20.100000000000001" customHeight="1">
      <c r="A94" s="35"/>
      <c r="B94" s="616"/>
      <c r="C94" s="616"/>
      <c r="D94" s="616"/>
      <c r="E94" s="616"/>
      <c r="G94" s="73"/>
      <c r="H94" s="73"/>
      <c r="I94" s="73"/>
      <c r="J94" s="625" t="s">
        <v>142</v>
      </c>
      <c r="K94" s="625"/>
      <c r="L94" s="625"/>
      <c r="M94" s="625"/>
      <c r="N94" s="625"/>
      <c r="O94" s="625"/>
      <c r="P94" s="625"/>
      <c r="Q94" s="625"/>
      <c r="R94" s="625"/>
      <c r="S94" s="625"/>
      <c r="T94" s="625"/>
      <c r="U94" s="625"/>
      <c r="V94" s="625"/>
      <c r="W94" s="625"/>
      <c r="X94" s="625"/>
      <c r="Y94" s="625"/>
      <c r="Z94" s="625"/>
      <c r="AA94" s="625"/>
      <c r="AB94" s="625"/>
      <c r="AC94" s="625"/>
      <c r="AD94" s="62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22" t="str">
        <f>IF(AK98&lt;=1.1,IF(AK98&gt;=0.9,"☑","□"),"□")</f>
        <v>□</v>
      </c>
      <c r="K98" s="622"/>
      <c r="L98" s="121" t="s">
        <v>1512</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22" t="str">
        <f>IF(AK99&lt;=1.1,IF(AK99&gt;=0.9,"☑","□"),"□")</f>
        <v>□</v>
      </c>
      <c r="K99" s="622"/>
      <c r="L99" s="41" t="s">
        <v>1513</v>
      </c>
      <c r="M99" s="122"/>
      <c r="N99" s="122"/>
      <c r="O99" s="122"/>
      <c r="P99" s="122"/>
      <c r="Q99" s="122"/>
      <c r="R99" s="122"/>
      <c r="S99" s="122"/>
      <c r="T99" s="122"/>
      <c r="U99" s="122"/>
      <c r="V99" s="122"/>
      <c r="AK99" s="187" t="str">
        <f>IFERROR(M81/Z81,"")</f>
        <v/>
      </c>
    </row>
    <row r="100" spans="1:40" ht="24.95" customHeight="1">
      <c r="A100" s="35"/>
      <c r="B100" s="121"/>
      <c r="D100" s="122"/>
      <c r="E100" s="122"/>
      <c r="G100" s="122"/>
      <c r="J100" s="622" t="str">
        <f>IF(AK100&lt;=1.1,IF(AK100&gt;=0.9,"☑","□"),"□")</f>
        <v>□</v>
      </c>
      <c r="K100" s="622"/>
      <c r="L100" s="41" t="s">
        <v>1514</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22" t="str">
        <f>IF(AK101&lt;=1.1,IF(AK101&gt;=0.9,"☑","□"),"□")</f>
        <v>□</v>
      </c>
      <c r="K101" s="622"/>
      <c r="L101" s="121" t="s">
        <v>1515</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609" t="str">
        <f>IFERROR(IF(OR(AK34*AK37*AK84=0,M87&lt;=0),"算定不可",(VLOOKUP("該当",'リスト（外来）'!J:L,3,FALSE))),"")</f>
        <v>算定不可</v>
      </c>
      <c r="E106" s="609"/>
      <c r="F106" s="609"/>
      <c r="G106" s="609"/>
      <c r="H106" s="609"/>
      <c r="I106" s="609"/>
      <c r="J106" s="609"/>
      <c r="K106" s="609"/>
      <c r="L106" s="609"/>
      <c r="M106" s="609"/>
      <c r="N106" s="609"/>
      <c r="O106" s="609"/>
      <c r="P106" s="609"/>
      <c r="R106" s="609" t="str">
        <f>IFERROR(IF(OR(AK34*AK37*AK84=0,M87&lt;=0),"算定不可",(VLOOKUP("該当",'リスト（外来）'!J:N,4,FALSE))),"")</f>
        <v>算定不可</v>
      </c>
      <c r="S106" s="609"/>
      <c r="T106" s="609"/>
      <c r="U106" s="609"/>
      <c r="V106" s="609"/>
      <c r="W106" s="609"/>
      <c r="X106" s="609"/>
      <c r="Y106" s="609"/>
      <c r="Z106" s="609"/>
      <c r="AA106" s="609"/>
      <c r="AB106" s="609"/>
      <c r="AC106" s="609"/>
      <c r="AD106" s="60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613" t="s">
        <v>151</v>
      </c>
      <c r="E108" s="614"/>
      <c r="F108" s="611" t="s">
        <v>152</v>
      </c>
      <c r="G108" s="611"/>
      <c r="H108" s="611"/>
      <c r="I108" s="611"/>
      <c r="J108" s="611"/>
      <c r="K108" s="611"/>
      <c r="L108" s="611"/>
      <c r="M108" s="611"/>
      <c r="N108" s="611"/>
      <c r="O108" s="611"/>
      <c r="P108" s="612"/>
      <c r="Q108" s="122"/>
      <c r="R108" s="613" t="s">
        <v>151</v>
      </c>
      <c r="S108" s="614"/>
      <c r="T108" s="611" t="s">
        <v>152</v>
      </c>
      <c r="U108" s="611"/>
      <c r="V108" s="611"/>
      <c r="W108" s="611"/>
      <c r="X108" s="611"/>
      <c r="Y108" s="611"/>
      <c r="Z108" s="611"/>
      <c r="AA108" s="611"/>
      <c r="AB108" s="611"/>
      <c r="AC108" s="611"/>
      <c r="AD108" s="612"/>
      <c r="AK108" s="183">
        <v>1</v>
      </c>
      <c r="AL108" s="184">
        <v>1</v>
      </c>
      <c r="AM108" s="184">
        <v>7</v>
      </c>
      <c r="AN108" s="184">
        <v>7</v>
      </c>
    </row>
    <row r="109" spans="1:40" ht="24.95" customHeight="1">
      <c r="A109" s="35"/>
      <c r="B109" s="121"/>
      <c r="C109" s="122"/>
      <c r="D109" s="613" t="s">
        <v>151</v>
      </c>
      <c r="E109" s="614"/>
      <c r="F109" s="611" t="s">
        <v>153</v>
      </c>
      <c r="G109" s="611"/>
      <c r="H109" s="611"/>
      <c r="I109" s="611"/>
      <c r="J109" s="611"/>
      <c r="K109" s="611"/>
      <c r="L109" s="611"/>
      <c r="M109" s="611"/>
      <c r="N109" s="611"/>
      <c r="O109" s="611"/>
      <c r="P109" s="612"/>
      <c r="R109" s="613" t="s">
        <v>151</v>
      </c>
      <c r="S109" s="614"/>
      <c r="T109" s="611" t="s">
        <v>154</v>
      </c>
      <c r="U109" s="611"/>
      <c r="V109" s="611"/>
      <c r="W109" s="611"/>
      <c r="X109" s="611"/>
      <c r="Y109" s="611"/>
      <c r="Z109" s="611"/>
      <c r="AA109" s="611"/>
      <c r="AB109" s="611"/>
      <c r="AC109" s="611"/>
      <c r="AD109" s="612"/>
      <c r="AK109" s="183">
        <v>1</v>
      </c>
      <c r="AL109" s="184">
        <f>IF(AK$106&gt;=AK109,1,0)</f>
        <v>0</v>
      </c>
    </row>
    <row r="110" spans="1:40" ht="24.95" customHeight="1">
      <c r="A110" s="35"/>
      <c r="B110" s="121"/>
      <c r="C110" s="122"/>
      <c r="D110" s="613" t="s">
        <v>151</v>
      </c>
      <c r="E110" s="614"/>
      <c r="F110" s="611" t="s">
        <v>155</v>
      </c>
      <c r="G110" s="611"/>
      <c r="H110" s="611"/>
      <c r="I110" s="611"/>
      <c r="J110" s="611"/>
      <c r="K110" s="611"/>
      <c r="L110" s="611"/>
      <c r="M110" s="611"/>
      <c r="N110" s="611"/>
      <c r="O110" s="611"/>
      <c r="P110" s="612"/>
      <c r="R110" s="613" t="s">
        <v>151</v>
      </c>
      <c r="S110" s="614"/>
      <c r="T110" s="611" t="s">
        <v>156</v>
      </c>
      <c r="U110" s="611"/>
      <c r="V110" s="611"/>
      <c r="W110" s="611"/>
      <c r="X110" s="611"/>
      <c r="Y110" s="611"/>
      <c r="Z110" s="611"/>
      <c r="AA110" s="611"/>
      <c r="AB110" s="611"/>
      <c r="AC110" s="611"/>
      <c r="AD110" s="612"/>
      <c r="AK110" s="183">
        <v>2</v>
      </c>
      <c r="AL110" s="184">
        <f>IF(AK$106&gt;=AK110,1,0)</f>
        <v>0</v>
      </c>
    </row>
    <row r="111" spans="1:40" ht="24.95" customHeight="1">
      <c r="A111" s="35"/>
      <c r="B111" s="121"/>
      <c r="C111" s="122"/>
      <c r="D111" s="613" t="s">
        <v>151</v>
      </c>
      <c r="E111" s="614"/>
      <c r="F111" s="611" t="s">
        <v>157</v>
      </c>
      <c r="G111" s="611"/>
      <c r="H111" s="611"/>
      <c r="I111" s="611"/>
      <c r="J111" s="611"/>
      <c r="K111" s="611"/>
      <c r="L111" s="611"/>
      <c r="M111" s="611"/>
      <c r="N111" s="611"/>
      <c r="O111" s="611"/>
      <c r="P111" s="612"/>
      <c r="R111" s="613" t="s">
        <v>151</v>
      </c>
      <c r="S111" s="614"/>
      <c r="T111" s="611" t="s">
        <v>158</v>
      </c>
      <c r="U111" s="611"/>
      <c r="V111" s="611"/>
      <c r="W111" s="611"/>
      <c r="X111" s="611"/>
      <c r="Y111" s="611"/>
      <c r="Z111" s="611"/>
      <c r="AA111" s="611"/>
      <c r="AB111" s="611"/>
      <c r="AC111" s="611"/>
      <c r="AD111" s="612"/>
      <c r="AK111" s="183">
        <v>3</v>
      </c>
      <c r="AL111" s="184">
        <f>IF(AK$106&gt;=AK111,1,0)</f>
        <v>0</v>
      </c>
    </row>
    <row r="112" spans="1:40" ht="24.95" customHeight="1">
      <c r="A112" s="35"/>
      <c r="B112" s="121"/>
      <c r="C112" s="122"/>
      <c r="D112" s="613" t="s">
        <v>151</v>
      </c>
      <c r="E112" s="614"/>
      <c r="F112" s="611" t="s">
        <v>159</v>
      </c>
      <c r="G112" s="611"/>
      <c r="H112" s="611"/>
      <c r="I112" s="611"/>
      <c r="J112" s="611"/>
      <c r="K112" s="611"/>
      <c r="L112" s="611"/>
      <c r="M112" s="611"/>
      <c r="N112" s="611"/>
      <c r="O112" s="611"/>
      <c r="P112" s="612"/>
      <c r="R112" s="613" t="s">
        <v>151</v>
      </c>
      <c r="S112" s="614"/>
      <c r="T112" s="611" t="s">
        <v>160</v>
      </c>
      <c r="U112" s="611"/>
      <c r="V112" s="611"/>
      <c r="W112" s="611"/>
      <c r="X112" s="611"/>
      <c r="Y112" s="611"/>
      <c r="Z112" s="611"/>
      <c r="AA112" s="611"/>
      <c r="AB112" s="611"/>
      <c r="AC112" s="611"/>
      <c r="AD112" s="612"/>
      <c r="AK112" s="183">
        <v>4</v>
      </c>
      <c r="AL112" s="184">
        <f t="shared" ref="AL112:AL116" si="0">IF(AK$106&gt;=AK112,1,0)</f>
        <v>0</v>
      </c>
    </row>
    <row r="113" spans="1:38" ht="24.95" customHeight="1">
      <c r="A113" s="35"/>
      <c r="B113" s="121"/>
      <c r="C113" s="122"/>
      <c r="D113" s="613" t="s">
        <v>151</v>
      </c>
      <c r="E113" s="614"/>
      <c r="F113" s="611" t="s">
        <v>161</v>
      </c>
      <c r="G113" s="611"/>
      <c r="H113" s="611"/>
      <c r="I113" s="611"/>
      <c r="J113" s="611"/>
      <c r="K113" s="611"/>
      <c r="L113" s="611"/>
      <c r="M113" s="611"/>
      <c r="N113" s="611"/>
      <c r="O113" s="611"/>
      <c r="P113" s="612"/>
      <c r="R113" s="613" t="s">
        <v>151</v>
      </c>
      <c r="S113" s="614"/>
      <c r="T113" s="611" t="s">
        <v>162</v>
      </c>
      <c r="U113" s="611"/>
      <c r="V113" s="611"/>
      <c r="W113" s="611"/>
      <c r="X113" s="611"/>
      <c r="Y113" s="611"/>
      <c r="Z113" s="611"/>
      <c r="AA113" s="611"/>
      <c r="AB113" s="611"/>
      <c r="AC113" s="611"/>
      <c r="AD113" s="612"/>
      <c r="AK113" s="183">
        <v>5</v>
      </c>
      <c r="AL113" s="184">
        <f t="shared" si="0"/>
        <v>0</v>
      </c>
    </row>
    <row r="114" spans="1:38" ht="24.95" customHeight="1">
      <c r="A114" s="35"/>
      <c r="B114" s="121"/>
      <c r="C114" s="122"/>
      <c r="D114" s="613" t="s">
        <v>151</v>
      </c>
      <c r="E114" s="614"/>
      <c r="F114" s="611" t="s">
        <v>163</v>
      </c>
      <c r="G114" s="611"/>
      <c r="H114" s="611"/>
      <c r="I114" s="611"/>
      <c r="J114" s="611"/>
      <c r="K114" s="611"/>
      <c r="L114" s="611"/>
      <c r="M114" s="611"/>
      <c r="N114" s="611"/>
      <c r="O114" s="611"/>
      <c r="P114" s="612"/>
      <c r="R114" s="613" t="s">
        <v>151</v>
      </c>
      <c r="S114" s="614"/>
      <c r="T114" s="611" t="s">
        <v>164</v>
      </c>
      <c r="U114" s="611"/>
      <c r="V114" s="611"/>
      <c r="W114" s="611"/>
      <c r="X114" s="611"/>
      <c r="Y114" s="611"/>
      <c r="Z114" s="611"/>
      <c r="AA114" s="611"/>
      <c r="AB114" s="611"/>
      <c r="AC114" s="611"/>
      <c r="AD114" s="612"/>
      <c r="AK114" s="183">
        <v>6</v>
      </c>
      <c r="AL114" s="184">
        <f t="shared" si="0"/>
        <v>0</v>
      </c>
    </row>
    <row r="115" spans="1:38" ht="24.95" customHeight="1">
      <c r="A115" s="35"/>
      <c r="B115" s="121"/>
      <c r="C115" s="122"/>
      <c r="D115" s="613" t="s">
        <v>151</v>
      </c>
      <c r="E115" s="614"/>
      <c r="F115" s="611" t="s">
        <v>165</v>
      </c>
      <c r="G115" s="611"/>
      <c r="H115" s="611"/>
      <c r="I115" s="611"/>
      <c r="J115" s="611"/>
      <c r="K115" s="611"/>
      <c r="L115" s="611"/>
      <c r="M115" s="611"/>
      <c r="N115" s="611"/>
      <c r="O115" s="611"/>
      <c r="P115" s="612"/>
      <c r="R115" s="613" t="s">
        <v>151</v>
      </c>
      <c r="S115" s="614"/>
      <c r="T115" s="611" t="s">
        <v>166</v>
      </c>
      <c r="U115" s="611"/>
      <c r="V115" s="611"/>
      <c r="W115" s="611"/>
      <c r="X115" s="611"/>
      <c r="Y115" s="611"/>
      <c r="Z115" s="611"/>
      <c r="AA115" s="611"/>
      <c r="AB115" s="611"/>
      <c r="AC115" s="611"/>
      <c r="AD115" s="612"/>
      <c r="AK115" s="183">
        <v>7</v>
      </c>
      <c r="AL115" s="184">
        <f t="shared" si="0"/>
        <v>0</v>
      </c>
    </row>
    <row r="116" spans="1:38" ht="24.95" customHeight="1">
      <c r="A116" s="35"/>
      <c r="B116" s="121"/>
      <c r="C116" s="122"/>
      <c r="D116" s="613" t="s">
        <v>151</v>
      </c>
      <c r="E116" s="614"/>
      <c r="F116" s="611" t="s">
        <v>167</v>
      </c>
      <c r="G116" s="611"/>
      <c r="H116" s="611"/>
      <c r="I116" s="611"/>
      <c r="J116" s="611"/>
      <c r="K116" s="611"/>
      <c r="L116" s="611"/>
      <c r="M116" s="611"/>
      <c r="N116" s="611"/>
      <c r="O116" s="611"/>
      <c r="P116" s="612"/>
      <c r="R116" s="613" t="s">
        <v>151</v>
      </c>
      <c r="S116" s="614"/>
      <c r="T116" s="611" t="s">
        <v>168</v>
      </c>
      <c r="U116" s="611"/>
      <c r="V116" s="611"/>
      <c r="W116" s="611"/>
      <c r="X116" s="611"/>
      <c r="Y116" s="611"/>
      <c r="Z116" s="611"/>
      <c r="AA116" s="611"/>
      <c r="AB116" s="611"/>
      <c r="AC116" s="611"/>
      <c r="AD116" s="61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1528</v>
      </c>
    </row>
    <row r="131" spans="1:2" ht="24.95" customHeight="1">
      <c r="A131" s="44" t="s">
        <v>176</v>
      </c>
    </row>
    <row r="132" spans="1:2" ht="24.95" customHeight="1">
      <c r="A132" s="44" t="s">
        <v>177</v>
      </c>
    </row>
    <row r="133" spans="1:2" ht="24.95" customHeight="1">
      <c r="A133" s="44" t="s">
        <v>178</v>
      </c>
    </row>
    <row r="134" spans="1:2" ht="24.95" customHeight="1">
      <c r="A134" s="44" t="s">
        <v>1529</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1530</v>
      </c>
    </row>
    <row r="146" spans="1:42" ht="24.95" customHeight="1">
      <c r="A146" s="44" t="s">
        <v>189</v>
      </c>
    </row>
    <row r="147" spans="1:42" ht="24.95" customHeight="1">
      <c r="A147" s="44" t="s">
        <v>190</v>
      </c>
    </row>
    <row r="148" spans="1:42" ht="24.95" customHeight="1">
      <c r="A148" s="44" t="s">
        <v>1531</v>
      </c>
    </row>
    <row r="149" spans="1:42" ht="24.95" customHeight="1">
      <c r="A149" s="44" t="s">
        <v>191</v>
      </c>
    </row>
    <row r="150" spans="1:42" ht="24.95" customHeight="1">
      <c r="A150" s="44" t="s">
        <v>192</v>
      </c>
    </row>
    <row r="151" spans="1:42" ht="24.95" customHeight="1">
      <c r="A151" s="44" t="s">
        <v>1532</v>
      </c>
    </row>
    <row r="152" spans="1:42" ht="24.95" customHeight="1">
      <c r="A152" s="44" t="s">
        <v>193</v>
      </c>
    </row>
    <row r="153" spans="1:42" ht="24.95" customHeight="1">
      <c r="A153" s="44" t="s">
        <v>1533</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1534</v>
      </c>
    </row>
    <row r="159" spans="1:42" ht="24.95" customHeight="1">
      <c r="A159" s="44" t="s">
        <v>198</v>
      </c>
    </row>
    <row r="160" spans="1:42" ht="24.95" customHeight="1">
      <c r="A160" s="44" t="s">
        <v>1535</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608" t="s">
        <v>207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row>
    <row r="4" spans="1:39" ht="15" customHeight="1">
      <c r="A4" s="122"/>
      <c r="B4" s="122"/>
      <c r="C4" s="122"/>
      <c r="D4" s="122"/>
      <c r="E4" s="122"/>
      <c r="G4" s="122"/>
      <c r="H4" s="122"/>
      <c r="I4" s="122"/>
    </row>
    <row r="5" spans="1:39" ht="24.95" customHeight="1">
      <c r="A5" s="35" t="s">
        <v>28</v>
      </c>
      <c r="B5" s="605" t="s">
        <v>29</v>
      </c>
      <c r="C5" s="605"/>
      <c r="D5" s="605"/>
      <c r="E5" s="605"/>
      <c r="F5" s="605"/>
      <c r="G5" s="605"/>
      <c r="H5" s="640" t="str">
        <f>IF('様式95_外来・在宅ベースアップ評価料（Ⅰ）'!H5=0,"",'様式95_外来・在宅ベースアップ評価料（Ⅰ）'!H5)</f>
        <v/>
      </c>
      <c r="I5" s="640"/>
      <c r="J5" s="640"/>
      <c r="K5" s="640"/>
      <c r="L5" s="640"/>
      <c r="M5" s="640"/>
      <c r="N5" s="640"/>
      <c r="O5" s="640"/>
      <c r="P5" s="640"/>
      <c r="Q5" s="640"/>
      <c r="R5" s="640"/>
      <c r="S5" s="640"/>
      <c r="T5" s="640"/>
    </row>
    <row r="6" spans="1:39" ht="24.9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616"/>
      <c r="K10" s="615"/>
      <c r="L10" s="616" t="s">
        <v>61</v>
      </c>
      <c r="M10" s="616"/>
      <c r="N10" s="615"/>
      <c r="O10" s="616" t="s">
        <v>62</v>
      </c>
      <c r="P10" s="616"/>
      <c r="Q10" s="615"/>
      <c r="R10" s="616" t="s">
        <v>63</v>
      </c>
      <c r="S10" s="616"/>
      <c r="T10" s="615"/>
      <c r="U10" s="616" t="s">
        <v>64</v>
      </c>
      <c r="V10" s="616"/>
      <c r="W10" s="616"/>
      <c r="AM10" s="184" t="b">
        <v>0</v>
      </c>
    </row>
    <row r="11" spans="1:39" ht="24.95" customHeight="1">
      <c r="A11" s="35"/>
      <c r="B11" s="122"/>
      <c r="C11" s="122"/>
      <c r="D11" s="122"/>
      <c r="E11" s="122"/>
      <c r="F11" s="182"/>
      <c r="G11" s="121" t="s">
        <v>65</v>
      </c>
      <c r="H11" s="122"/>
      <c r="I11" s="122"/>
      <c r="J11" s="616"/>
      <c r="K11" s="615"/>
      <c r="L11" s="616"/>
      <c r="M11" s="616"/>
      <c r="N11" s="615"/>
      <c r="O11" s="616"/>
      <c r="P11" s="616"/>
      <c r="Q11" s="615"/>
      <c r="R11" s="616"/>
      <c r="S11" s="616"/>
      <c r="T11" s="615"/>
      <c r="U11" s="616"/>
      <c r="V11" s="616"/>
      <c r="W11" s="61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26" t="s">
        <v>69</v>
      </c>
      <c r="H15" s="627"/>
      <c r="I15" s="627"/>
      <c r="J15" s="628"/>
      <c r="K15" s="629" t="s">
        <v>70</v>
      </c>
      <c r="L15" s="629"/>
      <c r="M15" s="629"/>
      <c r="N15" s="62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26" t="s">
        <v>71</v>
      </c>
      <c r="H16" s="627"/>
      <c r="I16" s="627"/>
      <c r="J16" s="628"/>
      <c r="K16" s="630" t="s">
        <v>71</v>
      </c>
      <c r="L16" s="624"/>
      <c r="M16" s="624"/>
      <c r="N16" s="63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26" t="s">
        <v>72</v>
      </c>
      <c r="H17" s="627"/>
      <c r="I17" s="627"/>
      <c r="J17" s="628"/>
      <c r="K17" s="632"/>
      <c r="L17" s="621"/>
      <c r="M17" s="621"/>
      <c r="N17" s="63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26" t="s">
        <v>73</v>
      </c>
      <c r="H18" s="627"/>
      <c r="I18" s="627"/>
      <c r="J18" s="628"/>
      <c r="K18" s="634"/>
      <c r="L18" s="623"/>
      <c r="M18" s="623"/>
      <c r="N18" s="63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26" t="s">
        <v>74</v>
      </c>
      <c r="H19" s="627"/>
      <c r="I19" s="627"/>
      <c r="J19" s="628"/>
      <c r="K19" s="630" t="s">
        <v>74</v>
      </c>
      <c r="L19" s="624"/>
      <c r="M19" s="624"/>
      <c r="N19" s="63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26" t="s">
        <v>75</v>
      </c>
      <c r="H20" s="627"/>
      <c r="I20" s="627"/>
      <c r="J20" s="628"/>
      <c r="K20" s="632"/>
      <c r="L20" s="621"/>
      <c r="M20" s="621"/>
      <c r="N20" s="63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26" t="s">
        <v>76</v>
      </c>
      <c r="H21" s="627"/>
      <c r="I21" s="627"/>
      <c r="J21" s="628"/>
      <c r="K21" s="634"/>
      <c r="L21" s="623"/>
      <c r="M21" s="623"/>
      <c r="N21" s="63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26" t="s">
        <v>77</v>
      </c>
      <c r="H22" s="627"/>
      <c r="I22" s="627"/>
      <c r="J22" s="628"/>
      <c r="K22" s="630" t="s">
        <v>77</v>
      </c>
      <c r="L22" s="624"/>
      <c r="M22" s="624"/>
      <c r="N22" s="63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26" t="s">
        <v>78</v>
      </c>
      <c r="H23" s="627"/>
      <c r="I23" s="627"/>
      <c r="J23" s="628"/>
      <c r="K23" s="632"/>
      <c r="L23" s="621"/>
      <c r="M23" s="621"/>
      <c r="N23" s="63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26" t="s">
        <v>79</v>
      </c>
      <c r="H24" s="627"/>
      <c r="I24" s="627"/>
      <c r="J24" s="628"/>
      <c r="K24" s="634"/>
      <c r="L24" s="623"/>
      <c r="M24" s="623"/>
      <c r="N24" s="63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26" t="s">
        <v>80</v>
      </c>
      <c r="H25" s="627"/>
      <c r="I25" s="627"/>
      <c r="J25" s="628"/>
      <c r="K25" s="630" t="s">
        <v>80</v>
      </c>
      <c r="L25" s="624"/>
      <c r="M25" s="624"/>
      <c r="N25" s="63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26" t="s">
        <v>81</v>
      </c>
      <c r="H26" s="627"/>
      <c r="I26" s="627"/>
      <c r="J26" s="628"/>
      <c r="K26" s="632"/>
      <c r="L26" s="621"/>
      <c r="M26" s="621"/>
      <c r="N26" s="63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26" t="s">
        <v>82</v>
      </c>
      <c r="H27" s="627"/>
      <c r="I27" s="627"/>
      <c r="J27" s="628"/>
      <c r="K27" s="634"/>
      <c r="L27" s="623"/>
      <c r="M27" s="623"/>
      <c r="N27" s="63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603"/>
      <c r="N37" s="603"/>
      <c r="O37" s="603"/>
      <c r="P37" s="603"/>
      <c r="Q37" s="603"/>
      <c r="R37" s="603"/>
      <c r="S37" s="603"/>
      <c r="T37" s="122" t="s">
        <v>100</v>
      </c>
      <c r="V37" s="121" t="s">
        <v>101</v>
      </c>
      <c r="W37" s="34"/>
      <c r="X37" s="122"/>
      <c r="Y37" s="34"/>
      <c r="Z37" s="603"/>
      <c r="AA37" s="603"/>
      <c r="AB37" s="603"/>
      <c r="AC37" s="603"/>
      <c r="AD37" s="603"/>
      <c r="AE37" s="603"/>
      <c r="AF37" s="60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603"/>
      <c r="N48" s="603"/>
      <c r="O48" s="603"/>
      <c r="P48" s="603"/>
      <c r="Q48" s="603"/>
      <c r="R48" s="603"/>
      <c r="S48" s="603"/>
      <c r="T48" s="122" t="s">
        <v>114</v>
      </c>
      <c r="V48" s="121" t="s">
        <v>101</v>
      </c>
      <c r="X48" s="122"/>
      <c r="Z48" s="603"/>
      <c r="AA48" s="603"/>
      <c r="AB48" s="603"/>
      <c r="AC48" s="603"/>
      <c r="AD48" s="603"/>
      <c r="AE48" s="603"/>
      <c r="AF48" s="60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603"/>
      <c r="N50" s="603"/>
      <c r="O50" s="603"/>
      <c r="P50" s="603"/>
      <c r="Q50" s="603"/>
      <c r="R50" s="603"/>
      <c r="S50" s="603"/>
      <c r="T50" s="122" t="s">
        <v>114</v>
      </c>
      <c r="V50" s="121" t="s">
        <v>101</v>
      </c>
      <c r="X50" s="122"/>
      <c r="Z50" s="603"/>
      <c r="AA50" s="603"/>
      <c r="AB50" s="603"/>
      <c r="AC50" s="603"/>
      <c r="AD50" s="603"/>
      <c r="AE50" s="603"/>
      <c r="AF50" s="60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603"/>
      <c r="N52" s="603"/>
      <c r="O52" s="603"/>
      <c r="P52" s="603"/>
      <c r="Q52" s="603"/>
      <c r="R52" s="603"/>
      <c r="S52" s="603"/>
      <c r="T52" s="122" t="s">
        <v>114</v>
      </c>
      <c r="V52" s="121" t="s">
        <v>101</v>
      </c>
      <c r="X52" s="122"/>
      <c r="Z52" s="603"/>
      <c r="AA52" s="603"/>
      <c r="AB52" s="603"/>
      <c r="AC52" s="603"/>
      <c r="AD52" s="603"/>
      <c r="AE52" s="603"/>
      <c r="AF52" s="60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603"/>
      <c r="N54" s="603"/>
      <c r="O54" s="603"/>
      <c r="P54" s="603"/>
      <c r="Q54" s="603"/>
      <c r="R54" s="603"/>
      <c r="S54" s="603"/>
      <c r="T54" s="122" t="s">
        <v>114</v>
      </c>
      <c r="U54" s="34"/>
      <c r="V54" s="121" t="s">
        <v>101</v>
      </c>
      <c r="W54" s="34"/>
      <c r="X54" s="122"/>
      <c r="Y54" s="34"/>
      <c r="Z54" s="603"/>
      <c r="AA54" s="603"/>
      <c r="AB54" s="603"/>
      <c r="AC54" s="603"/>
      <c r="AD54" s="603"/>
      <c r="AE54" s="603"/>
      <c r="AF54" s="60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603"/>
      <c r="N56" s="603"/>
      <c r="O56" s="603"/>
      <c r="P56" s="603"/>
      <c r="Q56" s="603"/>
      <c r="R56" s="603"/>
      <c r="S56" s="603"/>
      <c r="T56" s="122" t="s">
        <v>114</v>
      </c>
      <c r="U56" s="34"/>
      <c r="V56" s="121" t="s">
        <v>101</v>
      </c>
      <c r="W56" s="34"/>
      <c r="X56" s="122"/>
      <c r="Y56" s="34"/>
      <c r="Z56" s="603"/>
      <c r="AA56" s="603"/>
      <c r="AB56" s="603"/>
      <c r="AC56" s="603"/>
      <c r="AD56" s="603"/>
      <c r="AE56" s="603"/>
      <c r="AF56" s="60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603"/>
      <c r="N62" s="603"/>
      <c r="O62" s="603"/>
      <c r="P62" s="603"/>
      <c r="Q62" s="603"/>
      <c r="R62" s="603"/>
      <c r="S62" s="603"/>
      <c r="T62" s="122" t="s">
        <v>114</v>
      </c>
      <c r="U62" s="34"/>
      <c r="V62" s="121" t="s">
        <v>101</v>
      </c>
      <c r="W62" s="34"/>
      <c r="X62" s="122"/>
      <c r="Y62" s="34"/>
      <c r="Z62" s="603"/>
      <c r="AA62" s="603"/>
      <c r="AB62" s="603"/>
      <c r="AC62" s="603"/>
      <c r="AD62" s="603"/>
      <c r="AE62" s="603"/>
      <c r="AF62" s="60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39">
        <f>SUM(M47:S62)</f>
        <v>0</v>
      </c>
      <c r="N69" s="639"/>
      <c r="O69" s="639"/>
      <c r="P69" s="639"/>
      <c r="Q69" s="639"/>
      <c r="R69" s="639"/>
      <c r="S69" s="639"/>
      <c r="T69" s="122" t="s">
        <v>114</v>
      </c>
      <c r="U69" s="34"/>
      <c r="V69" s="121" t="s">
        <v>101</v>
      </c>
      <c r="W69" s="34"/>
      <c r="X69" s="122"/>
      <c r="Y69" s="34"/>
      <c r="Z69" s="639">
        <f>SUM(Z47:AF62)</f>
        <v>0</v>
      </c>
      <c r="AA69" s="639"/>
      <c r="AB69" s="639"/>
      <c r="AC69" s="639"/>
      <c r="AD69" s="639"/>
      <c r="AE69" s="639"/>
      <c r="AF69" s="63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617">
        <f>M48*AK48+M50*AK50+M52*AK52+M54*AK54+M56*AK56+M58*AK58+M60*AK60+M62*AK62</f>
        <v>0</v>
      </c>
      <c r="N71" s="617"/>
      <c r="O71" s="617"/>
      <c r="P71" s="617"/>
      <c r="Q71" s="617"/>
      <c r="R71" s="617"/>
      <c r="S71" s="617"/>
      <c r="T71" s="122" t="s">
        <v>219</v>
      </c>
      <c r="U71" s="34"/>
      <c r="V71" s="121" t="s">
        <v>101</v>
      </c>
      <c r="W71" s="34"/>
      <c r="X71" s="122"/>
      <c r="Y71" s="34"/>
      <c r="Z71" s="617">
        <f>Z48*AK48+Z50*AK50+Z52*AK52+Z54*AK54+Z56*AK56+Z58*AK58+Z60*AK60+Z62*AK62</f>
        <v>0</v>
      </c>
      <c r="AA71" s="617"/>
      <c r="AB71" s="617"/>
      <c r="AC71" s="617"/>
      <c r="AD71" s="617"/>
      <c r="AE71" s="617"/>
      <c r="AF71" s="61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36" t="str">
        <f>IFERROR(ROUNDDOWN(M71*10/M37,4),"")</f>
        <v/>
      </c>
      <c r="N73" s="636"/>
      <c r="O73" s="636"/>
      <c r="P73" s="636"/>
      <c r="Q73" s="636"/>
      <c r="R73" s="636"/>
      <c r="S73" s="63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603"/>
      <c r="N76" s="603"/>
      <c r="O76" s="603"/>
      <c r="P76" s="603"/>
      <c r="Q76" s="603"/>
      <c r="R76" s="603"/>
      <c r="S76" s="603"/>
      <c r="T76" s="121" t="s">
        <v>222</v>
      </c>
      <c r="V76" s="121" t="s">
        <v>101</v>
      </c>
      <c r="X76" s="122"/>
      <c r="Z76" s="603"/>
      <c r="AA76" s="603"/>
      <c r="AB76" s="603"/>
      <c r="AC76" s="603"/>
      <c r="AD76" s="603"/>
      <c r="AE76" s="603"/>
      <c r="AF76" s="60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617" t="str">
        <f>IFERROR(IF((M37*2.3%-M71*10)/(M76*10)&lt;0,0,(M37*2.3%-M71*10)/(M76*10)),"")</f>
        <v/>
      </c>
      <c r="J84" s="617"/>
      <c r="K84" s="617"/>
      <c r="L84" s="617"/>
      <c r="M84" s="617"/>
      <c r="N84" s="617"/>
      <c r="O84" s="617"/>
      <c r="P84" s="122"/>
      <c r="Q84" s="122"/>
      <c r="R84" s="121" t="s">
        <v>101</v>
      </c>
      <c r="T84" s="122"/>
      <c r="V84" s="617" t="str">
        <f>IFERROR(IF((Z37*2.3%-Z71*10)/(Z76*10)&lt;0,0,(Z37*2.3%-Z71*10)/(Z76*10)),"")</f>
        <v/>
      </c>
      <c r="W84" s="617"/>
      <c r="X84" s="617"/>
      <c r="Y84" s="617"/>
      <c r="Z84" s="617"/>
      <c r="AA84" s="617"/>
      <c r="AB84" s="61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616" t="s">
        <v>227</v>
      </c>
      <c r="C86" s="616"/>
      <c r="D86" s="616"/>
      <c r="E86" s="616"/>
      <c r="F86" s="616" t="s">
        <v>228</v>
      </c>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row>
    <row r="87" spans="1:37" ht="24.95" customHeight="1">
      <c r="A87" s="35"/>
      <c r="B87" s="616"/>
      <c r="C87" s="616"/>
      <c r="D87" s="616"/>
      <c r="E87" s="616"/>
      <c r="F87" s="637" t="s">
        <v>229</v>
      </c>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row>
    <row r="88" spans="1:37" ht="24.95" customHeight="1">
      <c r="A88" s="35"/>
      <c r="B88" s="616"/>
      <c r="C88" s="616"/>
      <c r="D88" s="616"/>
      <c r="E88" s="616"/>
      <c r="F88" s="638" t="s">
        <v>230</v>
      </c>
      <c r="G88" s="638"/>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22" t="str">
        <f>IF(AK91&lt;=1.1,IF(AK91&gt;=0.9,"☑","□"),"□")</f>
        <v>□</v>
      </c>
      <c r="K91" s="622"/>
      <c r="L91" s="121" t="s">
        <v>1516</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22" t="str">
        <f>IF(AK92&lt;=1.1,IF(AK92&gt;=0.9,"☑","□"),"□")</f>
        <v>□</v>
      </c>
      <c r="K92" s="622"/>
      <c r="L92" s="41" t="s">
        <v>1517</v>
      </c>
      <c r="M92" s="122"/>
      <c r="N92" s="122"/>
      <c r="O92" s="122"/>
      <c r="P92" s="122"/>
      <c r="Q92" s="122"/>
      <c r="R92" s="122"/>
      <c r="S92" s="122"/>
      <c r="T92" s="122"/>
      <c r="U92" s="122"/>
      <c r="V92" s="122"/>
      <c r="AK92" s="187" t="str">
        <f>IFERROR(M71/Z71,"")</f>
        <v/>
      </c>
    </row>
    <row r="93" spans="1:37" ht="24.95" customHeight="1">
      <c r="A93" s="35"/>
      <c r="B93" s="121"/>
      <c r="D93" s="122"/>
      <c r="E93" s="122"/>
      <c r="G93" s="122"/>
      <c r="J93" s="622" t="str">
        <f>IF(AK93&lt;=1.1,IF(AK93&gt;=0.9,"☑","□"),"□")</f>
        <v>□</v>
      </c>
      <c r="K93" s="622"/>
      <c r="L93" s="121" t="s">
        <v>1518</v>
      </c>
      <c r="M93" s="122"/>
      <c r="N93" s="122"/>
      <c r="O93" s="122"/>
      <c r="P93" s="122"/>
      <c r="Q93" s="122"/>
      <c r="R93" s="122"/>
      <c r="S93" s="122"/>
      <c r="T93" s="122"/>
      <c r="U93" s="122"/>
      <c r="V93" s="122"/>
      <c r="AK93" s="187" t="str">
        <f>IFERROR(M76/Z76,"")</f>
        <v/>
      </c>
    </row>
    <row r="94" spans="1:37" ht="24.95" customHeight="1">
      <c r="A94" s="35"/>
      <c r="B94" s="121"/>
      <c r="D94" s="122"/>
      <c r="E94" s="122"/>
      <c r="G94" s="122"/>
      <c r="J94" s="622" t="str">
        <f>IF(AK94&lt;=1.1,IF(AK94&gt;=0.9,"☑","□"),"□")</f>
        <v>□</v>
      </c>
      <c r="K94" s="622"/>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609" t="str">
        <f>IFERROR(IF(OR(AK27=0,AK73=0,I84&lt;=0),"算定不可",(VLOOKUP("該当",'リスト（入院）'!I:K,3,FALSE))),"")</f>
        <v>算定不可</v>
      </c>
      <c r="Q97" s="609"/>
      <c r="R97" s="609"/>
      <c r="S97" s="609"/>
      <c r="T97" s="609"/>
      <c r="U97" s="609"/>
      <c r="V97" s="609"/>
      <c r="W97" s="609"/>
      <c r="X97" s="609"/>
      <c r="Y97" s="609"/>
      <c r="Z97" s="60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1545</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75" t="s">
        <v>255</v>
      </c>
      <c r="B2" s="675"/>
      <c r="C2" s="675"/>
      <c r="D2" s="675"/>
      <c r="E2" s="675"/>
      <c r="F2" s="675"/>
      <c r="G2" s="675"/>
      <c r="H2" s="675"/>
      <c r="I2" s="675"/>
      <c r="J2" s="675"/>
      <c r="K2" s="675"/>
      <c r="L2" s="675"/>
      <c r="M2" s="675"/>
      <c r="N2" s="675"/>
      <c r="O2" s="675"/>
      <c r="P2" s="675"/>
      <c r="Q2" s="675"/>
      <c r="R2" s="675"/>
      <c r="S2" s="675"/>
      <c r="T2" s="675"/>
      <c r="U2" s="676"/>
      <c r="V2" s="67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69" t="s">
        <v>257</v>
      </c>
      <c r="R4" s="669"/>
      <c r="S4" s="669"/>
      <c r="T4" s="669"/>
      <c r="U4" s="669"/>
      <c r="V4" s="670" t="str">
        <f>IF('様式95_外来・在宅ベースアップ評価料（Ⅰ）'!H5=0,"",'様式95_外来・在宅ベースアップ評価料（Ⅰ）'!H5)</f>
        <v/>
      </c>
      <c r="W4" s="670"/>
      <c r="X4" s="670"/>
      <c r="Y4" s="670"/>
      <c r="Z4" s="670"/>
      <c r="AA4" s="670"/>
      <c r="AB4" s="670"/>
      <c r="AC4" s="670"/>
      <c r="AD4" s="670"/>
      <c r="AE4" s="670"/>
      <c r="AF4" s="670"/>
      <c r="AG4" s="670"/>
      <c r="AH4" s="112"/>
      <c r="AI4" s="205"/>
    </row>
    <row r="5" spans="1:35" ht="16.149999999999999" customHeight="1">
      <c r="A5" s="3"/>
      <c r="B5" s="3"/>
      <c r="C5" s="3"/>
      <c r="D5" s="3"/>
      <c r="E5" s="3"/>
      <c r="F5" s="3"/>
      <c r="G5" s="3"/>
      <c r="H5" s="3"/>
      <c r="I5" s="3"/>
      <c r="J5" s="3"/>
      <c r="K5" s="3"/>
      <c r="L5" s="3"/>
      <c r="M5" s="3"/>
      <c r="N5" s="3"/>
      <c r="O5" s="3"/>
      <c r="P5" s="3"/>
      <c r="Q5" s="677" t="s">
        <v>258</v>
      </c>
      <c r="R5" s="677"/>
      <c r="S5" s="677"/>
      <c r="T5" s="677"/>
      <c r="U5" s="678"/>
      <c r="V5" s="671" t="str">
        <f>IF(様式97_入院ベースアップ評価料!H6="","",様式97_入院ベースアップ評価料!H6)</f>
        <v/>
      </c>
      <c r="W5" s="671"/>
      <c r="X5" s="671"/>
      <c r="Y5" s="671"/>
      <c r="Z5" s="671"/>
      <c r="AA5" s="671"/>
      <c r="AB5" s="671"/>
      <c r="AC5" s="671"/>
      <c r="AD5" s="671"/>
      <c r="AE5" s="671"/>
      <c r="AF5" s="671"/>
      <c r="AG5" s="67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60"/>
      <c r="C9" s="660"/>
      <c r="D9" s="661" t="s">
        <v>261</v>
      </c>
      <c r="E9" s="661"/>
      <c r="F9" s="661"/>
      <c r="G9" s="661"/>
      <c r="H9" s="661"/>
      <c r="I9" s="661"/>
      <c r="J9" s="661"/>
      <c r="K9" s="661"/>
      <c r="L9" s="661"/>
      <c r="M9" s="661"/>
      <c r="N9" s="661"/>
      <c r="O9" s="661"/>
      <c r="P9" s="661"/>
      <c r="Q9" s="661"/>
      <c r="R9" s="661"/>
      <c r="S9" s="661"/>
      <c r="T9" s="661"/>
      <c r="U9" s="661"/>
      <c r="V9" s="661"/>
      <c r="W9" s="661"/>
      <c r="X9" s="661"/>
      <c r="Y9" s="661"/>
      <c r="Z9" s="661"/>
      <c r="AA9" s="3"/>
      <c r="AB9" s="3"/>
      <c r="AC9" s="3"/>
      <c r="AD9" s="3"/>
      <c r="AE9" s="3"/>
      <c r="AF9" s="3"/>
      <c r="AG9" s="19"/>
    </row>
    <row r="10" spans="1:35" ht="16.149999999999999" customHeight="1" thickBot="1">
      <c r="A10" s="2"/>
      <c r="B10" s="688"/>
      <c r="C10" s="688"/>
      <c r="D10" s="689" t="s">
        <v>262</v>
      </c>
      <c r="E10" s="689"/>
      <c r="F10" s="689"/>
      <c r="G10" s="689"/>
      <c r="H10" s="689"/>
      <c r="I10" s="689"/>
      <c r="J10" s="689"/>
      <c r="K10" s="689"/>
      <c r="L10" s="689"/>
      <c r="M10" s="689"/>
      <c r="N10" s="689"/>
      <c r="O10" s="689"/>
      <c r="P10" s="689"/>
      <c r="Q10" s="689"/>
      <c r="R10" s="689"/>
      <c r="S10" s="689"/>
      <c r="T10" s="689"/>
      <c r="U10" s="689"/>
      <c r="V10" s="689"/>
      <c r="W10" s="689"/>
      <c r="X10" s="689"/>
      <c r="Y10" s="689"/>
      <c r="Z10" s="68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7" t="s">
        <v>15</v>
      </c>
      <c r="C16" s="667"/>
      <c r="D16" s="667"/>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7" t="s">
        <v>15</v>
      </c>
      <c r="C21" s="667"/>
      <c r="D21" s="667"/>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64">
        <f>IFERROR(SUM(AB29:AF30),"")</f>
        <v>0</v>
      </c>
      <c r="AC28" s="664"/>
      <c r="AD28" s="664"/>
      <c r="AE28" s="664"/>
      <c r="AF28" s="664"/>
      <c r="AG28" s="140" t="s">
        <v>270</v>
      </c>
    </row>
    <row r="29" spans="1:33" ht="16.149999999999999" customHeight="1">
      <c r="A29" s="54"/>
      <c r="B29" s="665" t="s">
        <v>271</v>
      </c>
      <c r="C29" s="665"/>
      <c r="D29" s="665"/>
      <c r="E29" s="665"/>
      <c r="F29" s="665"/>
      <c r="G29" s="665"/>
      <c r="H29" s="665"/>
      <c r="I29" s="665"/>
      <c r="J29" s="665"/>
      <c r="K29" s="665"/>
      <c r="L29" s="665"/>
      <c r="M29" s="665"/>
      <c r="N29" s="665"/>
      <c r="O29" s="665"/>
      <c r="P29" s="665"/>
      <c r="Q29" s="665"/>
      <c r="R29" s="665"/>
      <c r="S29" s="665"/>
      <c r="T29" s="665"/>
      <c r="U29" s="665"/>
      <c r="V29" s="665"/>
      <c r="W29" s="665"/>
      <c r="X29" s="14"/>
      <c r="Y29" s="14" t="s">
        <v>272</v>
      </c>
      <c r="Z29" s="14"/>
      <c r="AA29" s="14"/>
      <c r="AB29" s="666">
        <f>様式97_入院ベースアップ評価料!M71*V21*10</f>
        <v>0</v>
      </c>
      <c r="AC29" s="666"/>
      <c r="AD29" s="666"/>
      <c r="AE29" s="666"/>
      <c r="AF29" s="66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81">
        <f>IFERROR(AB31*AB32*10,0)</f>
        <v>0</v>
      </c>
      <c r="AC30" s="681"/>
      <c r="AD30" s="681"/>
      <c r="AE30" s="681"/>
      <c r="AF30" s="681"/>
      <c r="AG30" s="181" t="s">
        <v>270</v>
      </c>
    </row>
    <row r="31" spans="1:33" ht="16.149999999999999" customHeight="1">
      <c r="A31" s="53"/>
      <c r="B31" s="58"/>
      <c r="C31" s="60" t="s">
        <v>274</v>
      </c>
      <c r="D31" s="61"/>
      <c r="E31" s="61"/>
      <c r="F31" s="61"/>
      <c r="G31" s="61"/>
      <c r="H31" s="61"/>
      <c r="I31" s="61"/>
      <c r="J31" s="61"/>
      <c r="K31" s="61"/>
      <c r="L31" s="61"/>
      <c r="M31" s="59"/>
      <c r="N31" s="59"/>
      <c r="O31" s="5" t="s">
        <v>275</v>
      </c>
      <c r="P31" s="690" t="str">
        <f>様式97_入院ベースアップ評価料!P97</f>
        <v>算定不可</v>
      </c>
      <c r="Q31" s="690"/>
      <c r="R31" s="690"/>
      <c r="S31" s="690"/>
      <c r="T31" s="690"/>
      <c r="U31" s="690"/>
      <c r="V31" s="690"/>
      <c r="W31" s="690"/>
      <c r="X31" s="5" t="s">
        <v>132</v>
      </c>
      <c r="Y31" s="5" t="s">
        <v>272</v>
      </c>
      <c r="Z31" s="5" t="s">
        <v>113</v>
      </c>
      <c r="AA31" s="5"/>
      <c r="AB31" s="691" t="str">
        <f>IFERROR(VLOOKUP(P31,'リスト（入院）'!C:D,2,FALSE),"-")</f>
        <v>-</v>
      </c>
      <c r="AC31" s="691"/>
      <c r="AD31" s="691"/>
      <c r="AE31" s="691"/>
      <c r="AF31" s="69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92" t="str">
        <f>IF(様式97_入院ベースアップ評価料!H5="","0",様式97_入院ベースアップ評価料!M76*V21)</f>
        <v>0</v>
      </c>
      <c r="AC32" s="692"/>
      <c r="AD32" s="692"/>
      <c r="AE32" s="692"/>
      <c r="AF32" s="69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6"/>
      <c r="AC33" s="646"/>
      <c r="AD33" s="646"/>
      <c r="AE33" s="646"/>
      <c r="AF33" s="64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80"/>
      <c r="AC34" s="680"/>
      <c r="AD34" s="680"/>
      <c r="AE34" s="680"/>
      <c r="AF34" s="68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79">
        <f>IFERROR(AB28-AB33+AB34,"")</f>
        <v>0</v>
      </c>
      <c r="AC35" s="679"/>
      <c r="AD35" s="679"/>
      <c r="AE35" s="679"/>
      <c r="AF35" s="67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86"/>
      <c r="AC40" s="686"/>
      <c r="AD40" s="686"/>
      <c r="AE40" s="686"/>
      <c r="AF40" s="68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87">
        <f>AB35</f>
        <v>0</v>
      </c>
      <c r="AC41" s="687"/>
      <c r="AD41" s="687"/>
      <c r="AE41" s="687"/>
      <c r="AF41" s="68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83"/>
      <c r="AC42" s="683"/>
      <c r="AD42" s="683"/>
      <c r="AE42" s="683"/>
      <c r="AF42" s="68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83"/>
      <c r="AC43" s="683"/>
      <c r="AD43" s="683"/>
      <c r="AE43" s="683"/>
      <c r="AF43" s="68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84">
        <f>AB40-SUM(AB41:AF43)</f>
        <v>0</v>
      </c>
      <c r="AC44" s="684"/>
      <c r="AD44" s="684"/>
      <c r="AE44" s="684"/>
      <c r="AF44" s="68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85">
        <f>SUM(AB73,AB82,AB91,AB100,AB109)</f>
        <v>0</v>
      </c>
      <c r="AC64" s="685"/>
      <c r="AD64" s="685"/>
      <c r="AE64" s="685"/>
      <c r="AF64" s="68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73">
        <f t="shared" ref="AB65:AB69" si="0">SUM(AB74,AB83,AB92,AB101,AB110)</f>
        <v>0</v>
      </c>
      <c r="AC65" s="673"/>
      <c r="AD65" s="673"/>
      <c r="AE65" s="673"/>
      <c r="AF65" s="67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73">
        <f t="shared" si="0"/>
        <v>0</v>
      </c>
      <c r="AC66" s="673"/>
      <c r="AD66" s="673"/>
      <c r="AE66" s="673"/>
      <c r="AF66" s="67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82">
        <f>AB66-AB65</f>
        <v>0</v>
      </c>
      <c r="AC67" s="682"/>
      <c r="AD67" s="682"/>
      <c r="AE67" s="682"/>
      <c r="AF67" s="68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73">
        <f t="shared" si="0"/>
        <v>0</v>
      </c>
      <c r="AC68" s="673"/>
      <c r="AD68" s="673"/>
      <c r="AE68" s="673"/>
      <c r="AF68" s="67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57">
        <f t="shared" si="0"/>
        <v>0</v>
      </c>
      <c r="AC69" s="657"/>
      <c r="AD69" s="657"/>
      <c r="AE69" s="657"/>
      <c r="AF69" s="65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4">
        <f>IFERROR(AB69/AB65*100,0)</f>
        <v>0</v>
      </c>
      <c r="AC70" s="674"/>
      <c r="AD70" s="674"/>
      <c r="AE70" s="674"/>
      <c r="AF70" s="67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48"/>
      <c r="AC73" s="648"/>
      <c r="AD73" s="648"/>
      <c r="AE73" s="648"/>
      <c r="AF73" s="64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6"/>
      <c r="AC74" s="646"/>
      <c r="AD74" s="646"/>
      <c r="AE74" s="646"/>
      <c r="AF74" s="64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51"/>
      <c r="AC75" s="651"/>
      <c r="AD75" s="651"/>
      <c r="AE75" s="651"/>
      <c r="AF75" s="65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2">
        <f>AB75-AB74</f>
        <v>0</v>
      </c>
      <c r="AC76" s="652"/>
      <c r="AD76" s="652"/>
      <c r="AE76" s="652"/>
      <c r="AF76" s="65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6"/>
      <c r="AC77" s="646"/>
      <c r="AD77" s="646"/>
      <c r="AE77" s="646"/>
      <c r="AF77" s="64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7"/>
      <c r="AC78" s="647"/>
      <c r="AD78" s="647"/>
      <c r="AE78" s="647"/>
      <c r="AF78" s="64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49">
        <f>IFERROR(AB78/AB74*100,0)</f>
        <v>0</v>
      </c>
      <c r="AC79" s="649"/>
      <c r="AD79" s="649"/>
      <c r="AE79" s="649"/>
      <c r="AF79" s="64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45"/>
      <c r="AB81" s="645"/>
      <c r="AC81" s="645"/>
      <c r="AD81" s="645"/>
      <c r="AE81" s="645"/>
      <c r="AF81" s="645"/>
      <c r="AG81" s="64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48"/>
      <c r="AC82" s="648"/>
      <c r="AD82" s="648"/>
      <c r="AE82" s="648"/>
      <c r="AF82" s="64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6"/>
      <c r="AC83" s="646"/>
      <c r="AD83" s="646"/>
      <c r="AE83" s="646"/>
      <c r="AF83" s="64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51"/>
      <c r="AC84" s="651"/>
      <c r="AD84" s="651"/>
      <c r="AE84" s="651"/>
      <c r="AF84" s="65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2">
        <f>AB84-AB83</f>
        <v>0</v>
      </c>
      <c r="AC85" s="652"/>
      <c r="AD85" s="652"/>
      <c r="AE85" s="652"/>
      <c r="AF85" s="65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6"/>
      <c r="AC86" s="646"/>
      <c r="AD86" s="646"/>
      <c r="AE86" s="646"/>
      <c r="AF86" s="64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47"/>
      <c r="AC87" s="647"/>
      <c r="AD87" s="647"/>
      <c r="AE87" s="647"/>
      <c r="AF87" s="64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49">
        <f>IFERROR(AB87/AB83*100,0)</f>
        <v>0</v>
      </c>
      <c r="AC88" s="649"/>
      <c r="AD88" s="649"/>
      <c r="AE88" s="649"/>
      <c r="AF88" s="64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45"/>
      <c r="AB90" s="645"/>
      <c r="AC90" s="645"/>
      <c r="AD90" s="645"/>
      <c r="AE90" s="645"/>
      <c r="AF90" s="645"/>
      <c r="AG90" s="64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48"/>
      <c r="AC91" s="648"/>
      <c r="AD91" s="648"/>
      <c r="AE91" s="648"/>
      <c r="AF91" s="64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6"/>
      <c r="AC92" s="646"/>
      <c r="AD92" s="646"/>
      <c r="AE92" s="646"/>
      <c r="AF92" s="64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51"/>
      <c r="AC93" s="651"/>
      <c r="AD93" s="651"/>
      <c r="AE93" s="651"/>
      <c r="AF93" s="65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2">
        <f>AB93-AB92</f>
        <v>0</v>
      </c>
      <c r="AC94" s="652"/>
      <c r="AD94" s="652"/>
      <c r="AE94" s="652"/>
      <c r="AF94" s="65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6"/>
      <c r="AC95" s="646"/>
      <c r="AD95" s="646"/>
      <c r="AE95" s="646"/>
      <c r="AF95" s="64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7"/>
      <c r="AC96" s="647"/>
      <c r="AD96" s="647"/>
      <c r="AE96" s="647"/>
      <c r="AF96" s="64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49">
        <f>IFERROR(AB96/AB92*100,0)</f>
        <v>0</v>
      </c>
      <c r="AC97" s="649"/>
      <c r="AD97" s="649"/>
      <c r="AE97" s="649"/>
      <c r="AF97" s="649"/>
      <c r="AG97" s="162" t="s">
        <v>299</v>
      </c>
    </row>
    <row r="98" spans="1:36" ht="16.350000000000001" customHeight="1"/>
    <row r="99" spans="1:36" ht="16.350000000000001" customHeight="1" thickBot="1">
      <c r="A99" s="650" t="s">
        <v>324</v>
      </c>
      <c r="B99" s="650"/>
      <c r="C99" s="650"/>
      <c r="D99" s="650"/>
      <c r="E99" s="650"/>
      <c r="F99" s="650"/>
      <c r="G99" s="650"/>
      <c r="H99" s="650"/>
      <c r="I99" s="650"/>
      <c r="J99" s="650"/>
      <c r="K99" s="650"/>
      <c r="L99" s="650"/>
      <c r="M99" s="650"/>
      <c r="N99" s="650"/>
      <c r="O99" s="650"/>
      <c r="P99" s="650"/>
      <c r="Q99" s="650"/>
      <c r="R99" s="650"/>
      <c r="S99" s="650"/>
      <c r="T99" s="650"/>
      <c r="U99" s="650"/>
      <c r="V99" s="650"/>
      <c r="W99" s="650"/>
      <c r="X99" s="650"/>
      <c r="Y99" s="650"/>
      <c r="Z99" s="650"/>
      <c r="AA99" s="650"/>
      <c r="AB99" s="650"/>
      <c r="AC99" s="650"/>
      <c r="AD99" s="650"/>
      <c r="AE99" s="650"/>
      <c r="AF99" s="650"/>
      <c r="AG99" s="65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48"/>
      <c r="AC100" s="648"/>
      <c r="AD100" s="648"/>
      <c r="AE100" s="648"/>
      <c r="AF100" s="64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6"/>
      <c r="AC101" s="646"/>
      <c r="AD101" s="646"/>
      <c r="AE101" s="646"/>
      <c r="AF101" s="64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51"/>
      <c r="AC102" s="651"/>
      <c r="AD102" s="651"/>
      <c r="AE102" s="651"/>
      <c r="AF102" s="65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2">
        <f>AB102-AB101</f>
        <v>0</v>
      </c>
      <c r="AC103" s="652"/>
      <c r="AD103" s="652"/>
      <c r="AE103" s="652"/>
      <c r="AF103" s="65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6"/>
      <c r="AC104" s="646"/>
      <c r="AD104" s="646"/>
      <c r="AE104" s="646"/>
      <c r="AF104" s="64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2"/>
      <c r="AC105" s="672"/>
      <c r="AD105" s="672"/>
      <c r="AE105" s="672"/>
      <c r="AF105" s="67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49">
        <f>IFERROR(AB105/AB101*100,0)</f>
        <v>0</v>
      </c>
      <c r="AC106" s="649"/>
      <c r="AD106" s="649"/>
      <c r="AE106" s="649"/>
      <c r="AF106" s="64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45"/>
      <c r="AB108" s="645"/>
      <c r="AC108" s="645"/>
      <c r="AD108" s="645"/>
      <c r="AE108" s="645"/>
      <c r="AF108" s="645"/>
      <c r="AG108" s="64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48"/>
      <c r="AC109" s="648"/>
      <c r="AD109" s="648"/>
      <c r="AE109" s="648"/>
      <c r="AF109" s="64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6"/>
      <c r="AC110" s="646"/>
      <c r="AD110" s="646"/>
      <c r="AE110" s="646"/>
      <c r="AF110" s="64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51"/>
      <c r="AC111" s="651"/>
      <c r="AD111" s="651"/>
      <c r="AE111" s="651"/>
      <c r="AF111" s="65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2">
        <f>AB111-AB110</f>
        <v>0</v>
      </c>
      <c r="AC112" s="652"/>
      <c r="AD112" s="652"/>
      <c r="AE112" s="652"/>
      <c r="AF112" s="65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6"/>
      <c r="AC113" s="646"/>
      <c r="AD113" s="646"/>
      <c r="AE113" s="646"/>
      <c r="AF113" s="64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7"/>
      <c r="AC114" s="647"/>
      <c r="AD114" s="647"/>
      <c r="AE114" s="647"/>
      <c r="AF114" s="64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49">
        <f>IFERROR(AB114/AB110*100,0)</f>
        <v>0</v>
      </c>
      <c r="AC115" s="649"/>
      <c r="AD115" s="649"/>
      <c r="AE115" s="649"/>
      <c r="AF115" s="64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41"/>
      <c r="AB118" s="641"/>
      <c r="AC118" s="641"/>
      <c r="AD118" s="641"/>
      <c r="AE118" s="641"/>
      <c r="AF118" s="641"/>
      <c r="AG118" s="64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42"/>
      <c r="AC119" s="642"/>
      <c r="AD119" s="642"/>
      <c r="AE119" s="642"/>
      <c r="AF119" s="64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3"/>
      <c r="AC120" s="643"/>
      <c r="AD120" s="643"/>
      <c r="AE120" s="643"/>
      <c r="AF120" s="64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3"/>
      <c r="AC121" s="643"/>
      <c r="AD121" s="643"/>
      <c r="AE121" s="643"/>
      <c r="AF121" s="64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59"/>
      <c r="AC122" s="659"/>
      <c r="AD122" s="659"/>
      <c r="AE122" s="659"/>
      <c r="AF122" s="65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3"/>
      <c r="AC123" s="643"/>
      <c r="AD123" s="643"/>
      <c r="AE123" s="643"/>
      <c r="AF123" s="64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8">
        <f>AB122-AB120</f>
        <v>0</v>
      </c>
      <c r="AC124" s="658"/>
      <c r="AD124" s="658"/>
      <c r="AE124" s="658"/>
      <c r="AF124" s="65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58">
        <f>AB123-AB121</f>
        <v>0</v>
      </c>
      <c r="AC125" s="658"/>
      <c r="AD125" s="658"/>
      <c r="AE125" s="658"/>
      <c r="AF125" s="65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3"/>
      <c r="AC126" s="643"/>
      <c r="AD126" s="643"/>
      <c r="AE126" s="643"/>
      <c r="AF126" s="64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44"/>
      <c r="AC127" s="644"/>
      <c r="AD127" s="644"/>
      <c r="AE127" s="644"/>
      <c r="AF127" s="64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49">
        <f>IFERROR(AB127/AB121*100,0)</f>
        <v>0</v>
      </c>
      <c r="AC128" s="649"/>
      <c r="AD128" s="649"/>
      <c r="AE128" s="649"/>
      <c r="AF128" s="64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41"/>
      <c r="AB130" s="641"/>
      <c r="AC130" s="641"/>
      <c r="AD130" s="641"/>
      <c r="AE130" s="641"/>
      <c r="AF130" s="641"/>
      <c r="AG130" s="64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42"/>
      <c r="AC131" s="642"/>
      <c r="AD131" s="642"/>
      <c r="AE131" s="642"/>
      <c r="AF131" s="64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3"/>
      <c r="AC132" s="643"/>
      <c r="AD132" s="643"/>
      <c r="AE132" s="643"/>
      <c r="AF132" s="64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3"/>
      <c r="AC133" s="643"/>
      <c r="AD133" s="643"/>
      <c r="AE133" s="643"/>
      <c r="AF133" s="64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59"/>
      <c r="AC134" s="659"/>
      <c r="AD134" s="659"/>
      <c r="AE134" s="659"/>
      <c r="AF134" s="65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3"/>
      <c r="AC135" s="643"/>
      <c r="AD135" s="643"/>
      <c r="AE135" s="643"/>
      <c r="AF135" s="64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8">
        <f>AB134-AB132</f>
        <v>0</v>
      </c>
      <c r="AC136" s="658"/>
      <c r="AD136" s="658"/>
      <c r="AE136" s="658"/>
      <c r="AF136" s="65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58">
        <f>AB135-AB133</f>
        <v>0</v>
      </c>
      <c r="AC137" s="658"/>
      <c r="AD137" s="658"/>
      <c r="AE137" s="658"/>
      <c r="AF137" s="65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3"/>
      <c r="AC138" s="643"/>
      <c r="AD138" s="643"/>
      <c r="AE138" s="643"/>
      <c r="AF138" s="64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44"/>
      <c r="AC139" s="644"/>
      <c r="AD139" s="644"/>
      <c r="AE139" s="644"/>
      <c r="AF139" s="644"/>
      <c r="AG139" s="135" t="s">
        <v>297</v>
      </c>
    </row>
    <row r="140" spans="1:36" ht="16.350000000000001"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49">
        <f>IFERROR(AB139/AB133*100,0)</f>
        <v>0</v>
      </c>
      <c r="AC140" s="649"/>
      <c r="AD140" s="649"/>
      <c r="AE140" s="649"/>
      <c r="AF140" s="64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56"/>
      <c r="K145" s="656"/>
      <c r="L145" s="656"/>
      <c r="M145" s="656"/>
      <c r="N145" s="656"/>
      <c r="O145" s="656"/>
      <c r="P145" s="656"/>
      <c r="Q145" s="656"/>
      <c r="R145" s="656"/>
      <c r="S145" s="656"/>
      <c r="T145" s="656"/>
      <c r="U145" s="656"/>
      <c r="V145" s="656"/>
      <c r="W145" s="656"/>
      <c r="X145" s="656"/>
      <c r="Y145" s="656"/>
      <c r="Z145" s="656"/>
      <c r="AA145" s="656"/>
      <c r="AB145" s="656"/>
      <c r="AC145" s="656"/>
      <c r="AD145" s="65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54" t="s">
        <v>368</v>
      </c>
      <c r="B151" s="654"/>
      <c r="C151" s="654"/>
      <c r="D151" s="654"/>
      <c r="E151" s="654"/>
      <c r="F151" s="654"/>
      <c r="G151" s="654"/>
      <c r="H151" s="654"/>
      <c r="I151" s="654"/>
      <c r="J151" s="654"/>
      <c r="K151" s="654"/>
      <c r="L151" s="654"/>
      <c r="M151" s="654"/>
      <c r="N151" s="654"/>
      <c r="O151" s="654"/>
      <c r="P151" s="654"/>
      <c r="Q151" s="654"/>
      <c r="R151" s="654"/>
      <c r="S151" s="654"/>
      <c r="T151" s="654"/>
      <c r="U151" s="654"/>
      <c r="V151" s="654"/>
      <c r="W151" s="654"/>
      <c r="X151" s="654"/>
      <c r="Y151" s="654"/>
      <c r="Z151" s="654"/>
      <c r="AA151" s="654"/>
      <c r="AB151" s="654"/>
      <c r="AC151" s="654"/>
      <c r="AD151" s="654"/>
      <c r="AE151" s="654"/>
      <c r="AF151" s="654"/>
      <c r="AG151" s="654"/>
      <c r="AH151" s="113"/>
      <c r="AI151" s="208"/>
    </row>
    <row r="152" spans="1:36" ht="15" customHeight="1">
      <c r="A152" s="654"/>
      <c r="B152" s="654"/>
      <c r="C152" s="654"/>
      <c r="D152" s="654"/>
      <c r="E152" s="654"/>
      <c r="F152" s="654"/>
      <c r="G152" s="654"/>
      <c r="H152" s="654"/>
      <c r="I152" s="654"/>
      <c r="J152" s="654"/>
      <c r="K152" s="654"/>
      <c r="L152" s="654"/>
      <c r="M152" s="654"/>
      <c r="N152" s="654"/>
      <c r="O152" s="654"/>
      <c r="P152" s="654"/>
      <c r="Q152" s="654"/>
      <c r="R152" s="654"/>
      <c r="S152" s="654"/>
      <c r="T152" s="654"/>
      <c r="U152" s="654"/>
      <c r="V152" s="654"/>
      <c r="W152" s="654"/>
      <c r="X152" s="654"/>
      <c r="Y152" s="654"/>
      <c r="Z152" s="654"/>
      <c r="AA152" s="654"/>
      <c r="AB152" s="654"/>
      <c r="AC152" s="654"/>
      <c r="AD152" s="654"/>
      <c r="AE152" s="654"/>
      <c r="AF152" s="654"/>
      <c r="AG152" s="654"/>
      <c r="AH152" s="113"/>
      <c r="AI152" s="208"/>
    </row>
    <row r="153" spans="1:36" ht="15" customHeight="1">
      <c r="A153" s="3"/>
      <c r="B153" s="3"/>
      <c r="C153" s="3" t="s">
        <v>15</v>
      </c>
      <c r="D153" s="3"/>
      <c r="E153" s="655"/>
      <c r="F153" s="655"/>
      <c r="G153" s="3" t="s">
        <v>16</v>
      </c>
      <c r="H153" s="655"/>
      <c r="I153" s="655"/>
      <c r="J153" s="3" t="s">
        <v>264</v>
      </c>
      <c r="K153" s="655"/>
      <c r="L153" s="655"/>
      <c r="M153" s="3" t="s">
        <v>18</v>
      </c>
      <c r="N153" s="3"/>
      <c r="O153" s="3"/>
      <c r="P153" s="3" t="s">
        <v>369</v>
      </c>
      <c r="Q153" s="3"/>
      <c r="R153" s="3"/>
      <c r="S153" s="3"/>
      <c r="T153" s="656"/>
      <c r="U153" s="656"/>
      <c r="V153" s="656"/>
      <c r="W153" s="656"/>
      <c r="X153" s="656"/>
      <c r="Y153" s="656"/>
      <c r="Z153" s="656"/>
      <c r="AA153" s="656"/>
      <c r="AB153" s="656"/>
      <c r="AC153" s="656"/>
      <c r="AD153" s="656"/>
      <c r="AE153" s="656"/>
      <c r="AF153" s="65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75" t="s">
        <v>372</v>
      </c>
      <c r="B2" s="675"/>
      <c r="C2" s="675"/>
      <c r="D2" s="675"/>
      <c r="E2" s="675"/>
      <c r="F2" s="675"/>
      <c r="G2" s="675"/>
      <c r="H2" s="675"/>
      <c r="I2" s="675"/>
      <c r="J2" s="675"/>
      <c r="K2" s="675"/>
      <c r="L2" s="675"/>
      <c r="M2" s="675"/>
      <c r="N2" s="675"/>
      <c r="O2" s="675"/>
      <c r="P2" s="675"/>
      <c r="Q2" s="675"/>
      <c r="R2" s="675"/>
      <c r="S2" s="676"/>
      <c r="T2" s="676"/>
      <c r="U2" s="713" t="s">
        <v>256</v>
      </c>
      <c r="V2" s="713"/>
      <c r="W2" s="713"/>
      <c r="X2" s="713"/>
      <c r="Y2" s="713"/>
      <c r="Z2" s="713"/>
      <c r="AA2" s="713"/>
      <c r="AB2" s="713"/>
      <c r="AC2" s="713"/>
      <c r="AD2" s="713"/>
      <c r="AE2" s="713"/>
      <c r="AF2" s="713"/>
      <c r="AG2" s="71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205"/>
      <c r="AI4" s="205"/>
    </row>
    <row r="5" spans="1:45"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row>
    <row r="10" spans="1:45"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7" t="s">
        <v>15</v>
      </c>
      <c r="C16" s="705"/>
      <c r="D16" s="705"/>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7" ht="16.149999999999999" customHeight="1">
      <c r="A34" s="54"/>
      <c r="B34" s="708" t="s">
        <v>271</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7" ht="16.149999999999999" customHeight="1">
      <c r="A35" s="53"/>
      <c r="B35" s="145"/>
      <c r="C35" s="709" t="s">
        <v>377</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IF(AH27=TRUE,'様式96_外来・在宅ベースアップ評価料（Ⅱ）'!M81,'（参考）賃金引き上げ計画書作成のための計算シート'!M53)</f>
        <v>0</v>
      </c>
      <c r="AC35" s="710"/>
      <c r="AD35" s="710"/>
      <c r="AE35" s="710"/>
      <c r="AF35" s="71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93"/>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row>
    <row r="148" spans="1:35" ht="15" customHeight="1">
      <c r="A148" s="654"/>
      <c r="B148" s="654"/>
      <c r="C148" s="654"/>
      <c r="D148" s="654"/>
      <c r="E148" s="654"/>
      <c r="F148" s="654"/>
      <c r="G148" s="654"/>
      <c r="H148" s="654"/>
      <c r="I148" s="654"/>
      <c r="J148" s="654"/>
      <c r="K148" s="654"/>
      <c r="L148" s="654"/>
      <c r="M148" s="654"/>
      <c r="N148" s="654"/>
      <c r="O148" s="654"/>
      <c r="P148" s="654"/>
      <c r="Q148" s="654"/>
      <c r="R148" s="654"/>
      <c r="S148" s="654"/>
      <c r="T148" s="654"/>
      <c r="U148" s="654"/>
      <c r="V148" s="654"/>
      <c r="W148" s="654"/>
      <c r="X148" s="654"/>
      <c r="Y148" s="654"/>
      <c r="Z148" s="654"/>
      <c r="AA148" s="654"/>
      <c r="AB148" s="654"/>
      <c r="AC148" s="654"/>
      <c r="AD148" s="654"/>
      <c r="AE148" s="654"/>
      <c r="AF148" s="654"/>
      <c r="AG148" s="654"/>
      <c r="AH148" s="208"/>
      <c r="AI148" s="208"/>
    </row>
    <row r="149" spans="1:35" ht="15" customHeight="1">
      <c r="A149" s="3"/>
      <c r="B149" s="3"/>
      <c r="C149" s="3" t="s">
        <v>15</v>
      </c>
      <c r="D149" s="3"/>
      <c r="E149" s="655"/>
      <c r="F149" s="655"/>
      <c r="G149" s="3" t="s">
        <v>16</v>
      </c>
      <c r="H149" s="655"/>
      <c r="I149" s="655"/>
      <c r="J149" s="3" t="s">
        <v>264</v>
      </c>
      <c r="K149" s="655"/>
      <c r="L149" s="655"/>
      <c r="M149" s="3" t="s">
        <v>18</v>
      </c>
      <c r="N149" s="3"/>
      <c r="O149" s="3"/>
      <c r="P149" s="3" t="s">
        <v>369</v>
      </c>
      <c r="Q149" s="3"/>
      <c r="R149" s="3"/>
      <c r="S149" s="3"/>
      <c r="T149" s="656"/>
      <c r="U149" s="656"/>
      <c r="V149" s="656"/>
      <c r="W149" s="656"/>
      <c r="X149" s="656"/>
      <c r="Y149" s="656"/>
      <c r="Z149" s="656"/>
      <c r="AA149" s="656"/>
      <c r="AB149" s="656"/>
      <c r="AC149" s="656"/>
      <c r="AD149" s="656"/>
      <c r="AE149" s="656"/>
      <c r="AF149" s="65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75" t="s">
        <v>409</v>
      </c>
      <c r="B2" s="675"/>
      <c r="C2" s="675"/>
      <c r="D2" s="675"/>
      <c r="E2" s="675"/>
      <c r="F2" s="675"/>
      <c r="G2" s="675"/>
      <c r="H2" s="675"/>
      <c r="I2" s="675"/>
      <c r="J2" s="675"/>
      <c r="K2" s="675"/>
      <c r="L2" s="675"/>
      <c r="M2" s="675"/>
      <c r="N2" s="675"/>
      <c r="O2" s="675"/>
      <c r="P2" s="675"/>
      <c r="Q2" s="675"/>
      <c r="R2" s="675"/>
      <c r="S2" s="676"/>
      <c r="T2" s="67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194"/>
      <c r="AI4" s="205"/>
      <c r="AJ4" s="205"/>
    </row>
    <row r="5" spans="1:36"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c r="AH9" s="215"/>
    </row>
    <row r="10" spans="1:36"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7" t="s">
        <v>15</v>
      </c>
      <c r="C16" s="705"/>
      <c r="D16" s="705"/>
      <c r="E16" s="668"/>
      <c r="F16" s="668"/>
      <c r="G16" s="20"/>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1" ht="16.149999999999999" customHeight="1">
      <c r="A34" s="54"/>
      <c r="B34" s="708" t="s">
        <v>412</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1" ht="16.149999999999999" customHeight="1">
      <c r="A35" s="53"/>
      <c r="B35" s="145"/>
      <c r="C35" s="709" t="s">
        <v>413</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IF(AI27=TRUE,'様式96_外来・在宅ベースアップ評価料（Ⅱ）'!M81,'（参考）賃金引き上げ計画書作成のための計算シート'!M53)</f>
        <v>0</v>
      </c>
      <c r="AC35" s="710"/>
      <c r="AD35" s="710"/>
      <c r="AE35" s="710"/>
      <c r="AF35" s="71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17"/>
      <c r="K141" s="717"/>
      <c r="L141" s="717"/>
      <c r="M141" s="717"/>
      <c r="N141" s="717"/>
      <c r="O141" s="717"/>
      <c r="P141" s="717"/>
      <c r="Q141" s="717"/>
      <c r="R141" s="717"/>
      <c r="S141" s="717"/>
      <c r="T141" s="717"/>
      <c r="U141" s="717"/>
      <c r="V141" s="717"/>
      <c r="W141" s="717"/>
      <c r="X141" s="717"/>
      <c r="Y141" s="717"/>
      <c r="Z141" s="717"/>
      <c r="AA141" s="717"/>
      <c r="AB141" s="717"/>
      <c r="AC141" s="717"/>
      <c r="AD141" s="717"/>
      <c r="AE141" s="717"/>
      <c r="AF141" s="71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55"/>
      <c r="F149" s="655"/>
      <c r="G149" s="49" t="s">
        <v>16</v>
      </c>
      <c r="H149" s="655"/>
      <c r="I149" s="655"/>
      <c r="J149" s="49" t="s">
        <v>264</v>
      </c>
      <c r="K149" s="655"/>
      <c r="L149" s="655"/>
      <c r="M149" s="49" t="s">
        <v>18</v>
      </c>
      <c r="N149" s="49"/>
      <c r="O149" s="49"/>
      <c r="P149" s="49" t="s">
        <v>369</v>
      </c>
      <c r="Q149" s="49"/>
      <c r="R149" s="49"/>
      <c r="S149" s="49"/>
      <c r="T149" s="656"/>
      <c r="U149" s="656"/>
      <c r="V149" s="656"/>
      <c r="W149" s="656"/>
      <c r="X149" s="656"/>
      <c r="Y149" s="656"/>
      <c r="Z149" s="656"/>
      <c r="AA149" s="656"/>
      <c r="AB149" s="656"/>
      <c r="AC149" s="656"/>
      <c r="AD149" s="656"/>
      <c r="AE149" s="656"/>
      <c r="AF149" s="65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Normal="100" zoomScaleSheetLayoutView="100" workbookViewId="0">
      <selection activeCell="V6" sqref="V6"/>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6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519" t="s">
        <v>1761</v>
      </c>
    </row>
    <row r="2" spans="1:44" ht="16.149999999999999" customHeight="1">
      <c r="A2" s="675" t="s">
        <v>433</v>
      </c>
      <c r="B2" s="675"/>
      <c r="C2" s="675"/>
      <c r="D2" s="675"/>
      <c r="E2" s="675"/>
      <c r="F2" s="675"/>
      <c r="G2" s="675"/>
      <c r="H2" s="675"/>
      <c r="I2" s="675"/>
      <c r="J2" s="675"/>
      <c r="K2" s="675"/>
      <c r="L2" s="675"/>
      <c r="M2" s="675"/>
      <c r="N2" s="675"/>
      <c r="O2" s="675"/>
      <c r="P2" s="675"/>
      <c r="Q2" s="675"/>
      <c r="R2" s="675"/>
      <c r="S2" s="675"/>
      <c r="T2" s="675"/>
      <c r="U2" s="676"/>
      <c r="V2" s="676"/>
      <c r="W2" s="713" t="s">
        <v>434</v>
      </c>
      <c r="X2" s="713"/>
      <c r="Y2" s="713"/>
      <c r="Z2" s="713"/>
      <c r="AA2" s="713"/>
      <c r="AB2" s="713"/>
      <c r="AC2" s="713"/>
      <c r="AD2" s="713"/>
      <c r="AE2" s="713"/>
      <c r="AF2" s="713"/>
      <c r="AG2" s="713"/>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row>
    <row r="5" spans="1:44" ht="16.149999999999999" customHeight="1">
      <c r="B5" s="265" t="s">
        <v>257</v>
      </c>
      <c r="C5" s="403"/>
      <c r="D5" s="403"/>
      <c r="E5" s="403"/>
      <c r="F5" s="403"/>
      <c r="G5" s="403"/>
      <c r="H5" s="403"/>
      <c r="I5" s="404"/>
      <c r="J5" s="728"/>
      <c r="K5" s="729"/>
      <c r="L5" s="729"/>
      <c r="M5" s="729"/>
      <c r="N5" s="729"/>
      <c r="O5" s="729"/>
      <c r="P5" s="729"/>
      <c r="Q5" s="729"/>
      <c r="R5" s="729"/>
      <c r="S5" s="730"/>
      <c r="X5" s="28"/>
      <c r="Y5" s="28"/>
      <c r="Z5" s="28"/>
      <c r="AA5" s="28"/>
      <c r="AB5" s="28"/>
      <c r="AC5" s="28"/>
      <c r="AD5" s="28"/>
      <c r="AE5" s="28"/>
      <c r="AF5" s="28"/>
      <c r="AG5" s="28"/>
    </row>
    <row r="6" spans="1:44" ht="16.149999999999999" customHeight="1" thickBot="1">
      <c r="B6" s="265" t="s">
        <v>258</v>
      </c>
      <c r="C6" s="265"/>
      <c r="D6" s="265"/>
      <c r="E6" s="265"/>
      <c r="F6" s="265"/>
      <c r="G6" s="265"/>
      <c r="H6" s="265"/>
      <c r="I6" s="408"/>
      <c r="J6" s="731"/>
      <c r="K6" s="732"/>
      <c r="L6" s="732"/>
      <c r="M6" s="732"/>
      <c r="N6" s="732"/>
      <c r="O6" s="732"/>
      <c r="P6" s="732"/>
      <c r="Q6" s="732"/>
      <c r="R6" s="732"/>
      <c r="S6" s="733"/>
      <c r="X6" s="28"/>
      <c r="Y6" s="28"/>
      <c r="Z6" s="28"/>
      <c r="AA6" s="28"/>
      <c r="AB6" s="28"/>
      <c r="AC6" s="28"/>
      <c r="AD6" s="28"/>
      <c r="AE6" s="28"/>
      <c r="AF6" s="28"/>
      <c r="AG6" s="28"/>
      <c r="AR6" s="4" t="s">
        <v>1928</v>
      </c>
    </row>
    <row r="7" spans="1:44" ht="16.149999999999999" customHeight="1" thickBot="1">
      <c r="B7" s="3" t="s">
        <v>1635</v>
      </c>
      <c r="C7" s="3"/>
      <c r="E7" s="3"/>
      <c r="F7" s="3" t="s">
        <v>1636</v>
      </c>
      <c r="G7" s="3"/>
      <c r="H7" s="3"/>
      <c r="I7" s="3"/>
      <c r="J7" s="731" t="s">
        <v>1927</v>
      </c>
      <c r="K7" s="732"/>
      <c r="L7" s="732"/>
      <c r="M7" s="732"/>
      <c r="N7" s="732"/>
      <c r="O7" s="732"/>
      <c r="P7" s="732"/>
      <c r="Q7" s="732"/>
      <c r="R7" s="732"/>
      <c r="S7" s="733"/>
      <c r="X7" s="28"/>
      <c r="Y7" s="28"/>
      <c r="Z7" s="28"/>
      <c r="AA7" s="28"/>
      <c r="AB7" s="28"/>
      <c r="AC7" s="28"/>
      <c r="AD7" s="28"/>
      <c r="AE7" s="28"/>
      <c r="AF7" s="28"/>
      <c r="AG7" s="28"/>
      <c r="AH7" s="525">
        <f>IFERROR(VLOOKUP(J7,リスト用!C:D,2,FALSE),"")</f>
        <v>0</v>
      </c>
      <c r="AR7" s="524">
        <f>HYPERLINK("mailto:"&amp;AH7,AH7)</f>
        <v>0</v>
      </c>
    </row>
    <row r="8" spans="1:44" ht="16.149999999999999" customHeight="1">
      <c r="B8" s="3"/>
      <c r="C8" s="3"/>
      <c r="E8" s="3"/>
      <c r="F8" s="3" t="s">
        <v>1638</v>
      </c>
      <c r="G8" s="3"/>
      <c r="H8" s="3"/>
      <c r="I8" s="3"/>
      <c r="J8" s="731"/>
      <c r="K8" s="732"/>
      <c r="L8" s="732"/>
      <c r="M8" s="732"/>
      <c r="N8" s="732"/>
      <c r="O8" s="732"/>
      <c r="P8" s="732"/>
      <c r="Q8" s="732"/>
      <c r="R8" s="732"/>
      <c r="S8" s="733"/>
      <c r="X8" s="28"/>
      <c r="Y8" s="28"/>
      <c r="Z8" s="28"/>
      <c r="AA8" s="28"/>
      <c r="AB8" s="28"/>
      <c r="AC8" s="28"/>
      <c r="AD8" s="28"/>
      <c r="AE8" s="28"/>
      <c r="AF8" s="28"/>
      <c r="AG8" s="28"/>
      <c r="AR8" s="189" t="s">
        <v>1936</v>
      </c>
    </row>
    <row r="9" spans="1:44" ht="16.149999999999999" customHeight="1">
      <c r="B9" s="3" t="s">
        <v>5</v>
      </c>
      <c r="C9" s="3"/>
      <c r="D9" s="3"/>
      <c r="E9" s="3"/>
      <c r="F9" s="3" t="s">
        <v>1639</v>
      </c>
      <c r="G9" s="3"/>
      <c r="H9" s="3"/>
      <c r="I9" s="3"/>
      <c r="J9" s="731"/>
      <c r="K9" s="732"/>
      <c r="L9" s="732"/>
      <c r="M9" s="732"/>
      <c r="N9" s="732"/>
      <c r="O9" s="732"/>
      <c r="P9" s="732"/>
      <c r="Q9" s="732"/>
      <c r="R9" s="732"/>
      <c r="S9" s="733"/>
      <c r="X9" s="28"/>
      <c r="Y9" s="28"/>
      <c r="Z9" s="28"/>
      <c r="AA9" s="28"/>
      <c r="AB9" s="28"/>
      <c r="AC9" s="28"/>
      <c r="AD9" s="28"/>
      <c r="AE9" s="28"/>
      <c r="AF9" s="28"/>
      <c r="AG9" s="28"/>
      <c r="AR9" s="577" t="s">
        <v>1945</v>
      </c>
    </row>
    <row r="10" spans="1:44" ht="16.149999999999999" customHeight="1">
      <c r="B10" s="3"/>
      <c r="C10" s="3"/>
      <c r="D10" s="3"/>
      <c r="E10" s="3"/>
      <c r="F10" s="3" t="s">
        <v>1640</v>
      </c>
      <c r="G10" s="3"/>
      <c r="H10" s="3"/>
      <c r="I10" s="3"/>
      <c r="J10" s="731"/>
      <c r="K10" s="732"/>
      <c r="L10" s="732"/>
      <c r="M10" s="732"/>
      <c r="N10" s="732"/>
      <c r="O10" s="732"/>
      <c r="P10" s="732"/>
      <c r="Q10" s="732"/>
      <c r="R10" s="732"/>
      <c r="S10" s="733"/>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22" t="s">
        <v>1546</v>
      </c>
      <c r="C14" s="723"/>
      <c r="D14" s="724" t="s">
        <v>261</v>
      </c>
      <c r="E14" s="725"/>
      <c r="F14" s="725"/>
      <c r="G14" s="725"/>
      <c r="H14" s="725"/>
      <c r="I14" s="725"/>
      <c r="J14" s="725"/>
      <c r="K14" s="725"/>
      <c r="L14" s="725"/>
      <c r="M14" s="725"/>
      <c r="N14" s="725"/>
      <c r="O14" s="725"/>
      <c r="P14" s="725"/>
      <c r="Q14" s="725"/>
      <c r="R14" s="725"/>
      <c r="S14" s="725"/>
      <c r="T14" s="725"/>
      <c r="U14" s="725"/>
      <c r="V14" s="725"/>
      <c r="W14" s="725"/>
      <c r="X14" s="725"/>
      <c r="Y14" s="725"/>
      <c r="Z14" s="725"/>
      <c r="AA14" s="3"/>
      <c r="AB14" s="3"/>
      <c r="AC14" s="3"/>
      <c r="AD14" s="3"/>
      <c r="AE14" s="3"/>
      <c r="AF14" s="3"/>
      <c r="AG14" s="3"/>
    </row>
    <row r="15" spans="1:44" ht="16.149999999999999" hidden="1" customHeight="1" outlineLevel="1" thickBot="1">
      <c r="A15" s="307"/>
      <c r="B15" s="722" t="s">
        <v>1546</v>
      </c>
      <c r="C15" s="723"/>
      <c r="D15" s="726" t="s">
        <v>262</v>
      </c>
      <c r="E15" s="727"/>
      <c r="F15" s="727"/>
      <c r="G15" s="727"/>
      <c r="H15" s="727"/>
      <c r="I15" s="727"/>
      <c r="J15" s="727"/>
      <c r="K15" s="727"/>
      <c r="L15" s="727"/>
      <c r="M15" s="727"/>
      <c r="N15" s="727"/>
      <c r="O15" s="727"/>
      <c r="P15" s="727"/>
      <c r="Q15" s="727"/>
      <c r="R15" s="727"/>
      <c r="S15" s="727"/>
      <c r="T15" s="727"/>
      <c r="U15" s="727"/>
      <c r="V15" s="727"/>
      <c r="W15" s="727"/>
      <c r="X15" s="727"/>
      <c r="Y15" s="727"/>
      <c r="Z15" s="727"/>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720">
        <f>IFERROR(IF(E18=O18,R18-H18+1,IF(O18-E18=1,12-H18+1+R18,IF(O18-E18=2,12-H18+1+R18+12,"エラー"))),1)</f>
        <v>1</v>
      </c>
      <c r="W18" s="720"/>
      <c r="X18" s="720"/>
      <c r="Y18" s="721"/>
      <c r="Z18" s="3" t="s">
        <v>266</v>
      </c>
      <c r="AA18" s="3"/>
      <c r="AG18" s="3"/>
      <c r="AR18" s="518" t="str">
        <f>IF(OR(V18&gt;12,V18&lt;0),"←終了月が開始月と同年度内となるように選択してください","")</f>
        <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20">
        <f>IFERROR(IF(E21=O21,R21-H21+1,IF(O21-E21=1,12-H21+1+R21,IF(O21-E21=2,12-H21+1+R21+12,"エラー"))),1)</f>
        <v>1</v>
      </c>
      <c r="W21" s="720"/>
      <c r="X21" s="720"/>
      <c r="Y21" s="721"/>
      <c r="Z21" s="3" t="s">
        <v>266</v>
      </c>
      <c r="AA21" s="3"/>
      <c r="AG21" s="3"/>
      <c r="AR21" s="518" t="str">
        <f>IF(OR(V21&gt;12,V21&lt;0),"←終了月が開始月と同年度内となるように選択してください","")</f>
        <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7" t="s">
        <v>435</v>
      </c>
      <c r="B24" s="528"/>
      <c r="C24" s="528"/>
      <c r="D24" s="528"/>
      <c r="E24" s="528"/>
      <c r="F24" s="528"/>
      <c r="G24" s="528"/>
      <c r="H24" s="528"/>
      <c r="I24" s="528"/>
      <c r="J24" s="528"/>
      <c r="K24" s="323"/>
      <c r="L24" s="528"/>
      <c r="M24" s="528"/>
      <c r="N24" s="528"/>
      <c r="O24" s="528"/>
      <c r="P24" s="528"/>
      <c r="Q24" s="528"/>
      <c r="R24" s="734"/>
      <c r="S24" s="735"/>
      <c r="T24" s="735"/>
      <c r="U24" s="735"/>
      <c r="V24" s="735"/>
      <c r="W24" s="735"/>
      <c r="X24" s="735"/>
      <c r="Y24" s="529"/>
      <c r="Z24" s="529"/>
      <c r="AA24" s="529"/>
      <c r="AB24" s="529"/>
      <c r="AC24" s="736"/>
      <c r="AD24" s="736"/>
      <c r="AE24" s="736"/>
      <c r="AF24" s="736"/>
      <c r="AG24" s="530"/>
    </row>
    <row r="25" spans="1:44" ht="16.149999999999999" hidden="1" customHeight="1" outlineLevel="1">
      <c r="A25" s="531"/>
      <c r="B25" s="737" t="s">
        <v>436</v>
      </c>
      <c r="C25" s="737"/>
      <c r="D25" s="737"/>
      <c r="E25" s="737"/>
      <c r="F25" s="737"/>
      <c r="G25" s="737"/>
      <c r="H25" s="737"/>
      <c r="I25" s="737"/>
      <c r="J25" s="737"/>
      <c r="K25" s="737"/>
      <c r="L25" s="737"/>
      <c r="M25" s="737"/>
      <c r="N25" s="737"/>
      <c r="O25" s="737"/>
      <c r="P25" s="737"/>
      <c r="Q25" s="737"/>
      <c r="R25" s="737"/>
      <c r="S25" s="738" t="s">
        <v>437</v>
      </c>
      <c r="T25" s="739"/>
      <c r="U25" s="739"/>
      <c r="V25" s="739"/>
      <c r="W25" s="739"/>
      <c r="X25" s="739"/>
      <c r="Y25" s="739"/>
      <c r="Z25" s="739"/>
      <c r="AA25" s="740"/>
      <c r="AB25" s="738" t="s">
        <v>113</v>
      </c>
      <c r="AC25" s="739"/>
      <c r="AD25" s="739"/>
      <c r="AE25" s="739"/>
      <c r="AF25" s="739"/>
      <c r="AG25" s="741"/>
    </row>
    <row r="26" spans="1:44" ht="16.149999999999999" hidden="1" customHeight="1" outlineLevel="1">
      <c r="A26" s="531"/>
      <c r="B26" s="532" t="s">
        <v>438</v>
      </c>
      <c r="C26" s="533" t="s">
        <v>15</v>
      </c>
      <c r="D26" s="742" t="str">
        <f>IF('別添_計画書（病院及び有床診療所）'!E21=0,"",'別添_計画書（病院及び有床診療所）'!E21)</f>
        <v/>
      </c>
      <c r="E26" s="742"/>
      <c r="F26" s="534" t="s">
        <v>16</v>
      </c>
      <c r="G26" s="742" t="str">
        <f>IF('別添_計画書（病院及び有床診療所）'!H21=0,"",'別添_計画書（病院及び有床診療所）'!H21)</f>
        <v/>
      </c>
      <c r="H26" s="742"/>
      <c r="I26" s="534" t="s">
        <v>264</v>
      </c>
      <c r="J26" s="534" t="s">
        <v>439</v>
      </c>
      <c r="K26" s="534" t="s">
        <v>440</v>
      </c>
      <c r="L26" s="534"/>
      <c r="M26" s="743"/>
      <c r="N26" s="743"/>
      <c r="O26" s="535" t="s">
        <v>16</v>
      </c>
      <c r="P26" s="743"/>
      <c r="Q26" s="743"/>
      <c r="R26" s="536" t="s">
        <v>264</v>
      </c>
      <c r="S26" s="533"/>
      <c r="T26" s="744" t="str">
        <f>'別添_計画書（病院及び有床診療所）'!P31</f>
        <v>算定不可</v>
      </c>
      <c r="U26" s="744"/>
      <c r="V26" s="744"/>
      <c r="W26" s="744"/>
      <c r="X26" s="744"/>
      <c r="Y26" s="744"/>
      <c r="Z26" s="744"/>
      <c r="AA26" s="534"/>
      <c r="AB26" s="324"/>
      <c r="AC26" s="746" t="str">
        <f>IFERROR(IF(T26="","-",VLOOKUP(T26,'リスト（入院）'!C:D,2,FALSE)),"-")</f>
        <v>-</v>
      </c>
      <c r="AD26" s="746"/>
      <c r="AE26" s="746"/>
      <c r="AF26" s="746"/>
      <c r="AG26" s="537" t="s">
        <v>276</v>
      </c>
    </row>
    <row r="27" spans="1:44" ht="16.149999999999999" hidden="1" customHeight="1" outlineLevel="1">
      <c r="A27" s="531"/>
      <c r="B27" s="532" t="s">
        <v>441</v>
      </c>
      <c r="C27" s="533" t="s">
        <v>15</v>
      </c>
      <c r="D27" s="743"/>
      <c r="E27" s="743"/>
      <c r="F27" s="534" t="s">
        <v>16</v>
      </c>
      <c r="G27" s="743"/>
      <c r="H27" s="743"/>
      <c r="I27" s="534" t="s">
        <v>264</v>
      </c>
      <c r="J27" s="534" t="s">
        <v>439</v>
      </c>
      <c r="K27" s="534" t="s">
        <v>440</v>
      </c>
      <c r="L27" s="534"/>
      <c r="M27" s="743"/>
      <c r="N27" s="743"/>
      <c r="O27" s="535" t="s">
        <v>16</v>
      </c>
      <c r="P27" s="743"/>
      <c r="Q27" s="743"/>
      <c r="R27" s="536" t="s">
        <v>264</v>
      </c>
      <c r="S27" s="533"/>
      <c r="T27" s="745"/>
      <c r="U27" s="745"/>
      <c r="V27" s="745"/>
      <c r="W27" s="745"/>
      <c r="X27" s="745"/>
      <c r="Y27" s="745"/>
      <c r="Z27" s="745"/>
      <c r="AA27" s="534"/>
      <c r="AB27" s="324"/>
      <c r="AC27" s="746" t="str">
        <f>IFERROR(IF(T27="","-",VLOOKUP(T27,'リスト（入院）'!C:D,2,FALSE)),"-")</f>
        <v>-</v>
      </c>
      <c r="AD27" s="746"/>
      <c r="AE27" s="746"/>
      <c r="AF27" s="746"/>
      <c r="AG27" s="537" t="s">
        <v>276</v>
      </c>
    </row>
    <row r="28" spans="1:44" ht="16.149999999999999" hidden="1" customHeight="1" outlineLevel="1">
      <c r="A28" s="531"/>
      <c r="B28" s="532" t="s">
        <v>442</v>
      </c>
      <c r="C28" s="533" t="s">
        <v>15</v>
      </c>
      <c r="D28" s="743"/>
      <c r="E28" s="743"/>
      <c r="F28" s="534" t="s">
        <v>16</v>
      </c>
      <c r="G28" s="743"/>
      <c r="H28" s="743"/>
      <c r="I28" s="534" t="s">
        <v>264</v>
      </c>
      <c r="J28" s="534" t="s">
        <v>439</v>
      </c>
      <c r="K28" s="534" t="s">
        <v>440</v>
      </c>
      <c r="L28" s="534"/>
      <c r="M28" s="743"/>
      <c r="N28" s="743"/>
      <c r="O28" s="535" t="s">
        <v>16</v>
      </c>
      <c r="P28" s="743"/>
      <c r="Q28" s="743"/>
      <c r="R28" s="536" t="s">
        <v>264</v>
      </c>
      <c r="S28" s="533"/>
      <c r="T28" s="745"/>
      <c r="U28" s="745"/>
      <c r="V28" s="745"/>
      <c r="W28" s="745"/>
      <c r="X28" s="745"/>
      <c r="Y28" s="745"/>
      <c r="Z28" s="745"/>
      <c r="AA28" s="534"/>
      <c r="AB28" s="324"/>
      <c r="AC28" s="746" t="str">
        <f>IFERROR(IF(T28="","-",VLOOKUP(T28,'リスト（入院）'!C:D,2,FALSE)),"-")</f>
        <v>-</v>
      </c>
      <c r="AD28" s="746"/>
      <c r="AE28" s="746"/>
      <c r="AF28" s="746"/>
      <c r="AG28" s="537" t="s">
        <v>276</v>
      </c>
    </row>
    <row r="29" spans="1:44" ht="16.149999999999999" hidden="1" customHeight="1" outlineLevel="1">
      <c r="A29" s="531"/>
      <c r="B29" s="538" t="s">
        <v>443</v>
      </c>
      <c r="C29" s="533" t="s">
        <v>15</v>
      </c>
      <c r="D29" s="743"/>
      <c r="E29" s="743"/>
      <c r="F29" s="534" t="s">
        <v>16</v>
      </c>
      <c r="G29" s="743"/>
      <c r="H29" s="743"/>
      <c r="I29" s="534" t="s">
        <v>264</v>
      </c>
      <c r="J29" s="534" t="s">
        <v>439</v>
      </c>
      <c r="K29" s="534" t="s">
        <v>440</v>
      </c>
      <c r="L29" s="534"/>
      <c r="M29" s="743"/>
      <c r="N29" s="743"/>
      <c r="O29" s="535" t="s">
        <v>16</v>
      </c>
      <c r="P29" s="743"/>
      <c r="Q29" s="743"/>
      <c r="R29" s="536" t="s">
        <v>264</v>
      </c>
      <c r="S29" s="533"/>
      <c r="T29" s="745"/>
      <c r="U29" s="745"/>
      <c r="V29" s="745"/>
      <c r="W29" s="745"/>
      <c r="X29" s="745"/>
      <c r="Y29" s="745"/>
      <c r="Z29" s="745"/>
      <c r="AA29" s="534"/>
      <c r="AB29" s="324"/>
      <c r="AC29" s="746" t="str">
        <f>IFERROR(IF(T29="","-",VLOOKUP(T29,'リスト（入院）'!C:D,2,FALSE)),"-")</f>
        <v>-</v>
      </c>
      <c r="AD29" s="746"/>
      <c r="AE29" s="746"/>
      <c r="AF29" s="746"/>
      <c r="AG29" s="537" t="s">
        <v>276</v>
      </c>
    </row>
    <row r="30" spans="1:44" ht="16.149999999999999" hidden="1" customHeight="1" outlineLevel="1">
      <c r="A30" s="539"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7"/>
      <c r="AD30" s="747"/>
      <c r="AE30" s="747"/>
      <c r="AF30" s="747"/>
      <c r="AG30" s="537"/>
    </row>
    <row r="31" spans="1:44" ht="16.149999999999999" hidden="1" customHeight="1" outlineLevel="1">
      <c r="A31" s="531"/>
      <c r="B31" s="737" t="s">
        <v>436</v>
      </c>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8" t="s">
        <v>445</v>
      </c>
      <c r="AC31" s="739"/>
      <c r="AD31" s="739"/>
      <c r="AE31" s="739"/>
      <c r="AF31" s="739"/>
      <c r="AG31" s="741"/>
    </row>
    <row r="32" spans="1:44" ht="16.149999999999999" hidden="1" customHeight="1" outlineLevel="1">
      <c r="A32" s="531"/>
      <c r="B32" s="532" t="s">
        <v>438</v>
      </c>
      <c r="C32" s="533" t="s">
        <v>15</v>
      </c>
      <c r="D32" s="742" t="str">
        <f>IF(D26="","",D26)</f>
        <v/>
      </c>
      <c r="E32" s="742"/>
      <c r="F32" s="534" t="s">
        <v>16</v>
      </c>
      <c r="G32" s="742" t="str">
        <f>IF(G26="","",G26)</f>
        <v/>
      </c>
      <c r="H32" s="742"/>
      <c r="I32" s="534" t="s">
        <v>264</v>
      </c>
      <c r="J32" s="534" t="s">
        <v>439</v>
      </c>
      <c r="K32" s="534" t="s">
        <v>440</v>
      </c>
      <c r="L32" s="534"/>
      <c r="M32" s="742" t="str">
        <f>IF(M26="","",M26)</f>
        <v/>
      </c>
      <c r="N32" s="742"/>
      <c r="O32" s="535" t="s">
        <v>16</v>
      </c>
      <c r="P32" s="742" t="str">
        <f>IF(P26="","",P26)</f>
        <v/>
      </c>
      <c r="Q32" s="742"/>
      <c r="R32" s="535" t="s">
        <v>264</v>
      </c>
      <c r="S32" s="382"/>
      <c r="T32" s="382"/>
      <c r="U32" s="382"/>
      <c r="V32" s="382"/>
      <c r="W32" s="382"/>
      <c r="X32" s="382"/>
      <c r="Y32" s="382"/>
      <c r="Z32" s="382"/>
      <c r="AA32" s="540"/>
      <c r="AB32" s="324"/>
      <c r="AC32" s="748"/>
      <c r="AD32" s="748"/>
      <c r="AE32" s="748"/>
      <c r="AF32" s="748"/>
      <c r="AG32" s="537" t="s">
        <v>278</v>
      </c>
    </row>
    <row r="33" spans="1:43" ht="16.149999999999999" hidden="1" customHeight="1" outlineLevel="1">
      <c r="A33" s="531"/>
      <c r="B33" s="532" t="s">
        <v>441</v>
      </c>
      <c r="C33" s="533" t="s">
        <v>15</v>
      </c>
      <c r="D33" s="742" t="str">
        <f>IF(D27="","",D27)</f>
        <v/>
      </c>
      <c r="E33" s="742"/>
      <c r="F33" s="534" t="s">
        <v>16</v>
      </c>
      <c r="G33" s="742" t="str">
        <f>IF(G27="","",G27)</f>
        <v/>
      </c>
      <c r="H33" s="742"/>
      <c r="I33" s="534" t="s">
        <v>264</v>
      </c>
      <c r="J33" s="534" t="s">
        <v>439</v>
      </c>
      <c r="K33" s="534" t="s">
        <v>440</v>
      </c>
      <c r="L33" s="534"/>
      <c r="M33" s="742" t="str">
        <f>IF(M27="","",M27)</f>
        <v/>
      </c>
      <c r="N33" s="742"/>
      <c r="O33" s="535" t="s">
        <v>16</v>
      </c>
      <c r="P33" s="742" t="str">
        <f>IF(P27="","",P27)</f>
        <v/>
      </c>
      <c r="Q33" s="742"/>
      <c r="R33" s="535" t="s">
        <v>264</v>
      </c>
      <c r="S33" s="382"/>
      <c r="T33" s="382"/>
      <c r="U33" s="382"/>
      <c r="V33" s="382"/>
      <c r="W33" s="382"/>
      <c r="X33" s="382"/>
      <c r="Y33" s="382"/>
      <c r="Z33" s="382"/>
      <c r="AA33" s="540"/>
      <c r="AB33" s="324"/>
      <c r="AC33" s="748"/>
      <c r="AD33" s="748"/>
      <c r="AE33" s="748"/>
      <c r="AF33" s="748"/>
      <c r="AG33" s="537" t="s">
        <v>278</v>
      </c>
    </row>
    <row r="34" spans="1:43" ht="16.149999999999999" hidden="1" customHeight="1" outlineLevel="1">
      <c r="A34" s="531"/>
      <c r="B34" s="532" t="s">
        <v>442</v>
      </c>
      <c r="C34" s="533" t="s">
        <v>15</v>
      </c>
      <c r="D34" s="742" t="str">
        <f>IF(D28="","",D28)</f>
        <v/>
      </c>
      <c r="E34" s="742"/>
      <c r="F34" s="534" t="s">
        <v>16</v>
      </c>
      <c r="G34" s="742" t="str">
        <f>IF(G28="","",G28)</f>
        <v/>
      </c>
      <c r="H34" s="742"/>
      <c r="I34" s="534" t="s">
        <v>264</v>
      </c>
      <c r="J34" s="534" t="s">
        <v>439</v>
      </c>
      <c r="K34" s="534" t="s">
        <v>440</v>
      </c>
      <c r="L34" s="534"/>
      <c r="M34" s="742" t="str">
        <f>IF(M28="","",M28)</f>
        <v/>
      </c>
      <c r="N34" s="742"/>
      <c r="O34" s="535" t="s">
        <v>16</v>
      </c>
      <c r="P34" s="742" t="str">
        <f>IF(P28="","",P28)</f>
        <v/>
      </c>
      <c r="Q34" s="742"/>
      <c r="R34" s="535" t="s">
        <v>264</v>
      </c>
      <c r="S34" s="382"/>
      <c r="T34" s="382"/>
      <c r="U34" s="382"/>
      <c r="V34" s="382"/>
      <c r="W34" s="382"/>
      <c r="X34" s="382"/>
      <c r="Y34" s="382"/>
      <c r="Z34" s="382"/>
      <c r="AA34" s="540"/>
      <c r="AB34" s="324"/>
      <c r="AC34" s="748"/>
      <c r="AD34" s="748"/>
      <c r="AE34" s="748"/>
      <c r="AF34" s="748"/>
      <c r="AG34" s="537" t="s">
        <v>278</v>
      </c>
    </row>
    <row r="35" spans="1:43" ht="16.149999999999999" hidden="1" customHeight="1" outlineLevel="1">
      <c r="A35" s="541"/>
      <c r="B35" s="538" t="s">
        <v>443</v>
      </c>
      <c r="C35" s="533" t="s">
        <v>15</v>
      </c>
      <c r="D35" s="742" t="str">
        <f>IF(D29="","",D29)</f>
        <v/>
      </c>
      <c r="E35" s="742"/>
      <c r="F35" s="534" t="s">
        <v>16</v>
      </c>
      <c r="G35" s="742" t="str">
        <f>IF(G29="","",G29)</f>
        <v/>
      </c>
      <c r="H35" s="742"/>
      <c r="I35" s="534" t="s">
        <v>264</v>
      </c>
      <c r="J35" s="534" t="s">
        <v>439</v>
      </c>
      <c r="K35" s="534" t="s">
        <v>440</v>
      </c>
      <c r="L35" s="534"/>
      <c r="M35" s="742" t="str">
        <f>IF(M29="","",M29)</f>
        <v/>
      </c>
      <c r="N35" s="742"/>
      <c r="O35" s="535" t="s">
        <v>16</v>
      </c>
      <c r="P35" s="742" t="str">
        <f>IF(P29="","",P29)</f>
        <v/>
      </c>
      <c r="Q35" s="742"/>
      <c r="R35" s="535" t="s">
        <v>264</v>
      </c>
      <c r="S35" s="382"/>
      <c r="T35" s="535"/>
      <c r="U35" s="535"/>
      <c r="V35" s="535"/>
      <c r="W35" s="535"/>
      <c r="X35" s="535"/>
      <c r="Y35" s="535"/>
      <c r="Z35" s="535"/>
      <c r="AA35" s="535"/>
      <c r="AB35" s="324"/>
      <c r="AC35" s="748"/>
      <c r="AD35" s="748"/>
      <c r="AE35" s="748"/>
      <c r="AF35" s="748"/>
      <c r="AG35" s="537" t="s">
        <v>278</v>
      </c>
    </row>
    <row r="36" spans="1:43" ht="16.149999999999999" hidden="1" customHeight="1" outlineLevel="1">
      <c r="A36" s="531"/>
      <c r="B36" s="538" t="s">
        <v>446</v>
      </c>
      <c r="C36" s="534"/>
      <c r="D36" s="535"/>
      <c r="E36" s="535"/>
      <c r="F36" s="534"/>
      <c r="G36" s="535"/>
      <c r="H36" s="535"/>
      <c r="I36" s="534"/>
      <c r="J36" s="534"/>
      <c r="K36" s="534"/>
      <c r="L36" s="534"/>
      <c r="M36" s="535"/>
      <c r="N36" s="535"/>
      <c r="O36" s="535"/>
      <c r="P36" s="535"/>
      <c r="Q36" s="535"/>
      <c r="R36" s="535"/>
      <c r="S36" s="535"/>
      <c r="T36" s="535"/>
      <c r="U36" s="535"/>
      <c r="V36" s="535"/>
      <c r="W36" s="535"/>
      <c r="X36" s="542"/>
      <c r="Y36" s="535"/>
      <c r="Z36" s="535"/>
      <c r="AA36" s="535"/>
      <c r="AB36" s="324"/>
      <c r="AC36" s="750" t="str">
        <f>IF(AC32="","",SUM(AC32:AF35))</f>
        <v/>
      </c>
      <c r="AD36" s="750"/>
      <c r="AE36" s="750"/>
      <c r="AF36" s="750"/>
      <c r="AG36" s="537" t="s">
        <v>278</v>
      </c>
    </row>
    <row r="37" spans="1:43" ht="16.149999999999999" hidden="1" customHeight="1" outlineLevel="1">
      <c r="A37" s="539" t="s">
        <v>447</v>
      </c>
      <c r="B37" s="543"/>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749"/>
      <c r="AD37" s="749"/>
      <c r="AE37" s="749"/>
      <c r="AF37" s="749"/>
      <c r="AG37" s="544"/>
    </row>
    <row r="38" spans="1:43" ht="16.149999999999999" hidden="1" customHeight="1" outlineLevel="1">
      <c r="A38" s="531"/>
      <c r="B38" s="737" t="s">
        <v>436</v>
      </c>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8"/>
      <c r="AB38" s="738" t="s">
        <v>448</v>
      </c>
      <c r="AC38" s="739"/>
      <c r="AD38" s="739"/>
      <c r="AE38" s="739"/>
      <c r="AF38" s="739"/>
      <c r="AG38" s="741"/>
    </row>
    <row r="39" spans="1:43" ht="16.149999999999999" hidden="1" customHeight="1" outlineLevel="1">
      <c r="A39" s="531"/>
      <c r="B39" s="532" t="s">
        <v>438</v>
      </c>
      <c r="C39" s="533" t="s">
        <v>15</v>
      </c>
      <c r="D39" s="742" t="str">
        <f>IF(D26="","",D26)</f>
        <v/>
      </c>
      <c r="E39" s="742"/>
      <c r="F39" s="534" t="s">
        <v>16</v>
      </c>
      <c r="G39" s="742" t="str">
        <f>IF(G26="","",G26)</f>
        <v/>
      </c>
      <c r="H39" s="742"/>
      <c r="I39" s="534" t="s">
        <v>264</v>
      </c>
      <c r="J39" s="534" t="s">
        <v>439</v>
      </c>
      <c r="K39" s="534" t="s">
        <v>440</v>
      </c>
      <c r="L39" s="534"/>
      <c r="M39" s="742" t="str">
        <f>IF(M26="","",M26)</f>
        <v/>
      </c>
      <c r="N39" s="742"/>
      <c r="O39" s="535" t="s">
        <v>16</v>
      </c>
      <c r="P39" s="742" t="str">
        <f>IF(P26="","",P26)</f>
        <v/>
      </c>
      <c r="Q39" s="742"/>
      <c r="R39" s="535" t="s">
        <v>264</v>
      </c>
      <c r="S39" s="382"/>
      <c r="T39" s="382"/>
      <c r="U39" s="382"/>
      <c r="V39" s="382"/>
      <c r="W39" s="382"/>
      <c r="X39" s="382"/>
      <c r="Y39" s="382"/>
      <c r="Z39" s="382"/>
      <c r="AA39" s="382"/>
      <c r="AB39" s="324"/>
      <c r="AC39" s="750" t="str">
        <f>IFERROR(AC26*AC32*10,"")</f>
        <v/>
      </c>
      <c r="AD39" s="750"/>
      <c r="AE39" s="750"/>
      <c r="AF39" s="750"/>
      <c r="AG39" s="537" t="s">
        <v>270</v>
      </c>
    </row>
    <row r="40" spans="1:43" ht="16.149999999999999" hidden="1" customHeight="1" outlineLevel="1">
      <c r="A40" s="531"/>
      <c r="B40" s="532" t="s">
        <v>441</v>
      </c>
      <c r="C40" s="533" t="s">
        <v>15</v>
      </c>
      <c r="D40" s="742" t="str">
        <f>IF(D27="","",D27)</f>
        <v/>
      </c>
      <c r="E40" s="742"/>
      <c r="F40" s="534" t="s">
        <v>16</v>
      </c>
      <c r="G40" s="742" t="str">
        <f>IF(G27="","",G27)</f>
        <v/>
      </c>
      <c r="H40" s="742"/>
      <c r="I40" s="534" t="s">
        <v>264</v>
      </c>
      <c r="J40" s="534" t="s">
        <v>439</v>
      </c>
      <c r="K40" s="534" t="s">
        <v>440</v>
      </c>
      <c r="L40" s="534"/>
      <c r="M40" s="742" t="str">
        <f>IF(M27="","",M27)</f>
        <v/>
      </c>
      <c r="N40" s="742"/>
      <c r="O40" s="535" t="s">
        <v>16</v>
      </c>
      <c r="P40" s="742" t="str">
        <f>IF(P27="","",P27)</f>
        <v/>
      </c>
      <c r="Q40" s="742"/>
      <c r="R40" s="535" t="s">
        <v>264</v>
      </c>
      <c r="S40" s="382"/>
      <c r="T40" s="382"/>
      <c r="U40" s="382"/>
      <c r="V40" s="382"/>
      <c r="W40" s="382"/>
      <c r="X40" s="382"/>
      <c r="Y40" s="382"/>
      <c r="Z40" s="382"/>
      <c r="AA40" s="382"/>
      <c r="AB40" s="324"/>
      <c r="AC40" s="750" t="str">
        <f>IFERROR(AC27*AC33*10,"")</f>
        <v/>
      </c>
      <c r="AD40" s="750"/>
      <c r="AE40" s="750"/>
      <c r="AF40" s="750"/>
      <c r="AG40" s="537" t="s">
        <v>270</v>
      </c>
    </row>
    <row r="41" spans="1:43" ht="16.149999999999999" hidden="1" customHeight="1" outlineLevel="1">
      <c r="A41" s="531"/>
      <c r="B41" s="532" t="s">
        <v>442</v>
      </c>
      <c r="C41" s="533" t="s">
        <v>15</v>
      </c>
      <c r="D41" s="742" t="str">
        <f>IF(D28="","",D28)</f>
        <v/>
      </c>
      <c r="E41" s="742"/>
      <c r="F41" s="534" t="s">
        <v>16</v>
      </c>
      <c r="G41" s="742" t="str">
        <f>IF(G28="","",G28)</f>
        <v/>
      </c>
      <c r="H41" s="742"/>
      <c r="I41" s="534" t="s">
        <v>264</v>
      </c>
      <c r="J41" s="534" t="s">
        <v>439</v>
      </c>
      <c r="K41" s="534" t="s">
        <v>440</v>
      </c>
      <c r="L41" s="534"/>
      <c r="M41" s="742" t="str">
        <f>IF(M28="","",M28)</f>
        <v/>
      </c>
      <c r="N41" s="742"/>
      <c r="O41" s="535" t="s">
        <v>16</v>
      </c>
      <c r="P41" s="742" t="str">
        <f>IF(P28="","",P28)</f>
        <v/>
      </c>
      <c r="Q41" s="742"/>
      <c r="R41" s="535" t="s">
        <v>264</v>
      </c>
      <c r="S41" s="382"/>
      <c r="T41" s="382"/>
      <c r="U41" s="382"/>
      <c r="V41" s="382"/>
      <c r="W41" s="382"/>
      <c r="X41" s="382"/>
      <c r="Y41" s="382"/>
      <c r="Z41" s="382"/>
      <c r="AA41" s="382"/>
      <c r="AB41" s="324"/>
      <c r="AC41" s="750" t="str">
        <f>IFERROR(AC28*AC34*10,"")</f>
        <v/>
      </c>
      <c r="AD41" s="750"/>
      <c r="AE41" s="750"/>
      <c r="AF41" s="750"/>
      <c r="AG41" s="537" t="s">
        <v>270</v>
      </c>
    </row>
    <row r="42" spans="1:43" ht="16.149999999999999" hidden="1" customHeight="1" outlineLevel="1">
      <c r="A42" s="531"/>
      <c r="B42" s="545" t="s">
        <v>443</v>
      </c>
      <c r="C42" s="324" t="s">
        <v>15</v>
      </c>
      <c r="D42" s="742" t="str">
        <f>IF(D29="","",D29)</f>
        <v/>
      </c>
      <c r="E42" s="742"/>
      <c r="F42" s="534" t="s">
        <v>16</v>
      </c>
      <c r="G42" s="742" t="str">
        <f>IF(G29="","",G29)</f>
        <v/>
      </c>
      <c r="H42" s="742"/>
      <c r="I42" s="534" t="s">
        <v>264</v>
      </c>
      <c r="J42" s="534" t="s">
        <v>439</v>
      </c>
      <c r="K42" s="534" t="s">
        <v>440</v>
      </c>
      <c r="L42" s="534"/>
      <c r="M42" s="742" t="str">
        <f>IF(M29="","",M29)</f>
        <v/>
      </c>
      <c r="N42" s="742"/>
      <c r="O42" s="535" t="s">
        <v>16</v>
      </c>
      <c r="P42" s="742" t="str">
        <f>IF(P29="","",P29)</f>
        <v/>
      </c>
      <c r="Q42" s="742"/>
      <c r="R42" s="535" t="s">
        <v>264</v>
      </c>
      <c r="S42" s="382"/>
      <c r="T42" s="535"/>
      <c r="U42" s="535"/>
      <c r="V42" s="535"/>
      <c r="W42" s="535"/>
      <c r="X42" s="535"/>
      <c r="Y42" s="535"/>
      <c r="Z42" s="535"/>
      <c r="AA42" s="535"/>
      <c r="AB42" s="324"/>
      <c r="AC42" s="750" t="str">
        <f>IFERROR(AC29*AC35*10,"")</f>
        <v/>
      </c>
      <c r="AD42" s="750"/>
      <c r="AE42" s="750"/>
      <c r="AF42" s="750"/>
      <c r="AG42" s="537" t="s">
        <v>270</v>
      </c>
    </row>
    <row r="43" spans="1:43" s="50" customFormat="1" ht="16.149999999999999" hidden="1" customHeight="1" outlineLevel="1">
      <c r="A43" s="546"/>
      <c r="B43" s="547" t="s">
        <v>449</v>
      </c>
      <c r="C43" s="548" t="s">
        <v>450</v>
      </c>
      <c r="D43" s="549"/>
      <c r="E43" s="549"/>
      <c r="F43" s="548"/>
      <c r="G43" s="549"/>
      <c r="H43" s="549"/>
      <c r="I43" s="548"/>
      <c r="J43" s="548"/>
      <c r="K43" s="548"/>
      <c r="L43" s="548"/>
      <c r="M43" s="549"/>
      <c r="N43" s="549"/>
      <c r="O43" s="549"/>
      <c r="P43" s="549"/>
      <c r="Q43" s="549"/>
      <c r="R43" s="549"/>
      <c r="S43" s="549"/>
      <c r="T43" s="549"/>
      <c r="U43" s="549"/>
      <c r="V43" s="549"/>
      <c r="W43" s="549"/>
      <c r="X43" s="549"/>
      <c r="Y43" s="549"/>
      <c r="Z43" s="549"/>
      <c r="AA43" s="550"/>
      <c r="AB43" s="551"/>
      <c r="AC43" s="751">
        <v>1</v>
      </c>
      <c r="AD43" s="751"/>
      <c r="AE43" s="751"/>
      <c r="AF43" s="751"/>
      <c r="AG43" s="552" t="s">
        <v>270</v>
      </c>
      <c r="AH43" s="215"/>
      <c r="AI43" s="215"/>
      <c r="AJ43" s="215"/>
      <c r="AK43" s="215"/>
      <c r="AL43" s="215"/>
      <c r="AM43" s="215"/>
      <c r="AN43" s="215"/>
      <c r="AO43" s="215"/>
      <c r="AP43" s="215"/>
      <c r="AQ43" s="215"/>
    </row>
    <row r="44" spans="1:43" s="50" customFormat="1" ht="16.149999999999999" hidden="1" customHeight="1" outlineLevel="1">
      <c r="A44" s="546"/>
      <c r="B44" s="553" t="s">
        <v>451</v>
      </c>
      <c r="C44" s="548" t="s">
        <v>452</v>
      </c>
      <c r="D44" s="549"/>
      <c r="E44" s="549"/>
      <c r="F44" s="548"/>
      <c r="G44" s="549"/>
      <c r="H44" s="549"/>
      <c r="I44" s="548"/>
      <c r="J44" s="548"/>
      <c r="K44" s="548"/>
      <c r="L44" s="548"/>
      <c r="M44" s="549"/>
      <c r="N44" s="549"/>
      <c r="O44" s="549"/>
      <c r="P44" s="549"/>
      <c r="Q44" s="549"/>
      <c r="R44" s="549"/>
      <c r="S44" s="549"/>
      <c r="T44" s="549"/>
      <c r="U44" s="549"/>
      <c r="V44" s="549"/>
      <c r="W44" s="549"/>
      <c r="X44" s="549"/>
      <c r="Y44" s="549"/>
      <c r="Z44" s="549"/>
      <c r="AA44" s="550"/>
      <c r="AB44" s="551"/>
      <c r="AC44" s="751">
        <v>2</v>
      </c>
      <c r="AD44" s="751"/>
      <c r="AE44" s="751"/>
      <c r="AF44" s="751"/>
      <c r="AG44" s="552" t="s">
        <v>270</v>
      </c>
      <c r="AH44" s="215"/>
      <c r="AI44" s="215"/>
      <c r="AJ44" s="215"/>
      <c r="AK44" s="215"/>
      <c r="AL44" s="215"/>
      <c r="AM44" s="215"/>
      <c r="AN44" s="215"/>
      <c r="AO44" s="215"/>
      <c r="AP44" s="215"/>
      <c r="AQ44" s="215"/>
    </row>
    <row r="45" spans="1:43" ht="16.149999999999999" hidden="1" customHeight="1" outlineLevel="1" thickBot="1">
      <c r="A45" s="554"/>
      <c r="B45" s="555" t="s">
        <v>446</v>
      </c>
      <c r="C45" s="326"/>
      <c r="D45" s="556"/>
      <c r="E45" s="556"/>
      <c r="F45" s="326"/>
      <c r="G45" s="556"/>
      <c r="H45" s="556"/>
      <c r="I45" s="326"/>
      <c r="J45" s="326"/>
      <c r="K45" s="326"/>
      <c r="L45" s="326"/>
      <c r="M45" s="556"/>
      <c r="N45" s="556"/>
      <c r="O45" s="556"/>
      <c r="P45" s="556"/>
      <c r="Q45" s="556"/>
      <c r="R45" s="556"/>
      <c r="S45" s="556"/>
      <c r="T45" s="556"/>
      <c r="U45" s="556"/>
      <c r="V45" s="556"/>
      <c r="W45" s="556"/>
      <c r="X45" s="556"/>
      <c r="Y45" s="556"/>
      <c r="Z45" s="556"/>
      <c r="AA45" s="556"/>
      <c r="AB45" s="557"/>
      <c r="AC45" s="757" t="str">
        <f>IF(AC39="","",SUM(AC39:AF42)-AC43+AC44)</f>
        <v/>
      </c>
      <c r="AD45" s="757"/>
      <c r="AE45" s="757"/>
      <c r="AF45" s="757"/>
      <c r="AG45" s="558"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60"/>
      <c r="AC47" s="760"/>
      <c r="AD47" s="760"/>
      <c r="AE47" s="760"/>
      <c r="AF47" s="760"/>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46"/>
      <c r="AC48" s="646"/>
      <c r="AD48" s="646"/>
      <c r="AE48" s="646"/>
      <c r="AF48" s="646"/>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61"/>
      <c r="AC49" s="761"/>
      <c r="AD49" s="761"/>
      <c r="AE49" s="761"/>
      <c r="AF49" s="761"/>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62">
        <f>SUM(AB47:AF49)</f>
        <v>0</v>
      </c>
      <c r="AC51" s="762"/>
      <c r="AD51" s="762"/>
      <c r="AE51" s="762"/>
      <c r="AF51" s="762"/>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60"/>
      <c r="AC55" s="760"/>
      <c r="AD55" s="760"/>
      <c r="AE55" s="760"/>
      <c r="AF55" s="760"/>
      <c r="AG55" s="37" t="s">
        <v>270</v>
      </c>
    </row>
    <row r="56" spans="1:34" ht="16.149999999999999" customHeight="1" thickBot="1">
      <c r="A56" s="415" t="s">
        <v>1929</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61"/>
      <c r="AC56" s="761"/>
      <c r="AD56" s="761"/>
      <c r="AE56" s="761"/>
      <c r="AF56" s="761"/>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6" t="s">
        <v>1937</v>
      </c>
      <c r="B59" s="8"/>
      <c r="C59" s="8"/>
      <c r="D59" s="8"/>
      <c r="E59" s="8"/>
      <c r="F59" s="8"/>
      <c r="G59" s="8"/>
      <c r="H59" s="8"/>
      <c r="I59" s="8"/>
      <c r="J59" s="8"/>
      <c r="K59" s="8"/>
      <c r="L59" s="8"/>
      <c r="M59" s="8"/>
      <c r="N59" s="8"/>
      <c r="O59" s="8"/>
      <c r="P59" s="8"/>
      <c r="Q59" s="8"/>
      <c r="R59" s="8"/>
      <c r="S59" s="8"/>
      <c r="T59" s="8"/>
      <c r="U59" s="8"/>
      <c r="V59" s="8"/>
      <c r="W59" s="8"/>
      <c r="X59" s="8"/>
      <c r="Y59" s="8"/>
      <c r="Z59" s="8"/>
      <c r="AA59" s="8"/>
      <c r="AB59" s="657">
        <f>AB51-AB55+AB56</f>
        <v>0</v>
      </c>
      <c r="AC59" s="657"/>
      <c r="AD59" s="657"/>
      <c r="AE59" s="657"/>
      <c r="AF59" s="657"/>
      <c r="AG59" s="17" t="s">
        <v>270</v>
      </c>
    </row>
    <row r="60" spans="1:34" ht="16.149999999999999" customHeight="1" thickBot="1">
      <c r="A60" s="718" t="s">
        <v>1940</v>
      </c>
      <c r="B60" s="719"/>
      <c r="C60" s="719"/>
      <c r="D60" s="719"/>
      <c r="E60" s="719"/>
      <c r="F60" s="719"/>
      <c r="G60" s="719"/>
      <c r="H60" s="719"/>
      <c r="I60" s="719"/>
      <c r="J60" s="719"/>
      <c r="K60" s="719"/>
      <c r="L60" s="719"/>
      <c r="M60" s="719"/>
      <c r="N60" s="719"/>
      <c r="O60" s="719"/>
      <c r="P60" s="719"/>
      <c r="Q60" s="719"/>
      <c r="R60" s="719"/>
      <c r="S60" s="719"/>
      <c r="T60" s="719"/>
      <c r="U60" s="719"/>
      <c r="V60" s="719"/>
      <c r="W60" s="719"/>
      <c r="X60" s="719"/>
      <c r="Y60" s="719"/>
      <c r="Z60" s="719"/>
      <c r="AA60" s="719"/>
      <c r="AB60" s="761"/>
      <c r="AC60" s="761"/>
      <c r="AD60" s="761"/>
      <c r="AE60" s="761"/>
      <c r="AF60" s="761"/>
      <c r="AG60" s="376"/>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63" t="str">
        <f>IF(AH60=TRUE,"問題なし","問題あり")</f>
        <v>問題あり</v>
      </c>
      <c r="AC61" s="763"/>
      <c r="AD61" s="763"/>
      <c r="AE61" s="763"/>
      <c r="AF61" s="763"/>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9" t="s">
        <v>1645</v>
      </c>
      <c r="B63" s="559"/>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7" t="s">
        <v>1646</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758"/>
      <c r="AC65" s="758"/>
      <c r="AD65" s="758"/>
      <c r="AE65" s="758"/>
      <c r="AF65" s="758"/>
      <c r="AG65" s="560" t="s">
        <v>270</v>
      </c>
    </row>
    <row r="66" spans="1:43" ht="16.149999999999999" hidden="1" customHeight="1" outlineLevel="1">
      <c r="A66" s="531"/>
      <c r="B66" s="561" t="s">
        <v>1941</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48"/>
      <c r="AC66" s="748"/>
      <c r="AD66" s="748"/>
      <c r="AE66" s="748"/>
      <c r="AF66" s="748"/>
      <c r="AG66" s="562" t="s">
        <v>270</v>
      </c>
    </row>
    <row r="67" spans="1:43" ht="16.149999999999999" hidden="1" customHeight="1" outlineLevel="1">
      <c r="A67" s="531"/>
      <c r="B67" s="561" t="s">
        <v>1942</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59">
        <f>AB59</f>
        <v>0</v>
      </c>
      <c r="AC67" s="759"/>
      <c r="AD67" s="759"/>
      <c r="AE67" s="759"/>
      <c r="AF67" s="759"/>
      <c r="AG67" s="562" t="s">
        <v>270</v>
      </c>
    </row>
    <row r="68" spans="1:43" s="50" customFormat="1" ht="16.149999999999999" hidden="1" customHeight="1" outlineLevel="1">
      <c r="A68" s="531"/>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52"/>
      <c r="AC68" s="752"/>
      <c r="AD68" s="752"/>
      <c r="AE68" s="752"/>
      <c r="AF68" s="752"/>
      <c r="AG68" s="537" t="s">
        <v>270</v>
      </c>
      <c r="AH68" s="215"/>
      <c r="AI68" s="215"/>
      <c r="AJ68" s="215"/>
      <c r="AK68" s="215"/>
      <c r="AL68" s="215"/>
      <c r="AM68" s="215"/>
      <c r="AN68" s="215"/>
      <c r="AO68" s="215"/>
      <c r="AP68" s="215"/>
      <c r="AQ68" s="215"/>
    </row>
    <row r="69" spans="1:43" ht="16.149999999999999" hidden="1" customHeight="1" outlineLevel="1">
      <c r="A69" s="531"/>
      <c r="B69" s="561"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53"/>
      <c r="AC69" s="753"/>
      <c r="AD69" s="753"/>
      <c r="AE69" s="753"/>
      <c r="AF69" s="753"/>
      <c r="AG69" s="562" t="s">
        <v>270</v>
      </c>
    </row>
    <row r="70" spans="1:43" ht="16.149999999999999" hidden="1" customHeight="1" outlineLevel="1">
      <c r="A70" s="531"/>
      <c r="B70" s="561"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53"/>
      <c r="AC70" s="753"/>
      <c r="AD70" s="753"/>
      <c r="AE70" s="753"/>
      <c r="AF70" s="753"/>
      <c r="AG70" s="562" t="s">
        <v>270</v>
      </c>
    </row>
    <row r="71" spans="1:43" ht="16.149999999999999" hidden="1" customHeight="1" outlineLevel="1" thickBot="1">
      <c r="A71" s="554"/>
      <c r="B71" s="563" t="s">
        <v>1649</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754">
        <f>AB65-SUM(AB69:AF70)</f>
        <v>0</v>
      </c>
      <c r="AC71" s="754"/>
      <c r="AD71" s="754"/>
      <c r="AE71" s="754"/>
      <c r="AF71" s="754"/>
      <c r="AG71" s="565" t="s">
        <v>270</v>
      </c>
    </row>
    <row r="72" spans="1:43" s="444" customFormat="1" ht="16.149999999999999" hidden="1" customHeight="1" outlineLevel="1" thickBot="1">
      <c r="A72" s="554"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55"/>
      <c r="AC72" s="755"/>
      <c r="AD72" s="755"/>
      <c r="AE72" s="755"/>
      <c r="AF72" s="755"/>
      <c r="AG72" s="558"/>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6" t="str">
        <f>IF(AH72=TRUE,"問題なし","問題あり")</f>
        <v>問題あり</v>
      </c>
      <c r="AC73" s="756"/>
      <c r="AD73" s="756"/>
      <c r="AE73" s="756"/>
      <c r="AF73" s="756"/>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6"/>
      <c r="AC74" s="566"/>
      <c r="AD74" s="566"/>
      <c r="AE74" s="566"/>
      <c r="AF74" s="566"/>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6"/>
      <c r="AC75" s="566"/>
      <c r="AD75" s="566"/>
      <c r="AE75" s="566"/>
      <c r="AF75" s="566"/>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7"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6"/>
      <c r="AC78" s="566"/>
      <c r="AD78" s="566"/>
      <c r="AE78" s="566"/>
      <c r="AF78" s="566"/>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6"/>
      <c r="AC79" s="566"/>
      <c r="AD79" s="566"/>
      <c r="AE79" s="566"/>
      <c r="AF79" s="566"/>
      <c r="AG79" s="336"/>
    </row>
    <row r="80" spans="1:43" ht="16.149999999999999" hidden="1" customHeight="1" outlineLevel="1">
      <c r="A80" s="395" t="s">
        <v>1564</v>
      </c>
      <c r="B80" s="567"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8"/>
      <c r="AC80" s="568"/>
      <c r="AD80" s="568"/>
      <c r="AE80" s="568"/>
      <c r="AF80" s="568"/>
      <c r="AG80" s="317"/>
    </row>
    <row r="81" spans="1:33" ht="16.149999999999999" hidden="1" customHeight="1" outlineLevel="1">
      <c r="A81" s="395"/>
      <c r="B81" s="567"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8"/>
      <c r="AC81" s="568"/>
      <c r="AD81" s="568"/>
      <c r="AE81" s="568"/>
      <c r="AF81" s="568"/>
      <c r="AG81" s="317"/>
    </row>
    <row r="82" spans="1:33" ht="16.149999999999999" hidden="1" customHeight="1" outlineLevel="1">
      <c r="A82" s="395"/>
      <c r="B82" s="567"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8"/>
      <c r="AC82" s="568"/>
      <c r="AD82" s="568"/>
      <c r="AE82" s="568"/>
      <c r="AF82" s="568"/>
      <c r="AG82" s="317"/>
    </row>
    <row r="83" spans="1:33" ht="16.149999999999999" hidden="1" customHeight="1" outlineLevel="1">
      <c r="A83" s="395" t="s">
        <v>1564</v>
      </c>
      <c r="B83" s="567"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8"/>
      <c r="AC83" s="568"/>
      <c r="AD83" s="568"/>
      <c r="AE83" s="568"/>
      <c r="AF83" s="568"/>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1773</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48"/>
      <c r="AC92" s="648"/>
      <c r="AD92" s="648"/>
      <c r="AE92" s="648"/>
      <c r="AF92" s="648"/>
      <c r="AG92" s="79" t="s">
        <v>291</v>
      </c>
    </row>
    <row r="93" spans="1:33" ht="16.149999999999999" hidden="1" customHeight="1" outlineLevel="1">
      <c r="A93" s="569" t="s">
        <v>1709</v>
      </c>
      <c r="B93" s="361"/>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70"/>
      <c r="AB93" s="673">
        <f>AB94-AB95</f>
        <v>0</v>
      </c>
      <c r="AC93" s="673"/>
      <c r="AD93" s="673"/>
      <c r="AE93" s="673"/>
      <c r="AF93" s="673"/>
      <c r="AG93" s="571"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51"/>
      <c r="AC94" s="651"/>
      <c r="AD94" s="651"/>
      <c r="AE94" s="651"/>
      <c r="AF94" s="651"/>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83"/>
      <c r="AC95" s="683"/>
      <c r="AD95" s="683"/>
      <c r="AE95" s="683"/>
      <c r="AF95" s="683"/>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6"/>
      <c r="AC96" s="646"/>
      <c r="AD96" s="646"/>
      <c r="AE96" s="646"/>
      <c r="AF96" s="646"/>
      <c r="AG96" s="128" t="s">
        <v>270</v>
      </c>
    </row>
    <row r="97" spans="1:33" ht="16.149999999999999" customHeight="1" thickBot="1">
      <c r="A97" s="40"/>
      <c r="B97" s="104" t="s">
        <v>1775</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57">
        <f>AB95-AB96</f>
        <v>0</v>
      </c>
      <c r="AC97" s="657"/>
      <c r="AD97" s="657"/>
      <c r="AE97" s="657"/>
      <c r="AF97" s="657"/>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64">
        <f>IFERROR(AB97/(AB94-AB95)*100,0)</f>
        <v>0</v>
      </c>
      <c r="AC98" s="764"/>
      <c r="AD98" s="764"/>
      <c r="AE98" s="764"/>
      <c r="AF98" s="764"/>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48"/>
      <c r="AC101" s="648"/>
      <c r="AD101" s="648"/>
      <c r="AE101" s="648"/>
      <c r="AF101" s="648"/>
      <c r="AG101" s="79" t="s">
        <v>291</v>
      </c>
    </row>
    <row r="102" spans="1:33" ht="16.149999999999999" hidden="1" customHeight="1" outlineLevel="1">
      <c r="A102" s="569" t="s">
        <v>1717</v>
      </c>
      <c r="B102" s="361"/>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70"/>
      <c r="AB102" s="673">
        <f>AB103-AB104</f>
        <v>0</v>
      </c>
      <c r="AC102" s="673"/>
      <c r="AD102" s="673"/>
      <c r="AE102" s="673"/>
      <c r="AF102" s="673"/>
      <c r="AG102" s="571"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51"/>
      <c r="AC103" s="651"/>
      <c r="AD103" s="651"/>
      <c r="AE103" s="651"/>
      <c r="AF103" s="651"/>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83"/>
      <c r="AC104" s="683"/>
      <c r="AD104" s="683"/>
      <c r="AE104" s="683"/>
      <c r="AF104" s="683"/>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46"/>
      <c r="AC105" s="646"/>
      <c r="AD105" s="646"/>
      <c r="AE105" s="646"/>
      <c r="AF105" s="646"/>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57">
        <f>AB104-AB105</f>
        <v>0</v>
      </c>
      <c r="AC106" s="657"/>
      <c r="AD106" s="657"/>
      <c r="AE106" s="657"/>
      <c r="AF106" s="657"/>
      <c r="AG106" s="129" t="s">
        <v>297</v>
      </c>
    </row>
    <row r="107" spans="1:33" ht="16.350000000000001"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64">
        <f>IFERROR(AB106/(AB103-AB104)*100,0)</f>
        <v>0</v>
      </c>
      <c r="AC107" s="764"/>
      <c r="AD107" s="764"/>
      <c r="AE107" s="764"/>
      <c r="AF107" s="764"/>
      <c r="AG107" s="130" t="s">
        <v>299</v>
      </c>
    </row>
    <row r="108" spans="1:33" ht="16.350000000000001"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45"/>
      <c r="AB109" s="645"/>
      <c r="AC109" s="645"/>
      <c r="AD109" s="645"/>
      <c r="AE109" s="645"/>
      <c r="AF109" s="645"/>
      <c r="AG109" s="645"/>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48"/>
      <c r="AC110" s="648"/>
      <c r="AD110" s="648"/>
      <c r="AE110" s="648"/>
      <c r="AF110" s="648"/>
      <c r="AG110" s="79" t="s">
        <v>291</v>
      </c>
    </row>
    <row r="111" spans="1:33" ht="16.149999999999999" hidden="1" customHeight="1" outlineLevel="1">
      <c r="A111" s="569" t="s">
        <v>1718</v>
      </c>
      <c r="B111" s="361"/>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70"/>
      <c r="AB111" s="673">
        <f>AB112-AB113</f>
        <v>0</v>
      </c>
      <c r="AC111" s="673"/>
      <c r="AD111" s="673"/>
      <c r="AE111" s="673"/>
      <c r="AF111" s="673"/>
      <c r="AG111" s="571"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51"/>
      <c r="AC112" s="651"/>
      <c r="AD112" s="651"/>
      <c r="AE112" s="651"/>
      <c r="AF112" s="651"/>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83"/>
      <c r="AC113" s="683"/>
      <c r="AD113" s="683"/>
      <c r="AE113" s="683"/>
      <c r="AF113" s="683"/>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6"/>
      <c r="AC114" s="646"/>
      <c r="AD114" s="646"/>
      <c r="AE114" s="646"/>
      <c r="AF114" s="646"/>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57">
        <f>AB113-AB114</f>
        <v>0</v>
      </c>
      <c r="AC115" s="657"/>
      <c r="AD115" s="657"/>
      <c r="AE115" s="657"/>
      <c r="AF115" s="657"/>
      <c r="AG115" s="129" t="s">
        <v>297</v>
      </c>
    </row>
    <row r="116" spans="1:35" ht="16.350000000000001"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64">
        <f>IFERROR(AB115/(AB112-AB113)*100,0)</f>
        <v>0</v>
      </c>
      <c r="AC116" s="764"/>
      <c r="AD116" s="764"/>
      <c r="AE116" s="764"/>
      <c r="AF116" s="764"/>
      <c r="AG116" s="130" t="s">
        <v>299</v>
      </c>
    </row>
    <row r="117" spans="1:35" ht="16.350000000000001"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45"/>
      <c r="AB118" s="645"/>
      <c r="AC118" s="645"/>
      <c r="AD118" s="645"/>
      <c r="AE118" s="645"/>
      <c r="AF118" s="645"/>
      <c r="AG118" s="645"/>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48"/>
      <c r="AC119" s="648"/>
      <c r="AD119" s="648"/>
      <c r="AE119" s="648"/>
      <c r="AF119" s="648"/>
      <c r="AG119" s="79" t="s">
        <v>291</v>
      </c>
    </row>
    <row r="120" spans="1:35" ht="16.149999999999999" hidden="1" customHeight="1" outlineLevel="1">
      <c r="A120" s="569" t="s">
        <v>1719</v>
      </c>
      <c r="B120" s="36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70"/>
      <c r="AB120" s="673">
        <f>AB121-AB122</f>
        <v>0</v>
      </c>
      <c r="AC120" s="673"/>
      <c r="AD120" s="673"/>
      <c r="AE120" s="673"/>
      <c r="AF120" s="673"/>
      <c r="AG120" s="571"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51"/>
      <c r="AC121" s="651"/>
      <c r="AD121" s="651"/>
      <c r="AE121" s="651"/>
      <c r="AF121" s="651"/>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83"/>
      <c r="AC122" s="683"/>
      <c r="AD122" s="683"/>
      <c r="AE122" s="683"/>
      <c r="AF122" s="683"/>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46"/>
      <c r="AC123" s="646"/>
      <c r="AD123" s="646"/>
      <c r="AE123" s="646"/>
      <c r="AF123" s="646"/>
      <c r="AG123" s="128" t="s">
        <v>270</v>
      </c>
    </row>
    <row r="124" spans="1:35" ht="16.350000000000001"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57">
        <f>AB122-AB123</f>
        <v>0</v>
      </c>
      <c r="AC124" s="657"/>
      <c r="AD124" s="657"/>
      <c r="AE124" s="657"/>
      <c r="AF124" s="657"/>
      <c r="AG124" s="129" t="s">
        <v>297</v>
      </c>
    </row>
    <row r="125" spans="1:35" ht="16.350000000000001"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64">
        <f>IFERROR(AB124/(AB121-AB122)*100,0)</f>
        <v>0</v>
      </c>
      <c r="AC125" s="764"/>
      <c r="AD125" s="764"/>
      <c r="AE125" s="764"/>
      <c r="AF125" s="764"/>
      <c r="AG125" s="130" t="s">
        <v>299</v>
      </c>
    </row>
    <row r="126" spans="1:35" ht="16.350000000000001" customHeight="1">
      <c r="AG126" s="28"/>
    </row>
    <row r="127" spans="1:35" ht="16.350000000000001" customHeight="1" thickBot="1">
      <c r="A127" s="650" t="s">
        <v>324</v>
      </c>
      <c r="B127" s="650"/>
      <c r="C127" s="650"/>
      <c r="D127" s="650"/>
      <c r="E127" s="650"/>
      <c r="F127" s="650"/>
      <c r="G127" s="650"/>
      <c r="H127" s="650"/>
      <c r="I127" s="650"/>
      <c r="J127" s="650"/>
      <c r="K127" s="650"/>
      <c r="L127" s="650"/>
      <c r="M127" s="650"/>
      <c r="N127" s="650"/>
      <c r="O127" s="650"/>
      <c r="P127" s="650"/>
      <c r="Q127" s="650"/>
      <c r="R127" s="650"/>
      <c r="S127" s="650"/>
      <c r="T127" s="650"/>
      <c r="U127" s="650"/>
      <c r="V127" s="650"/>
      <c r="W127" s="650"/>
      <c r="X127" s="650"/>
      <c r="Y127" s="650"/>
      <c r="Z127" s="650"/>
      <c r="AA127" s="650"/>
      <c r="AB127" s="650"/>
      <c r="AC127" s="650"/>
      <c r="AD127" s="650"/>
      <c r="AE127" s="650"/>
      <c r="AF127" s="650"/>
      <c r="AG127" s="650"/>
      <c r="AH127" s="204"/>
      <c r="AI127" s="204"/>
    </row>
    <row r="128" spans="1:35" ht="16.350000000000001"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48"/>
      <c r="AC128" s="648"/>
      <c r="AD128" s="648"/>
      <c r="AE128" s="648"/>
      <c r="AF128" s="648"/>
      <c r="AG128" s="79" t="s">
        <v>291</v>
      </c>
      <c r="AH128" s="194"/>
      <c r="AI128" s="194"/>
    </row>
    <row r="129" spans="1:33" ht="16.350000000000001" hidden="1" customHeight="1" outlineLevel="1">
      <c r="A129" s="572" t="s">
        <v>1943</v>
      </c>
      <c r="B129" s="361"/>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70"/>
      <c r="AB129" s="673">
        <f>AB130-AB131</f>
        <v>0</v>
      </c>
      <c r="AC129" s="673"/>
      <c r="AD129" s="673"/>
      <c r="AE129" s="673"/>
      <c r="AF129" s="673"/>
      <c r="AG129" s="571" t="s">
        <v>270</v>
      </c>
    </row>
    <row r="130" spans="1:33" ht="16.350000000000001"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51"/>
      <c r="AC130" s="651"/>
      <c r="AD130" s="651"/>
      <c r="AE130" s="651"/>
      <c r="AF130" s="651"/>
      <c r="AG130" s="181" t="s">
        <v>270</v>
      </c>
    </row>
    <row r="131" spans="1:33" ht="16.350000000000001"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83"/>
      <c r="AC131" s="683"/>
      <c r="AD131" s="683"/>
      <c r="AE131" s="683"/>
      <c r="AF131" s="683"/>
      <c r="AG131" s="181" t="s">
        <v>270</v>
      </c>
    </row>
    <row r="132" spans="1:33" ht="16.350000000000001"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46"/>
      <c r="AC132" s="646"/>
      <c r="AD132" s="646"/>
      <c r="AE132" s="646"/>
      <c r="AF132" s="646"/>
      <c r="AG132" s="128" t="s">
        <v>270</v>
      </c>
    </row>
    <row r="133" spans="1:33" ht="16.350000000000001"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57">
        <f>AB131-AB132</f>
        <v>0</v>
      </c>
      <c r="AC133" s="657"/>
      <c r="AD133" s="657"/>
      <c r="AE133" s="657"/>
      <c r="AF133" s="657"/>
      <c r="AG133" s="129" t="s">
        <v>297</v>
      </c>
    </row>
    <row r="134" spans="1:33" ht="16.350000000000001"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64">
        <f>IFERROR(AB133/(AB130-AB131)*100,0)</f>
        <v>0</v>
      </c>
      <c r="AC134" s="764"/>
      <c r="AD134" s="764"/>
      <c r="AE134" s="764"/>
      <c r="AF134" s="764"/>
      <c r="AG134" s="130" t="s">
        <v>299</v>
      </c>
    </row>
    <row r="135" spans="1:33" ht="16.350000000000001"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45"/>
      <c r="AB136" s="645"/>
      <c r="AC136" s="645"/>
      <c r="AD136" s="645"/>
      <c r="AE136" s="645"/>
      <c r="AF136" s="645"/>
      <c r="AG136" s="645"/>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48"/>
      <c r="AC137" s="648"/>
      <c r="AD137" s="648"/>
      <c r="AE137" s="648"/>
      <c r="AF137" s="648"/>
      <c r="AG137" s="79" t="s">
        <v>291</v>
      </c>
    </row>
    <row r="138" spans="1:33" ht="16.149999999999999" hidden="1" customHeight="1" outlineLevel="1">
      <c r="A138" s="572" t="s">
        <v>1944</v>
      </c>
      <c r="B138" s="36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70"/>
      <c r="AB138" s="673">
        <f>AB139-AB140</f>
        <v>0</v>
      </c>
      <c r="AC138" s="673"/>
      <c r="AD138" s="673"/>
      <c r="AE138" s="673"/>
      <c r="AF138" s="673"/>
      <c r="AG138" s="571"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51"/>
      <c r="AC139" s="651"/>
      <c r="AD139" s="651"/>
      <c r="AE139" s="651"/>
      <c r="AF139" s="651"/>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83"/>
      <c r="AC140" s="683"/>
      <c r="AD140" s="683"/>
      <c r="AE140" s="683"/>
      <c r="AF140" s="683"/>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46"/>
      <c r="AC141" s="646"/>
      <c r="AD141" s="646"/>
      <c r="AE141" s="646"/>
      <c r="AF141" s="646"/>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57">
        <f>AB140-AB141</f>
        <v>0</v>
      </c>
      <c r="AC142" s="657"/>
      <c r="AD142" s="657"/>
      <c r="AE142" s="657"/>
      <c r="AF142" s="657"/>
      <c r="AG142" s="129" t="s">
        <v>297</v>
      </c>
    </row>
    <row r="143" spans="1:33" ht="16.350000000000001"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64">
        <f>IFERROR(AB142/(AB139-AB140)*100,0)</f>
        <v>0</v>
      </c>
      <c r="AC143" s="764"/>
      <c r="AD143" s="764"/>
      <c r="AE143" s="764"/>
      <c r="AF143" s="764"/>
      <c r="AG143" s="130" t="s">
        <v>299</v>
      </c>
    </row>
    <row r="144" spans="1:33" ht="16.350000000000001" customHeight="1"/>
    <row r="145" spans="1:35" ht="16.350000000000001" customHeight="1">
      <c r="A145" s="66" t="s">
        <v>340</v>
      </c>
      <c r="B145" s="65"/>
      <c r="C145" s="65"/>
      <c r="D145" s="65"/>
      <c r="E145" s="65"/>
      <c r="F145" s="65"/>
      <c r="G145" s="65"/>
      <c r="H145" s="65"/>
      <c r="I145" s="65"/>
      <c r="J145" s="65"/>
      <c r="K145" s="65"/>
      <c r="L145" s="65"/>
      <c r="M145" s="65"/>
      <c r="N145" s="65" t="s">
        <v>1938</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48"/>
      <c r="AC147" s="648"/>
      <c r="AD147" s="648"/>
      <c r="AE147" s="648"/>
      <c r="AF147" s="648"/>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3"/>
      <c r="AB148" s="748"/>
      <c r="AC148" s="748"/>
      <c r="AD148" s="748"/>
      <c r="AE148" s="748"/>
      <c r="AF148" s="748"/>
      <c r="AG148" s="574"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73">
        <f>AB151-AB153</f>
        <v>0</v>
      </c>
      <c r="AC149" s="673"/>
      <c r="AD149" s="673"/>
      <c r="AE149" s="673"/>
      <c r="AF149" s="673"/>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65"/>
      <c r="AC150" s="765"/>
      <c r="AD150" s="765"/>
      <c r="AE150" s="765"/>
      <c r="AF150" s="765"/>
      <c r="AG150" s="575" t="s">
        <v>270</v>
      </c>
    </row>
    <row r="151" spans="1:35" ht="16.149999999999999" customHeight="1" collapsed="1">
      <c r="A151" s="103" t="s">
        <v>1930</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c r="AC151" s="643"/>
      <c r="AD151" s="643"/>
      <c r="AE151" s="643"/>
      <c r="AF151" s="643"/>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66"/>
      <c r="AC152" s="766"/>
      <c r="AD152" s="766"/>
      <c r="AE152" s="766"/>
      <c r="AF152" s="766"/>
      <c r="AG152" s="575" t="s">
        <v>270</v>
      </c>
    </row>
    <row r="153" spans="1:35" ht="16.149999999999999" customHeight="1" collapsed="1">
      <c r="A153" s="107" t="s">
        <v>1932</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67"/>
      <c r="AC153" s="767"/>
      <c r="AD153" s="767"/>
      <c r="AE153" s="767"/>
      <c r="AF153" s="767"/>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c r="AC154" s="643"/>
      <c r="AD154" s="643"/>
      <c r="AE154" s="643"/>
      <c r="AF154" s="643"/>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57">
        <f>AB153-AB154</f>
        <v>0</v>
      </c>
      <c r="AC155" s="657"/>
      <c r="AD155" s="657"/>
      <c r="AE155" s="657"/>
      <c r="AF155" s="657"/>
      <c r="AG155" s="135" t="s">
        <v>297</v>
      </c>
    </row>
    <row r="156" spans="1:35" ht="16.350000000000001"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4">
        <f>IFERROR(AB155/(AB151-AB155)*100,0)</f>
        <v>0</v>
      </c>
      <c r="AC156" s="764"/>
      <c r="AD156" s="764"/>
      <c r="AE156" s="764"/>
      <c r="AF156" s="764"/>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1774</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41"/>
      <c r="AB158" s="641"/>
      <c r="AC158" s="641"/>
      <c r="AD158" s="641"/>
      <c r="AE158" s="641"/>
      <c r="AF158" s="641"/>
      <c r="AG158" s="641"/>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48"/>
      <c r="AC159" s="648"/>
      <c r="AD159" s="648"/>
      <c r="AE159" s="648"/>
      <c r="AF159" s="648"/>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3"/>
      <c r="AB160" s="748"/>
      <c r="AC160" s="748"/>
      <c r="AD160" s="748"/>
      <c r="AE160" s="748"/>
      <c r="AF160" s="748"/>
      <c r="AG160" s="574"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73">
        <f>AB163-AB165</f>
        <v>0</v>
      </c>
      <c r="AC161" s="673"/>
      <c r="AD161" s="673"/>
      <c r="AE161" s="673"/>
      <c r="AF161" s="673"/>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65"/>
      <c r="AC162" s="765"/>
      <c r="AD162" s="765"/>
      <c r="AE162" s="765"/>
      <c r="AF162" s="765"/>
      <c r="AG162" s="576" t="s">
        <v>270</v>
      </c>
    </row>
    <row r="163" spans="1:34" ht="16.149999999999999" customHeight="1" collapsed="1">
      <c r="A163" s="103" t="s">
        <v>1931</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3"/>
      <c r="AC163" s="643"/>
      <c r="AD163" s="643"/>
      <c r="AE163" s="643"/>
      <c r="AF163" s="643"/>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66"/>
      <c r="AC164" s="766"/>
      <c r="AD164" s="766"/>
      <c r="AE164" s="766"/>
      <c r="AF164" s="766"/>
      <c r="AG164" s="576"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67"/>
      <c r="AC165" s="767"/>
      <c r="AD165" s="767"/>
      <c r="AE165" s="767"/>
      <c r="AF165" s="767"/>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3"/>
      <c r="AC166" s="643"/>
      <c r="AD166" s="643"/>
      <c r="AE166" s="643"/>
      <c r="AF166" s="643"/>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57">
        <f>AB165-AB166</f>
        <v>0</v>
      </c>
      <c r="AC167" s="657"/>
      <c r="AD167" s="657"/>
      <c r="AE167" s="657"/>
      <c r="AF167" s="657"/>
      <c r="AG167" s="133" t="s">
        <v>297</v>
      </c>
    </row>
    <row r="168" spans="1:34" ht="16.350000000000001"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64">
        <f>IFERROR(AB167/(AB163-AB167)*100,0)</f>
        <v>0</v>
      </c>
      <c r="AC168" s="764"/>
      <c r="AD168" s="764"/>
      <c r="AE168" s="764"/>
      <c r="AF168" s="764"/>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55"/>
      <c r="G173" s="655"/>
      <c r="H173" s="3" t="s">
        <v>16</v>
      </c>
      <c r="I173" s="655"/>
      <c r="J173" s="655"/>
      <c r="K173" s="3" t="s">
        <v>264</v>
      </c>
      <c r="L173" s="655"/>
      <c r="M173" s="655"/>
      <c r="N173" s="3" t="s">
        <v>18</v>
      </c>
      <c r="O173" s="3"/>
      <c r="P173" s="3"/>
      <c r="Q173" s="3" t="s">
        <v>486</v>
      </c>
      <c r="R173" s="3"/>
      <c r="S173" s="3"/>
      <c r="T173" s="3"/>
      <c r="U173" s="656"/>
      <c r="V173" s="656"/>
      <c r="W173" s="656"/>
      <c r="X173" s="656"/>
      <c r="Y173" s="656"/>
      <c r="Z173" s="656"/>
      <c r="AA173" s="656"/>
      <c r="AB173" s="656"/>
      <c r="AC173" s="656"/>
      <c r="AD173" s="656"/>
      <c r="AE173" s="656"/>
      <c r="AF173" s="656"/>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20" t="s">
        <v>1762</v>
      </c>
      <c r="B176" s="521" t="s">
        <v>1763</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1" t="s">
        <v>1764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20" t="s">
        <v>1765</v>
      </c>
      <c r="B178" s="521" t="s">
        <v>1766</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1" t="s">
        <v>1767</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20" t="s">
        <v>522</v>
      </c>
      <c r="B180" s="522" t="s">
        <v>1771</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1" t="s">
        <v>1772</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20" t="s">
        <v>1770</v>
      </c>
      <c r="B182" s="521" t="s">
        <v>1768</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1" t="s">
        <v>1769</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1" t="s">
        <v>1935</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N1WV1cQH91We6BR+pfY1dEyQWwIweVL7UGvJsqXyX8I2BLSVSdcC1FwtfNvcUjNyhMH9WTL3LYFQ7FuubBSM1g==" saltValue="79MCfJy5Gl5/E/y2c1HE5Q==" spinCount="100000" sheet="1" objects="1" scenarios="1"/>
  <mergeCells count="19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98:AF98"/>
    <mergeCell ref="AB101:AF101"/>
    <mergeCell ref="AB102:AF102"/>
    <mergeCell ref="AB103:AF103"/>
    <mergeCell ref="AB104:AF104"/>
    <mergeCell ref="AB92:AF92"/>
    <mergeCell ref="AB93:AF93"/>
    <mergeCell ref="AB94:AF94"/>
    <mergeCell ref="AB95:AF95"/>
    <mergeCell ref="AB96:AF96"/>
    <mergeCell ref="AB97:AF97"/>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J9:S9"/>
    <mergeCell ref="R24:X24"/>
    <mergeCell ref="AC24:AF24"/>
    <mergeCell ref="B25:R25"/>
    <mergeCell ref="S25:AA25"/>
    <mergeCell ref="AB25:AG25"/>
    <mergeCell ref="D26:E26"/>
    <mergeCell ref="G26:H26"/>
    <mergeCell ref="M26:N26"/>
    <mergeCell ref="P26:Q26"/>
    <mergeCell ref="T26:Z26"/>
    <mergeCell ref="J10:S10"/>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6 AA88:AE90">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87:AE87">
    <cfRule type="containsText" dxfId="20" priority="1" operator="containsText" text="問題あり">
      <formula>NOT(ISERROR(SEARCH("問題あり",AA87)))</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5" right="0.25" top="0.75" bottom="0.75" header="0.3" footer="0.3"/>
  <pageSetup paperSize="9" scale="77" fitToHeight="0" orientation="portrait"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metadata/properties"/>
    <ds:schemaRef ds:uri="http://schemas.microsoft.com/office/infopath/2007/PartnerControls"/>
    <ds:schemaRef ds:uri="7416dcb5-151a-428d-b9dd-c50cd68ce8a8"/>
    <ds:schemaRef ds:uri="cc65c493-46e3-4a51-bdc3-517cdfaa7574"/>
    <ds:schemaRef ds:uri="33f003c0-0d95-44a8-96ef-b6b435aaba2f"/>
    <ds:schemaRef ds:uri="263dbbe5-076b-4606-a03b-9598f5f2f35a"/>
  </ds:schemaRefs>
</ds:datastoreItem>
</file>

<file path=customXml/itemProps3.xml><?xml version="1.0" encoding="utf-8"?>
<ds:datastoreItem xmlns:ds="http://schemas.openxmlformats.org/officeDocument/2006/customXml" ds:itemID="{760FD469-82F4-4DA2-BA77-7FDAF5A0FA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