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7" documentId="13_ncr:1_{DACEB335-17EE-45CC-A65A-9DF9C77C0C29}" xr6:coauthVersionLast="47" xr6:coauthVersionMax="47" xr10:uidLastSave="{65EDA2BD-603D-43A5-A688-2B1F7565AAF2}"/>
  <workbookProtection workbookAlgorithmName="SHA-512" workbookHashValue="7QOWRuZFhVoQMH05KLquzq4eLQTAZWQ9tmWH8IpVQoRRFT+a2fev01U41L4TDjO8lbK4Los5hQOt0sX9e6eYBQ==" workbookSaltValue="vpumtKp01ckXCLxiRcjieQ==" workbookSpinCount="100000" lockStructure="1"/>
  <bookViews>
    <workbookView xWindow="2868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<sst xmlns="http://schemas.openxmlformats.org/spreadsheetml/2006/main" count="3735" uniqueCount="1778">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</sst>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1591</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7" t="str">
        <f>IF('様式95_外来・在宅ベースアップ評価料（Ⅰ）'!H5=0,"",'様式95_外来・在宅ベースアップ評価料（Ⅰ）'!H5)</f>
        <v/>
      </c>
      <c r="Y4" s="718"/>
      <c r="Z4" s="718"/>
      <c r="AA4" s="718"/>
      <c r="AB4" s="718"/>
      <c r="AC4" s="718"/>
      <c r="AD4" s="718"/>
      <c r="AE4" s="718"/>
      <c r="AF4" s="718"/>
      <c r="AG4" s="71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7" t="str">
        <f>IF('様式95_外来・在宅ベースアップ評価料（Ⅰ）'!H6=0,"",'様式95_外来・在宅ベースアップ評価料（Ⅰ）'!H6)</f>
        <v/>
      </c>
      <c r="Y5" s="718"/>
      <c r="Z5" s="718"/>
      <c r="AA5" s="718"/>
      <c r="AB5" s="718"/>
      <c r="AC5" s="718"/>
      <c r="AD5" s="718"/>
      <c r="AE5" s="718"/>
      <c r="AF5" s="718"/>
      <c r="AG5" s="719"/>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714" t="str">
        <f>IF('（別添）_計画書（無床診療所及びⅡを算定する有床診療所）'!E16=0,"",'（別添）_計画書（無床診療所及びⅡを算定する有床診療所）'!E16)</f>
        <v/>
      </c>
      <c r="F12" s="714"/>
      <c r="G12" s="20" t="s">
        <v>16</v>
      </c>
      <c r="H12" s="714" t="str">
        <f>IF('（別添）_計画書（無床診療所及びⅡを算定する有床診療所）'!H16=0,"",'（別添）_計画書（無床診療所及びⅡを算定する有床診療所）'!H16)</f>
        <v/>
      </c>
      <c r="I12" s="714"/>
      <c r="J12" s="20" t="s">
        <v>264</v>
      </c>
      <c r="K12" s="20"/>
      <c r="L12" s="20" t="s">
        <v>265</v>
      </c>
      <c r="M12" s="20" t="s">
        <v>15</v>
      </c>
      <c r="N12" s="20"/>
      <c r="O12" s="714" t="str">
        <f>IF('（別添）_計画書（無床診療所及びⅡを算定する有床診療所）'!O16=0,"",'（別添）_計画書（無床診療所及びⅡを算定する有床診療所）'!O16)</f>
        <v/>
      </c>
      <c r="P12" s="714"/>
      <c r="Q12" s="20" t="s">
        <v>16</v>
      </c>
      <c r="R12" s="714" t="str">
        <f>IF('（別添）_計画書（無床診療所及びⅡを算定する有床診療所）'!R16=0,"",'（別添）_計画書（無床診療所及びⅡを算定する有床診療所）'!R16)</f>
        <v/>
      </c>
      <c r="S12" s="714"/>
      <c r="T12" s="21" t="s">
        <v>264</v>
      </c>
      <c r="V12" s="715">
        <f>'（別添）_計画書（無床診療所及びⅡを算定する有床診療所）'!V16</f>
        <v>1</v>
      </c>
      <c r="W12" s="715"/>
      <c r="X12" s="715"/>
      <c r="Y12" s="716"/>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714" t="str">
        <f>IF('（別添）_計画書（無床診療所及びⅡを算定する有床診療所）'!E21=0,"",'（別添）_計画書（無床診療所及びⅡを算定する有床診療所）'!E21)</f>
        <v/>
      </c>
      <c r="F15" s="714"/>
      <c r="G15" s="20" t="s">
        <v>16</v>
      </c>
      <c r="H15" s="714" t="str">
        <f>IF('（別添）_計画書（無床診療所及びⅡを算定する有床診療所）'!H21=0,"",'（別添）_計画書（無床診療所及びⅡを算定する有床診療所）'!H21)</f>
        <v/>
      </c>
      <c r="I15" s="714"/>
      <c r="J15" s="20" t="s">
        <v>264</v>
      </c>
      <c r="K15" s="20"/>
      <c r="L15" s="20" t="s">
        <v>265</v>
      </c>
      <c r="M15" s="20" t="s">
        <v>15</v>
      </c>
      <c r="N15" s="20"/>
      <c r="O15" s="609"/>
      <c r="P15" s="609"/>
      <c r="Q15" s="20" t="s">
        <v>16</v>
      </c>
      <c r="R15" s="609"/>
      <c r="S15" s="609"/>
      <c r="T15" s="21" t="s">
        <v>264</v>
      </c>
      <c r="V15" s="715">
        <f>IFERROR(IF(E15=O15,R15-H15+1,IF(O15-E15=1,12-H15+1+R15,IF(O15-E15=2,12-H15+1+R15+12,"エラー"))),1)</f>
        <v>1</v>
      </c>
      <c r="W15" s="715"/>
      <c r="X15" s="715"/>
      <c r="Y15" s="716"/>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20"/>
      <c r="Y17" s="720"/>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29" t="s">
        <v>342</v>
      </c>
      <c r="Y18" s="730"/>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4"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4"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4"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4"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4"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row>
    <row r="27" spans="1:34"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4"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4"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4"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4"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4"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8"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 t="shared" si="1"/>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c r="AA39" s="686"/>
      <c r="AB39" s="686"/>
      <c r="AC39" s="686"/>
      <c r="AD39" s="686"/>
      <c r="AE39" s="686"/>
      <c r="AF39" s="686"/>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c r="AA40" s="686"/>
      <c r="AB40" s="686"/>
      <c r="AC40" s="686"/>
      <c r="AD40" s="686"/>
      <c r="AE40" s="686"/>
      <c r="AF40" s="686"/>
      <c r="AG40" s="499" t="s">
        <v>270</v>
      </c>
      <c r="AH40" s="206"/>
      <c r="AI40" s="206"/>
      <c r="AJ40" s="206"/>
      <c r="AK40" s="206"/>
      <c r="AL40" s="206"/>
      <c r="AM40" s="206"/>
      <c r="AN40" s="206"/>
      <c r="AO40" s="206"/>
      <c r="AP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0</v>
      </c>
      <c r="AA41" s="663"/>
      <c r="AB41" s="663"/>
      <c r="AC41" s="663"/>
      <c r="AD41" s="663"/>
      <c r="AE41" s="663"/>
      <c r="AF41" s="663"/>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7">
        <f>AB46-AB50+AB51</f>
        <v>0</v>
      </c>
      <c r="AC54" s="757"/>
      <c r="AD54" s="757"/>
      <c r="AE54" s="757"/>
      <c r="AF54" s="757"/>
      <c r="AG54" s="9" t="s">
        <v>270</v>
      </c>
      <c r="AQ54" s="176"/>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60"/>
      <c r="AC55" s="760"/>
      <c r="AD55" s="760"/>
      <c r="AE55" s="760"/>
      <c r="AF55" s="760"/>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1"/>
      <c r="AC62" s="751"/>
      <c r="AD62" s="751"/>
      <c r="AE62" s="751"/>
      <c r="AF62" s="751"/>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1"/>
      <c r="AC63" s="751"/>
      <c r="AD63" s="751"/>
      <c r="AE63" s="751"/>
      <c r="AF63" s="751"/>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AB59-SUM(AB64:AF65)</f>
        <v>0</v>
      </c>
      <c r="AC66" s="697"/>
      <c r="AD66" s="697"/>
      <c r="AE66" s="697"/>
      <c r="AF66" s="697"/>
      <c r="AG66" s="315" t="s">
        <v>270</v>
      </c>
    </row>
    <row r="67" spans="1:43" ht="16.149999999999999" hidden="1" customHeight="1" outlineLevel="1" thickBot="1">
      <c r="A67" s="762" t="s">
        <v>412</v>
      </c>
      <c r="B67" s="763"/>
      <c r="C67" s="763"/>
      <c r="D67" s="763"/>
      <c r="E67" s="763"/>
      <c r="F67" s="763"/>
      <c r="G67" s="763"/>
      <c r="H67" s="763"/>
      <c r="I67" s="763"/>
      <c r="J67" s="763"/>
      <c r="K67" s="763"/>
      <c r="L67" s="763"/>
      <c r="M67" s="763"/>
      <c r="N67" s="763"/>
      <c r="O67" s="763"/>
      <c r="P67" s="763"/>
      <c r="Q67" s="763"/>
      <c r="R67" s="763"/>
      <c r="S67" s="763"/>
      <c r="T67" s="763"/>
      <c r="U67" s="763"/>
      <c r="V67" s="763"/>
      <c r="W67" s="763"/>
      <c r="X67" s="763"/>
      <c r="Y67" s="763"/>
      <c r="Z67" s="763"/>
      <c r="AA67" s="763"/>
      <c r="AB67" s="764"/>
      <c r="AC67" s="764"/>
      <c r="AD67" s="764"/>
      <c r="AE67" s="764"/>
      <c r="AF67" s="764"/>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69">
        <v>0</v>
      </c>
      <c r="AC89" s="769"/>
      <c r="AD89" s="769"/>
      <c r="AE89" s="769"/>
      <c r="AF89" s="769"/>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0"/>
      <c r="AC90" s="770"/>
      <c r="AD90" s="770"/>
      <c r="AE90" s="770"/>
      <c r="AF90" s="770"/>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1">
        <f>IFERROR(AB90/AB86*100,0)</f>
        <v>0</v>
      </c>
      <c r="AC91" s="771"/>
      <c r="AD91" s="771"/>
      <c r="AE91" s="771"/>
      <c r="AF91" s="77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'（別添）_計画書（無床診療所及びⅡを算定する有床診療所）'!AB83</f>
        <v>0</v>
      </c>
      <c r="AC94" s="773"/>
      <c r="AD94" s="773"/>
      <c r="AE94" s="773"/>
      <c r="AF94" s="773"/>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'（別添）_計画書（無床診療所及びⅡを算定する有床診療所）'!AB92</f>
        <v>0</v>
      </c>
      <c r="AC103" s="773"/>
      <c r="AD103" s="773"/>
      <c r="AE103" s="773"/>
      <c r="AF103" s="773"/>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'（別添）_計画書（無床診療所及びⅡを算定する有床診療所）'!AB101</f>
        <v>0</v>
      </c>
      <c r="AC112" s="773"/>
      <c r="AD112" s="773"/>
      <c r="AE112" s="773"/>
      <c r="AF112" s="773"/>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'（別添）_計画書（無床診療所及びⅡを算定する有床診療所）'!AB110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7">
        <f>'（別添）_計画書（無床診療所及びⅡを算定する有床診療所）'!AB121</f>
        <v>0</v>
      </c>
      <c r="AC132" s="777"/>
      <c r="AD132" s="777"/>
      <c r="AE132" s="777"/>
      <c r="AF132" s="777"/>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0"/>
      <c r="AC134" s="710"/>
      <c r="AD134" s="710"/>
      <c r="AE134" s="710"/>
      <c r="AF134" s="710"/>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1">
        <f>AB134-AB132</f>
        <v>0</v>
      </c>
      <c r="AC136" s="711"/>
      <c r="AD136" s="711"/>
      <c r="AE136" s="711"/>
      <c r="AF136" s="711"/>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4">
        <f>AB135-AB133</f>
        <v>0</v>
      </c>
      <c r="AC137" s="774"/>
      <c r="AD137" s="774"/>
      <c r="AE137" s="774"/>
      <c r="AF137" s="774"/>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5">
        <f>1000*AB131</f>
        <v>0</v>
      </c>
      <c r="AC138" s="775"/>
      <c r="AD138" s="775"/>
      <c r="AE138" s="775"/>
      <c r="AF138" s="775"/>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6">
        <f>IFERROR(AB139/AB133*100,0)</f>
        <v>0</v>
      </c>
      <c r="AC140" s="776"/>
      <c r="AD140" s="776"/>
      <c r="AE140" s="776"/>
      <c r="AF140" s="776"/>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7">
        <f>'（別添）_計画書（無床診療所及びⅡを算定する有床診療所）'!AB133</f>
        <v>0</v>
      </c>
      <c r="AC144" s="777"/>
      <c r="AD144" s="777"/>
      <c r="AE144" s="777"/>
      <c r="AF144" s="777"/>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0"/>
      <c r="AC146" s="710"/>
      <c r="AD146" s="710"/>
      <c r="AE146" s="710"/>
      <c r="AF146" s="710"/>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1">
        <f>AB146-AB144</f>
        <v>0</v>
      </c>
      <c r="AC148" s="711"/>
      <c r="AD148" s="711"/>
      <c r="AE148" s="711"/>
      <c r="AF148" s="711"/>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4">
        <f>AB147-AB145</f>
        <v>0</v>
      </c>
      <c r="AC149" s="774"/>
      <c r="AD149" s="774"/>
      <c r="AE149" s="774"/>
      <c r="AF149" s="774"/>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6">
        <f>IFERROR(AB151/AB145*100,0)</f>
        <v>0</v>
      </c>
      <c r="AC152" s="776"/>
      <c r="AD152" s="776"/>
      <c r="AE152" s="776"/>
      <c r="AF152" s="776"/>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3" t="str">
        <f>IF('様式95_外来・在宅ベースアップ評価料（Ⅰ）'!H6=0,"",'様式95_外来・在宅ベースアップ評価料（Ⅰ）'!H6)</f>
        <v/>
      </c>
      <c r="Y5" s="666"/>
      <c r="Z5" s="666"/>
      <c r="AA5" s="666"/>
      <c r="AB5" s="666"/>
      <c r="AC5" s="666"/>
      <c r="AD5" s="666"/>
      <c r="AE5" s="666"/>
      <c r="AF5" s="666"/>
      <c r="AG5" s="667"/>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668" t="str">
        <f>IF('（別添）_計画書（歯科診療所及びⅡを算定する有床診療所）'!E16=0,"",'（別添）_計画書（歯科診療所及びⅡを算定する有床診療所）'!E16)</f>
        <v/>
      </c>
      <c r="F12" s="668"/>
      <c r="G12" s="20" t="s">
        <v>16</v>
      </c>
      <c r="H12" s="668" t="str">
        <f>IF('（別添）_計画書（歯科診療所及びⅡを算定する有床診療所）'!H16=0,"",'（別添）_計画書（歯科診療所及びⅡを算定する有床診療所）'!H16)</f>
        <v/>
      </c>
      <c r="I12" s="668"/>
      <c r="J12" s="20" t="s">
        <v>264</v>
      </c>
      <c r="K12" s="20"/>
      <c r="L12" s="20" t="s">
        <v>265</v>
      </c>
      <c r="M12" s="20" t="s">
        <v>15</v>
      </c>
      <c r="N12" s="20"/>
      <c r="O12" s="668" t="str">
        <f>IF('（別添）_計画書（歯科診療所及びⅡを算定する有床診療所）'!O16=0,"",'（別添）_計画書（歯科診療所及びⅡを算定する有床診療所）'!O16)</f>
        <v/>
      </c>
      <c r="P12" s="668"/>
      <c r="Q12" s="20" t="s">
        <v>16</v>
      </c>
      <c r="R12" s="668" t="str">
        <f>IF('（別添）_計画書（歯科診療所及びⅡを算定する有床診療所）'!R16=0,"",'（別添）_計画書（歯科診療所及びⅡを算定する有床診療所）'!R16)</f>
        <v/>
      </c>
      <c r="S12" s="668"/>
      <c r="T12" s="21" t="s">
        <v>264</v>
      </c>
      <c r="V12" s="603">
        <f>'（別添）_計画書（歯科診療所及びⅡを算定する有床診療所）'!V16</f>
        <v>1</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668" t="str">
        <f>IF('（別添）_計画書（歯科診療所及びⅡを算定する有床診療所）'!E21=0,"",'（別添）_計画書（歯科診療所及びⅡを算定する有床診療所）'!E21)</f>
        <v/>
      </c>
      <c r="F15" s="668"/>
      <c r="G15" s="20" t="s">
        <v>16</v>
      </c>
      <c r="H15" s="668" t="str">
        <f>IF('（別添）_計画書（歯科診療所及びⅡを算定する有床診療所）'!H21=0,"",'（別添）_計画書（歯科診療所及びⅡを算定する有床診療所）'!H21)</f>
        <v/>
      </c>
      <c r="I15" s="668"/>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0"/>
      <c r="Y17" s="780"/>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78" t="s">
        <v>342</v>
      </c>
      <c r="Y18" s="779"/>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6"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6"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6"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6"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6"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c r="AJ26" s="359"/>
    </row>
    <row r="27" spans="1:36"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6"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6"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6"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6"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6"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7"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IFERROR(Z31*AD25*10,"")</f>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v>1</v>
      </c>
      <c r="AA39" s="686"/>
      <c r="AB39" s="686"/>
      <c r="AC39" s="686"/>
      <c r="AD39" s="686"/>
      <c r="AE39" s="686"/>
      <c r="AF39" s="686"/>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v>2</v>
      </c>
      <c r="AA40" s="686"/>
      <c r="AB40" s="686"/>
      <c r="AC40" s="686"/>
      <c r="AD40" s="686"/>
      <c r="AE40" s="686"/>
      <c r="AF40" s="686"/>
      <c r="AG40" s="499" t="s">
        <v>270</v>
      </c>
      <c r="AH40" s="206"/>
      <c r="AI40" s="206"/>
      <c r="AJ40" s="206"/>
      <c r="AK40" s="206"/>
      <c r="AL40" s="206"/>
      <c r="AM40" s="206"/>
      <c r="AN40" s="206"/>
      <c r="AO40" s="206"/>
      <c r="AP40" s="206"/>
      <c r="AQ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1</v>
      </c>
      <c r="AA41" s="663"/>
      <c r="AB41" s="663"/>
      <c r="AC41" s="663"/>
      <c r="AD41" s="663"/>
      <c r="AE41" s="663"/>
      <c r="AF41" s="663"/>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637"/>
      <c r="AC55" s="637"/>
      <c r="AD55" s="637"/>
      <c r="AE55" s="637"/>
      <c r="AF55" s="637"/>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1"/>
      <c r="AC62" s="751"/>
      <c r="AD62" s="751"/>
      <c r="AE62" s="751"/>
      <c r="AF62" s="751"/>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1"/>
      <c r="AC63" s="751"/>
      <c r="AD63" s="751"/>
      <c r="AE63" s="751"/>
      <c r="AF63" s="751"/>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1"/>
      <c r="AC67" s="781"/>
      <c r="AD67" s="781"/>
      <c r="AE67" s="781"/>
      <c r="AF67" s="781"/>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6">
        <f>'（別添）_計画書（歯科診療所及びⅡを算定する有床診療所）'!AB74</f>
        <v>0</v>
      </c>
      <c r="AC85" s="706"/>
      <c r="AD85" s="706"/>
      <c r="AE85" s="706"/>
      <c r="AF85" s="706"/>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1">
        <f>'（別添）_計画書（歯科診療所及びⅡを算定する有床診療所）'!AB75</f>
        <v>0</v>
      </c>
      <c r="AC86" s="641"/>
      <c r="AD86" s="641"/>
      <c r="AE86" s="641"/>
      <c r="AF86" s="641"/>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69"/>
      <c r="AC89" s="769"/>
      <c r="AD89" s="769"/>
      <c r="AE89" s="769"/>
      <c r="AF89" s="769"/>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0"/>
      <c r="AC90" s="770"/>
      <c r="AD90" s="770"/>
      <c r="AE90" s="770"/>
      <c r="AF90" s="770"/>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5">
        <f>IFERROR(AB90/AB86*100,0)</f>
        <v>0</v>
      </c>
      <c r="AC91" s="705"/>
      <c r="AD91" s="705"/>
      <c r="AE91" s="705"/>
      <c r="AF91" s="705"/>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'（別添）_計画書（歯科診療所及びⅡを算定する有床診療所）'!AB83</f>
        <v>0</v>
      </c>
      <c r="AC94" s="773"/>
      <c r="AD94" s="773"/>
      <c r="AE94" s="773"/>
      <c r="AF94" s="773"/>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'（別添）_計画書（歯科診療所及びⅡを算定する有床診療所）'!AB92</f>
        <v>0</v>
      </c>
      <c r="AC103" s="773"/>
      <c r="AD103" s="773"/>
      <c r="AE103" s="773"/>
      <c r="AF103" s="773"/>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'（別添）_計画書（歯科診療所及びⅡを算定する有床診療所）'!AB101</f>
        <v>0</v>
      </c>
      <c r="AC112" s="773"/>
      <c r="AD112" s="773"/>
      <c r="AE112" s="773"/>
      <c r="AF112" s="773"/>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'（別添）_計画書（歯科診療所及びⅡを算定する有床診療所）'!AB110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6">
        <f>'（別添）_計画書（歯科診療所及びⅡを算定する有床診療所）'!AB120</f>
        <v>0</v>
      </c>
      <c r="AC131" s="706"/>
      <c r="AD131" s="706"/>
      <c r="AE131" s="706"/>
      <c r="AF131" s="706"/>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1">
        <f>'（別添）_計画書（歯科診療所及びⅡを算定する有床診療所）'!AB121</f>
        <v>0</v>
      </c>
      <c r="AC132" s="641"/>
      <c r="AD132" s="641"/>
      <c r="AE132" s="641"/>
      <c r="AF132" s="641"/>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1">
        <f>'（別添）_計画書（歯科診療所及びⅡを算定する有床診療所）'!AB122</f>
        <v>0</v>
      </c>
      <c r="AC133" s="641"/>
      <c r="AD133" s="641"/>
      <c r="AE133" s="641"/>
      <c r="AF133" s="641"/>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09">
        <f>IFERROR(AB139/AB133*100,0)</f>
        <v>0</v>
      </c>
      <c r="AC140" s="709"/>
      <c r="AD140" s="709"/>
      <c r="AE140" s="709"/>
      <c r="AF140" s="70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6">
        <f>'（別添）_計画書（歯科診療所及びⅡを算定する有床診療所）'!AB132</f>
        <v>0</v>
      </c>
      <c r="AC143" s="706"/>
      <c r="AD143" s="706"/>
      <c r="AE143" s="706"/>
      <c r="AF143" s="706"/>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'（別添）_計画書（歯科診療所及びⅡを算定する有床診療所）'!AB133</f>
        <v>0</v>
      </c>
      <c r="AC144" s="641"/>
      <c r="AD144" s="641"/>
      <c r="AE144" s="641"/>
      <c r="AF144" s="641"/>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1">
        <f>'（別添）_計画書（歯科診療所及びⅡを算定する有床診療所）'!AB134</f>
        <v>0</v>
      </c>
      <c r="AC145" s="641"/>
      <c r="AD145" s="641"/>
      <c r="AE145" s="641"/>
      <c r="AF145" s="641"/>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09">
        <f>IFERROR(AB151/AB145*100,0)</f>
        <v>0</v>
      </c>
      <c r="AC152" s="709"/>
      <c r="AD152" s="709"/>
      <c r="AE152" s="709"/>
      <c r="AF152" s="70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8" t="s">
        <v>478</v>
      </c>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7"/>
      <c r="N18" s="787"/>
      <c r="O18" s="787"/>
      <c r="P18" s="787"/>
      <c r="Q18" s="787"/>
      <c r="R18" s="787"/>
      <c r="S18" s="787"/>
      <c r="T18" s="43" t="s">
        <v>100</v>
      </c>
      <c r="U18" s="44"/>
      <c r="V18" s="278"/>
      <c r="W18" s="277"/>
      <c r="X18" s="279"/>
      <c r="Y18" s="277"/>
      <c r="Z18" s="786"/>
      <c r="AA18" s="786"/>
      <c r="AB18" s="786"/>
      <c r="AC18" s="786"/>
      <c r="AD18" s="786"/>
      <c r="AE18" s="786"/>
      <c r="AF18" s="786"/>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5"/>
      <c r="N30" s="785"/>
      <c r="O30" s="785"/>
      <c r="P30" s="785"/>
      <c r="Q30" s="785"/>
      <c r="R30" s="785"/>
      <c r="S30" s="785"/>
      <c r="T30" s="43" t="s">
        <v>114</v>
      </c>
      <c r="U30" s="272"/>
      <c r="V30" s="278"/>
      <c r="W30" s="272"/>
      <c r="X30" s="279"/>
      <c r="Y30" s="272"/>
      <c r="Z30" s="786"/>
      <c r="AA30" s="786"/>
      <c r="AB30" s="786"/>
      <c r="AC30" s="786"/>
      <c r="AD30" s="786"/>
      <c r="AE30" s="786"/>
      <c r="AF30" s="786"/>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5"/>
      <c r="N32" s="785"/>
      <c r="O32" s="785"/>
      <c r="P32" s="785"/>
      <c r="Q32" s="785"/>
      <c r="R32" s="785"/>
      <c r="S32" s="785"/>
      <c r="T32" s="43" t="s">
        <v>114</v>
      </c>
      <c r="U32" s="272"/>
      <c r="V32" s="278"/>
      <c r="W32" s="272"/>
      <c r="X32" s="279"/>
      <c r="Y32" s="272"/>
      <c r="Z32" s="786"/>
      <c r="AA32" s="786"/>
      <c r="AB32" s="786"/>
      <c r="AC32" s="786"/>
      <c r="AD32" s="786"/>
      <c r="AE32" s="786"/>
      <c r="AF32" s="786"/>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5"/>
      <c r="N34" s="785"/>
      <c r="O34" s="785"/>
      <c r="P34" s="785"/>
      <c r="Q34" s="785"/>
      <c r="R34" s="785"/>
      <c r="S34" s="785"/>
      <c r="T34" s="43" t="s">
        <v>114</v>
      </c>
      <c r="U34" s="272"/>
      <c r="V34" s="278"/>
      <c r="W34" s="272"/>
      <c r="X34" s="279"/>
      <c r="Y34" s="272"/>
      <c r="Z34" s="786"/>
      <c r="AA34" s="786"/>
      <c r="AB34" s="786"/>
      <c r="AC34" s="786"/>
      <c r="AD34" s="786"/>
      <c r="AE34" s="786"/>
      <c r="AF34" s="786"/>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5"/>
      <c r="N36" s="785"/>
      <c r="O36" s="785"/>
      <c r="P36" s="785"/>
      <c r="Q36" s="785"/>
      <c r="R36" s="785"/>
      <c r="S36" s="785"/>
      <c r="T36" s="43" t="s">
        <v>114</v>
      </c>
      <c r="U36" s="277"/>
      <c r="V36" s="278"/>
      <c r="W36" s="277"/>
      <c r="X36" s="279"/>
      <c r="Y36" s="277"/>
      <c r="Z36" s="786"/>
      <c r="AA36" s="786"/>
      <c r="AB36" s="786"/>
      <c r="AC36" s="786"/>
      <c r="AD36" s="786"/>
      <c r="AE36" s="786"/>
      <c r="AF36" s="786"/>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5"/>
      <c r="N38" s="785"/>
      <c r="O38" s="785"/>
      <c r="P38" s="785"/>
      <c r="Q38" s="785"/>
      <c r="R38" s="785"/>
      <c r="S38" s="785"/>
      <c r="T38" s="43" t="s">
        <v>114</v>
      </c>
      <c r="U38" s="277"/>
      <c r="V38" s="278"/>
      <c r="W38" s="277"/>
      <c r="X38" s="279"/>
      <c r="Y38" s="277"/>
      <c r="Z38" s="786"/>
      <c r="AA38" s="786"/>
      <c r="AB38" s="786"/>
      <c r="AC38" s="786"/>
      <c r="AD38" s="786"/>
      <c r="AE38" s="786"/>
      <c r="AF38" s="786"/>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5"/>
      <c r="N40" s="785"/>
      <c r="O40" s="785"/>
      <c r="P40" s="785"/>
      <c r="Q40" s="785"/>
      <c r="R40" s="785"/>
      <c r="S40" s="785"/>
      <c r="T40" s="43" t="s">
        <v>114</v>
      </c>
      <c r="U40" s="272"/>
      <c r="V40" s="278"/>
      <c r="W40" s="272"/>
      <c r="X40" s="279"/>
      <c r="Y40" s="272"/>
      <c r="Z40" s="786"/>
      <c r="AA40" s="786"/>
      <c r="AB40" s="786"/>
      <c r="AC40" s="786"/>
      <c r="AD40" s="786"/>
      <c r="AE40" s="786"/>
      <c r="AF40" s="786"/>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5"/>
      <c r="N42" s="785"/>
      <c r="O42" s="785"/>
      <c r="P42" s="785"/>
      <c r="Q42" s="785"/>
      <c r="R42" s="785"/>
      <c r="S42" s="785"/>
      <c r="T42" s="43" t="s">
        <v>114</v>
      </c>
      <c r="U42" s="272"/>
      <c r="V42" s="278"/>
      <c r="W42" s="272"/>
      <c r="X42" s="279"/>
      <c r="Y42" s="272"/>
      <c r="Z42" s="786"/>
      <c r="AA42" s="786"/>
      <c r="AB42" s="786"/>
      <c r="AC42" s="786"/>
      <c r="AD42" s="786"/>
      <c r="AE42" s="786"/>
      <c r="AF42" s="786"/>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5"/>
      <c r="N44" s="785"/>
      <c r="O44" s="785"/>
      <c r="P44" s="785"/>
      <c r="Q44" s="785"/>
      <c r="R44" s="785"/>
      <c r="S44" s="785"/>
      <c r="T44" s="43" t="s">
        <v>114</v>
      </c>
      <c r="U44" s="277"/>
      <c r="V44" s="278"/>
      <c r="W44" s="277"/>
      <c r="X44" s="279"/>
      <c r="Y44" s="277"/>
      <c r="Z44" s="786"/>
      <c r="AA44" s="786"/>
      <c r="AB44" s="786"/>
      <c r="AC44" s="786"/>
      <c r="AD44" s="786"/>
      <c r="AE44" s="786"/>
      <c r="AF44" s="786"/>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2">
        <f>SUM(M29:S44)</f>
        <v>0</v>
      </c>
      <c r="N51" s="782"/>
      <c r="O51" s="782"/>
      <c r="P51" s="782"/>
      <c r="Q51" s="782"/>
      <c r="R51" s="782"/>
      <c r="S51" s="782"/>
      <c r="T51" s="43" t="s">
        <v>114</v>
      </c>
      <c r="U51" s="44"/>
      <c r="V51" s="284"/>
      <c r="W51" s="280"/>
      <c r="X51" s="283"/>
      <c r="Y51" s="280"/>
      <c r="Z51" s="783"/>
      <c r="AA51" s="783"/>
      <c r="AB51" s="783"/>
      <c r="AC51" s="783"/>
      <c r="AD51" s="783"/>
      <c r="AE51" s="783"/>
      <c r="AF51" s="783"/>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2">
        <f>M30*AK30+M32*AK32+M34*AK34+M36*AK36+M38*AK38+M40*AK40+M42*AK42+M44*AK44</f>
        <v>0</v>
      </c>
      <c r="N53" s="782"/>
      <c r="O53" s="782"/>
      <c r="P53" s="782"/>
      <c r="Q53" s="782"/>
      <c r="R53" s="782"/>
      <c r="S53" s="782"/>
      <c r="T53" s="43" t="s">
        <v>129</v>
      </c>
      <c r="U53" s="44"/>
      <c r="V53" s="284"/>
      <c r="W53" s="280"/>
      <c r="X53" s="283"/>
      <c r="Y53" s="280"/>
      <c r="Z53" s="783"/>
      <c r="AA53" s="783"/>
      <c r="AB53" s="783"/>
      <c r="AC53" s="783"/>
      <c r="AD53" s="783"/>
      <c r="AE53" s="783"/>
      <c r="AF53" s="783"/>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4"/>
      <c r="AA56" s="784"/>
      <c r="AB56" s="784"/>
      <c r="AC56" s="784"/>
      <c r="AD56" s="784"/>
      <c r="AE56" s="784"/>
      <c r="AF56" s="784"/>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89" t="s">
        <v>1272</v>
      </c>
      <c r="B2" s="789"/>
      <c r="C2" s="789" t="s">
        <v>1273</v>
      </c>
      <c r="D2" s="789" t="s">
        <v>1274</v>
      </c>
    </row>
    <row r="3" spans="1:11">
      <c r="A3" s="32" t="s">
        <v>1275</v>
      </c>
      <c r="B3" s="32" t="s">
        <v>1276</v>
      </c>
      <c r="C3" s="789"/>
      <c r="D3" s="789"/>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89" t="s">
        <v>1272</v>
      </c>
      <c r="B2" s="789"/>
      <c r="C2" s="789" t="s">
        <v>1446</v>
      </c>
      <c r="D2" s="789" t="s">
        <v>1447</v>
      </c>
      <c r="E2" s="789" t="s">
        <v>1448</v>
      </c>
    </row>
    <row r="3" spans="1:14">
      <c r="A3" s="32" t="s">
        <v>1275</v>
      </c>
      <c r="B3" s="32" t="s">
        <v>1276</v>
      </c>
      <c r="C3" s="789"/>
      <c r="D3" s="789"/>
      <c r="E3" s="789"/>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89" t="s">
        <v>1272</v>
      </c>
      <c r="B13" s="789"/>
      <c r="C13" s="789" t="s">
        <v>1446</v>
      </c>
      <c r="D13" s="789" t="s">
        <v>1447</v>
      </c>
      <c r="E13" s="789" t="s">
        <v>1448</v>
      </c>
    </row>
    <row r="14" spans="1:14">
      <c r="A14" s="32" t="s">
        <v>1275</v>
      </c>
      <c r="B14" s="32" t="s">
        <v>1276</v>
      </c>
      <c r="C14" s="789"/>
      <c r="D14" s="789"/>
      <c r="E14" s="789"/>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790" t="str">
        <f>様式97_入院ベースアップ評価料!P97</f>
        <v>算定不可</v>
      </c>
      <c r="Q31" s="790"/>
      <c r="R31" s="790"/>
      <c r="S31" s="790"/>
      <c r="T31" s="790"/>
      <c r="U31" s="790"/>
      <c r="V31" s="790"/>
      <c r="W31" s="790"/>
      <c r="X31" s="5" t="s">
        <v>132</v>
      </c>
      <c r="Y31" s="5" t="s">
        <v>272</v>
      </c>
      <c r="Z31" s="5" t="s">
        <v>113</v>
      </c>
      <c r="AA31" s="5"/>
      <c r="AB31" s="791" t="str">
        <f>IFERROR(VLOOKUP(P31,'リスト（入院）'!C:D,2,FALSE),"-")</f>
        <v>-</v>
      </c>
      <c r="AC31" s="791"/>
      <c r="AD31" s="791"/>
      <c r="AE31" s="791"/>
      <c r="AF31" s="79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0" t="str">
        <f>IF(様式97_入院ベースアップ評価料!H5="","0",様式97_入院ベースアップ評価料!M76*V21)</f>
        <v>0</v>
      </c>
      <c r="AC32" s="630"/>
      <c r="AD32" s="630"/>
      <c r="AE32" s="630"/>
      <c r="AF32" s="630"/>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149999999999999"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149999999999999"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149999999999999"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149999999999999"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149999999999999"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149999999999999"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7" t="s">
        <v>256</v>
      </c>
      <c r="V2" s="657"/>
      <c r="W2" s="657"/>
      <c r="X2" s="657"/>
      <c r="Y2" s="657"/>
      <c r="Z2" s="657"/>
      <c r="AA2" s="657"/>
      <c r="AB2" s="657"/>
      <c r="AC2" s="657"/>
      <c r="AD2" s="657"/>
      <c r="AE2" s="657"/>
      <c r="AF2" s="657"/>
      <c r="AG2" s="657"/>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96"/>
      <c r="AI4" s="196"/>
    </row>
    <row r="5" spans="1:45"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row>
    <row r="10" spans="1:45"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49"/>
      <c r="D16" s="649"/>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2"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3" t="s">
        <v>344</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IF(AH27=TRUE,'様式96_外来・在宅ベースアップ評価料（Ⅱ）'!M81,'（参考）賃金引き上げ計画書作成のための計算シート'!M53)</f>
        <v>0</v>
      </c>
      <c r="AC35" s="654"/>
      <c r="AD35" s="654"/>
      <c r="AE35" s="654"/>
      <c r="AF35" s="654"/>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38"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0" t="str">
        <f>IF(R37&lt;&gt;"届出なし",('様式96_外来・在宅ベースアップ評価料（Ⅱ）'!M60+'様式96_外来・在宅ベースアップ評価料（Ⅱ）'!M68)*V21,"-")</f>
        <v>-</v>
      </c>
      <c r="AC39" s="630"/>
      <c r="AD39" s="630"/>
      <c r="AE39" s="630"/>
      <c r="AF39" s="630"/>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1"/>
      <c r="AC48" s="641"/>
      <c r="AD48" s="641"/>
      <c r="AE48" s="641"/>
      <c r="AF48" s="641"/>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7"/>
      <c r="AC49" s="637"/>
      <c r="AD49" s="637"/>
      <c r="AE49" s="637"/>
      <c r="AF49" s="637"/>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2">
        <f>1000*AB74</f>
        <v>0</v>
      </c>
      <c r="AC78" s="642"/>
      <c r="AD78" s="642"/>
      <c r="AE78" s="642"/>
      <c r="AF78" s="642"/>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2">
        <f>1000*AB120</f>
        <v>0</v>
      </c>
      <c r="AC127" s="632"/>
      <c r="AD127" s="632"/>
      <c r="AE127" s="632"/>
      <c r="AF127" s="632"/>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4"/>
      <c r="K146" s="634"/>
      <c r="L146" s="634"/>
      <c r="M146" s="634"/>
      <c r="N146" s="634"/>
      <c r="O146" s="634"/>
      <c r="P146" s="634"/>
      <c r="Q146" s="634"/>
      <c r="R146" s="634"/>
      <c r="S146" s="634"/>
      <c r="T146" s="634"/>
      <c r="U146" s="634"/>
      <c r="V146" s="634"/>
      <c r="W146" s="634"/>
      <c r="X146" s="634"/>
      <c r="Y146" s="634"/>
      <c r="Z146" s="634"/>
      <c r="AA146" s="634"/>
      <c r="AB146" s="634"/>
      <c r="AC146" s="634"/>
      <c r="AD146" s="634"/>
      <c r="AE146" s="634"/>
      <c r="AF146" s="634"/>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81"/>
      <c r="AI4" s="196"/>
      <c r="AJ4" s="196"/>
    </row>
    <row r="5" spans="1:36"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6"/>
    </row>
    <row r="10" spans="1:36"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49"/>
      <c r="D16" s="649"/>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2"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3" t="s">
        <v>371</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IF(AI27=TRUE,'様式96_外来・在宅ベースアップ評価料（Ⅱ）'!M81,'（参考）賃金引き上げ計画書作成のための計算シート'!M53)</f>
        <v>0</v>
      </c>
      <c r="AC35" s="654"/>
      <c r="AD35" s="654"/>
      <c r="AE35" s="654"/>
      <c r="AF35" s="654"/>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38"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5" t="str">
        <f>IF(R37&lt;&gt;"届出なし",('様式96_外来・在宅ベースアップ評価料（Ⅱ）'!M60+'様式96_外来・在宅ベースアップ評価料（Ⅱ）'!M68)*V21,"-")</f>
        <v>-</v>
      </c>
      <c r="AC39" s="665"/>
      <c r="AD39" s="665"/>
      <c r="AE39" s="665"/>
      <c r="AF39" s="665"/>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7"/>
      <c r="AC48" s="637"/>
      <c r="AD48" s="637"/>
      <c r="AE48" s="637"/>
      <c r="AF48" s="637"/>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4"/>
      <c r="AC49" s="664"/>
      <c r="AD49" s="664"/>
      <c r="AE49" s="664"/>
      <c r="AF49" s="664"/>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2"/>
      <c r="AC50" s="662"/>
      <c r="AD50" s="662"/>
      <c r="AE50" s="662"/>
      <c r="AF50" s="662"/>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3">
        <f>AB47-SUM(AB48:AF50)</f>
        <v>0</v>
      </c>
      <c r="AC51" s="663"/>
      <c r="AD51" s="663"/>
      <c r="AE51" s="663"/>
      <c r="AF51" s="663"/>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2">
        <f>1000*AB74</f>
        <v>0</v>
      </c>
      <c r="AC78" s="642"/>
      <c r="AD78" s="642"/>
      <c r="AE78" s="642"/>
      <c r="AF78" s="642"/>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2">
        <f>1000*AB120</f>
        <v>0</v>
      </c>
      <c r="AC127" s="632"/>
      <c r="AD127" s="632"/>
      <c r="AE127" s="632"/>
      <c r="AF127" s="632"/>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1"/>
      <c r="K146" s="661"/>
      <c r="L146" s="661"/>
      <c r="M146" s="661"/>
      <c r="N146" s="661"/>
      <c r="O146" s="661"/>
      <c r="P146" s="661"/>
      <c r="Q146" s="661"/>
      <c r="R146" s="661"/>
      <c r="S146" s="661"/>
      <c r="T146" s="661"/>
      <c r="U146" s="661"/>
      <c r="V146" s="661"/>
      <c r="W146" s="661"/>
      <c r="X146" s="661"/>
      <c r="Y146" s="661"/>
      <c r="Z146" s="661"/>
      <c r="AA146" s="661"/>
      <c r="AB146" s="661"/>
      <c r="AC146" s="661"/>
      <c r="AD146" s="661"/>
      <c r="AE146" s="661"/>
      <c r="AF146" s="661"/>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7" t="s">
        <v>391</v>
      </c>
      <c r="X2" s="657"/>
      <c r="Y2" s="657"/>
      <c r="Z2" s="657"/>
      <c r="AA2" s="657"/>
      <c r="AB2" s="657"/>
      <c r="AC2" s="657"/>
      <c r="AD2" s="657"/>
      <c r="AE2" s="657"/>
      <c r="AF2" s="657"/>
      <c r="AG2" s="65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3" t="str">
        <f>IF('様式95_外来・在宅ベースアップ評価料（Ⅰ）'!H6=0,"",'様式95_外来・在宅ベースアップ評価料（Ⅰ）'!H6)</f>
        <v/>
      </c>
      <c r="Y5" s="666"/>
      <c r="Z5" s="666"/>
      <c r="AA5" s="666"/>
      <c r="AB5" s="666"/>
      <c r="AC5" s="666"/>
      <c r="AD5" s="666"/>
      <c r="AE5" s="666"/>
      <c r="AF5" s="666"/>
      <c r="AG5" s="667"/>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1" t="s">
        <v>1503</v>
      </c>
      <c r="C9" s="672"/>
      <c r="D9" s="673" t="s">
        <v>261</v>
      </c>
      <c r="E9" s="674"/>
      <c r="F9" s="674"/>
      <c r="G9" s="674"/>
      <c r="H9" s="674"/>
      <c r="I9" s="674"/>
      <c r="J9" s="674"/>
      <c r="K9" s="674"/>
      <c r="L9" s="674"/>
      <c r="M9" s="674"/>
      <c r="N9" s="674"/>
      <c r="O9" s="674"/>
      <c r="P9" s="674"/>
      <c r="Q9" s="674"/>
      <c r="R9" s="674"/>
      <c r="S9" s="674"/>
      <c r="T9" s="674"/>
      <c r="U9" s="674"/>
      <c r="V9" s="674"/>
      <c r="W9" s="674"/>
      <c r="X9" s="674"/>
      <c r="Y9" s="674"/>
      <c r="Z9" s="674"/>
      <c r="AA9" s="3"/>
      <c r="AB9" s="3"/>
      <c r="AC9" s="3"/>
      <c r="AD9" s="3"/>
      <c r="AE9" s="3"/>
      <c r="AF9" s="3"/>
      <c r="AG9" s="3"/>
    </row>
    <row r="10" spans="1:43" ht="16.149999999999999" hidden="1" customHeight="1" outlineLevel="1" thickBot="1">
      <c r="A10" s="3"/>
      <c r="B10" s="671" t="s">
        <v>1503</v>
      </c>
      <c r="C10" s="672"/>
      <c r="D10" s="675" t="s">
        <v>262</v>
      </c>
      <c r="E10" s="676"/>
      <c r="F10" s="676"/>
      <c r="G10" s="676"/>
      <c r="H10" s="676"/>
      <c r="I10" s="676"/>
      <c r="J10" s="676"/>
      <c r="K10" s="676"/>
      <c r="L10" s="676"/>
      <c r="M10" s="676"/>
      <c r="N10" s="676"/>
      <c r="O10" s="676"/>
      <c r="P10" s="676"/>
      <c r="Q10" s="676"/>
      <c r="R10" s="676"/>
      <c r="S10" s="676"/>
      <c r="T10" s="676"/>
      <c r="U10" s="676"/>
      <c r="V10" s="676"/>
      <c r="W10" s="676"/>
      <c r="X10" s="676"/>
      <c r="Y10" s="676"/>
      <c r="Z10" s="676"/>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49"/>
      <c r="D13" s="649"/>
      <c r="E13" s="668" t="str">
        <f>IF('別添_計画書（病院及び有床診療所）'!E16=0,"",'別添_計画書（病院及び有床診療所）'!E16)</f>
        <v/>
      </c>
      <c r="F13" s="668"/>
      <c r="G13" s="20" t="s">
        <v>16</v>
      </c>
      <c r="H13" s="668" t="str">
        <f>IF('別添_計画書（病院及び有床診療所）'!H16=0,"",'別添_計画書（病院及び有床診療所）'!H16)</f>
        <v/>
      </c>
      <c r="I13" s="668"/>
      <c r="J13" s="20" t="s">
        <v>264</v>
      </c>
      <c r="K13" s="20"/>
      <c r="L13" s="20" t="s">
        <v>265</v>
      </c>
      <c r="M13" s="20" t="s">
        <v>15</v>
      </c>
      <c r="N13" s="20"/>
      <c r="O13" s="668" t="str">
        <f>IF('別添_計画書（病院及び有床診療所）'!O16=0,"",'別添_計画書（病院及び有床診療所）'!O16)</f>
        <v/>
      </c>
      <c r="P13" s="668"/>
      <c r="Q13" s="20" t="s">
        <v>16</v>
      </c>
      <c r="R13" s="668" t="str">
        <f>IF('別添_計画書（病院及び有床診療所）'!R16=0,"",'別添_計画書（病院及び有床診療所）'!R16)</f>
        <v/>
      </c>
      <c r="S13" s="668"/>
      <c r="T13" s="21" t="s">
        <v>264</v>
      </c>
      <c r="V13" s="669">
        <f>'別添_計画書（病院及び有床診療所）'!V16</f>
        <v>1</v>
      </c>
      <c r="W13" s="669"/>
      <c r="X13" s="669"/>
      <c r="Y13" s="670"/>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49"/>
      <c r="D16" s="649"/>
      <c r="E16" s="668" t="str">
        <f>IF('別添_計画書（病院及び有床診療所）'!E21=0,"",'別添_計画書（病院及び有床診療所）'!E21)</f>
        <v/>
      </c>
      <c r="F16" s="668"/>
      <c r="G16" s="20" t="s">
        <v>16</v>
      </c>
      <c r="H16" s="668" t="str">
        <f>IF('別添_計画書（病院及び有床診療所）'!H21=0,"",'別添_計画書（病院及び有床診療所）'!H21)</f>
        <v/>
      </c>
      <c r="I16" s="668"/>
      <c r="J16" s="20" t="s">
        <v>264</v>
      </c>
      <c r="K16" s="20"/>
      <c r="L16" s="20" t="s">
        <v>265</v>
      </c>
      <c r="M16" s="20" t="s">
        <v>15</v>
      </c>
      <c r="N16" s="20"/>
      <c r="O16" s="609"/>
      <c r="P16" s="609"/>
      <c r="Q16" s="20" t="s">
        <v>16</v>
      </c>
      <c r="R16" s="609"/>
      <c r="S16" s="609"/>
      <c r="T16" s="21" t="s">
        <v>264</v>
      </c>
      <c r="V16" s="669">
        <f>IFERROR(IF(E16=O16,R16-H16+1,IF(O16-E16=1,12-H16+1+R16,IF(O16-E16=2,12-H16+1+R16+12,"エラー"))),1)</f>
        <v>1</v>
      </c>
      <c r="W16" s="669"/>
      <c r="X16" s="669"/>
      <c r="Y16" s="670"/>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7"/>
      <c r="S19" s="678"/>
      <c r="T19" s="678"/>
      <c r="U19" s="678"/>
      <c r="V19" s="678"/>
      <c r="W19" s="678"/>
      <c r="X19" s="678"/>
      <c r="Y19" s="428"/>
      <c r="Z19" s="428"/>
      <c r="AA19" s="428"/>
      <c r="AB19" s="428"/>
      <c r="AC19" s="679"/>
      <c r="AD19" s="679"/>
      <c r="AE19" s="679"/>
      <c r="AF19" s="679"/>
      <c r="AG19" s="429"/>
    </row>
    <row r="20" spans="1:33" ht="16.149999999999999" hidden="1" customHeight="1" outlineLevel="1">
      <c r="A20" s="430"/>
      <c r="B20" s="680" t="s">
        <v>393</v>
      </c>
      <c r="C20" s="680"/>
      <c r="D20" s="680"/>
      <c r="E20" s="680"/>
      <c r="F20" s="680"/>
      <c r="G20" s="680"/>
      <c r="H20" s="680"/>
      <c r="I20" s="680"/>
      <c r="J20" s="680"/>
      <c r="K20" s="680"/>
      <c r="L20" s="680"/>
      <c r="M20" s="680"/>
      <c r="N20" s="680"/>
      <c r="O20" s="680"/>
      <c r="P20" s="680"/>
      <c r="Q20" s="680"/>
      <c r="R20" s="680"/>
      <c r="S20" s="681" t="s">
        <v>394</v>
      </c>
      <c r="T20" s="682"/>
      <c r="U20" s="682"/>
      <c r="V20" s="682"/>
      <c r="W20" s="682"/>
      <c r="X20" s="682"/>
      <c r="Y20" s="682"/>
      <c r="Z20" s="682"/>
      <c r="AA20" s="683"/>
      <c r="AB20" s="681" t="s">
        <v>113</v>
      </c>
      <c r="AC20" s="682"/>
      <c r="AD20" s="682"/>
      <c r="AE20" s="682"/>
      <c r="AF20" s="682"/>
      <c r="AG20" s="684"/>
    </row>
    <row r="21" spans="1:33" ht="16.149999999999999" hidden="1" customHeight="1" outlineLevel="1">
      <c r="A21" s="430"/>
      <c r="B21" s="431" t="s">
        <v>395</v>
      </c>
      <c r="C21" s="432" t="s">
        <v>15</v>
      </c>
      <c r="D21" s="685" t="str">
        <f>IF('別添_計画書（病院及び有床診療所）'!E21=0,"",'別添_計画書（病院及び有床診療所）'!E21)</f>
        <v/>
      </c>
      <c r="E21" s="685"/>
      <c r="F21" s="433" t="s">
        <v>16</v>
      </c>
      <c r="G21" s="685" t="str">
        <f>IF('別添_計画書（病院及び有床診療所）'!H21=0,"",'別添_計画書（病院及び有床診療所）'!H21)</f>
        <v/>
      </c>
      <c r="H21" s="685"/>
      <c r="I21" s="433" t="s">
        <v>264</v>
      </c>
      <c r="J21" s="433" t="s">
        <v>396</v>
      </c>
      <c r="K21" s="433" t="s">
        <v>397</v>
      </c>
      <c r="L21" s="433"/>
      <c r="M21" s="686"/>
      <c r="N21" s="686"/>
      <c r="O21" s="434" t="s">
        <v>16</v>
      </c>
      <c r="P21" s="686"/>
      <c r="Q21" s="686"/>
      <c r="R21" s="435" t="s">
        <v>264</v>
      </c>
      <c r="S21" s="432"/>
      <c r="T21" s="687" t="str">
        <f>'別添_計画書（病院及び有床診療所）'!P31</f>
        <v>算定不可</v>
      </c>
      <c r="U21" s="687"/>
      <c r="V21" s="687"/>
      <c r="W21" s="687"/>
      <c r="X21" s="687"/>
      <c r="Y21" s="687"/>
      <c r="Z21" s="687"/>
      <c r="AA21" s="433"/>
      <c r="AB21" s="421"/>
      <c r="AC21" s="689" t="str">
        <f>IFERROR(IF(T21="","-",VLOOKUP(T21,'リスト（入院）'!C:D,2,FALSE)),"-")</f>
        <v>-</v>
      </c>
      <c r="AD21" s="689"/>
      <c r="AE21" s="689"/>
      <c r="AF21" s="689"/>
      <c r="AG21" s="436" t="s">
        <v>276</v>
      </c>
    </row>
    <row r="22" spans="1:33" ht="16.149999999999999" hidden="1" customHeight="1" outlineLevel="1">
      <c r="A22" s="430"/>
      <c r="B22" s="431" t="s">
        <v>398</v>
      </c>
      <c r="C22" s="432" t="s">
        <v>15</v>
      </c>
      <c r="D22" s="686"/>
      <c r="E22" s="686"/>
      <c r="F22" s="433" t="s">
        <v>16</v>
      </c>
      <c r="G22" s="686"/>
      <c r="H22" s="686"/>
      <c r="I22" s="433" t="s">
        <v>264</v>
      </c>
      <c r="J22" s="433" t="s">
        <v>396</v>
      </c>
      <c r="K22" s="433" t="s">
        <v>397</v>
      </c>
      <c r="L22" s="433"/>
      <c r="M22" s="686"/>
      <c r="N22" s="686"/>
      <c r="O22" s="434" t="s">
        <v>16</v>
      </c>
      <c r="P22" s="686"/>
      <c r="Q22" s="686"/>
      <c r="R22" s="435" t="s">
        <v>264</v>
      </c>
      <c r="S22" s="432"/>
      <c r="T22" s="688"/>
      <c r="U22" s="688"/>
      <c r="V22" s="688"/>
      <c r="W22" s="688"/>
      <c r="X22" s="688"/>
      <c r="Y22" s="688"/>
      <c r="Z22" s="688"/>
      <c r="AA22" s="433"/>
      <c r="AB22" s="421"/>
      <c r="AC22" s="689" t="str">
        <f>IFERROR(IF(T22="","-",VLOOKUP(T22,'リスト（入院）'!C:D,2,FALSE)),"-")</f>
        <v>-</v>
      </c>
      <c r="AD22" s="689"/>
      <c r="AE22" s="689"/>
      <c r="AF22" s="689"/>
      <c r="AG22" s="436" t="s">
        <v>276</v>
      </c>
    </row>
    <row r="23" spans="1:33" ht="16.149999999999999" hidden="1" customHeight="1" outlineLevel="1">
      <c r="A23" s="430"/>
      <c r="B23" s="431" t="s">
        <v>399</v>
      </c>
      <c r="C23" s="432" t="s">
        <v>15</v>
      </c>
      <c r="D23" s="686"/>
      <c r="E23" s="686"/>
      <c r="F23" s="433" t="s">
        <v>16</v>
      </c>
      <c r="G23" s="686"/>
      <c r="H23" s="686"/>
      <c r="I23" s="433" t="s">
        <v>264</v>
      </c>
      <c r="J23" s="433" t="s">
        <v>396</v>
      </c>
      <c r="K23" s="433" t="s">
        <v>397</v>
      </c>
      <c r="L23" s="433"/>
      <c r="M23" s="686"/>
      <c r="N23" s="686"/>
      <c r="O23" s="434" t="s">
        <v>16</v>
      </c>
      <c r="P23" s="686"/>
      <c r="Q23" s="686"/>
      <c r="R23" s="435" t="s">
        <v>264</v>
      </c>
      <c r="S23" s="432"/>
      <c r="T23" s="688"/>
      <c r="U23" s="688"/>
      <c r="V23" s="688"/>
      <c r="W23" s="688"/>
      <c r="X23" s="688"/>
      <c r="Y23" s="688"/>
      <c r="Z23" s="688"/>
      <c r="AA23" s="433"/>
      <c r="AB23" s="421"/>
      <c r="AC23" s="689" t="str">
        <f>IFERROR(IF(T23="","-",VLOOKUP(T23,'リスト（入院）'!C:D,2,FALSE)),"-")</f>
        <v>-</v>
      </c>
      <c r="AD23" s="689"/>
      <c r="AE23" s="689"/>
      <c r="AF23" s="689"/>
      <c r="AG23" s="436" t="s">
        <v>276</v>
      </c>
    </row>
    <row r="24" spans="1:33" ht="16.149999999999999" hidden="1" customHeight="1" outlineLevel="1">
      <c r="A24" s="430"/>
      <c r="B24" s="437" t="s">
        <v>400</v>
      </c>
      <c r="C24" s="432" t="s">
        <v>15</v>
      </c>
      <c r="D24" s="686"/>
      <c r="E24" s="686"/>
      <c r="F24" s="433" t="s">
        <v>16</v>
      </c>
      <c r="G24" s="686"/>
      <c r="H24" s="686"/>
      <c r="I24" s="433" t="s">
        <v>264</v>
      </c>
      <c r="J24" s="433" t="s">
        <v>396</v>
      </c>
      <c r="K24" s="433" t="s">
        <v>397</v>
      </c>
      <c r="L24" s="433"/>
      <c r="M24" s="686"/>
      <c r="N24" s="686"/>
      <c r="O24" s="434" t="s">
        <v>16</v>
      </c>
      <c r="P24" s="686"/>
      <c r="Q24" s="686"/>
      <c r="R24" s="435" t="s">
        <v>264</v>
      </c>
      <c r="S24" s="432"/>
      <c r="T24" s="688"/>
      <c r="U24" s="688"/>
      <c r="V24" s="688"/>
      <c r="W24" s="688"/>
      <c r="X24" s="688"/>
      <c r="Y24" s="688"/>
      <c r="Z24" s="688"/>
      <c r="AA24" s="433"/>
      <c r="AB24" s="421"/>
      <c r="AC24" s="689" t="str">
        <f>IFERROR(IF(T24="","-",VLOOKUP(T24,'リスト（入院）'!C:D,2,FALSE)),"-")</f>
        <v>-</v>
      </c>
      <c r="AD24" s="689"/>
      <c r="AE24" s="689"/>
      <c r="AF24" s="68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0"/>
      <c r="AD25" s="690"/>
      <c r="AE25" s="690"/>
      <c r="AF25" s="690"/>
      <c r="AG25" s="436"/>
    </row>
    <row r="26" spans="1:33" ht="16.149999999999999" hidden="1" customHeight="1" outlineLevel="1">
      <c r="A26" s="430"/>
      <c r="B26" s="680" t="s">
        <v>393</v>
      </c>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1" t="s">
        <v>402</v>
      </c>
      <c r="AC26" s="682"/>
      <c r="AD26" s="682"/>
      <c r="AE26" s="682"/>
      <c r="AF26" s="682"/>
      <c r="AG26" s="684"/>
    </row>
    <row r="27" spans="1:33" ht="16.149999999999999" hidden="1" customHeight="1" outlineLevel="1">
      <c r="A27" s="430"/>
      <c r="B27" s="431" t="s">
        <v>395</v>
      </c>
      <c r="C27" s="432" t="s">
        <v>15</v>
      </c>
      <c r="D27" s="685" t="str">
        <f>IF(D21="","",D21)</f>
        <v/>
      </c>
      <c r="E27" s="685"/>
      <c r="F27" s="433" t="s">
        <v>16</v>
      </c>
      <c r="G27" s="685" t="str">
        <f>IF(G21="","",G21)</f>
        <v/>
      </c>
      <c r="H27" s="685"/>
      <c r="I27" s="433" t="s">
        <v>264</v>
      </c>
      <c r="J27" s="433" t="s">
        <v>396</v>
      </c>
      <c r="K27" s="433" t="s">
        <v>397</v>
      </c>
      <c r="L27" s="433"/>
      <c r="M27" s="685" t="str">
        <f>IF(M21="","",M21)</f>
        <v/>
      </c>
      <c r="N27" s="685"/>
      <c r="O27" s="434" t="s">
        <v>16</v>
      </c>
      <c r="P27" s="685" t="str">
        <f>IF(P21="","",P21)</f>
        <v/>
      </c>
      <c r="Q27" s="685"/>
      <c r="R27" s="434" t="s">
        <v>264</v>
      </c>
      <c r="S27" s="440"/>
      <c r="T27" s="440"/>
      <c r="U27" s="440"/>
      <c r="V27" s="440"/>
      <c r="W27" s="440"/>
      <c r="X27" s="440"/>
      <c r="Y27" s="440"/>
      <c r="Z27" s="440"/>
      <c r="AA27" s="441"/>
      <c r="AB27" s="421"/>
      <c r="AC27" s="691"/>
      <c r="AD27" s="691"/>
      <c r="AE27" s="691"/>
      <c r="AF27" s="691"/>
      <c r="AG27" s="436" t="s">
        <v>278</v>
      </c>
    </row>
    <row r="28" spans="1:33" ht="16.149999999999999" hidden="1" customHeight="1" outlineLevel="1">
      <c r="A28" s="430"/>
      <c r="B28" s="431" t="s">
        <v>398</v>
      </c>
      <c r="C28" s="432" t="s">
        <v>15</v>
      </c>
      <c r="D28" s="685" t="str">
        <f>IF(D22="","",D22)</f>
        <v/>
      </c>
      <c r="E28" s="685"/>
      <c r="F28" s="433" t="s">
        <v>16</v>
      </c>
      <c r="G28" s="685" t="str">
        <f>IF(G22="","",G22)</f>
        <v/>
      </c>
      <c r="H28" s="685"/>
      <c r="I28" s="433" t="s">
        <v>264</v>
      </c>
      <c r="J28" s="433" t="s">
        <v>396</v>
      </c>
      <c r="K28" s="433" t="s">
        <v>397</v>
      </c>
      <c r="L28" s="433"/>
      <c r="M28" s="685" t="str">
        <f>IF(M22="","",M22)</f>
        <v/>
      </c>
      <c r="N28" s="685"/>
      <c r="O28" s="434" t="s">
        <v>16</v>
      </c>
      <c r="P28" s="685" t="str">
        <f>IF(P22="","",P22)</f>
        <v/>
      </c>
      <c r="Q28" s="685"/>
      <c r="R28" s="434" t="s">
        <v>264</v>
      </c>
      <c r="S28" s="440"/>
      <c r="T28" s="440"/>
      <c r="U28" s="440"/>
      <c r="V28" s="440"/>
      <c r="W28" s="440"/>
      <c r="X28" s="440"/>
      <c r="Y28" s="440"/>
      <c r="Z28" s="440"/>
      <c r="AA28" s="441"/>
      <c r="AB28" s="421"/>
      <c r="AC28" s="691"/>
      <c r="AD28" s="691"/>
      <c r="AE28" s="691"/>
      <c r="AF28" s="691"/>
      <c r="AG28" s="436" t="s">
        <v>278</v>
      </c>
    </row>
    <row r="29" spans="1:33" ht="16.149999999999999" hidden="1" customHeight="1" outlineLevel="1">
      <c r="A29" s="430"/>
      <c r="B29" s="431" t="s">
        <v>399</v>
      </c>
      <c r="C29" s="432" t="s">
        <v>15</v>
      </c>
      <c r="D29" s="685" t="str">
        <f>IF(D23="","",D23)</f>
        <v/>
      </c>
      <c r="E29" s="685"/>
      <c r="F29" s="433" t="s">
        <v>16</v>
      </c>
      <c r="G29" s="685" t="str">
        <f>IF(G23="","",G23)</f>
        <v/>
      </c>
      <c r="H29" s="685"/>
      <c r="I29" s="433" t="s">
        <v>264</v>
      </c>
      <c r="J29" s="433" t="s">
        <v>396</v>
      </c>
      <c r="K29" s="433" t="s">
        <v>397</v>
      </c>
      <c r="L29" s="433"/>
      <c r="M29" s="685" t="str">
        <f>IF(M23="","",M23)</f>
        <v/>
      </c>
      <c r="N29" s="685"/>
      <c r="O29" s="434" t="s">
        <v>16</v>
      </c>
      <c r="P29" s="685" t="str">
        <f>IF(P23="","",P23)</f>
        <v/>
      </c>
      <c r="Q29" s="685"/>
      <c r="R29" s="434" t="s">
        <v>264</v>
      </c>
      <c r="S29" s="440"/>
      <c r="T29" s="440"/>
      <c r="U29" s="440"/>
      <c r="V29" s="440"/>
      <c r="W29" s="440"/>
      <c r="X29" s="440"/>
      <c r="Y29" s="440"/>
      <c r="Z29" s="440"/>
      <c r="AA29" s="441"/>
      <c r="AB29" s="421"/>
      <c r="AC29" s="691"/>
      <c r="AD29" s="691"/>
      <c r="AE29" s="691"/>
      <c r="AF29" s="691"/>
      <c r="AG29" s="436" t="s">
        <v>278</v>
      </c>
    </row>
    <row r="30" spans="1:33" ht="16.149999999999999" hidden="1" customHeight="1" outlineLevel="1">
      <c r="A30" s="442"/>
      <c r="B30" s="437" t="s">
        <v>400</v>
      </c>
      <c r="C30" s="432" t="s">
        <v>15</v>
      </c>
      <c r="D30" s="685" t="str">
        <f>IF(D24="","",D24)</f>
        <v/>
      </c>
      <c r="E30" s="685"/>
      <c r="F30" s="433" t="s">
        <v>16</v>
      </c>
      <c r="G30" s="685" t="str">
        <f>IF(G24="","",G24)</f>
        <v/>
      </c>
      <c r="H30" s="685"/>
      <c r="I30" s="433" t="s">
        <v>264</v>
      </c>
      <c r="J30" s="433" t="s">
        <v>396</v>
      </c>
      <c r="K30" s="433" t="s">
        <v>397</v>
      </c>
      <c r="L30" s="433"/>
      <c r="M30" s="685" t="str">
        <f>IF(M24="","",M24)</f>
        <v/>
      </c>
      <c r="N30" s="685"/>
      <c r="O30" s="434" t="s">
        <v>16</v>
      </c>
      <c r="P30" s="685" t="str">
        <f>IF(P24="","",P24)</f>
        <v/>
      </c>
      <c r="Q30" s="685"/>
      <c r="R30" s="434" t="s">
        <v>264</v>
      </c>
      <c r="S30" s="440"/>
      <c r="T30" s="434"/>
      <c r="U30" s="434"/>
      <c r="V30" s="434"/>
      <c r="W30" s="434"/>
      <c r="X30" s="434"/>
      <c r="Y30" s="434"/>
      <c r="Z30" s="434"/>
      <c r="AA30" s="434"/>
      <c r="AB30" s="421"/>
      <c r="AC30" s="691"/>
      <c r="AD30" s="691"/>
      <c r="AE30" s="691"/>
      <c r="AF30" s="691"/>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3" t="str">
        <f>IF(AC27="","",SUM(AC27:AF30))</f>
        <v/>
      </c>
      <c r="AD31" s="693"/>
      <c r="AE31" s="693"/>
      <c r="AF31" s="69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2"/>
      <c r="AD32" s="692"/>
      <c r="AE32" s="692"/>
      <c r="AF32" s="692"/>
      <c r="AG32" s="445"/>
    </row>
    <row r="33" spans="1:43" ht="16.149999999999999" hidden="1" customHeight="1" outlineLevel="1">
      <c r="A33" s="430"/>
      <c r="B33" s="680" t="s">
        <v>393</v>
      </c>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1"/>
      <c r="AB33" s="681" t="s">
        <v>405</v>
      </c>
      <c r="AC33" s="682"/>
      <c r="AD33" s="682"/>
      <c r="AE33" s="682"/>
      <c r="AF33" s="682"/>
      <c r="AG33" s="684"/>
    </row>
    <row r="34" spans="1:43" ht="16.149999999999999" hidden="1" customHeight="1" outlineLevel="1">
      <c r="A34" s="430"/>
      <c r="B34" s="431" t="s">
        <v>395</v>
      </c>
      <c r="C34" s="432" t="s">
        <v>15</v>
      </c>
      <c r="D34" s="685" t="str">
        <f>IF(D21="","",D21)</f>
        <v/>
      </c>
      <c r="E34" s="685"/>
      <c r="F34" s="433" t="s">
        <v>16</v>
      </c>
      <c r="G34" s="685" t="str">
        <f>IF(G21="","",G21)</f>
        <v/>
      </c>
      <c r="H34" s="685"/>
      <c r="I34" s="433" t="s">
        <v>264</v>
      </c>
      <c r="J34" s="433" t="s">
        <v>396</v>
      </c>
      <c r="K34" s="433" t="s">
        <v>397</v>
      </c>
      <c r="L34" s="433"/>
      <c r="M34" s="685" t="str">
        <f>IF(M21="","",M21)</f>
        <v/>
      </c>
      <c r="N34" s="685"/>
      <c r="O34" s="434" t="s">
        <v>16</v>
      </c>
      <c r="P34" s="685" t="str">
        <f>IF(P21="","",P21)</f>
        <v/>
      </c>
      <c r="Q34" s="685"/>
      <c r="R34" s="434" t="s">
        <v>264</v>
      </c>
      <c r="S34" s="440"/>
      <c r="T34" s="440"/>
      <c r="U34" s="440"/>
      <c r="V34" s="440"/>
      <c r="W34" s="440"/>
      <c r="X34" s="440"/>
      <c r="Y34" s="440"/>
      <c r="Z34" s="440"/>
      <c r="AA34" s="440"/>
      <c r="AB34" s="421"/>
      <c r="AC34" s="693" t="str">
        <f>IFERROR(AC21*AC27*10,"")</f>
        <v/>
      </c>
      <c r="AD34" s="693"/>
      <c r="AE34" s="693"/>
      <c r="AF34" s="693"/>
      <c r="AG34" s="436" t="s">
        <v>270</v>
      </c>
    </row>
    <row r="35" spans="1:43" ht="16.149999999999999" hidden="1" customHeight="1" outlineLevel="1">
      <c r="A35" s="430"/>
      <c r="B35" s="431" t="s">
        <v>398</v>
      </c>
      <c r="C35" s="432" t="s">
        <v>15</v>
      </c>
      <c r="D35" s="685" t="str">
        <f>IF(D22="","",D22)</f>
        <v/>
      </c>
      <c r="E35" s="685"/>
      <c r="F35" s="433" t="s">
        <v>16</v>
      </c>
      <c r="G35" s="685" t="str">
        <f>IF(G22="","",G22)</f>
        <v/>
      </c>
      <c r="H35" s="685"/>
      <c r="I35" s="433" t="s">
        <v>264</v>
      </c>
      <c r="J35" s="433" t="s">
        <v>396</v>
      </c>
      <c r="K35" s="433" t="s">
        <v>397</v>
      </c>
      <c r="L35" s="433"/>
      <c r="M35" s="685" t="str">
        <f>IF(M22="","",M22)</f>
        <v/>
      </c>
      <c r="N35" s="685"/>
      <c r="O35" s="434" t="s">
        <v>16</v>
      </c>
      <c r="P35" s="685" t="str">
        <f>IF(P22="","",P22)</f>
        <v/>
      </c>
      <c r="Q35" s="685"/>
      <c r="R35" s="434" t="s">
        <v>264</v>
      </c>
      <c r="S35" s="440"/>
      <c r="T35" s="440"/>
      <c r="U35" s="440"/>
      <c r="V35" s="440"/>
      <c r="W35" s="440"/>
      <c r="X35" s="440"/>
      <c r="Y35" s="440"/>
      <c r="Z35" s="440"/>
      <c r="AA35" s="440"/>
      <c r="AB35" s="421"/>
      <c r="AC35" s="693" t="str">
        <f>IFERROR(AC22*AC28*10,"")</f>
        <v/>
      </c>
      <c r="AD35" s="693"/>
      <c r="AE35" s="693"/>
      <c r="AF35" s="693"/>
      <c r="AG35" s="436" t="s">
        <v>270</v>
      </c>
    </row>
    <row r="36" spans="1:43" ht="16.149999999999999" hidden="1" customHeight="1" outlineLevel="1">
      <c r="A36" s="430"/>
      <c r="B36" s="431" t="s">
        <v>399</v>
      </c>
      <c r="C36" s="432" t="s">
        <v>15</v>
      </c>
      <c r="D36" s="685" t="str">
        <f>IF(D23="","",D23)</f>
        <v/>
      </c>
      <c r="E36" s="685"/>
      <c r="F36" s="433" t="s">
        <v>16</v>
      </c>
      <c r="G36" s="685" t="str">
        <f>IF(G23="","",G23)</f>
        <v/>
      </c>
      <c r="H36" s="685"/>
      <c r="I36" s="433" t="s">
        <v>264</v>
      </c>
      <c r="J36" s="433" t="s">
        <v>396</v>
      </c>
      <c r="K36" s="433" t="s">
        <v>397</v>
      </c>
      <c r="L36" s="433"/>
      <c r="M36" s="685" t="str">
        <f>IF(M23="","",M23)</f>
        <v/>
      </c>
      <c r="N36" s="685"/>
      <c r="O36" s="434" t="s">
        <v>16</v>
      </c>
      <c r="P36" s="685" t="str">
        <f>IF(P23="","",P23)</f>
        <v/>
      </c>
      <c r="Q36" s="685"/>
      <c r="R36" s="434" t="s">
        <v>264</v>
      </c>
      <c r="S36" s="440"/>
      <c r="T36" s="440"/>
      <c r="U36" s="440"/>
      <c r="V36" s="440"/>
      <c r="W36" s="440"/>
      <c r="X36" s="440"/>
      <c r="Y36" s="440"/>
      <c r="Z36" s="440"/>
      <c r="AA36" s="440"/>
      <c r="AB36" s="421"/>
      <c r="AC36" s="693" t="str">
        <f>IFERROR(AC23*AC29*10,"")</f>
        <v/>
      </c>
      <c r="AD36" s="693"/>
      <c r="AE36" s="693"/>
      <c r="AF36" s="693"/>
      <c r="AG36" s="436" t="s">
        <v>270</v>
      </c>
    </row>
    <row r="37" spans="1:43" ht="16.149999999999999" hidden="1" customHeight="1" outlineLevel="1">
      <c r="A37" s="430"/>
      <c r="B37" s="446" t="s">
        <v>400</v>
      </c>
      <c r="C37" s="421" t="s">
        <v>15</v>
      </c>
      <c r="D37" s="685" t="str">
        <f>IF(D24="","",D24)</f>
        <v/>
      </c>
      <c r="E37" s="685"/>
      <c r="F37" s="433" t="s">
        <v>16</v>
      </c>
      <c r="G37" s="685" t="str">
        <f>IF(G24="","",G24)</f>
        <v/>
      </c>
      <c r="H37" s="685"/>
      <c r="I37" s="433" t="s">
        <v>264</v>
      </c>
      <c r="J37" s="433" t="s">
        <v>396</v>
      </c>
      <c r="K37" s="433" t="s">
        <v>397</v>
      </c>
      <c r="L37" s="433"/>
      <c r="M37" s="685" t="str">
        <f>IF(M24="","",M24)</f>
        <v/>
      </c>
      <c r="N37" s="685"/>
      <c r="O37" s="434" t="s">
        <v>16</v>
      </c>
      <c r="P37" s="685" t="str">
        <f>IF(P24="","",P24)</f>
        <v/>
      </c>
      <c r="Q37" s="685"/>
      <c r="R37" s="434" t="s">
        <v>264</v>
      </c>
      <c r="S37" s="440"/>
      <c r="T37" s="434"/>
      <c r="U37" s="434"/>
      <c r="V37" s="434"/>
      <c r="W37" s="434"/>
      <c r="X37" s="434"/>
      <c r="Y37" s="434"/>
      <c r="Z37" s="434"/>
      <c r="AA37" s="434"/>
      <c r="AB37" s="421"/>
      <c r="AC37" s="693" t="str">
        <f>IFERROR(AC24*AC30*10,"")</f>
        <v/>
      </c>
      <c r="AD37" s="693"/>
      <c r="AE37" s="693"/>
      <c r="AF37" s="69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4">
        <v>1</v>
      </c>
      <c r="AD38" s="694"/>
      <c r="AE38" s="694"/>
      <c r="AF38" s="694"/>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4">
        <v>2</v>
      </c>
      <c r="AD39" s="694"/>
      <c r="AE39" s="694"/>
      <c r="AF39" s="694"/>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0" t="str">
        <f>IF(AC34="","",SUM(AC34:AF37)-AC38+AC39)</f>
        <v/>
      </c>
      <c r="AD40" s="700"/>
      <c r="AE40" s="700"/>
      <c r="AF40" s="700"/>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2"/>
      <c r="AC42" s="702"/>
      <c r="AD42" s="702"/>
      <c r="AE42" s="702"/>
      <c r="AF42" s="702"/>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SUM(AB42:AF44)</f>
        <v>0</v>
      </c>
      <c r="AC46" s="703"/>
      <c r="AD46" s="703"/>
      <c r="AE46" s="703"/>
      <c r="AF46" s="703"/>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7"/>
      <c r="AC55" s="637"/>
      <c r="AD55" s="637"/>
      <c r="AE55" s="637"/>
      <c r="AF55" s="637"/>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4" t="str">
        <f>IF(AH55=TRUE,"問題なし","問題あり")</f>
        <v>問題あり</v>
      </c>
      <c r="AC56" s="704"/>
      <c r="AD56" s="704"/>
      <c r="AE56" s="704"/>
      <c r="AF56" s="704"/>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5"/>
      <c r="AC62" s="695"/>
      <c r="AD62" s="695"/>
      <c r="AE62" s="695"/>
      <c r="AF62" s="695"/>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5"/>
      <c r="AC63" s="695"/>
      <c r="AD63" s="695"/>
      <c r="AE63" s="695"/>
      <c r="AF63" s="695"/>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c r="AC65" s="696"/>
      <c r="AD65" s="696"/>
      <c r="AE65" s="696"/>
      <c r="AF65" s="696"/>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AB59-SUM(AB60:AF65)</f>
        <v>0</v>
      </c>
      <c r="AC66" s="697"/>
      <c r="AD66" s="697"/>
      <c r="AE66" s="697"/>
      <c r="AF66" s="697"/>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98" t="s">
        <v>1531</v>
      </c>
      <c r="AC67" s="698"/>
      <c r="AD67" s="698"/>
      <c r="AE67" s="698"/>
      <c r="AF67" s="698"/>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99" t="str">
        <f>IF(AH67=TRUE,"問題なし","問題あり")</f>
        <v>問題あり</v>
      </c>
      <c r="AC68" s="699"/>
      <c r="AD68" s="699"/>
      <c r="AE68" s="699"/>
      <c r="AF68" s="699"/>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6">
        <f>'別添_計画書（病院及び有床診療所）'!AB71</f>
        <v>0</v>
      </c>
      <c r="AC87" s="706"/>
      <c r="AD87" s="706"/>
      <c r="AE87" s="706"/>
      <c r="AF87" s="706"/>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1">
        <f>'別添_計画書（病院及び有床診療所）'!AB72</f>
        <v>0</v>
      </c>
      <c r="AC88" s="641"/>
      <c r="AD88" s="641"/>
      <c r="AE88" s="641"/>
      <c r="AF88" s="641"/>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7">
        <f>SUM(AB98,AB107,AB116,AB125,AB134)</f>
        <v>0</v>
      </c>
      <c r="AC89" s="707"/>
      <c r="AD89" s="707"/>
      <c r="AE89" s="707"/>
      <c r="AF89" s="707"/>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5">
        <f>IFERROR(AB92/AB88*100,0)</f>
        <v>0</v>
      </c>
      <c r="AC93" s="705"/>
      <c r="AD93" s="705"/>
      <c r="AE93" s="705"/>
      <c r="AF93" s="705"/>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6">
        <f>'別添_計画書（病院及び有床診療所）'!AB80</f>
        <v>0</v>
      </c>
      <c r="AC96" s="706"/>
      <c r="AD96" s="706"/>
      <c r="AE96" s="706"/>
      <c r="AF96" s="706"/>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1">
        <f>'別添_計画書（病院及び有床診療所）'!AB81</f>
        <v>0</v>
      </c>
      <c r="AC97" s="641"/>
      <c r="AD97" s="641"/>
      <c r="AE97" s="641"/>
      <c r="AF97" s="641"/>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6">
        <f>'別添_計画書（病院及び有床診療所）'!AB89</f>
        <v>0</v>
      </c>
      <c r="AC105" s="706"/>
      <c r="AD105" s="706"/>
      <c r="AE105" s="706"/>
      <c r="AF105" s="706"/>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1">
        <f>'別添_計画書（病院及び有床診療所）'!AB90</f>
        <v>0</v>
      </c>
      <c r="AC106" s="641"/>
      <c r="AD106" s="641"/>
      <c r="AE106" s="641"/>
      <c r="AF106" s="641"/>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6">
        <f>'別添_計画書（病院及び有床診療所）'!AB98</f>
        <v>0</v>
      </c>
      <c r="AC114" s="706"/>
      <c r="AD114" s="706"/>
      <c r="AE114" s="706"/>
      <c r="AF114" s="706"/>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1">
        <f>'別添_計画書（病院及び有床診療所）'!AB99</f>
        <v>0</v>
      </c>
      <c r="AC115" s="641"/>
      <c r="AD115" s="641"/>
      <c r="AE115" s="641"/>
      <c r="AF115" s="641"/>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6">
        <f>'別添_計画書（病院及び有床診療所）'!AB107</f>
        <v>0</v>
      </c>
      <c r="AC123" s="706"/>
      <c r="AD123" s="706"/>
      <c r="AE123" s="706"/>
      <c r="AF123" s="706"/>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1">
        <f>'別添_計画書（病院及び有床診療所）'!AB108</f>
        <v>0</v>
      </c>
      <c r="AC124" s="641"/>
      <c r="AD124" s="641"/>
      <c r="AE124" s="641"/>
      <c r="AF124" s="641"/>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6">
        <f>'別添_計画書（病院及び有床診療所）'!AB116</f>
        <v>0</v>
      </c>
      <c r="AC132" s="706"/>
      <c r="AD132" s="706"/>
      <c r="AE132" s="706"/>
      <c r="AF132" s="706"/>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1">
        <f>'別添_計画書（病院及び有床診療所）'!AB117</f>
        <v>0</v>
      </c>
      <c r="AC133" s="641"/>
      <c r="AD133" s="641"/>
      <c r="AE133" s="641"/>
      <c r="AF133" s="641"/>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6">
        <f>'別添_計画書（病院及び有床診療所）'!AB126</f>
        <v>0</v>
      </c>
      <c r="AC142" s="706"/>
      <c r="AD142" s="706"/>
      <c r="AE142" s="706"/>
      <c r="AF142" s="706"/>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3">
        <f>'別添_計画書（病院及び有床診療所）'!AB127</f>
        <v>0</v>
      </c>
      <c r="AC143" s="693"/>
      <c r="AD143" s="693"/>
      <c r="AE143" s="693"/>
      <c r="AF143" s="693"/>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'別添_計画書（病院及び有床診療所）'!AB128</f>
        <v>0</v>
      </c>
      <c r="AC144" s="641"/>
      <c r="AD144" s="641"/>
      <c r="AE144" s="641"/>
      <c r="AF144" s="641"/>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0"/>
      <c r="AC145" s="710"/>
      <c r="AD145" s="710"/>
      <c r="AE145" s="710"/>
      <c r="AF145" s="710"/>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1">
        <f>AB145-AB143</f>
        <v>0</v>
      </c>
      <c r="AC147" s="711"/>
      <c r="AD147" s="711"/>
      <c r="AE147" s="711"/>
      <c r="AF147" s="711"/>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8">
        <f>AB148-AB149</f>
        <v>0</v>
      </c>
      <c r="AC150" s="708"/>
      <c r="AD150" s="708"/>
      <c r="AE150" s="708"/>
      <c r="AF150" s="70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09">
        <f>IFERROR(AB150/AB144*100,0)</f>
        <v>0</v>
      </c>
      <c r="AC151" s="709"/>
      <c r="AD151" s="709"/>
      <c r="AE151" s="709"/>
      <c r="AF151" s="70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6">
        <f>'別添_計画書（病院及び有床診療所）'!AB138</f>
        <v>0</v>
      </c>
      <c r="AC154" s="706"/>
      <c r="AD154" s="706"/>
      <c r="AE154" s="706"/>
      <c r="AF154" s="706"/>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1">
        <f>'別添_計画書（病院及び有床診療所）'!AB140</f>
        <v>0</v>
      </c>
      <c r="AC156" s="641"/>
      <c r="AD156" s="641"/>
      <c r="AE156" s="641"/>
      <c r="AF156" s="641"/>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2"/>
      <c r="AC157" s="712"/>
      <c r="AD157" s="712"/>
      <c r="AE157" s="712"/>
      <c r="AF157" s="712"/>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3">
        <f>AB157-AB155</f>
        <v>0</v>
      </c>
      <c r="AC159" s="713"/>
      <c r="AD159" s="713"/>
      <c r="AE159" s="713"/>
      <c r="AF159" s="713"/>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8">
        <f>AB160-AB161</f>
        <v>0</v>
      </c>
      <c r="AC162" s="708"/>
      <c r="AD162" s="708"/>
      <c r="AE162" s="708"/>
      <c r="AF162" s="70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09">
        <f>IFERROR(AB162/AB156*100,0)</f>
        <v>0</v>
      </c>
      <c r="AC163" s="709"/>
      <c r="AD163" s="709"/>
      <c r="AE163" s="709"/>
      <c r="AF163" s="70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