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3801037/WorkingDocLib/08 【大分類　未】 定例報告/01【中分類　未】各年度定例報告/2025【小分類　未】令和7年度定例報告/様式関係/別紙報告　様式（本省様式）/別紙報告　様式Word Excel/本省から/"/>
    </mc:Choice>
  </mc:AlternateContent>
  <xr:revisionPtr revIDLastSave="1996" documentId="8_{FECA8ADE-7689-434C-8043-F1CB19601004}" xr6:coauthVersionLast="47" xr6:coauthVersionMax="47" xr10:uidLastSave="{DF59DFCE-16EC-4A41-A64C-AF40EC3582E4}"/>
  <bookViews>
    <workbookView xWindow="28635" yWindow="120" windowWidth="28770" windowHeight="15285" xr2:uid="{00000000-000D-0000-FFFF-FFFF00000000}"/>
  </bookViews>
  <sheets>
    <sheet name="様式３" sheetId="23" r:id="rId1"/>
  </sheets>
  <definedNames>
    <definedName name="_xlnm.Print_Area" localSheetId="0">様式３!$A$1:$J$97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<sst xmlns="http://schemas.openxmlformats.org/spreadsheetml/2006/main" count="218" uniqueCount="170">
  <si>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</si>
  <si>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</si>
  <si>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</si>
  <si>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</si>
  <si>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</si>
  <si>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</si>
  <si>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</si>
  <si>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</si>
  <si>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</si>
  <si>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</si>
  <si>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</si>
  <si>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</si>
  <si>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</si>
  <si>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</si>
  <si>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</si>
  <si>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</si>
  <si>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</si>
  <si>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</si>
  <si>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</si>
  <si>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</si>
  <si>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</si>
  <si>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</si>
  <si>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</si>
  <si>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</si>
  <si>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</si>
  <si>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</si>
  <si>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</si>
  <si>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</si>
  <si>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</si>
  <si>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</si>
  <si>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</si>
  <si>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</si>
  <si>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</si>
  <si>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</si>
  <si>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</si>
  <si>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</si>
  <si>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</si>
  <si>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</si>
  <si>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</si>
  <si>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</si>
  <si>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</si>
  <si>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</si>
  <si>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</si>
  <si>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</si>
  <si>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</si>
  <si>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</si>
  <si>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</si>
  <si>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</si>
  <si>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</si>
  <si>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</si>
  <si>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</si>
  <si>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</si>
  <si>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</si>
  <si>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</si>
  <si>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</si>
  <si>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</si>
  <si>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</si>
  <si>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</si>
  <si>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</si>
  <si>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</si>
  <si>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</si>
  <si>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</si>
  <si>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</si>
  <si>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</si>
  <si>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</si>
  <si>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</si>
  <si>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</si>
  <si>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</si>
  <si>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</si>
  <si>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</si>
  <si>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</si>
  <si>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</si>
  <si>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</si>
  <si>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</si>
  <si>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</si>
  <si>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</si>
  <si>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</si>
  <si>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</si>
  <si>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</si>
  <si>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</si>
  <si>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</si>
  <si>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</si>
  <si>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</si>
  <si>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</si>
  <si>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</si>
  <si>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</si>
  <si>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</si>
  <si>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</si>
  <si>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</si>
  <si>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</si>
  <si>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</si>
  <si>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</si>
  <si>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</si>
  <si>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</si>
  <si>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</si>
  <si>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</si>
  <si>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</si>
  <si>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</si>
  <si>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</si>
  <si>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</si>
  <si>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</si>
  <si>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</si>
  <si>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</si>
  <si>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</si>
  <si>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</si>
  <si>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</si>
  <si>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</si>
  <si>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</si>
  <si>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</si>
  <si>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</si>
  <si>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</si>
  <si>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</si>
  <si>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</si>
  <si>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</si>
  <si>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</si>
  <si>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</si>
  <si>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</si>
  <si>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</si>
  <si>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</si>
  <si>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</si>
  <si>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</si>
  <si>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</si>
  <si>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</si>
  <si>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</si>
  <si>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</si>
  <si>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</si>
  <si>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</si>
  <si>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</si>
  <si>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</si>
  <si>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</si>
  <si>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</si>
  <si>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</si>
  <si>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</si>
  <si>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</si>
  <si>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</si>
  <si>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</si>
  <si>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</si>
  <si>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</si>
  <si>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</si>
  <si>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</si>
  <si>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</si>
  <si>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</si>
  <si>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</si>
  <si>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</si>
  <si>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</si>
  <si>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</si>
  <si>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</si>
  <si>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</si>
  <si>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</si>
  <si>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</si>
  <si>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</si>
  <si>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</si>
  <si>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</si>
  <si>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</si>
  <si>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</si>
  <si>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</si>
  <si>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</si>
  <si>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</si>
  <si>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</si>
  <si>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</si>
  <si>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</si>
  <si>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</si>
  <si>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</si>
  <si>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</si>
  <si>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</si>
  <si>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、以下の（イ）及び（ロ）により小数第二位を四捨五入して小数第一位まで算出すること。（令和7年５月から７月において保険薬剤師の出入があった場合においても、勤務時間から常勤換算すること。）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3" eb="135">
      <t>ホケン</t>
    </rPh>
    <rPh sb="197" eb="199">
      <t>ホケン</t>
    </rPh>
    <rPh sb="236" eb="238">
      <t>ホケン</t>
    </rPh>
    <rPh sb="273" eb="275">
      <t>ホケン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</si>
  <si>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※常勤人数と非常勤の常勤換算した人数の合計（小数第２位四捨五入）</t>
    </r>
    <rPh sb="1" eb="3">
      <t>ジョウキン</t>
    </rPh>
    <rPh sb="3" eb="5">
      <t>カンサン</t>
    </rPh>
    <phoneticPr fontId="1"/>
  </si>
  <si>
    <t>③　保険医療機関に係る処方箋集中率
（小数第２位を切り上げて計算し、小数第１位まで記入すること）</t>
    <rPh sb="21" eb="22">
      <t>ダイ</t>
    </rPh>
    <rPh sb="34" eb="35">
      <t>ショウ</t>
    </rPh>
    <rPh sb="35" eb="36">
      <t>スウ</t>
    </rPh>
    <rPh sb="36" eb="37">
      <t>ダイ</t>
    </rPh>
    <rPh sb="38" eb="39">
      <t>イ</t>
    </rPh>
    <rPh sb="41" eb="43">
      <t>キニュウ</t>
    </rPh>
    <phoneticPr fontId="1"/>
  </si>
  <si>
    <t>常勤換算については、下記のとおり常勤換算数を計算し、それぞれの欄に記入すること。その際、小数第二位を四捨五入して小数第一位までを計上すること。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Ph sb="0" eb="4">
      <t>ジョウキンカンサン</t>
    </rPh>
    <rPh sb="10" eb="12">
      <t>カキ</t>
    </rPh>
    <rPh sb="16" eb="20">
      <t>ジョウキンカンサン</t>
    </rPh>
    <rPh sb="20" eb="21">
      <t>スウ</t>
    </rPh>
    <rPh sb="22" eb="24">
      <t>ケイサン</t>
    </rPh>
    <rPh sb="31" eb="32">
      <t>ラン</t>
    </rPh>
    <rPh sb="33" eb="35">
      <t>キニュウ</t>
    </rPh>
    <rPh sb="42" eb="43">
      <t>サイ</t>
    </rPh>
    <rPh sb="46" eb="47">
      <t>ダイ</t>
    </rPh>
    <rPh sb="47" eb="48">
      <t>２</t>
    </rPh>
    <rPh sb="48" eb="49">
      <t>イ</t>
    </rPh>
    <rPh sb="50" eb="54">
      <t>シシャゴニュウ</t>
    </rPh>
    <rPh sb="58" eb="59">
      <t>ダイ</t>
    </rPh>
    <rPh sb="59" eb="60">
      <t>１</t>
    </rPh>
    <rPh sb="60" eb="61">
      <t>イ</t>
    </rPh>
    <rPh sb="64" eb="66">
      <t>ケイジョウ</t>
    </rPh>
    <rPh sb="73" eb="75">
      <t>ジョウキン</t>
    </rPh>
    <rPh sb="76" eb="78">
      <t>ショクイン</t>
    </rPh>
    <rPh sb="79" eb="81">
      <t>ジョウキン</t>
    </rPh>
    <rPh sb="81" eb="83">
      <t>カンサン</t>
    </rPh>
    <rPh sb="83" eb="84">
      <t>スウ</t>
    </rPh>
    <rPh sb="97" eb="100">
      <t>ヒジョウキン</t>
    </rPh>
    <rPh sb="100" eb="102">
      <t>ショクイン</t>
    </rPh>
    <rPh sb="103" eb="105">
      <t>ジョウキン</t>
    </rPh>
    <rPh sb="105" eb="107">
      <t>カンサン</t>
    </rPh>
    <rPh sb="107" eb="108">
      <t>スウ</t>
    </rPh>
    <rPh sb="110" eb="112">
      <t>イカ</t>
    </rPh>
    <rPh sb="113" eb="116">
      <t>ケイサンシキ</t>
    </rPh>
    <rPh sb="119" eb="121">
      <t>ケイサン</t>
    </rPh>
    <rPh sb="193" eb="195">
      <t>トウガイ</t>
    </rPh>
    <rPh sb="195" eb="198">
      <t>ヒジョウキン</t>
    </rPh>
    <rPh sb="198" eb="200">
      <t>ショクイン</t>
    </rPh>
    <rPh sb="201" eb="203">
      <t>ショテイ</t>
    </rPh>
    <rPh sb="203" eb="205">
      <t>ロウドウ</t>
    </rPh>
    <rPh sb="205" eb="207">
      <t>ジカン</t>
    </rPh>
    <rPh sb="208" eb="210">
      <t>トウガイ</t>
    </rPh>
    <rPh sb="210" eb="212">
      <t>ホケン</t>
    </rPh>
    <rPh sb="212" eb="214">
      <t>ヤッキョク</t>
    </rPh>
    <rPh sb="218" eb="219">
      <t>サダ</t>
    </rPh>
    <rPh sb="223" eb="225">
      <t>ジョウキン</t>
    </rPh>
    <rPh sb="225" eb="227">
      <t>ショクイン</t>
    </rPh>
    <rPh sb="228" eb="230">
      <t>ショテイ</t>
    </rPh>
    <rPh sb="230" eb="232">
      <t>ロウドウ</t>
    </rPh>
    <rPh sb="232" eb="234">
      <t>ジカン</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</si>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</sst>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8"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5"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6"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4"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1" fontId="20" fillId="0" borderId="70" xfId="0" applyNumberFormat="1" applyFont="1" applyBorder="1" applyAlignment="1" applyProtection="1">
      <alignment horizontal="center" vertical="center" wrapText="1"/>
      <protection locked="0"/>
    </xf>
    <xf numFmtId="0" fontId="10" fillId="0" borderId="0" xfId="0" applyFont="1" applyAlignment="1">
      <alignment horizontal="left" vertical="top" wrapText="1"/>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3" fillId="3" borderId="2"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12" xfId="0" applyFont="1" applyBorder="1" applyAlignment="1" applyProtection="1">
      <alignment horizontal="center" vertical="center"/>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2" borderId="47"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1"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2" borderId="33" xfId="0" applyFont="1" applyFill="1" applyBorder="1" applyAlignment="1">
      <alignment horizontal="left" vertical="center" wrapText="1"/>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0" borderId="10" xfId="0" applyFont="1" applyBorder="1" applyAlignment="1">
      <alignment horizontal="left" vertical="center"/>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1944700"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99670" y="9348540"/>
          <a:ext cx="194470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90" zoomScaleNormal="120" zoomScaleSheetLayoutView="90" workbookViewId="0">
      <selection activeCell="I4" sqref="I4"/>
    </sheetView>
  </sheetViews>
  <sheetFormatPr defaultColWidth="9" defaultRowHeight="13.5" outlineLevelCol="1" x14ac:dyDescent="0.15"/>
  <cols>
    <col min="1" max="1" width="3.625" customWidth="1"/>
    <col min="2" max="2" width="3.125" customWidth="1"/>
    <col min="3" max="3" width="12.5" customWidth="1"/>
    <col min="4" max="4" width="3.125" customWidth="1"/>
    <col min="5" max="5" width="12.5" customWidth="1"/>
    <col min="6" max="9" width="19.5" customWidth="1"/>
    <col min="10" max="10" width="21" customWidth="1"/>
    <col min="11" max="12" width="4.375" customWidth="1"/>
    <col min="13" max="13" width="41.25" style="49" customWidth="1"/>
    <col min="14" max="14" width="10.5" customWidth="1"/>
    <col min="15" max="19" width="9" customWidth="1" outlineLevel="1"/>
  </cols>
  <sheetData>
    <row r="1" spans="1:24" s="2" customFormat="1" ht="18" customHeight="1" x14ac:dyDescent="0.15">
      <c r="A1" s="2" t="s">
        <v>0</v>
      </c>
      <c r="J1" s="3" t="s">
        <v>158</v>
      </c>
      <c r="M1" s="72"/>
      <c r="U1" s="3"/>
    </row>
    <row r="2" spans="1:24" s="2" customFormat="1" ht="17.25" customHeight="1" x14ac:dyDescent="0.15">
      <c r="A2" s="297" t="s">
        <v>1</v>
      </c>
      <c r="B2" s="297"/>
      <c r="C2" s="297"/>
      <c r="D2" s="297"/>
      <c r="E2" s="297"/>
      <c r="F2" s="297"/>
      <c r="G2" s="297"/>
      <c r="H2" s="297"/>
      <c r="I2" s="297"/>
      <c r="J2" s="297"/>
      <c r="K2" s="297"/>
      <c r="L2" s="4"/>
      <c r="M2" s="73"/>
      <c r="N2" s="4"/>
      <c r="O2" s="4"/>
      <c r="P2" s="4"/>
      <c r="Q2" s="4"/>
      <c r="R2" s="4"/>
      <c r="S2" s="4"/>
      <c r="T2" s="4"/>
      <c r="U2" s="4"/>
      <c r="V2" s="4"/>
      <c r="W2" s="4"/>
      <c r="X2" s="4"/>
    </row>
    <row r="3" spans="1:24" s="2" customFormat="1" ht="4.5" customHeight="1" x14ac:dyDescent="0.15">
      <c r="B3" s="57"/>
      <c r="C3" s="57"/>
      <c r="D3" s="57"/>
      <c r="E3" s="57"/>
      <c r="F3" s="57"/>
      <c r="G3" s="57"/>
      <c r="H3" s="57"/>
      <c r="I3" s="57"/>
      <c r="J3" s="57"/>
      <c r="K3" s="57"/>
      <c r="L3" s="57"/>
      <c r="M3" s="74"/>
      <c r="N3" s="57"/>
      <c r="O3" s="57"/>
      <c r="P3" s="57"/>
      <c r="Q3" s="57"/>
      <c r="R3" s="57"/>
      <c r="S3" s="57"/>
      <c r="T3" s="57"/>
      <c r="U3" s="57"/>
      <c r="V3" s="57"/>
      <c r="W3" s="57"/>
      <c r="X3" s="57"/>
    </row>
    <row r="4" spans="1:24" s="2" customFormat="1" ht="23.1" customHeight="1" x14ac:dyDescent="0.15">
      <c r="D4" s="5"/>
      <c r="E4" s="5"/>
      <c r="H4" s="119" t="s">
        <v>2</v>
      </c>
      <c r="I4" s="82"/>
      <c r="J4" s="82"/>
      <c r="M4" s="75" t="str">
        <f>IF(I4="","都道府県名を入力してください",TRUE)</f>
        <v>都道府県名を入力してください</v>
      </c>
    </row>
    <row r="5" spans="1:24" s="2" customFormat="1" ht="5.25" customHeight="1" thickBot="1" x14ac:dyDescent="0.2">
      <c r="I5" s="6"/>
      <c r="J5" s="6"/>
      <c r="M5" s="75"/>
    </row>
    <row r="6" spans="1:24" ht="23.1" customHeight="1" x14ac:dyDescent="0.15">
      <c r="B6" s="298" t="s">
        <v>3</v>
      </c>
      <c r="C6" s="299"/>
      <c r="D6" s="7"/>
      <c r="E6" s="300"/>
      <c r="F6" s="300"/>
      <c r="G6" s="301" t="s">
        <v>4</v>
      </c>
      <c r="H6" s="301"/>
      <c r="I6" s="301"/>
      <c r="J6" s="302"/>
      <c r="M6" s="76" t="str">
        <f>IF(LEN(E6)=7,TRUE,"薬局コードを正しく入力してください")</f>
        <v>薬局コードを正しく入力してください</v>
      </c>
    </row>
    <row r="7" spans="1:24" ht="23.1" customHeight="1" x14ac:dyDescent="0.15">
      <c r="B7" s="303" t="s">
        <v>5</v>
      </c>
      <c r="C7" s="304"/>
      <c r="D7" s="8"/>
      <c r="E7" s="305"/>
      <c r="F7" s="305"/>
      <c r="G7" s="305"/>
      <c r="H7" s="83"/>
      <c r="I7" s="84" t="s">
        <v>6</v>
      </c>
      <c r="J7" s="85" t="s">
        <v>7</v>
      </c>
      <c r="L7" s="83">
        <v>0</v>
      </c>
      <c r="M7" s="76" t="str">
        <f>IF($E$7="","保険薬局名を入力してください",TRUE)</f>
        <v>保険薬局名を入力してください</v>
      </c>
    </row>
    <row r="8" spans="1:24" ht="18.75" customHeight="1" x14ac:dyDescent="0.15">
      <c r="B8" s="322" t="s">
        <v>8</v>
      </c>
      <c r="C8" s="323"/>
      <c r="D8" s="326" t="s">
        <v>9</v>
      </c>
      <c r="E8" s="327"/>
      <c r="F8" s="327"/>
      <c r="G8" s="327"/>
      <c r="H8" s="328" t="s">
        <v>10</v>
      </c>
      <c r="I8" s="328"/>
      <c r="J8" s="329"/>
      <c r="K8" s="16" t="s">
        <v>11</v>
      </c>
      <c r="L8" s="83"/>
      <c r="M8" s="75" t="str">
        <f>IF($L$7=0,"個人立、法人立の区分を選択してください。","TRUE")</f>
        <v>個人立、法人立の区分を選択してください。</v>
      </c>
      <c r="N8" s="2"/>
    </row>
    <row r="9" spans="1:24" ht="17.25" customHeight="1" x14ac:dyDescent="0.15">
      <c r="B9" s="324"/>
      <c r="C9" s="325"/>
      <c r="D9" s="306"/>
      <c r="E9" s="307"/>
      <c r="F9" s="86"/>
      <c r="G9" s="86"/>
      <c r="H9" s="330"/>
      <c r="I9" s="330"/>
      <c r="J9" s="331"/>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15">
      <c r="B10" s="332" t="s">
        <v>12</v>
      </c>
      <c r="C10" s="333"/>
      <c r="D10" s="333"/>
      <c r="E10" s="333"/>
      <c r="F10" s="334"/>
      <c r="G10" s="335" t="s">
        <v>13</v>
      </c>
      <c r="H10" s="336"/>
      <c r="I10" s="315" t="s">
        <v>14</v>
      </c>
      <c r="J10" s="337"/>
      <c r="L10" s="83"/>
      <c r="M10" s="75" t="str">
        <f>IF(L10="","選択してください",TRUE)</f>
        <v>選択してください</v>
      </c>
      <c r="N10" s="2"/>
    </row>
    <row r="11" spans="1:24" ht="27.75" customHeight="1" thickBot="1" x14ac:dyDescent="0.2">
      <c r="B11" s="310" t="s">
        <v>15</v>
      </c>
      <c r="C11" s="311"/>
      <c r="D11" s="312" t="s">
        <v>16</v>
      </c>
      <c r="E11" s="313"/>
      <c r="F11" s="87"/>
      <c r="G11" s="314" t="s">
        <v>166</v>
      </c>
      <c r="H11" s="315"/>
      <c r="I11" s="315"/>
      <c r="J11" s="89"/>
      <c r="K11" t="s">
        <v>17</v>
      </c>
      <c r="L11" s="52" t="s">
        <v>18</v>
      </c>
      <c r="M11" s="76" t="str">
        <f>IF(F11&gt;0,IF(J11&gt;F11,"常勤換算の数値が実人員より大きいため修正してください",TRUE),"保険薬剤師の実人員数を入力してください")</f>
        <v>保険薬剤師の実人員数を入力してください</v>
      </c>
      <c r="N11" s="71" t="s">
        <v>19</v>
      </c>
      <c r="O11" s="294" t="str">
        <f>IF(J11="","常勤換算の人数が記載漏れです",IF(F11&lt;J11,"常勤換算の人数が実人員よりも大きいため修正して下さい",TRUE))</f>
        <v>常勤換算の人数が記載漏れです</v>
      </c>
      <c r="P11" s="295"/>
      <c r="Q11" s="295"/>
      <c r="R11" s="295"/>
      <c r="S11" s="295"/>
      <c r="T11" s="296"/>
    </row>
    <row r="12" spans="1:24" ht="27.75" customHeight="1" thickBot="1" x14ac:dyDescent="0.2">
      <c r="B12" s="316" t="s">
        <v>20</v>
      </c>
      <c r="C12" s="317"/>
      <c r="D12" s="318" t="s">
        <v>21</v>
      </c>
      <c r="E12" s="319"/>
      <c r="F12" s="88"/>
      <c r="G12" s="320" t="s">
        <v>166</v>
      </c>
      <c r="H12" s="321"/>
      <c r="I12" s="321"/>
      <c r="J12" s="89"/>
      <c r="L12" s="52" t="s">
        <v>18</v>
      </c>
      <c r="M12" s="76" t="str">
        <f>IF(F12&gt;0,IF(J12&gt;F12,"常勤換算の数値が実人員より大きいため修正してください",TRUE),"保険薬剤師の実人員数を入力してください")</f>
        <v>保険薬剤師の実人員数を入力してください</v>
      </c>
      <c r="N12" s="71" t="s">
        <v>19</v>
      </c>
      <c r="O12" s="294" t="str">
        <f>IF(J12="","常勤換算の人数が記載漏れです",IF(F12&lt;J12,"常勤換算の人数が実人員よりも大きいため修正して下さい",TRUE))</f>
        <v>常勤換算の人数が記載漏れです</v>
      </c>
      <c r="P12" s="295"/>
      <c r="Q12" s="295"/>
      <c r="R12" s="295"/>
      <c r="S12" s="295"/>
      <c r="T12" s="296"/>
    </row>
    <row r="13" spans="1:24" ht="6.75" customHeight="1" thickBot="1" x14ac:dyDescent="0.2">
      <c r="B13" s="9"/>
      <c r="C13" s="9"/>
      <c r="D13" s="9"/>
      <c r="E13" s="9"/>
      <c r="F13" s="9"/>
      <c r="G13" s="9"/>
      <c r="H13" s="10"/>
      <c r="I13" s="10"/>
      <c r="J13" s="10"/>
    </row>
    <row r="14" spans="1:24" ht="26.25" customHeight="1" x14ac:dyDescent="0.15">
      <c r="B14" s="338" t="s">
        <v>22</v>
      </c>
      <c r="C14" s="339"/>
      <c r="D14" s="339"/>
      <c r="E14" s="339"/>
      <c r="F14" s="339"/>
      <c r="G14" s="339"/>
      <c r="H14" s="339"/>
      <c r="I14" s="339"/>
      <c r="J14" s="340"/>
    </row>
    <row r="15" spans="1:24" ht="28.5" customHeight="1" x14ac:dyDescent="0.15">
      <c r="B15" s="286" t="s">
        <v>23</v>
      </c>
      <c r="C15" s="287"/>
      <c r="D15" s="288" t="s">
        <v>24</v>
      </c>
      <c r="E15" s="287"/>
      <c r="F15" s="51" t="s">
        <v>25</v>
      </c>
      <c r="G15" s="50" t="s">
        <v>26</v>
      </c>
      <c r="H15" s="50" t="s">
        <v>27</v>
      </c>
      <c r="I15" s="50" t="s">
        <v>28</v>
      </c>
      <c r="J15" s="54" t="s">
        <v>29</v>
      </c>
      <c r="L15" s="83"/>
      <c r="M15" s="77" t="str">
        <f>IF(L15=0,"調剤基本料の届出区分を選択してください",TRUE)</f>
        <v>調剤基本料の届出区分を選択してください</v>
      </c>
      <c r="N15" s="70"/>
      <c r="O15" s="62"/>
    </row>
    <row r="16" spans="1:24" ht="63.75" customHeight="1" x14ac:dyDescent="0.15">
      <c r="B16" s="289"/>
      <c r="C16" s="125" t="s">
        <v>30</v>
      </c>
      <c r="D16" s="125"/>
      <c r="E16" s="125"/>
      <c r="F16" s="207"/>
      <c r="G16" s="282" t="s">
        <v>31</v>
      </c>
      <c r="H16" s="291"/>
      <c r="I16" s="197"/>
      <c r="J16" s="272"/>
      <c r="K16" t="s">
        <v>11</v>
      </c>
      <c r="L16" s="52"/>
      <c r="M16" s="76" t="str">
        <f>IF(I16="","処方箋受付回数の合計を入力してください",TRUE)</f>
        <v>処方箋受付回数の合計を入力してください</v>
      </c>
      <c r="O16" s="52"/>
      <c r="P16" s="43"/>
    </row>
    <row r="17" spans="1:20" ht="63.75" customHeight="1" x14ac:dyDescent="0.15">
      <c r="B17" s="290"/>
      <c r="C17" s="161"/>
      <c r="D17" s="161"/>
      <c r="E17" s="161"/>
      <c r="F17" s="281"/>
      <c r="G17" s="282" t="s">
        <v>32</v>
      </c>
      <c r="H17" s="283"/>
      <c r="I17" s="292" t="s">
        <v>148</v>
      </c>
      <c r="J17" s="293"/>
      <c r="K17" t="s">
        <v>11</v>
      </c>
      <c r="M17" s="78" t="s">
        <v>33</v>
      </c>
      <c r="N17" s="67"/>
      <c r="O17" s="52"/>
      <c r="P17" s="69"/>
      <c r="Q17" s="69"/>
      <c r="R17" s="69"/>
    </row>
    <row r="18" spans="1:20" ht="66.95" customHeight="1" x14ac:dyDescent="0.15">
      <c r="B18" s="56"/>
      <c r="C18" s="138" t="s">
        <v>34</v>
      </c>
      <c r="D18" s="138"/>
      <c r="E18" s="138"/>
      <c r="F18" s="139"/>
      <c r="G18" s="277" t="s">
        <v>147</v>
      </c>
      <c r="H18" s="278"/>
      <c r="I18" s="279" t="s">
        <v>11</v>
      </c>
      <c r="J18" s="280"/>
      <c r="K18" t="s">
        <v>11</v>
      </c>
      <c r="M18" s="76"/>
      <c r="O18" s="21"/>
      <c r="P18" s="63"/>
      <c r="Q18" s="63"/>
      <c r="R18" s="63"/>
      <c r="T18" t="s">
        <v>11</v>
      </c>
    </row>
    <row r="19" spans="1:20" ht="30" customHeight="1" x14ac:dyDescent="0.15">
      <c r="B19" s="11"/>
      <c r="C19" s="125" t="s">
        <v>167</v>
      </c>
      <c r="D19" s="125"/>
      <c r="E19" s="125"/>
      <c r="F19" s="207"/>
      <c r="G19" s="282" t="s">
        <v>35</v>
      </c>
      <c r="H19" s="283"/>
      <c r="I19" s="284"/>
      <c r="J19" s="285"/>
      <c r="M19" s="76" t="str">
        <f>IF(I19="","数値を入力してください",IF(I19&gt;100,"値が大きすぎます",TRUE))</f>
        <v>数値を入力してください</v>
      </c>
    </row>
    <row r="20" spans="1:20" ht="30" customHeight="1" x14ac:dyDescent="0.15">
      <c r="B20" s="12"/>
      <c r="C20" s="176"/>
      <c r="D20" s="176"/>
      <c r="E20" s="176"/>
      <c r="F20" s="177"/>
      <c r="G20" s="282" t="s">
        <v>36</v>
      </c>
      <c r="H20" s="283"/>
      <c r="I20" s="284"/>
      <c r="J20" s="285"/>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15">
      <c r="B21" s="60"/>
      <c r="C21" s="161"/>
      <c r="D21" s="161"/>
      <c r="E21" s="161"/>
      <c r="F21" s="281"/>
      <c r="G21" s="282" t="s">
        <v>37</v>
      </c>
      <c r="H21" s="283"/>
      <c r="I21" s="284"/>
      <c r="J21" s="285"/>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15">
      <c r="B22" s="11"/>
      <c r="C22" s="138" t="s">
        <v>38</v>
      </c>
      <c r="D22" s="138"/>
      <c r="E22" s="138"/>
      <c r="F22" s="139"/>
      <c r="G22" s="273" t="s">
        <v>39</v>
      </c>
      <c r="H22" s="274"/>
      <c r="I22" s="275" t="s">
        <v>40</v>
      </c>
      <c r="J22" s="276"/>
      <c r="L22" s="83"/>
    </row>
    <row r="23" spans="1:20" ht="37.5" customHeight="1" x14ac:dyDescent="0.15">
      <c r="B23" s="12"/>
      <c r="C23" s="13"/>
      <c r="D23" s="138" t="s">
        <v>41</v>
      </c>
      <c r="E23" s="138"/>
      <c r="F23" s="139"/>
      <c r="G23" s="193"/>
      <c r="H23" s="271"/>
      <c r="I23" s="271"/>
      <c r="J23" s="272"/>
      <c r="M23" s="77" t="b">
        <f>IF($L$22=1,IF($G23="","グループ名を入力してください",TRUE),TRUE)</f>
        <v>1</v>
      </c>
      <c r="N23" s="70"/>
    </row>
    <row r="24" spans="1:20" ht="30" customHeight="1" x14ac:dyDescent="0.15">
      <c r="B24" s="247"/>
      <c r="C24" s="249" t="s">
        <v>42</v>
      </c>
      <c r="D24" s="138" t="s">
        <v>43</v>
      </c>
      <c r="E24" s="138"/>
      <c r="F24" s="139"/>
      <c r="G24" s="193"/>
      <c r="H24" s="271"/>
      <c r="I24" s="271"/>
      <c r="J24" s="272"/>
      <c r="M24" s="77" t="b">
        <f>IF($L$22=1,IF($G24="","同一グループ内の保険薬局の数を入力してください",TRUE),TRUE)</f>
        <v>1</v>
      </c>
      <c r="N24" s="70"/>
    </row>
    <row r="25" spans="1:20" ht="30" customHeight="1" x14ac:dyDescent="0.15">
      <c r="B25" s="247"/>
      <c r="C25" s="249"/>
      <c r="D25" s="138" t="s">
        <v>44</v>
      </c>
      <c r="E25" s="138"/>
      <c r="F25" s="139"/>
      <c r="G25" s="308"/>
      <c r="H25" s="197"/>
      <c r="I25" s="197"/>
      <c r="J25" s="309"/>
      <c r="M25" s="77" t="b">
        <f>IF($L$22=1,IF($G25="","グループ内の1月あたりの処方箋受付回数の合計を入力してください",TRUE),TRUE)</f>
        <v>1</v>
      </c>
      <c r="N25" s="70"/>
    </row>
    <row r="26" spans="1:20" ht="52.5" customHeight="1" x14ac:dyDescent="0.15">
      <c r="B26" s="248"/>
      <c r="C26" s="250"/>
      <c r="D26" s="138" t="s">
        <v>45</v>
      </c>
      <c r="E26" s="138"/>
      <c r="F26" s="139"/>
      <c r="G26" s="91" t="s">
        <v>46</v>
      </c>
      <c r="H26" s="122"/>
      <c r="I26" s="123"/>
      <c r="J26" s="90" t="s">
        <v>47</v>
      </c>
      <c r="K26" s="16" t="s">
        <v>17</v>
      </c>
      <c r="L26" s="83"/>
      <c r="M26" s="77" t="str" cm="1">
        <f t="array" ref="M26">_xlfn.IFS(L26=1,IF(H26="","処方箋受付合計回数を入力してください",TRUE),L26=2,TRUE,L26="","選択してください")</f>
        <v>選択してください</v>
      </c>
      <c r="N26" s="70"/>
    </row>
    <row r="27" spans="1:20" ht="30.75" customHeight="1" x14ac:dyDescent="0.15">
      <c r="A27" s="14"/>
      <c r="B27" s="11"/>
      <c r="C27" s="138" t="s">
        <v>48</v>
      </c>
      <c r="D27" s="138"/>
      <c r="E27" s="138"/>
      <c r="F27" s="138"/>
      <c r="G27" s="139"/>
      <c r="H27" s="92" t="s">
        <v>49</v>
      </c>
      <c r="I27" s="93"/>
      <c r="J27" s="94" t="s">
        <v>50</v>
      </c>
      <c r="K27" s="83"/>
      <c r="L27" s="83"/>
      <c r="M27" s="77" t="str">
        <f>IF(L27="","選択してください",TRUE)</f>
        <v>選択してください</v>
      </c>
      <c r="N27" s="70"/>
    </row>
    <row r="28" spans="1:20" ht="30" customHeight="1" x14ac:dyDescent="0.15">
      <c r="B28" s="15"/>
      <c r="C28" s="254" t="s">
        <v>51</v>
      </c>
      <c r="D28" s="253" t="s">
        <v>52</v>
      </c>
      <c r="E28" s="138"/>
      <c r="F28" s="138"/>
      <c r="G28" s="139"/>
      <c r="H28" s="255" t="s">
        <v>11</v>
      </c>
      <c r="I28" s="256"/>
      <c r="J28" s="257"/>
      <c r="K28" s="83" t="b">
        <v>0</v>
      </c>
      <c r="L28" s="83" t="b">
        <v>0</v>
      </c>
      <c r="M28" s="77" t="b">
        <f>IF(AND(L27=2,K28=FALSE,L28=FALSE),TRUE,IF(AND(L27=1,K28=FALSE,L28=FALSE),"保険医療機関の種別を選択してください",TRUE))</f>
        <v>1</v>
      </c>
      <c r="N28" s="70"/>
    </row>
    <row r="29" spans="1:20" ht="30" customHeight="1" x14ac:dyDescent="0.15">
      <c r="B29" s="15"/>
      <c r="C29" s="249"/>
      <c r="D29" s="253" t="s">
        <v>53</v>
      </c>
      <c r="E29" s="138"/>
      <c r="F29" s="138"/>
      <c r="G29" s="139"/>
      <c r="H29" s="268"/>
      <c r="I29" s="269"/>
      <c r="J29" s="270"/>
      <c r="M29" s="76" t="str">
        <f>IF(L27=2,"入力不要です",IF(H29="","保険医療機関の名称を入力してください",TRUE))</f>
        <v>保険医療機関の名称を入力してください</v>
      </c>
    </row>
    <row r="30" spans="1:20" ht="30" customHeight="1" x14ac:dyDescent="0.15">
      <c r="B30" s="15"/>
      <c r="C30" s="249"/>
      <c r="D30" s="253" t="s">
        <v>54</v>
      </c>
      <c r="E30" s="138"/>
      <c r="F30" s="138"/>
      <c r="G30" s="207"/>
      <c r="H30" s="268"/>
      <c r="I30" s="269"/>
      <c r="J30" s="270"/>
      <c r="M30" s="77" t="str">
        <f>IF(L27=2,"入力不要です",IF(H30="","処方箋集中率を入力してください",TRUE))</f>
        <v>処方箋集中率を入力してください</v>
      </c>
      <c r="N30" s="70"/>
    </row>
    <row r="31" spans="1:20" ht="69.95" customHeight="1" x14ac:dyDescent="0.15">
      <c r="B31" s="15"/>
      <c r="C31" s="249"/>
      <c r="D31" s="258" t="s">
        <v>55</v>
      </c>
      <c r="E31" s="125"/>
      <c r="F31" s="125"/>
      <c r="G31" s="260" t="s">
        <v>56</v>
      </c>
      <c r="H31" s="262" t="s">
        <v>57</v>
      </c>
      <c r="I31" s="263"/>
      <c r="J31" s="266" t="s">
        <v>58</v>
      </c>
      <c r="L31" s="83"/>
      <c r="M31" s="77" t="str">
        <f>IF(L27=2,"選択不要です",IF(L31="","選択してください",TRUE))</f>
        <v>選択してください</v>
      </c>
      <c r="N31" s="70"/>
    </row>
    <row r="32" spans="1:20" ht="6" customHeight="1" x14ac:dyDescent="0.15">
      <c r="B32" s="15"/>
      <c r="C32" s="249"/>
      <c r="D32" s="259"/>
      <c r="E32" s="176"/>
      <c r="F32" s="176"/>
      <c r="G32" s="261"/>
      <c r="H32" s="264"/>
      <c r="I32" s="265"/>
      <c r="J32" s="267"/>
      <c r="K32" s="16"/>
      <c r="M32" s="76"/>
    </row>
    <row r="33" spans="1:13" ht="30" customHeight="1" x14ac:dyDescent="0.15">
      <c r="B33" s="15"/>
      <c r="C33" s="249"/>
      <c r="D33" s="251"/>
      <c r="E33" s="253" t="s">
        <v>59</v>
      </c>
      <c r="F33" s="138"/>
      <c r="G33" s="138"/>
      <c r="H33" s="139"/>
      <c r="I33" s="95" t="s">
        <v>60</v>
      </c>
      <c r="J33" s="96" t="s">
        <v>61</v>
      </c>
      <c r="K33" s="83"/>
      <c r="L33" s="83"/>
      <c r="M33" s="76" t="str">
        <f>IF($L$27=2,"選択不要です",IF($L$31=1,"選択不要です",IF(L33="","選択してください",TRUE)))</f>
        <v>選択してください</v>
      </c>
    </row>
    <row r="34" spans="1:13" ht="30" customHeight="1" x14ac:dyDescent="0.15">
      <c r="B34" s="15"/>
      <c r="C34" s="249"/>
      <c r="D34" s="251"/>
      <c r="E34" s="253" t="s">
        <v>62</v>
      </c>
      <c r="F34" s="138"/>
      <c r="G34" s="138"/>
      <c r="H34" s="139"/>
      <c r="I34" s="86" t="s">
        <v>60</v>
      </c>
      <c r="J34" s="96" t="s">
        <v>61</v>
      </c>
      <c r="K34" s="83"/>
      <c r="L34" s="83"/>
      <c r="M34" s="76" t="str">
        <f t="shared" ref="M34:M37" si="0">IF($L$27=2,"選択不要です",IF($L$31=1,"選択不要です",IF(L34="","選択してください",TRUE)))</f>
        <v>選択してください</v>
      </c>
    </row>
    <row r="35" spans="1:13" ht="30" customHeight="1" x14ac:dyDescent="0.15">
      <c r="B35" s="15"/>
      <c r="C35" s="249"/>
      <c r="D35" s="251"/>
      <c r="E35" s="253" t="s">
        <v>63</v>
      </c>
      <c r="F35" s="138"/>
      <c r="G35" s="138"/>
      <c r="H35" s="139"/>
      <c r="I35" s="86" t="s">
        <v>60</v>
      </c>
      <c r="J35" s="96" t="s">
        <v>61</v>
      </c>
      <c r="K35" s="83"/>
      <c r="L35" s="83"/>
      <c r="M35" s="76" t="str">
        <f t="shared" si="0"/>
        <v>選択してください</v>
      </c>
    </row>
    <row r="36" spans="1:13" ht="30" customHeight="1" x14ac:dyDescent="0.15">
      <c r="B36" s="15"/>
      <c r="C36" s="249"/>
      <c r="D36" s="251"/>
      <c r="E36" s="253" t="s">
        <v>64</v>
      </c>
      <c r="F36" s="138"/>
      <c r="G36" s="138"/>
      <c r="H36" s="139"/>
      <c r="I36" s="86" t="s">
        <v>60</v>
      </c>
      <c r="J36" s="96" t="s">
        <v>61</v>
      </c>
      <c r="K36" s="83"/>
      <c r="L36" s="83"/>
      <c r="M36" s="76" t="str">
        <f t="shared" si="0"/>
        <v>選択してください</v>
      </c>
    </row>
    <row r="37" spans="1:13" ht="30" customHeight="1" x14ac:dyDescent="0.15">
      <c r="B37" s="17"/>
      <c r="C37" s="250"/>
      <c r="D37" s="252"/>
      <c r="E37" s="253" t="s">
        <v>65</v>
      </c>
      <c r="F37" s="138"/>
      <c r="G37" s="138"/>
      <c r="H37" s="139"/>
      <c r="I37" s="86" t="s">
        <v>60</v>
      </c>
      <c r="J37" s="96" t="s">
        <v>61</v>
      </c>
      <c r="K37" s="83"/>
      <c r="L37" s="83"/>
      <c r="M37" s="76" t="str">
        <f t="shared" si="0"/>
        <v>選択してください</v>
      </c>
    </row>
    <row r="38" spans="1:13" ht="18" customHeight="1" x14ac:dyDescent="0.15">
      <c r="A38" s="14"/>
      <c r="B38" s="11"/>
      <c r="C38" s="125" t="s">
        <v>66</v>
      </c>
      <c r="D38" s="125"/>
      <c r="E38" s="125"/>
      <c r="F38" s="125"/>
      <c r="G38" s="125"/>
      <c r="H38" s="125"/>
      <c r="I38" s="125"/>
      <c r="J38" s="235"/>
      <c r="K38" s="16"/>
    </row>
    <row r="39" spans="1:13" ht="50.1" customHeight="1" x14ac:dyDescent="0.15">
      <c r="B39" s="18"/>
      <c r="C39" s="174" t="s">
        <v>67</v>
      </c>
      <c r="D39" s="174"/>
      <c r="E39" s="174"/>
      <c r="F39" s="174"/>
      <c r="G39" s="174"/>
      <c r="H39" s="174"/>
      <c r="I39" s="174"/>
      <c r="J39" s="236"/>
    </row>
    <row r="40" spans="1:13" ht="30" customHeight="1" x14ac:dyDescent="0.15">
      <c r="B40" s="19"/>
      <c r="C40" s="237" t="s">
        <v>68</v>
      </c>
      <c r="D40" s="237"/>
      <c r="E40" s="237"/>
      <c r="F40" s="238"/>
      <c r="G40" s="239" t="s">
        <v>69</v>
      </c>
      <c r="H40" s="240"/>
      <c r="I40" s="241" t="s">
        <v>14</v>
      </c>
      <c r="J40" s="242"/>
      <c r="K40" s="83"/>
      <c r="L40" s="83"/>
      <c r="M40" s="76" t="str">
        <f>IF(L40="","選択してください",TRUE)</f>
        <v>選択してください</v>
      </c>
    </row>
    <row r="41" spans="1:13" ht="30" customHeight="1" x14ac:dyDescent="0.15">
      <c r="B41" s="19"/>
      <c r="C41" s="237" t="s">
        <v>70</v>
      </c>
      <c r="D41" s="237"/>
      <c r="E41" s="237"/>
      <c r="F41" s="238"/>
      <c r="G41" s="243" t="s">
        <v>71</v>
      </c>
      <c r="H41" s="244"/>
      <c r="I41" s="245" t="s">
        <v>72</v>
      </c>
      <c r="J41" s="246"/>
      <c r="K41" s="83"/>
      <c r="L41" s="83"/>
      <c r="M41" s="76" t="str">
        <f>IF(L41="","選択してください",TRUE)</f>
        <v>選択してください</v>
      </c>
    </row>
    <row r="42" spans="1:13" ht="30" customHeight="1" thickBot="1" x14ac:dyDescent="0.2">
      <c r="B42" s="20"/>
      <c r="C42" s="134" t="s">
        <v>73</v>
      </c>
      <c r="D42" s="134"/>
      <c r="E42" s="134"/>
      <c r="F42" s="135"/>
      <c r="G42" s="224" t="s">
        <v>69</v>
      </c>
      <c r="H42" s="225"/>
      <c r="I42" s="225" t="s">
        <v>14</v>
      </c>
      <c r="J42" s="226"/>
      <c r="K42" s="83"/>
      <c r="L42" s="83"/>
      <c r="M42" s="76" t="str">
        <f>IF(L42="","選択してください",TRUE)</f>
        <v>選択してください</v>
      </c>
    </row>
    <row r="43" spans="1:13" ht="9.75" customHeight="1" x14ac:dyDescent="0.15">
      <c r="C43" s="21"/>
      <c r="D43" s="21"/>
      <c r="E43" s="21"/>
      <c r="F43" s="21"/>
      <c r="G43" s="22"/>
      <c r="H43" s="23"/>
      <c r="I43" s="23"/>
      <c r="J43" s="23"/>
    </row>
    <row r="44" spans="1:13" s="2" customFormat="1" ht="18.75" customHeight="1" x14ac:dyDescent="0.15">
      <c r="B44" s="227" t="s">
        <v>74</v>
      </c>
      <c r="C44" s="227"/>
      <c r="D44" s="228">
        <f>E6</f>
        <v>0</v>
      </c>
      <c r="E44" s="228"/>
      <c r="F44" s="97"/>
      <c r="H44" s="24"/>
      <c r="M44" s="72"/>
    </row>
    <row r="45" spans="1:13" s="2" customFormat="1" ht="10.5" customHeight="1" thickBot="1" x14ac:dyDescent="0.2">
      <c r="G45" s="25"/>
      <c r="H45" s="25"/>
      <c r="I45" s="26"/>
      <c r="J45" s="26"/>
      <c r="M45" s="72"/>
    </row>
    <row r="46" spans="1:13" ht="36.75" customHeight="1" x14ac:dyDescent="0.15">
      <c r="B46" s="229" t="s">
        <v>75</v>
      </c>
      <c r="C46" s="230"/>
      <c r="D46" s="230"/>
      <c r="E46" s="230"/>
      <c r="F46" s="231"/>
      <c r="G46" s="232" t="s">
        <v>76</v>
      </c>
      <c r="H46" s="233"/>
      <c r="I46" s="233" t="s">
        <v>77</v>
      </c>
      <c r="J46" s="234"/>
      <c r="K46" s="83"/>
      <c r="L46" s="83"/>
      <c r="M46" s="76" t="str">
        <f>IF(L46="","選択してください",TRUE)</f>
        <v>選択してください</v>
      </c>
    </row>
    <row r="47" spans="1:13" ht="36.75" customHeight="1" thickBot="1" x14ac:dyDescent="0.2">
      <c r="B47" s="1"/>
      <c r="C47" s="128" t="s">
        <v>160</v>
      </c>
      <c r="D47" s="128"/>
      <c r="E47" s="128"/>
      <c r="F47" s="181"/>
      <c r="G47" s="215" t="s">
        <v>78</v>
      </c>
      <c r="H47" s="216"/>
      <c r="I47" s="217" t="s">
        <v>79</v>
      </c>
      <c r="J47" s="218"/>
      <c r="K47" s="83" t="s">
        <v>80</v>
      </c>
      <c r="L47" s="83"/>
      <c r="M47" s="76" t="str">
        <f>IF(L47="","選択してください",TRUE)</f>
        <v>選択してください</v>
      </c>
    </row>
    <row r="48" spans="1:13" ht="30" customHeight="1" x14ac:dyDescent="0.15">
      <c r="B48" s="27" t="s">
        <v>81</v>
      </c>
      <c r="C48" s="28"/>
      <c r="D48" s="28"/>
      <c r="E48" s="29"/>
      <c r="F48" s="30"/>
      <c r="G48" s="31"/>
      <c r="H48" s="32"/>
      <c r="I48" s="32"/>
      <c r="J48" s="33"/>
    </row>
    <row r="49" spans="2:17" ht="31.5" customHeight="1" x14ac:dyDescent="0.15">
      <c r="B49" s="219" t="s">
        <v>82</v>
      </c>
      <c r="C49" s="220"/>
      <c r="D49" s="221" t="s">
        <v>83</v>
      </c>
      <c r="E49" s="220"/>
      <c r="F49" s="84" t="s">
        <v>84</v>
      </c>
      <c r="G49" s="98" t="s">
        <v>85</v>
      </c>
      <c r="H49" s="84" t="s">
        <v>86</v>
      </c>
      <c r="I49" s="222"/>
      <c r="J49" s="223"/>
      <c r="K49" s="83"/>
      <c r="L49" s="83"/>
      <c r="M49" s="77" t="str">
        <f>IF(L49="","選択してください",TRUE)</f>
        <v>選択してください</v>
      </c>
      <c r="N49" s="70"/>
    </row>
    <row r="50" spans="2:17" ht="31.5" customHeight="1" x14ac:dyDescent="0.15">
      <c r="B50" s="34"/>
      <c r="C50" s="125" t="s">
        <v>87</v>
      </c>
      <c r="D50" s="125"/>
      <c r="E50" s="125"/>
      <c r="F50" s="207"/>
      <c r="G50" s="208"/>
      <c r="H50" s="208"/>
      <c r="I50" s="209"/>
      <c r="J50" s="210"/>
      <c r="L50" t="s">
        <v>11</v>
      </c>
      <c r="M50" s="77" t="str">
        <f>IF(G50="","備蓄医療用医薬品数を入力してください",TRUE)</f>
        <v>備蓄医療用医薬品数を入力してください</v>
      </c>
      <c r="N50" s="70"/>
    </row>
    <row r="51" spans="2:17" ht="31.5" customHeight="1" thickBot="1" x14ac:dyDescent="0.2">
      <c r="B51" s="1"/>
      <c r="C51" s="182" t="s">
        <v>88</v>
      </c>
      <c r="D51" s="182"/>
      <c r="E51" s="182"/>
      <c r="F51" s="183"/>
      <c r="G51" s="211"/>
      <c r="H51" s="212"/>
      <c r="I51" s="213"/>
      <c r="J51" s="214"/>
      <c r="M51" s="77" t="str">
        <f>IF(G51="","要指導医薬品及び一般用医薬品の合計品目数",TRUE)</f>
        <v>要指導医薬品及び一般用医薬品の合計品目数</v>
      </c>
      <c r="N51" s="70"/>
    </row>
    <row r="52" spans="2:17" ht="31.5" customHeight="1" thickBot="1" x14ac:dyDescent="0.2">
      <c r="B52" s="27" t="s">
        <v>89</v>
      </c>
      <c r="C52" s="35"/>
      <c r="D52" s="36"/>
      <c r="E52" s="36"/>
      <c r="F52" s="37"/>
      <c r="G52" s="201" t="s">
        <v>90</v>
      </c>
      <c r="H52" s="202"/>
      <c r="I52" s="202" t="s">
        <v>91</v>
      </c>
      <c r="J52" s="203"/>
      <c r="K52" s="83"/>
      <c r="L52" s="83"/>
      <c r="M52" s="77" t="str">
        <f>IF(L52="","選択してください",TRUE)</f>
        <v>選択してください</v>
      </c>
      <c r="N52" s="70"/>
    </row>
    <row r="53" spans="2:17" ht="30.75" customHeight="1" x14ac:dyDescent="0.15">
      <c r="B53" s="204" t="s">
        <v>161</v>
      </c>
      <c r="C53" s="205"/>
      <c r="D53" s="205"/>
      <c r="E53" s="205"/>
      <c r="F53" s="206"/>
      <c r="G53" s="99" t="s">
        <v>92</v>
      </c>
      <c r="H53" s="100" t="s">
        <v>93</v>
      </c>
      <c r="I53" s="100" t="s">
        <v>94</v>
      </c>
      <c r="J53" s="101" t="s">
        <v>95</v>
      </c>
      <c r="K53" s="83"/>
      <c r="L53" s="83"/>
      <c r="M53" s="77" t="str">
        <f t="shared" ref="M53:M58" si="1">IF(L53="","選択してください",TRUE)</f>
        <v>選択してください</v>
      </c>
      <c r="N53" s="70"/>
    </row>
    <row r="54" spans="2:17" ht="32.1" customHeight="1" x14ac:dyDescent="0.15">
      <c r="B54" s="38"/>
      <c r="C54" s="138" t="s">
        <v>96</v>
      </c>
      <c r="D54" s="138"/>
      <c r="E54" s="138"/>
      <c r="F54" s="138"/>
      <c r="G54" s="155" t="s">
        <v>97</v>
      </c>
      <c r="H54" s="140"/>
      <c r="I54" s="141" t="s">
        <v>61</v>
      </c>
      <c r="J54" s="142"/>
      <c r="L54" s="83"/>
      <c r="M54" s="77" t="str">
        <f t="shared" si="1"/>
        <v>選択してください</v>
      </c>
      <c r="N54" s="70"/>
    </row>
    <row r="55" spans="2:17" ht="35.25" customHeight="1" x14ac:dyDescent="0.15">
      <c r="B55" s="38"/>
      <c r="C55" s="195" t="s">
        <v>98</v>
      </c>
      <c r="D55" s="196"/>
      <c r="E55" s="197"/>
      <c r="F55" s="198"/>
      <c r="G55" s="39" t="s">
        <v>99</v>
      </c>
      <c r="H55" s="102"/>
      <c r="I55" s="199"/>
      <c r="J55" s="200"/>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15">
      <c r="B56" s="1"/>
      <c r="C56" s="138" t="s">
        <v>100</v>
      </c>
      <c r="D56" s="138"/>
      <c r="E56" s="138"/>
      <c r="F56" s="138"/>
      <c r="G56" s="151" t="s">
        <v>97</v>
      </c>
      <c r="H56" s="152"/>
      <c r="I56" s="152" t="s">
        <v>61</v>
      </c>
      <c r="J56" s="164"/>
      <c r="K56" s="83"/>
      <c r="L56" s="83">
        <v>0</v>
      </c>
      <c r="M56" s="77" t="b">
        <f>IF($L$54=1,"選択不要です",IF(L56="","選択してください",TRUE))</f>
        <v>1</v>
      </c>
      <c r="N56" s="70"/>
    </row>
    <row r="57" spans="2:17" ht="52.5" customHeight="1" thickBot="1" x14ac:dyDescent="0.2">
      <c r="B57" s="59"/>
      <c r="C57" s="182" t="s">
        <v>101</v>
      </c>
      <c r="D57" s="182"/>
      <c r="E57" s="182"/>
      <c r="F57" s="183"/>
      <c r="G57" s="184" t="s">
        <v>97</v>
      </c>
      <c r="H57" s="185"/>
      <c r="I57" s="186" t="s">
        <v>102</v>
      </c>
      <c r="J57" s="187"/>
      <c r="K57" s="83"/>
      <c r="L57" s="83">
        <v>0</v>
      </c>
      <c r="M57" s="77" t="b">
        <f>IF($L$54=1,"選択不要です",IF(L57="","選択してください",TRUE))</f>
        <v>1</v>
      </c>
      <c r="N57" s="70"/>
    </row>
    <row r="58" spans="2:17" ht="43.5" customHeight="1" x14ac:dyDescent="0.15">
      <c r="B58" s="188" t="s">
        <v>162</v>
      </c>
      <c r="C58" s="189"/>
      <c r="D58" s="189"/>
      <c r="E58" s="189"/>
      <c r="F58" s="190"/>
      <c r="G58" s="103" t="s">
        <v>103</v>
      </c>
      <c r="H58" s="100" t="s">
        <v>104</v>
      </c>
      <c r="I58" s="104" t="s">
        <v>91</v>
      </c>
      <c r="J58" s="105"/>
      <c r="K58" s="83"/>
      <c r="L58" s="83"/>
      <c r="M58" s="77" t="str">
        <f t="shared" si="1"/>
        <v>選択してください</v>
      </c>
      <c r="N58" s="70"/>
      <c r="O58" s="49"/>
      <c r="P58" s="49"/>
      <c r="Q58" s="49"/>
    </row>
    <row r="59" spans="2:17" ht="43.5" customHeight="1" x14ac:dyDescent="0.15">
      <c r="B59" s="191" t="s">
        <v>105</v>
      </c>
      <c r="C59" s="131"/>
      <c r="D59" s="131"/>
      <c r="E59" s="131"/>
      <c r="F59" s="132"/>
      <c r="G59" s="192" t="s">
        <v>106</v>
      </c>
      <c r="H59" s="141"/>
      <c r="I59" s="140" t="s">
        <v>107</v>
      </c>
      <c r="J59" s="164"/>
      <c r="K59" s="106"/>
      <c r="L59" s="106"/>
      <c r="M59" s="77" t="b">
        <f>IF(AND(L58=2,K59=FALSE,L59=FALSE),"適合する施設要件にチェックを入れてください",TRUE)</f>
        <v>1</v>
      </c>
      <c r="N59" s="70"/>
    </row>
    <row r="60" spans="2:17" ht="43.5" customHeight="1" x14ac:dyDescent="0.15">
      <c r="B60" s="165" t="s">
        <v>108</v>
      </c>
      <c r="C60" s="166"/>
      <c r="D60" s="166"/>
      <c r="E60" s="166"/>
      <c r="F60" s="167"/>
      <c r="G60" s="193"/>
      <c r="H60" s="194"/>
      <c r="I60" s="168"/>
      <c r="J60" s="169"/>
      <c r="K60" s="83"/>
      <c r="L60" s="83"/>
      <c r="M60" s="77" t="str">
        <f>IF(G60="","医療用麻薬の備蓄品目数を入力してください",TRUE)</f>
        <v>医療用麻薬の備蓄品目数を入力してください</v>
      </c>
      <c r="N60" s="70"/>
    </row>
    <row r="61" spans="2:17" ht="35.1" customHeight="1" x14ac:dyDescent="0.15">
      <c r="B61" s="170" t="s">
        <v>164</v>
      </c>
      <c r="C61" s="171"/>
      <c r="D61" s="171"/>
      <c r="E61" s="171"/>
      <c r="F61" s="172"/>
      <c r="G61" s="64" t="s">
        <v>109</v>
      </c>
      <c r="H61" s="138" t="s">
        <v>110</v>
      </c>
      <c r="I61" s="139"/>
      <c r="J61" s="107"/>
      <c r="M61" s="77" t="str">
        <f>IF(J61="","算定回数を入力してください",TRUE)</f>
        <v>算定回数を入力してください</v>
      </c>
      <c r="N61" s="70"/>
    </row>
    <row r="62" spans="2:17" ht="35.1" customHeight="1" x14ac:dyDescent="0.15">
      <c r="B62" s="173"/>
      <c r="C62" s="174"/>
      <c r="D62" s="174"/>
      <c r="E62" s="174"/>
      <c r="F62" s="175"/>
      <c r="G62" s="55" t="s">
        <v>111</v>
      </c>
      <c r="H62" s="176" t="s">
        <v>112</v>
      </c>
      <c r="I62" s="177"/>
      <c r="J62" s="108"/>
      <c r="M62" s="77" t="str">
        <f>IF(J62="","実施患者数を入力してください",TRUE)</f>
        <v>実施患者数を入力してください</v>
      </c>
      <c r="N62" s="70"/>
    </row>
    <row r="63" spans="2:17" ht="35.1" customHeight="1" x14ac:dyDescent="0.15">
      <c r="B63" s="165" t="s">
        <v>113</v>
      </c>
      <c r="C63" s="166"/>
      <c r="D63" s="166"/>
      <c r="E63" s="166"/>
      <c r="F63" s="167"/>
      <c r="G63" s="64" t="s">
        <v>109</v>
      </c>
      <c r="H63" s="138" t="s">
        <v>114</v>
      </c>
      <c r="I63" s="139"/>
      <c r="J63" s="109"/>
      <c r="M63" s="77" t="str">
        <f t="shared" ref="M63" si="2">IF(J63="","算定回数を入力してください",TRUE)</f>
        <v>算定回数を入力してください</v>
      </c>
      <c r="N63" s="70"/>
    </row>
    <row r="64" spans="2:17" ht="35.1" customHeight="1" thickBot="1" x14ac:dyDescent="0.2">
      <c r="B64" s="178"/>
      <c r="C64" s="179"/>
      <c r="D64" s="179"/>
      <c r="E64" s="179"/>
      <c r="F64" s="180"/>
      <c r="G64" s="40" t="s">
        <v>115</v>
      </c>
      <c r="H64" s="128" t="s">
        <v>112</v>
      </c>
      <c r="I64" s="181"/>
      <c r="J64" s="110"/>
      <c r="M64" s="77" t="str">
        <f>IF(J64="","実施患者数を入力してください",TRUE)</f>
        <v>実施患者数を入力してください</v>
      </c>
      <c r="N64" s="70"/>
    </row>
    <row r="65" spans="1:24" ht="30" customHeight="1" x14ac:dyDescent="0.15">
      <c r="B65" s="156" t="s">
        <v>116</v>
      </c>
      <c r="C65" s="157"/>
      <c r="D65" s="157"/>
      <c r="E65" s="157"/>
      <c r="F65" s="158"/>
      <c r="G65" s="144" t="s">
        <v>90</v>
      </c>
      <c r="H65" s="145"/>
      <c r="I65" s="145" t="s">
        <v>91</v>
      </c>
      <c r="J65" s="146"/>
      <c r="K65" s="83"/>
      <c r="L65" s="83"/>
      <c r="M65" s="77" t="str">
        <f>IF(L65="","選択してください","TRUE")</f>
        <v>選択してください</v>
      </c>
      <c r="N65" s="70"/>
    </row>
    <row r="66" spans="1:24" ht="35.1" customHeight="1" thickBot="1" x14ac:dyDescent="0.2">
      <c r="B66" s="38"/>
      <c r="C66" s="138" t="s">
        <v>117</v>
      </c>
      <c r="D66" s="138"/>
      <c r="E66" s="138"/>
      <c r="F66" s="139"/>
      <c r="G66" s="155" t="s">
        <v>39</v>
      </c>
      <c r="H66" s="140"/>
      <c r="I66" s="140" t="s">
        <v>50</v>
      </c>
      <c r="J66" s="164"/>
      <c r="K66" s="111" t="str">
        <f>IF((AND(L65=1,L66=2)),"エラー","")</f>
        <v/>
      </c>
      <c r="L66" s="83"/>
      <c r="M66" s="79" t="str">
        <f>IF(K66="エラー","「加算の届出状況を再確認してください。」",IF(L66="","選択してください","TRUE"))</f>
        <v>選択してください</v>
      </c>
      <c r="N66" s="70"/>
    </row>
    <row r="67" spans="1:24" ht="30" customHeight="1" x14ac:dyDescent="0.15">
      <c r="B67" s="156" t="s">
        <v>118</v>
      </c>
      <c r="C67" s="157"/>
      <c r="D67" s="157"/>
      <c r="E67" s="157"/>
      <c r="F67" s="158"/>
      <c r="G67" s="144" t="s">
        <v>119</v>
      </c>
      <c r="H67" s="145"/>
      <c r="I67" s="159" t="s">
        <v>91</v>
      </c>
      <c r="J67" s="160"/>
      <c r="K67" s="83" t="s">
        <v>80</v>
      </c>
      <c r="L67" s="83"/>
      <c r="M67" s="77" t="str">
        <f>IF(L67="","選択してください","")</f>
        <v>選択してください</v>
      </c>
      <c r="N67" s="70"/>
    </row>
    <row r="68" spans="1:24" ht="24.95" customHeight="1" x14ac:dyDescent="0.15">
      <c r="B68" s="41"/>
      <c r="C68" s="161" t="s">
        <v>120</v>
      </c>
      <c r="D68" s="162"/>
      <c r="E68" s="162"/>
      <c r="F68" s="163"/>
      <c r="G68" s="151" t="s">
        <v>121</v>
      </c>
      <c r="H68" s="152"/>
      <c r="I68" s="140" t="s">
        <v>122</v>
      </c>
      <c r="J68" s="164"/>
      <c r="K68" s="83"/>
      <c r="L68" s="83"/>
      <c r="M68" s="77" t="str">
        <f t="shared" ref="M68" si="3">IF(L68="","選択してください",TRUE)</f>
        <v>選択してください</v>
      </c>
      <c r="N68" s="70"/>
    </row>
    <row r="69" spans="1:24" ht="24.95" customHeight="1" thickBot="1" x14ac:dyDescent="0.2">
      <c r="B69" s="42"/>
      <c r="C69" s="128" t="s">
        <v>123</v>
      </c>
      <c r="D69" s="147"/>
      <c r="E69" s="147"/>
      <c r="F69" s="148"/>
      <c r="G69" s="116" t="s">
        <v>124</v>
      </c>
      <c r="H69" s="116" t="s">
        <v>125</v>
      </c>
      <c r="I69" s="117" t="s">
        <v>126</v>
      </c>
      <c r="J69" s="118"/>
      <c r="K69" s="83"/>
      <c r="L69" s="83"/>
      <c r="M69" s="115"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15">
      <c r="B70" s="27" t="s">
        <v>127</v>
      </c>
      <c r="C70" s="32"/>
      <c r="D70" s="32"/>
      <c r="E70" s="32"/>
      <c r="F70" s="32"/>
      <c r="G70" s="32"/>
      <c r="H70" s="30"/>
      <c r="I70" s="32"/>
      <c r="J70" s="33"/>
      <c r="M70" s="80"/>
      <c r="N70" s="70"/>
      <c r="P70" t="s">
        <v>11</v>
      </c>
    </row>
    <row r="71" spans="1:24" ht="35.1" customHeight="1" x14ac:dyDescent="0.15">
      <c r="B71" s="1"/>
      <c r="C71" s="149" t="s">
        <v>128</v>
      </c>
      <c r="D71" s="149"/>
      <c r="E71" s="149"/>
      <c r="F71" s="150"/>
      <c r="G71" s="151" t="s">
        <v>90</v>
      </c>
      <c r="H71" s="152"/>
      <c r="I71" s="153" t="s">
        <v>91</v>
      </c>
      <c r="J71" s="154"/>
      <c r="K71" s="83"/>
      <c r="L71" s="83"/>
      <c r="M71" s="77" t="str">
        <f>IF(L71="","選択してください",TRUE)</f>
        <v>選択してください</v>
      </c>
      <c r="N71" s="70"/>
    </row>
    <row r="72" spans="1:24" ht="35.1" customHeight="1" x14ac:dyDescent="0.15">
      <c r="B72" s="38"/>
      <c r="C72" s="138" t="s">
        <v>129</v>
      </c>
      <c r="D72" s="138"/>
      <c r="E72" s="138"/>
      <c r="F72" s="138"/>
      <c r="G72" s="155" t="s">
        <v>97</v>
      </c>
      <c r="H72" s="140"/>
      <c r="I72" s="141" t="s">
        <v>61</v>
      </c>
      <c r="J72" s="142"/>
      <c r="K72" s="83"/>
      <c r="L72" s="83"/>
      <c r="M72" s="77" t="str">
        <f t="shared" ref="M72" si="4">IF(L72="","選択してください",TRUE)</f>
        <v>選択してください</v>
      </c>
      <c r="N72" s="70"/>
    </row>
    <row r="73" spans="1:24" ht="35.1" customHeight="1" x14ac:dyDescent="0.15">
      <c r="B73" s="60"/>
      <c r="C73" s="138" t="s">
        <v>130</v>
      </c>
      <c r="D73" s="138"/>
      <c r="E73" s="138"/>
      <c r="F73" s="139"/>
      <c r="G73" s="140" t="s">
        <v>131</v>
      </c>
      <c r="H73" s="140"/>
      <c r="I73" s="141" t="s">
        <v>61</v>
      </c>
      <c r="J73" s="142"/>
      <c r="K73" s="83"/>
      <c r="L73" s="83"/>
      <c r="M73" s="77" t="str">
        <f>IF(L72=1,"選択不要です",IF(L73="","選択してください",TRUE))</f>
        <v>選択してください</v>
      </c>
      <c r="N73" s="70"/>
    </row>
    <row r="74" spans="1:24" ht="42.75" customHeight="1" thickBot="1" x14ac:dyDescent="0.2">
      <c r="B74" s="38"/>
      <c r="C74" s="138" t="s">
        <v>132</v>
      </c>
      <c r="D74" s="138"/>
      <c r="E74" s="138"/>
      <c r="F74" s="66" t="s">
        <v>133</v>
      </c>
      <c r="G74" s="112"/>
      <c r="H74" s="65" t="s">
        <v>134</v>
      </c>
      <c r="I74" s="120"/>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15">
      <c r="B75" s="58" t="s">
        <v>135</v>
      </c>
      <c r="C75" s="143" t="s">
        <v>136</v>
      </c>
      <c r="D75" s="143"/>
      <c r="E75" s="143"/>
      <c r="F75" s="143"/>
      <c r="G75" s="144" t="s">
        <v>137</v>
      </c>
      <c r="H75" s="145"/>
      <c r="I75" s="145" t="s">
        <v>138</v>
      </c>
      <c r="J75" s="146"/>
      <c r="K75" s="83" t="s">
        <v>80</v>
      </c>
      <c r="L75" s="83"/>
      <c r="M75" s="77" t="str">
        <f>IF(L75="","選択してください",TRUE)</f>
        <v>選択してください</v>
      </c>
      <c r="N75" s="70"/>
      <c r="O75" s="43"/>
    </row>
    <row r="76" spans="1:24" ht="35.1" customHeight="1" x14ac:dyDescent="0.15">
      <c r="B76" s="124" t="s">
        <v>139</v>
      </c>
      <c r="C76" s="125"/>
      <c r="D76" s="125"/>
      <c r="E76" s="126"/>
      <c r="F76" s="130" t="s">
        <v>163</v>
      </c>
      <c r="G76" s="131"/>
      <c r="H76" s="131"/>
      <c r="I76" s="132"/>
      <c r="J76" s="113"/>
      <c r="K76" t="s">
        <v>80</v>
      </c>
      <c r="M76" s="77" t="str" cm="1">
        <f t="array" ref="M76">_xlfn.IFS(L75=2,"入力不要です",L75=1,IF(J76="","全保険薬剤師の数を入力してください",TRUE),L75="","")</f>
        <v/>
      </c>
      <c r="N76" s="70"/>
    </row>
    <row r="77" spans="1:24" ht="35.1" customHeight="1" thickBot="1" x14ac:dyDescent="0.2">
      <c r="B77" s="127"/>
      <c r="C77" s="128"/>
      <c r="D77" s="128"/>
      <c r="E77" s="129"/>
      <c r="F77" s="133" t="s">
        <v>140</v>
      </c>
      <c r="G77" s="134"/>
      <c r="H77" s="134"/>
      <c r="I77" s="135"/>
      <c r="J77" s="114"/>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15">
      <c r="A78" s="44"/>
      <c r="B78" s="44" t="s">
        <v>141</v>
      </c>
      <c r="C78" s="44"/>
      <c r="D78" s="44"/>
      <c r="E78" s="44"/>
      <c r="F78" s="44"/>
      <c r="G78" s="44"/>
      <c r="H78" s="44"/>
      <c r="I78" s="44"/>
      <c r="J78" s="44"/>
      <c r="K78" s="44"/>
    </row>
    <row r="79" spans="1:24" ht="30" customHeight="1" x14ac:dyDescent="0.15">
      <c r="A79" s="45">
        <v>1</v>
      </c>
      <c r="B79" s="121" t="s">
        <v>149</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15">
      <c r="A80" s="45">
        <v>2</v>
      </c>
      <c r="B80" s="136" t="s">
        <v>142</v>
      </c>
      <c r="C80" s="136"/>
      <c r="D80" s="136"/>
      <c r="E80" s="136"/>
      <c r="F80" s="136"/>
      <c r="G80" s="136"/>
      <c r="H80" s="136"/>
      <c r="I80" s="136"/>
      <c r="J80" s="136"/>
    </row>
    <row r="81" spans="1:14" ht="15" customHeight="1" x14ac:dyDescent="0.15">
      <c r="A81" s="45">
        <v>3</v>
      </c>
      <c r="B81" s="137" t="s">
        <v>150</v>
      </c>
      <c r="C81" s="137"/>
      <c r="D81" s="137"/>
      <c r="E81" s="137"/>
      <c r="F81" s="137"/>
      <c r="G81" s="137"/>
      <c r="H81" s="137"/>
      <c r="I81" s="137"/>
      <c r="J81" s="137"/>
      <c r="K81" s="45"/>
    </row>
    <row r="82" spans="1:14" ht="15" customHeight="1" x14ac:dyDescent="0.15">
      <c r="A82" s="45">
        <v>4</v>
      </c>
      <c r="B82" s="121" t="s">
        <v>143</v>
      </c>
      <c r="C82" s="121"/>
      <c r="D82" s="121"/>
      <c r="E82" s="121"/>
      <c r="F82" s="121"/>
      <c r="G82" s="121"/>
      <c r="H82" s="121"/>
      <c r="I82" s="121"/>
      <c r="J82" s="121"/>
      <c r="K82" s="47"/>
      <c r="L82" s="2"/>
      <c r="M82" s="72"/>
      <c r="N82" s="2"/>
    </row>
    <row r="83" spans="1:14" ht="50.25" customHeight="1" x14ac:dyDescent="0.15">
      <c r="A83" s="45">
        <v>5</v>
      </c>
      <c r="B83" s="121" t="s">
        <v>159</v>
      </c>
      <c r="C83" s="121"/>
      <c r="D83" s="121"/>
      <c r="E83" s="121"/>
      <c r="F83" s="121"/>
      <c r="G83" s="121"/>
      <c r="H83" s="121"/>
      <c r="I83" s="121"/>
      <c r="J83" s="121"/>
      <c r="K83" s="45" t="s">
        <v>80</v>
      </c>
    </row>
    <row r="84" spans="1:14" ht="66" customHeight="1" x14ac:dyDescent="0.15">
      <c r="A84" s="45">
        <v>6</v>
      </c>
      <c r="B84" s="121" t="s">
        <v>168</v>
      </c>
      <c r="C84" s="121"/>
      <c r="D84" s="121"/>
      <c r="E84" s="121"/>
      <c r="F84" s="121"/>
      <c r="G84" s="121"/>
      <c r="H84" s="121"/>
      <c r="I84" s="121"/>
      <c r="J84" s="121"/>
      <c r="K84" s="61" t="s">
        <v>80</v>
      </c>
    </row>
    <row r="85" spans="1:14" ht="30" customHeight="1" x14ac:dyDescent="0.15">
      <c r="A85" s="45">
        <v>7</v>
      </c>
      <c r="B85" s="121" t="s">
        <v>151</v>
      </c>
      <c r="C85" s="121"/>
      <c r="D85" s="121"/>
      <c r="E85" s="121"/>
      <c r="F85" s="121"/>
      <c r="G85" s="121"/>
      <c r="H85" s="121"/>
      <c r="I85" s="121"/>
      <c r="J85" s="121"/>
      <c r="K85" s="47"/>
      <c r="L85" s="2"/>
      <c r="M85" s="72"/>
      <c r="N85" s="2"/>
    </row>
    <row r="86" spans="1:14" ht="22.5" customHeight="1" x14ac:dyDescent="0.15">
      <c r="A86" s="45">
        <v>8</v>
      </c>
      <c r="B86" s="121" t="s">
        <v>146</v>
      </c>
      <c r="C86" s="121"/>
      <c r="D86" s="121"/>
      <c r="E86" s="121"/>
      <c r="F86" s="121"/>
      <c r="G86" s="121"/>
      <c r="H86" s="121"/>
      <c r="I86" s="121"/>
      <c r="J86" s="121"/>
      <c r="K86" s="47"/>
      <c r="L86" s="2"/>
      <c r="M86" s="72"/>
      <c r="N86" s="2"/>
    </row>
    <row r="87" spans="1:14" ht="15" customHeight="1" x14ac:dyDescent="0.15">
      <c r="A87" s="45">
        <v>9</v>
      </c>
      <c r="B87" s="121" t="s">
        <v>152</v>
      </c>
      <c r="C87" s="121"/>
      <c r="D87" s="121"/>
      <c r="E87" s="121"/>
      <c r="F87" s="121"/>
      <c r="G87" s="121"/>
      <c r="H87" s="121"/>
      <c r="I87" s="121"/>
      <c r="J87" s="121"/>
      <c r="K87" s="47"/>
      <c r="L87" s="2"/>
      <c r="M87" s="72"/>
      <c r="N87" s="2"/>
    </row>
    <row r="88" spans="1:14" ht="30" customHeight="1" x14ac:dyDescent="0.15">
      <c r="A88" s="45">
        <v>10</v>
      </c>
      <c r="B88" s="121" t="s">
        <v>144</v>
      </c>
      <c r="C88" s="121"/>
      <c r="D88" s="121"/>
      <c r="E88" s="121"/>
      <c r="F88" s="121"/>
      <c r="G88" s="121"/>
      <c r="H88" s="121"/>
      <c r="I88" s="121"/>
      <c r="J88" s="121"/>
      <c r="K88" s="48"/>
    </row>
    <row r="89" spans="1:14" ht="101.25" customHeight="1" x14ac:dyDescent="0.15">
      <c r="A89" s="45">
        <v>11</v>
      </c>
      <c r="B89" s="121" t="s">
        <v>153</v>
      </c>
      <c r="C89" s="121"/>
      <c r="D89" s="121"/>
      <c r="E89" s="121"/>
      <c r="F89" s="121"/>
      <c r="G89" s="121"/>
      <c r="H89" s="121"/>
      <c r="I89" s="121"/>
      <c r="J89" s="121"/>
      <c r="K89" s="2" t="s">
        <v>80</v>
      </c>
      <c r="M89" s="72"/>
      <c r="N89" s="2"/>
    </row>
    <row r="90" spans="1:14" ht="69.95" customHeight="1" x14ac:dyDescent="0.15">
      <c r="A90" s="81"/>
      <c r="B90" s="121" t="s">
        <v>145</v>
      </c>
      <c r="C90" s="121"/>
      <c r="D90" s="121"/>
      <c r="E90" s="121"/>
      <c r="F90" s="121"/>
      <c r="G90" s="121"/>
      <c r="H90" s="121"/>
      <c r="I90" s="121"/>
      <c r="J90" s="121"/>
      <c r="K90" s="47"/>
      <c r="L90" s="2"/>
      <c r="M90" s="72"/>
      <c r="N90" s="2"/>
    </row>
    <row r="91" spans="1:14" ht="44.25" customHeight="1" x14ac:dyDescent="0.15">
      <c r="A91" s="45">
        <v>12</v>
      </c>
      <c r="B91" s="121" t="s">
        <v>154</v>
      </c>
      <c r="C91" s="121"/>
      <c r="D91" s="121"/>
      <c r="E91" s="121"/>
      <c r="F91" s="121"/>
      <c r="G91" s="121"/>
      <c r="H91" s="121"/>
      <c r="I91" s="121"/>
      <c r="J91" s="121"/>
      <c r="K91" s="47"/>
      <c r="L91" s="2"/>
      <c r="M91" s="72"/>
      <c r="N91" s="2"/>
    </row>
    <row r="92" spans="1:14" ht="69.95" customHeight="1" x14ac:dyDescent="0.15">
      <c r="A92" s="45">
        <v>13</v>
      </c>
      <c r="B92" s="121" t="s">
        <v>155</v>
      </c>
      <c r="C92" s="121"/>
      <c r="D92" s="121"/>
      <c r="E92" s="121"/>
      <c r="F92" s="121"/>
      <c r="G92" s="121"/>
      <c r="H92" s="121"/>
      <c r="I92" s="121"/>
      <c r="J92" s="121"/>
      <c r="K92" s="47"/>
      <c r="L92" s="2"/>
      <c r="M92" s="72"/>
      <c r="N92" s="2"/>
    </row>
    <row r="93" spans="1:14" ht="26.25" customHeight="1" x14ac:dyDescent="0.15">
      <c r="A93" s="45">
        <v>14</v>
      </c>
      <c r="B93" s="121" t="s">
        <v>156</v>
      </c>
      <c r="C93" s="121"/>
      <c r="D93" s="121"/>
      <c r="E93" s="121"/>
      <c r="F93" s="121"/>
      <c r="G93" s="121"/>
      <c r="H93" s="121"/>
      <c r="I93" s="121"/>
      <c r="J93" s="121"/>
      <c r="K93" s="47"/>
      <c r="L93" s="2"/>
      <c r="M93" s="72"/>
      <c r="N93" s="2"/>
    </row>
    <row r="94" spans="1:14" ht="30" customHeight="1" x14ac:dyDescent="0.15">
      <c r="A94" s="45">
        <v>15</v>
      </c>
      <c r="B94" s="121" t="s">
        <v>157</v>
      </c>
      <c r="C94" s="121"/>
      <c r="D94" s="121"/>
      <c r="E94" s="121"/>
      <c r="F94" s="121"/>
      <c r="G94" s="121"/>
      <c r="H94" s="121"/>
      <c r="I94" s="121"/>
      <c r="J94" s="121"/>
      <c r="K94" s="49"/>
    </row>
    <row r="95" spans="1:14" ht="150" customHeight="1" x14ac:dyDescent="0.15">
      <c r="A95" s="45">
        <v>16</v>
      </c>
      <c r="B95" s="121" t="s">
        <v>165</v>
      </c>
      <c r="C95" s="121"/>
      <c r="D95" s="121"/>
      <c r="E95" s="121"/>
      <c r="F95" s="121"/>
      <c r="G95" s="121"/>
      <c r="H95" s="121"/>
      <c r="I95" s="121"/>
      <c r="J95" s="121"/>
      <c r="K95" s="49"/>
      <c r="L95" t="s">
        <v>11</v>
      </c>
    </row>
    <row r="96" spans="1:14" ht="139.5" customHeight="1" x14ac:dyDescent="0.15">
      <c r="A96" s="45">
        <v>17</v>
      </c>
      <c r="B96" s="121" t="s">
        <v>169</v>
      </c>
      <c r="C96" s="121"/>
      <c r="D96" s="121"/>
      <c r="E96" s="121"/>
      <c r="F96" s="121"/>
      <c r="G96" s="121"/>
      <c r="H96" s="121"/>
      <c r="I96" s="121"/>
      <c r="J96" s="121"/>
      <c r="K96" s="45"/>
    </row>
    <row r="97" spans="9:13" s="2" customFormat="1" ht="10.5" customHeight="1" x14ac:dyDescent="0.15">
      <c r="I97" s="6"/>
      <c r="J97" s="6"/>
      <c r="M97" s="72"/>
    </row>
    <row r="116" ht="12.75" customHeight="1" x14ac:dyDescent="0.15"/>
  </sheetData>
  <sheetProtection sheet="1" selectLockedCells="1"/>
  <mergeCells count="174">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 ref="B15:C15"/>
    <mergeCell ref="D15:E15"/>
    <mergeCell ref="B16:B17"/>
    <mergeCell ref="C16:F17"/>
    <mergeCell ref="G16:H16"/>
    <mergeCell ref="I16:J16"/>
    <mergeCell ref="G17:H17"/>
    <mergeCell ref="I17:J17"/>
    <mergeCell ref="I21:J21"/>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C50:F50"/>
    <mergeCell ref="G50:H50"/>
    <mergeCell ref="I50:J50"/>
    <mergeCell ref="C51:F51"/>
    <mergeCell ref="G51:H51"/>
    <mergeCell ref="I51:J51"/>
    <mergeCell ref="C47:F47"/>
    <mergeCell ref="G47:H47"/>
    <mergeCell ref="I47:J47"/>
    <mergeCell ref="B49:C49"/>
    <mergeCell ref="D49:E49"/>
    <mergeCell ref="I49:J49"/>
    <mergeCell ref="C55:D55"/>
    <mergeCell ref="E55:F55"/>
    <mergeCell ref="I55:J55"/>
    <mergeCell ref="C56:F56"/>
    <mergeCell ref="G56:H56"/>
    <mergeCell ref="I56:J56"/>
    <mergeCell ref="G52:H52"/>
    <mergeCell ref="I52:J52"/>
    <mergeCell ref="B53:F53"/>
    <mergeCell ref="C54:F54"/>
    <mergeCell ref="G54:H54"/>
    <mergeCell ref="I54:J54"/>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B67:F67"/>
    <mergeCell ref="G67:H67"/>
    <mergeCell ref="I67:J67"/>
    <mergeCell ref="C68:F68"/>
    <mergeCell ref="G68:H68"/>
    <mergeCell ref="I68:J68"/>
    <mergeCell ref="B65:F65"/>
    <mergeCell ref="G65:H65"/>
    <mergeCell ref="I65:J65"/>
    <mergeCell ref="C66:F66"/>
    <mergeCell ref="G66:H66"/>
    <mergeCell ref="I66:J66"/>
    <mergeCell ref="C74:E74"/>
    <mergeCell ref="C75:F75"/>
    <mergeCell ref="G75:H75"/>
    <mergeCell ref="I75:J75"/>
    <mergeCell ref="C69:F69"/>
    <mergeCell ref="C71:F71"/>
    <mergeCell ref="G71:H71"/>
    <mergeCell ref="I71:J71"/>
    <mergeCell ref="C72:F72"/>
    <mergeCell ref="G72:H72"/>
    <mergeCell ref="I72:J72"/>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disablePrompts="1"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5"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28575</xdr:rowOff>
                  </from>
                  <to>
                    <xdr:col>9</xdr:col>
                    <xdr:colOff>1295400</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cfd5e411-0620-420d-8785-98a95649a98d">
      <UserInfo>
        <DisplayName/>
        <AccountId xsi:nil="true"/>
        <AccountType/>
      </UserInfo>
    </Owner>
    <lcf76f155ced4ddcb4097134ff3c332f xmlns="cfd5e411-0620-420d-8785-98a95649a9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22A1F1-7F07-4DDA-AFE8-A597142BDDD3}">
  <ds:schemaRefs>
    <ds:schemaRef ds:uri="263dbbe5-076b-4606-a03b-9598f5f2f35a"/>
    <ds:schemaRef ds:uri="http://www.w3.org/XML/1998/namespace"/>
    <ds:schemaRef ds:uri="http://schemas.microsoft.com/office/2006/documentManagement/types"/>
    <ds:schemaRef ds:uri="http://purl.org/dc/dcmitype/"/>
    <ds:schemaRef ds:uri="33f003c0-0d95-44a8-96ef-b6b435aaba2f"/>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elements/1.1/"/>
    <ds:schemaRef ds:uri="cfd5e411-0620-420d-8785-98a95649a98d"/>
  </ds:schemaRefs>
</ds:datastoreItem>
</file>

<file path=customXml/itemProps2.xml><?xml version="1.0" encoding="utf-8"?>
<ds:datastoreItem xmlns:ds="http://schemas.openxmlformats.org/officeDocument/2006/customXml" ds:itemID="{2C22685B-D109-4026-BB7D-F49BA4A382A7}">
  <ds:schemaRefs>
    <ds:schemaRef ds:uri="http://schemas.microsoft.com/sharepoint/v3/contenttype/forms"/>
  </ds:schemaRefs>
</ds:datastoreItem>
</file>

<file path=customXml/itemProps3.xml><?xml version="1.0" encoding="utf-8"?>
<ds:datastoreItem xmlns:ds="http://schemas.openxmlformats.org/officeDocument/2006/customXml" ds:itemID="{C7F4AECC-F5DE-45F1-AAAB-E6A8030D08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