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13999DBF-CDE4-42B7-B281-CDE2485B8FC9}" xr6:coauthVersionLast="47" xr6:coauthVersionMax="47" xr10:uidLastSave="{00000000-0000-0000-0000-000000000000}"/>
  <bookViews>
    <workbookView xWindow="28860" yWindow="-16455" windowWidth="29040" windowHeight="15840" activeTab="2" xr2:uid="{00000000-000D-0000-FFFF-FFFF00000000}"/>
  </bookViews>
  <sheets>
    <sheet name="様式93_処遇改善" sheetId="4" r:id="rId1"/>
    <sheet name="様式93の２_計画書" sheetId="1" r:id="rId2"/>
    <sheet name="様式93の３_実績報告書" sheetId="3" r:id="rId3"/>
    <sheet name="リスト" sheetId="5" state="hidden" r:id="rId4"/>
  </sheets>
  <definedNames>
    <definedName name="_xlnm.Print_Area" localSheetId="0">様式93_処遇改善!$A$1:$AH$63</definedName>
    <definedName name="_xlnm.Print_Area" localSheetId="1">様式93の２_計画書!$A$1:$AG$89</definedName>
    <definedName name="_xlnm.Print_Area" localSheetId="2">様式93の３_実績報告書!$A$1:$AG$88</definedName>
    <definedName name="Z_37B6CBE4_2B19_49FC_BFEF_B891579D40C9_.wvu.PrintArea" localSheetId="0" hidden="1">様式93_処遇改善!$A$1:$T$62</definedName>
    <definedName name="Z_5D805DA5_5B83_4DA7_AD1F_0A528C0D7036_.wvu.PrintArea" localSheetId="0" hidden="1">様式93_処遇改善!$A$1:$T$62</definedName>
    <definedName name="Z_69CDDE8E_4570_4BA1_94E3_16D081512935_.wvu.PrintArea" localSheetId="0" hidden="1">様式93_処遇改善!$A$1:$T$62</definedName>
    <definedName name="Z_73BCDB9B_F610_4914_B01C_136D6132314D_.wvu.PrintArea" localSheetId="0" hidden="1">様式93_処遇改善!$A$1:$T$62</definedName>
    <definedName name="Z_B54DE1DF_A17A_4AD2_83A8_C44B3EE7B785_.wvu.PrintArea" localSheetId="0" hidden="1">様式93_処遇改善!$A$1:$T$62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9" i="4" l="1"/>
  <c r="J12" i="5" s="1"/>
  <c r="AC10" i="3"/>
  <c r="I49" i="4"/>
  <c r="J168" i="5" l="1"/>
  <c r="J160" i="5"/>
  <c r="J120" i="5"/>
  <c r="J88" i="5"/>
  <c r="J64" i="5"/>
  <c r="J26" i="5"/>
  <c r="J167" i="5"/>
  <c r="J127" i="5"/>
  <c r="J95" i="5"/>
  <c r="J79" i="5"/>
  <c r="J35" i="5"/>
  <c r="J166" i="5"/>
  <c r="J126" i="5"/>
  <c r="J110" i="5"/>
  <c r="J94" i="5"/>
  <c r="J78" i="5"/>
  <c r="J62" i="5"/>
  <c r="J54" i="5"/>
  <c r="J34" i="5"/>
  <c r="J13" i="5"/>
  <c r="J165" i="5"/>
  <c r="J157"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64" i="5"/>
  <c r="J156" i="5"/>
  <c r="J148" i="5"/>
  <c r="J140" i="5"/>
  <c r="J132" i="5"/>
  <c r="J124" i="5"/>
  <c r="J116" i="5"/>
  <c r="J108" i="5"/>
  <c r="J100" i="5"/>
  <c r="J92" i="5"/>
  <c r="J84" i="5"/>
  <c r="J76" i="5"/>
  <c r="J68" i="5"/>
  <c r="J60" i="5"/>
  <c r="J52" i="5"/>
  <c r="J42" i="5"/>
  <c r="J32" i="5"/>
  <c r="J21" i="5"/>
  <c r="J10" i="5"/>
  <c r="J131" i="5"/>
  <c r="J99" i="5"/>
  <c r="J59" i="5"/>
  <c r="J31" i="5"/>
  <c r="J19" i="5"/>
  <c r="J9" i="5"/>
  <c r="J144" i="5"/>
  <c r="J104" i="5"/>
  <c r="J72" i="5"/>
  <c r="J16" i="5"/>
  <c r="J143" i="5"/>
  <c r="J103" i="5"/>
  <c r="J63" i="5"/>
  <c r="J47" i="5"/>
  <c r="J158" i="5"/>
  <c r="J134" i="5"/>
  <c r="J155" i="5"/>
  <c r="J139" i="5"/>
  <c r="J115" i="5"/>
  <c r="J91" i="5"/>
  <c r="J75" i="5"/>
  <c r="J51" i="5"/>
  <c r="J4" i="5"/>
  <c r="J162" i="5"/>
  <c r="J154" i="5"/>
  <c r="J146" i="5"/>
  <c r="J138" i="5"/>
  <c r="J130" i="5"/>
  <c r="J122" i="5"/>
  <c r="J114" i="5"/>
  <c r="J106" i="5"/>
  <c r="J98" i="5"/>
  <c r="J90" i="5"/>
  <c r="J82" i="5"/>
  <c r="J74" i="5"/>
  <c r="J66" i="5"/>
  <c r="J58" i="5"/>
  <c r="J50" i="5"/>
  <c r="J40" i="5"/>
  <c r="J29" i="5"/>
  <c r="J18" i="5"/>
  <c r="J8" i="5"/>
  <c r="J152" i="5"/>
  <c r="J128" i="5"/>
  <c r="J96" i="5"/>
  <c r="J56" i="5"/>
  <c r="J37" i="5"/>
  <c r="J159" i="5"/>
  <c r="J135" i="5"/>
  <c r="J111" i="5"/>
  <c r="J71" i="5"/>
  <c r="J15" i="5"/>
  <c r="J142" i="5"/>
  <c r="J163" i="5"/>
  <c r="J147" i="5"/>
  <c r="J123" i="5"/>
  <c r="J107" i="5"/>
  <c r="J83" i="5"/>
  <c r="J67" i="5"/>
  <c r="J41" i="5"/>
  <c r="J5" i="5"/>
  <c r="J161"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AB13" i="1"/>
  <c r="AC20" i="3" l="1"/>
  <c r="AC13" i="3"/>
  <c r="AC26" i="3" s="1"/>
  <c r="AC12" i="3"/>
  <c r="AC25" i="3" s="1"/>
  <c r="AC11" i="3"/>
  <c r="AC24" i="3" s="1"/>
  <c r="AC23" i="3"/>
  <c r="AC27" i="3" s="1"/>
  <c r="AC33" i="3" s="1"/>
  <c r="AC32" i="3" l="1"/>
  <c r="AC54" i="3" s="1"/>
  <c r="AC55" i="3" s="1"/>
  <c r="AC40" i="3" l="1"/>
  <c r="AC41" i="3" s="1"/>
  <c r="AB29" i="1" l="1"/>
  <c r="AB30" i="1" s="1"/>
  <c r="AB21" i="1"/>
  <c r="AB43" i="1" s="1"/>
  <c r="AB44" i="1" l="1"/>
  <c r="X5" i="3"/>
  <c r="X4" i="3"/>
  <c r="V4" i="1"/>
  <c r="V5" i="1"/>
  <c r="F29" i="4"/>
  <c r="F32" i="4"/>
  <c r="F31" i="4"/>
  <c r="F30" i="4"/>
  <c r="F38" i="5" l="1"/>
  <c r="AJ56" i="4"/>
  <c r="J56" i="4" s="1"/>
  <c r="AJ57" i="4"/>
  <c r="J57" i="4" s="1"/>
  <c r="AJ58" i="4" l="1"/>
  <c r="J58" i="4" s="1"/>
  <c r="G160" i="5"/>
  <c r="G144" i="5"/>
  <c r="G128" i="5"/>
  <c r="G166" i="5"/>
  <c r="G158" i="5"/>
  <c r="G150" i="5"/>
  <c r="G142" i="5"/>
  <c r="G134" i="5"/>
  <c r="G124" i="5"/>
  <c r="G162" i="5"/>
  <c r="G154" i="5"/>
  <c r="G146" i="5"/>
  <c r="G138" i="5"/>
  <c r="G130" i="5"/>
  <c r="G152" i="5"/>
  <c r="G136" i="5"/>
  <c r="G164" i="5"/>
  <c r="G156" i="5"/>
  <c r="G148" i="5"/>
  <c r="G140" i="5"/>
  <c r="G132" i="5"/>
  <c r="F168" i="5"/>
  <c r="H168" i="5" s="1"/>
  <c r="I168" i="5" s="1"/>
  <c r="F166" i="5"/>
  <c r="F164" i="5"/>
  <c r="F162" i="5"/>
  <c r="F160" i="5"/>
  <c r="F158" i="5"/>
  <c r="F156" i="5"/>
  <c r="F154" i="5"/>
  <c r="F152" i="5"/>
  <c r="F150" i="5"/>
  <c r="F148" i="5"/>
  <c r="F146" i="5"/>
  <c r="F144" i="5"/>
  <c r="H144" i="5" s="1"/>
  <c r="I144" i="5" s="1"/>
  <c r="F142" i="5"/>
  <c r="F140" i="5"/>
  <c r="H140" i="5" s="1"/>
  <c r="I140" i="5" s="1"/>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67" i="5"/>
  <c r="G165" i="5"/>
  <c r="G163" i="5"/>
  <c r="G161" i="5"/>
  <c r="G159" i="5"/>
  <c r="G157" i="5"/>
  <c r="G155" i="5"/>
  <c r="G153"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67" i="5"/>
  <c r="F165" i="5"/>
  <c r="F163" i="5"/>
  <c r="H163" i="5" s="1"/>
  <c r="I163" i="5" s="1"/>
  <c r="F161" i="5"/>
  <c r="F159" i="5"/>
  <c r="H159" i="5" s="1"/>
  <c r="I159" i="5" s="1"/>
  <c r="F157" i="5"/>
  <c r="F155" i="5"/>
  <c r="F153" i="5"/>
  <c r="F151" i="5"/>
  <c r="H151" i="5" s="1"/>
  <c r="I151" i="5" s="1"/>
  <c r="F149" i="5"/>
  <c r="F147" i="5"/>
  <c r="H147" i="5" s="1"/>
  <c r="I147" i="5" s="1"/>
  <c r="F145" i="5"/>
  <c r="F143" i="5"/>
  <c r="F141" i="5"/>
  <c r="F139" i="5"/>
  <c r="H139" i="5" s="1"/>
  <c r="I139" i="5" s="1"/>
  <c r="F137" i="5"/>
  <c r="F135" i="5"/>
  <c r="H135" i="5" s="1"/>
  <c r="I135" i="5" s="1"/>
  <c r="F133" i="5"/>
  <c r="F131" i="5"/>
  <c r="F129" i="5"/>
  <c r="F125" i="5"/>
  <c r="G118" i="5"/>
  <c r="G111" i="5"/>
  <c r="G104" i="5"/>
  <c r="G97" i="5"/>
  <c r="F90" i="5"/>
  <c r="F83" i="5"/>
  <c r="F76" i="5"/>
  <c r="F69" i="5"/>
  <c r="F62" i="5"/>
  <c r="F56" i="5"/>
  <c r="G49" i="5"/>
  <c r="G36" i="5"/>
  <c r="H128" i="5" l="1"/>
  <c r="I128" i="5" s="1"/>
  <c r="H138" i="5"/>
  <c r="I138" i="5" s="1"/>
  <c r="H124" i="5"/>
  <c r="I124" i="5" s="1"/>
  <c r="H125" i="5"/>
  <c r="I125" i="5" s="1"/>
  <c r="H41" i="5"/>
  <c r="I41" i="5" s="1"/>
  <c r="H131" i="5"/>
  <c r="I131" i="5" s="1"/>
  <c r="H143" i="5"/>
  <c r="I143" i="5" s="1"/>
  <c r="H155" i="5"/>
  <c r="I155" i="5" s="1"/>
  <c r="H167" i="5"/>
  <c r="I167" i="5" s="1"/>
  <c r="H160" i="5"/>
  <c r="I160" i="5" s="1"/>
  <c r="H142" i="5"/>
  <c r="I142" i="5" s="1"/>
  <c r="H94" i="5"/>
  <c r="I94" i="5" s="1"/>
  <c r="H69" i="5"/>
  <c r="I69" i="5" s="1"/>
  <c r="H132" i="5"/>
  <c r="I132" i="5" s="1"/>
  <c r="H164" i="5"/>
  <c r="I164" i="5" s="1"/>
  <c r="H113" i="5"/>
  <c r="I113" i="5" s="1"/>
  <c r="H81" i="5"/>
  <c r="I81" i="5" s="1"/>
  <c r="H65" i="5"/>
  <c r="I65" i="5" s="1"/>
  <c r="H70" i="5"/>
  <c r="I70" i="5" s="1"/>
  <c r="H102" i="5"/>
  <c r="I102" i="5" s="1"/>
  <c r="H150" i="5"/>
  <c r="I150" i="5" s="1"/>
  <c r="H158" i="5"/>
  <c r="I158" i="5" s="1"/>
  <c r="H130" i="5"/>
  <c r="I130" i="5" s="1"/>
  <c r="H162" i="5"/>
  <c r="I162" i="5" s="1"/>
  <c r="H68" i="5"/>
  <c r="I68" i="5" s="1"/>
  <c r="H90" i="5"/>
  <c r="I90" i="5" s="1"/>
  <c r="H166" i="5"/>
  <c r="I166"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54" i="5"/>
  <c r="I154" i="5" s="1"/>
  <c r="H112" i="5"/>
  <c r="I112" i="5" s="1"/>
  <c r="H122" i="5"/>
  <c r="I122" i="5" s="1"/>
  <c r="H114" i="5"/>
  <c r="I114" i="5" s="1"/>
  <c r="H82" i="5"/>
  <c r="I82" i="5" s="1"/>
  <c r="H116" i="5"/>
  <c r="I116" i="5" s="1"/>
  <c r="H100" i="5"/>
  <c r="I100" i="5" s="1"/>
  <c r="H106" i="5"/>
  <c r="I106" i="5" s="1"/>
  <c r="H74" i="5"/>
  <c r="I74" i="5" s="1"/>
  <c r="H148" i="5"/>
  <c r="I148" i="5" s="1"/>
  <c r="H156" i="5"/>
  <c r="I156"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4" i="5"/>
  <c r="I4" i="5" s="1"/>
  <c r="H59" i="5"/>
  <c r="I59" i="5" s="1"/>
  <c r="H86" i="5"/>
  <c r="I86" i="5" s="1"/>
  <c r="H96" i="5"/>
  <c r="I96" i="5" s="1"/>
  <c r="H133" i="5"/>
  <c r="I133" i="5" s="1"/>
  <c r="H141" i="5"/>
  <c r="I141" i="5" s="1"/>
  <c r="H149" i="5"/>
  <c r="I149" i="5" s="1"/>
  <c r="H157" i="5"/>
  <c r="I157" i="5" s="1"/>
  <c r="H165" i="5"/>
  <c r="I165"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61" i="5"/>
  <c r="I161"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P61" i="4" l="1"/>
  <c r="AB12" i="1"/>
  <c r="AB14" i="1" s="1"/>
  <c r="AB22" i="1" s="1"/>
  <c r="P26" i="3" l="1"/>
  <c r="M26" i="3"/>
  <c r="G26" i="3"/>
  <c r="D26" i="3"/>
  <c r="P19" i="3"/>
  <c r="M19" i="3"/>
  <c r="G19" i="3"/>
  <c r="D19" i="3"/>
  <c r="P25" i="3" l="1"/>
  <c r="M25" i="3"/>
  <c r="G25" i="3"/>
  <c r="D25" i="3"/>
  <c r="P24" i="3"/>
  <c r="M24" i="3"/>
  <c r="G24" i="3"/>
  <c r="D24" i="3"/>
  <c r="P18" i="3"/>
  <c r="M18" i="3"/>
  <c r="G18" i="3"/>
  <c r="D18" i="3"/>
  <c r="P17" i="3"/>
  <c r="M17" i="3"/>
  <c r="G17" i="3"/>
  <c r="D17" i="3"/>
  <c r="P23" i="3" l="1"/>
  <c r="M23" i="3"/>
  <c r="G23" i="3"/>
  <c r="D23" i="3"/>
  <c r="P16" i="3"/>
  <c r="M16" i="3"/>
  <c r="G16" i="3"/>
  <c r="D16" i="3"/>
</calcChain>
</file>

<file path=xl/sharedStrings.xml><?xml version="1.0" encoding="utf-8"?>
<sst xmlns="http://schemas.openxmlformats.org/spreadsheetml/2006/main" count="703" uniqueCount="384">
  <si>
    <t>（基本給又は決まって毎月支払われる手当による引上げ分）</t>
  </si>
  <si>
    <t>点</t>
    <rPh sb="0" eb="1">
      <t>テン</t>
    </rPh>
    <phoneticPr fontId="1"/>
  </si>
  <si>
    <t>日</t>
    <rPh sb="0" eb="1">
      <t>ニチ</t>
    </rPh>
    <phoneticPr fontId="1"/>
  </si>
  <si>
    <t>円</t>
    <rPh sb="0" eb="1">
      <t>エン</t>
    </rPh>
    <phoneticPr fontId="1"/>
  </si>
  <si>
    <t>人</t>
    <rPh sb="0" eb="1">
      <t>ニン</t>
    </rPh>
    <phoneticPr fontId="1"/>
  </si>
  <si>
    <t>％</t>
    <phoneticPr fontId="1"/>
  </si>
  <si>
    <t>令和</t>
    <rPh sb="0" eb="2">
      <t>レイワ</t>
    </rPh>
    <phoneticPr fontId="1"/>
  </si>
  <si>
    <t>年</t>
    <rPh sb="0" eb="1">
      <t>ネン</t>
    </rPh>
    <phoneticPr fontId="1"/>
  </si>
  <si>
    <t>月</t>
    <rPh sb="0" eb="1">
      <t>ガツ</t>
    </rPh>
    <phoneticPr fontId="1"/>
  </si>
  <si>
    <t>～　</t>
    <phoneticPr fontId="1"/>
  </si>
  <si>
    <t>基本給</t>
    <rPh sb="0" eb="3">
      <t>キホンキュウ</t>
    </rPh>
    <phoneticPr fontId="1"/>
  </si>
  <si>
    <t>賞与</t>
    <rPh sb="0" eb="2">
      <t>ショウヨ</t>
    </rPh>
    <phoneticPr fontId="1"/>
  </si>
  <si>
    <t>）</t>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</si>
  <si>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</si>
  <si>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</si>
  <si>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</si>
  <si>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</si>
  <si>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していることを誓約します。</t>
    <rPh sb="7" eb="9">
      <t>セイヤク</t>
    </rPh>
    <phoneticPr fontId="1"/>
  </si>
  <si>
    <t>【記載上の注意】</t>
    <rPh sb="1" eb="3">
      <t>キサイ</t>
    </rPh>
    <rPh sb="3" eb="4">
      <t>ジョウ</t>
    </rPh>
    <rPh sb="5" eb="7">
      <t>チュウイ</t>
    </rPh>
    <phoneticPr fontId="1"/>
  </si>
  <si>
    <t>（</t>
    <phoneticPr fontId="1"/>
  </si>
  <si>
    <t>　</t>
    <phoneticPr fontId="1"/>
  </si>
  <si>
    <t>点数</t>
    <rPh sb="0" eb="2">
      <t>テンスウ</t>
    </rPh>
    <phoneticPr fontId="1"/>
  </si>
  <si>
    <t>区分</t>
    <rPh sb="0" eb="2">
      <t>クブン</t>
    </rPh>
    <phoneticPr fontId="1"/>
  </si>
  <si>
    <t>Ⅱ．賃金改善の実績額</t>
    <rPh sb="2" eb="4">
      <t>チンギン</t>
    </rPh>
    <rPh sb="4" eb="6">
      <t>カイゼン</t>
    </rPh>
    <rPh sb="7" eb="9">
      <t>ジッセキ</t>
    </rPh>
    <rPh sb="9" eb="10">
      <t>ガク</t>
    </rPh>
    <phoneticPr fontId="1"/>
  </si>
  <si>
    <t>算定期間</t>
    <rPh sb="0" eb="2">
      <t>サンテイ</t>
    </rPh>
    <rPh sb="2" eb="4">
      <t>キカン</t>
    </rPh>
    <phoneticPr fontId="1"/>
  </si>
  <si>
    <t>～</t>
    <phoneticPr fontId="1"/>
  </si>
  <si>
    <t>令和　</t>
    <rPh sb="0" eb="2">
      <t>レイワ</t>
    </rPh>
    <phoneticPr fontId="1"/>
  </si>
  <si>
    <t>点数</t>
    <rPh sb="0" eb="2">
      <t>テンスウ</t>
    </rPh>
    <phoneticPr fontId="1"/>
  </si>
  <si>
    <t>a</t>
    <phoneticPr fontId="1"/>
  </si>
  <si>
    <t>b</t>
    <phoneticPr fontId="1"/>
  </si>
  <si>
    <t>実績額</t>
    <rPh sb="0" eb="3">
      <t>ジッセキガク</t>
    </rPh>
    <phoneticPr fontId="1"/>
  </si>
  <si>
    <t>計</t>
    <rPh sb="0" eb="1">
      <t>ケイ</t>
    </rPh>
    <phoneticPr fontId="1"/>
  </si>
  <si>
    <t>円</t>
    <rPh sb="0" eb="1">
      <t>エン</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</si>
  <si>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</si>
  <si>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⑥賃金改善の実績額（④－⑤）</t>
    <rPh sb="1" eb="3">
      <t>チンギン</t>
    </rPh>
    <rPh sb="3" eb="5">
      <t>カイゼン</t>
    </rPh>
    <rPh sb="6" eb="8">
      <t>ジッセキ</t>
    </rPh>
    <rPh sb="8" eb="9">
      <t>ガク</t>
    </rPh>
    <phoneticPr fontId="1"/>
  </si>
  <si>
    <t>Ⅵ．賃金改善を行う賃金項目及び方法</t>
    <rPh sb="2" eb="4">
      <t>チンギン</t>
    </rPh>
    <rPh sb="4" eb="6">
      <t>カイゼン</t>
    </rPh>
    <rPh sb="7" eb="8">
      <t>オコナ</t>
    </rPh>
    <rPh sb="9" eb="11">
      <t>チンギン</t>
    </rPh>
    <rPh sb="11" eb="13">
      <t>コウモク</t>
    </rPh>
    <rPh sb="13" eb="14">
      <t>オヨ</t>
    </rPh>
    <rPh sb="15" eb="17">
      <t>ホウホウ</t>
    </rPh>
    <phoneticPr fontId="1"/>
  </si>
  <si>
    <t>⑩が⑨の2/3以上であるか</t>
    <rPh sb="7" eb="9">
      <t>イジョウ</t>
    </rPh>
    <phoneticPr fontId="1"/>
  </si>
  <si>
    <t>決まって毎月支払われる手当（新設）</t>
    <rPh sb="0" eb="1">
      <t>キ</t>
    </rPh>
    <rPh sb="4" eb="6">
      <t>マイツキ</t>
    </rPh>
    <rPh sb="6" eb="8">
      <t>シハラ</t>
    </rPh>
    <rPh sb="11" eb="13">
      <t>テアテ</t>
    </rPh>
    <rPh sb="14" eb="16">
      <t>シンセツ</t>
    </rPh>
    <phoneticPr fontId="1"/>
  </si>
  <si>
    <t>決まって毎月支払われる手当（既存の増額）</t>
    <rPh sb="0" eb="1">
      <t>キ</t>
    </rPh>
    <rPh sb="4" eb="6">
      <t>マイツキ</t>
    </rPh>
    <rPh sb="6" eb="8">
      <t>シハラ</t>
    </rPh>
    <rPh sb="11" eb="13">
      <t>テアテ</t>
    </rPh>
    <rPh sb="14" eb="16">
      <t>キゾン</t>
    </rPh>
    <rPh sb="17" eb="19">
      <t>ゾウガク</t>
    </rPh>
    <phoneticPr fontId="1"/>
  </si>
  <si>
    <t>（</t>
    <phoneticPr fontId="1"/>
  </si>
  <si>
    <t>Ⅰ．看護職員処遇改善評価料の実績額</t>
    <rPh sb="2" eb="4">
      <t>カンゴ</t>
    </rPh>
    <rPh sb="4" eb="6">
      <t>ショクイン</t>
    </rPh>
    <rPh sb="6" eb="8">
      <t>ショグウ</t>
    </rPh>
    <rPh sb="8" eb="10">
      <t>カイゼン</t>
    </rPh>
    <rPh sb="10" eb="12">
      <t>ヒョウカ</t>
    </rPh>
    <rPh sb="12" eb="13">
      <t>リョウ</t>
    </rPh>
    <rPh sb="14" eb="16">
      <t>ジッセキ</t>
    </rPh>
    <rPh sb="16" eb="17">
      <t>ガク</t>
    </rPh>
    <phoneticPr fontId="1"/>
  </si>
  <si>
    <t>点数の区分</t>
    <rPh sb="0" eb="2">
      <t>テンスウ</t>
    </rPh>
    <rPh sb="3" eb="5">
      <t>クブン</t>
    </rPh>
    <phoneticPr fontId="1"/>
  </si>
  <si>
    <t>b</t>
    <phoneticPr fontId="1"/>
  </si>
  <si>
    <t>c</t>
    <phoneticPr fontId="1"/>
  </si>
  <si>
    <t>d</t>
    <phoneticPr fontId="1"/>
  </si>
  <si>
    <t>c</t>
    <phoneticPr fontId="1"/>
  </si>
  <si>
    <t>Ⅴ．賃金改善実施期間</t>
    <rPh sb="2" eb="4">
      <t>チンギン</t>
    </rPh>
    <rPh sb="4" eb="6">
      <t>カイゼン</t>
    </rPh>
    <rPh sb="6" eb="8">
      <t>ジッシ</t>
    </rPh>
    <rPh sb="8" eb="10">
      <t>キカン</t>
    </rPh>
    <phoneticPr fontId="1"/>
  </si>
  <si>
    <t>②算定回数</t>
    <rPh sb="1" eb="3">
      <t>サンテイ</t>
    </rPh>
    <rPh sb="3" eb="5">
      <t>カイスウ</t>
    </rPh>
    <phoneticPr fontId="1"/>
  </si>
  <si>
    <t>回</t>
    <rPh sb="0" eb="1">
      <t>カイ</t>
    </rPh>
    <phoneticPr fontId="1"/>
  </si>
  <si>
    <t>算定回数</t>
    <rPh sb="0" eb="2">
      <t>サンテイ</t>
    </rPh>
    <rPh sb="2" eb="4">
      <t>カイスウ</t>
    </rPh>
    <phoneticPr fontId="1"/>
  </si>
  <si>
    <t>③本評価料による収入の実績額</t>
    <rPh sb="1" eb="2">
      <t>ホン</t>
    </rPh>
    <rPh sb="2" eb="4">
      <t>ヒョウカ</t>
    </rPh>
    <rPh sb="4" eb="5">
      <t>リョウ</t>
    </rPh>
    <rPh sb="8" eb="10">
      <t>シュウニュウ</t>
    </rPh>
    <rPh sb="11" eb="13">
      <t>ジッセキ</t>
    </rPh>
    <rPh sb="13" eb="14">
      <t>ガク</t>
    </rPh>
    <phoneticPr fontId="1"/>
  </si>
  <si>
    <t>①本評価料の区分</t>
    <rPh sb="1" eb="2">
      <t>ホン</t>
    </rPh>
    <rPh sb="2" eb="4">
      <t>ヒョウカ</t>
    </rPh>
    <rPh sb="4" eb="5">
      <t>リョウ</t>
    </rPh>
    <rPh sb="6" eb="8">
      <t>クブン</t>
    </rPh>
    <phoneticPr fontId="1"/>
  </si>
  <si>
    <t>④賃金改善実施期間において賃金の改善措置が実施された対象職員の賃金総額</t>
    <rPh sb="1" eb="3">
      <t>チンギン</t>
    </rPh>
    <rPh sb="3" eb="5">
      <t>カイゼン</t>
    </rPh>
    <rPh sb="5" eb="7">
      <t>ジッシ</t>
    </rPh>
    <rPh sb="7" eb="9">
      <t>キカン</t>
    </rPh>
    <rPh sb="13" eb="15">
      <t>チンギン</t>
    </rPh>
    <rPh sb="16" eb="18">
      <t>カイゼン</t>
    </rPh>
    <rPh sb="18" eb="20">
      <t>ソチ</t>
    </rPh>
    <rPh sb="21" eb="23">
      <t>ジッシ</t>
    </rPh>
    <rPh sb="26" eb="28">
      <t>タイショウ</t>
    </rPh>
    <rPh sb="28" eb="30">
      <t>ショクイン</t>
    </rPh>
    <rPh sb="31" eb="33">
      <t>チンギン</t>
    </rPh>
    <rPh sb="33" eb="35">
      <t>ソウガク</t>
    </rPh>
    <phoneticPr fontId="1"/>
  </si>
  <si>
    <t>⑤本評価料の改善措置が実施されなかった場合の当該措置の対象職員の賃金総額</t>
    <rPh sb="1" eb="2">
      <t>ホン</t>
    </rPh>
    <rPh sb="2" eb="4">
      <t>ヒョウカ</t>
    </rPh>
    <rPh sb="4" eb="5">
      <t>リョウ</t>
    </rPh>
    <rPh sb="6" eb="8">
      <t>カイゼン</t>
    </rPh>
    <rPh sb="8" eb="10">
      <t>ソチ</t>
    </rPh>
    <rPh sb="11" eb="13">
      <t>ジッシ</t>
    </rPh>
    <rPh sb="19" eb="21">
      <t>バアイ</t>
    </rPh>
    <rPh sb="22" eb="24">
      <t>トウガイ</t>
    </rPh>
    <rPh sb="24" eb="26">
      <t>ソチ</t>
    </rPh>
    <rPh sb="27" eb="29">
      <t>タイショウ</t>
    </rPh>
    <rPh sb="29" eb="31">
      <t>ショクイン</t>
    </rPh>
    <rPh sb="32" eb="34">
      <t>チンギン</t>
    </rPh>
    <rPh sb="34" eb="36">
      <t>ソウガク</t>
    </rPh>
    <phoneticPr fontId="1"/>
  </si>
  <si>
    <t>看護職員処遇改善評価料　実績報告書（令和　　年度分）</t>
    <rPh sb="0" eb="2">
      <t>カンゴ</t>
    </rPh>
    <rPh sb="2" eb="4">
      <t>ショクイン</t>
    </rPh>
    <rPh sb="4" eb="6">
      <t>ショグウ</t>
    </rPh>
    <rPh sb="6" eb="8">
      <t>カイゼン</t>
    </rPh>
    <rPh sb="8" eb="10">
      <t>ヒョウカ</t>
    </rPh>
    <rPh sb="10" eb="11">
      <t>リョウ</t>
    </rPh>
    <rPh sb="12" eb="14">
      <t>ジッセキ</t>
    </rPh>
    <rPh sb="14" eb="17">
      <t>ホウコクショ</t>
    </rPh>
    <rPh sb="18" eb="20">
      <t>レイワ</t>
    </rPh>
    <rPh sb="22" eb="24">
      <t>ネンド</t>
    </rPh>
    <rPh sb="24" eb="25">
      <t>ブン</t>
    </rPh>
    <phoneticPr fontId="1"/>
  </si>
  <si>
    <t>看護職員処遇改善評価料　賃金改善計画書（令和　　年度分）</t>
    <rPh sb="0" eb="2">
      <t>カンゴ</t>
    </rPh>
    <rPh sb="2" eb="4">
      <t>ショクイン</t>
    </rPh>
    <rPh sb="4" eb="6">
      <t>ショグウ</t>
    </rPh>
    <rPh sb="6" eb="8">
      <t>カイゼン</t>
    </rPh>
    <rPh sb="8" eb="10">
      <t>ヒョウカ</t>
    </rPh>
    <rPh sb="10" eb="11">
      <t>リョウ</t>
    </rPh>
    <rPh sb="12" eb="14">
      <t>チンギン</t>
    </rPh>
    <rPh sb="14" eb="16">
      <t>カイゼン</t>
    </rPh>
    <rPh sb="16" eb="19">
      <t>ケイカクショ</t>
    </rPh>
    <phoneticPr fontId="1"/>
  </si>
  <si>
    <t>Ⅲ．賃金改善の見込額</t>
    <rPh sb="2" eb="4">
      <t>チンギン</t>
    </rPh>
    <rPh sb="4" eb="6">
      <t>カイゼン</t>
    </rPh>
    <rPh sb="7" eb="9">
      <t>ミコ</t>
    </rPh>
    <rPh sb="9" eb="10">
      <t>ガク</t>
    </rPh>
    <phoneticPr fontId="1"/>
  </si>
  <si>
    <t>⑮が⑭の2/3以上であるか</t>
    <rPh sb="7" eb="9">
      <t>イジョウ</t>
    </rPh>
    <phoneticPr fontId="1"/>
  </si>
  <si>
    <t>⑨看護職員等（保健師、助産師、看護師及び准看護師）の賃金改善の見込額</t>
    <rPh sb="1" eb="3">
      <t>カンゴ</t>
    </rPh>
    <rPh sb="3" eb="5">
      <t>ショクイン</t>
    </rPh>
    <rPh sb="5" eb="6">
      <t>ナド</t>
    </rPh>
    <rPh sb="7" eb="10">
      <t>ホケンシ</t>
    </rPh>
    <rPh sb="26" eb="28">
      <t>チンギン</t>
    </rPh>
    <rPh sb="28" eb="30">
      <t>カイゼン</t>
    </rPh>
    <rPh sb="31" eb="33">
      <t>ミコ</t>
    </rPh>
    <rPh sb="33" eb="34">
      <t>ガク</t>
    </rPh>
    <phoneticPr fontId="1"/>
  </si>
  <si>
    <t>⑥本評価料の改善措置が実施されない場合の当該措置の対象職員の賃金総額</t>
    <rPh sb="1" eb="2">
      <t>ホン</t>
    </rPh>
    <rPh sb="2" eb="4">
      <t>ヒョウカ</t>
    </rPh>
    <rPh sb="4" eb="5">
      <t>リョウ</t>
    </rPh>
    <rPh sb="6" eb="8">
      <t>カイゼン</t>
    </rPh>
    <rPh sb="8" eb="10">
      <t>ソチ</t>
    </rPh>
    <rPh sb="11" eb="13">
      <t>ジッシ</t>
    </rPh>
    <rPh sb="17" eb="19">
      <t>バアイ</t>
    </rPh>
    <rPh sb="20" eb="22">
      <t>トウガイ</t>
    </rPh>
    <rPh sb="22" eb="24">
      <t>ソチ</t>
    </rPh>
    <rPh sb="25" eb="27">
      <t>タイショウ</t>
    </rPh>
    <rPh sb="27" eb="29">
      <t>ショクイン</t>
    </rPh>
    <rPh sb="30" eb="32">
      <t>チンギン</t>
    </rPh>
    <rPh sb="32" eb="34">
      <t>ソウガク</t>
    </rPh>
    <phoneticPr fontId="1"/>
  </si>
  <si>
    <t>⑦賃金改善の見込額（⑤－⑥）</t>
    <rPh sb="1" eb="3">
      <t>チンギン</t>
    </rPh>
    <rPh sb="3" eb="5">
      <t>カイゼン</t>
    </rPh>
    <rPh sb="6" eb="8">
      <t>ミコ</t>
    </rPh>
    <rPh sb="8" eb="9">
      <t>ガク</t>
    </rPh>
    <phoneticPr fontId="1"/>
  </si>
  <si>
    <t>⑱賃上げの担保方法</t>
    <rPh sb="1" eb="3">
      <t>チンア</t>
    </rPh>
    <rPh sb="5" eb="7">
      <t>タンポ</t>
    </rPh>
    <rPh sb="7" eb="9">
      <t>ホウホウ</t>
    </rPh>
    <phoneticPr fontId="1"/>
  </si>
  <si>
    <t>⑲賃金改善に関する規定内容（できる限り具体的に記入すること。）</t>
    <rPh sb="1" eb="3">
      <t>チンギン</t>
    </rPh>
    <rPh sb="3" eb="5">
      <t>カイゼン</t>
    </rPh>
    <rPh sb="6" eb="7">
      <t>カン</t>
    </rPh>
    <rPh sb="9" eb="11">
      <t>キテイ</t>
    </rPh>
    <rPh sb="11" eb="13">
      <t>ナイヨウ</t>
    </rPh>
    <rPh sb="17" eb="18">
      <t>カギ</t>
    </rPh>
    <rPh sb="19" eb="22">
      <t>グタイテキ</t>
    </rPh>
    <rPh sb="23" eb="25">
      <t>キニュウ</t>
    </rPh>
    <phoneticPr fontId="1"/>
  </si>
  <si>
    <t>人</t>
    <rPh sb="0" eb="1">
      <t>ニン</t>
    </rPh>
    <phoneticPr fontId="1"/>
  </si>
  <si>
    <t>　常勤換算数</t>
    <phoneticPr fontId="1"/>
  </si>
  <si>
    <t>⑫看護職員等に加え、賃金の改善措置の対象に加える職種</t>
    <phoneticPr fontId="1"/>
  </si>
  <si>
    <t>⑧看護職員等（保健師、助産師、看護師及び准看護師）の常勤換算数</t>
    <rPh sb="1" eb="3">
      <t>カンゴ</t>
    </rPh>
    <rPh sb="3" eb="5">
      <t>ショクイン</t>
    </rPh>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1"/>
  </si>
  <si>
    <t>⑧看護職員等（保健師、助産師、看護師及び准看護師）の賃金改善の実績額</t>
    <rPh sb="1" eb="3">
      <t>カンゴ</t>
    </rPh>
    <rPh sb="3" eb="5">
      <t>ショクイン</t>
    </rPh>
    <rPh sb="26" eb="28">
      <t>チンギン</t>
    </rPh>
    <rPh sb="28" eb="30">
      <t>カイゼン</t>
    </rPh>
    <rPh sb="31" eb="33">
      <t>ジッセキ</t>
    </rPh>
    <rPh sb="33" eb="34">
      <t>ガク</t>
    </rPh>
    <phoneticPr fontId="1"/>
  </si>
  <si>
    <t>⑨が⑧の2/3以上であるか</t>
    <rPh sb="7" eb="9">
      <t>イジョウ</t>
    </rPh>
    <phoneticPr fontId="1"/>
  </si>
  <si>
    <t>　職員に係る事項</t>
    <rPh sb="1" eb="3">
      <t>ショクイン</t>
    </rPh>
    <rPh sb="4" eb="5">
      <t>カカ</t>
    </rPh>
    <rPh sb="6" eb="8">
      <t>ジコウ</t>
    </rPh>
    <phoneticPr fontId="1"/>
  </si>
  <si>
    <t>⑪看護職員等に加え、賃金の改善措置の対象に加える職種</t>
    <phoneticPr fontId="1"/>
  </si>
  <si>
    <t>⑭が⑬の2/3以上であるか</t>
    <rPh sb="7" eb="9">
      <t>イジョウ</t>
    </rPh>
    <phoneticPr fontId="1"/>
  </si>
  <si>
    <t>⑯</t>
    <phoneticPr fontId="1"/>
  </si>
  <si>
    <t>保険医療機関コード</t>
    <rPh sb="0" eb="2">
      <t>ホケン</t>
    </rPh>
    <rPh sb="2" eb="4">
      <t>イリョウ</t>
    </rPh>
    <rPh sb="4" eb="6">
      <t>キカン</t>
    </rPh>
    <phoneticPr fontId="1"/>
  </si>
  <si>
    <t>Ⅱ．看護職員処遇改善評価料の見込額</t>
    <rPh sb="2" eb="4">
      <t>カンゴ</t>
    </rPh>
    <rPh sb="4" eb="6">
      <t>ショクイン</t>
    </rPh>
    <rPh sb="6" eb="8">
      <t>ショグウ</t>
    </rPh>
    <rPh sb="8" eb="10">
      <t>カイゼン</t>
    </rPh>
    <rPh sb="10" eb="12">
      <t>ヒョウカ</t>
    </rPh>
    <rPh sb="12" eb="13">
      <t>リョウ</t>
    </rPh>
    <rPh sb="14" eb="16">
      <t>ミコ</t>
    </rPh>
    <rPh sb="16" eb="17">
      <t>ガク</t>
    </rPh>
    <phoneticPr fontId="1"/>
  </si>
  <si>
    <t>Ⅰ．賃金改善実施期間</t>
    <rPh sb="2" eb="4">
      <t>チンギン</t>
    </rPh>
    <rPh sb="4" eb="6">
      <t>カイゼン</t>
    </rPh>
    <rPh sb="6" eb="8">
      <t>ジッシ</t>
    </rPh>
    <rPh sb="8" eb="10">
      <t>キカン</t>
    </rPh>
    <phoneticPr fontId="1"/>
  </si>
  <si>
    <t>①</t>
    <phoneticPr fontId="1"/>
  </si>
  <si>
    <t>６</t>
    <phoneticPr fontId="6"/>
  </si>
  <si>
    <t>【Ａ】の値（④）の変化は１割以内である。</t>
    <rPh sb="4" eb="5">
      <t>アタイ</t>
    </rPh>
    <rPh sb="9" eb="11">
      <t>ヘンカ</t>
    </rPh>
    <rPh sb="13" eb="14">
      <t>ワリ</t>
    </rPh>
    <phoneticPr fontId="6"/>
  </si>
  <si>
    <t>延べ入院患者数（③）の変化は１割以内である。</t>
    <rPh sb="0" eb="1">
      <t>ノ</t>
    </rPh>
    <rPh sb="2" eb="4">
      <t>ニュウイン</t>
    </rPh>
    <rPh sb="4" eb="7">
      <t>カンジャスウ</t>
    </rPh>
    <rPh sb="11" eb="13">
      <t>ヘンカ</t>
    </rPh>
    <rPh sb="15" eb="16">
      <t>ワリ</t>
    </rPh>
    <phoneticPr fontId="6"/>
  </si>
  <si>
    <t>前回届出時と比較して、</t>
    <rPh sb="0" eb="2">
      <t>ゼンカイ</t>
    </rPh>
    <rPh sb="2" eb="4">
      <t>トドケデ</t>
    </rPh>
    <rPh sb="4" eb="5">
      <t>ジ</t>
    </rPh>
    <rPh sb="6" eb="8">
      <t>ヒカク</t>
    </rPh>
    <phoneticPr fontId="6"/>
  </si>
  <si>
    <t>看護職員等の数（②）の変化は１割以内である。</t>
    <rPh sb="0" eb="2">
      <t>カンゴ</t>
    </rPh>
    <rPh sb="2" eb="4">
      <t>ショクイン</t>
    </rPh>
    <rPh sb="4" eb="5">
      <t>ナド</t>
    </rPh>
    <rPh sb="6" eb="7">
      <t>カズ</t>
    </rPh>
    <rPh sb="11" eb="13">
      <t>ヘンカ</t>
    </rPh>
    <rPh sb="15" eb="16">
      <t>ワリ</t>
    </rPh>
    <rPh sb="16" eb="18">
      <t>イナイ</t>
    </rPh>
    <phoneticPr fontId="6"/>
  </si>
  <si>
    <t>前回届け出た時点との比較</t>
    <rPh sb="0" eb="2">
      <t>ゼンカイ</t>
    </rPh>
    <rPh sb="2" eb="3">
      <t>トド</t>
    </rPh>
    <rPh sb="4" eb="5">
      <t>デ</t>
    </rPh>
    <rPh sb="6" eb="8">
      <t>ジテン</t>
    </rPh>
    <rPh sb="10" eb="12">
      <t>ヒカク</t>
    </rPh>
    <phoneticPr fontId="6"/>
  </si>
  <si>
    <t>５</t>
    <phoneticPr fontId="6"/>
  </si>
  <si>
    <t>当該保険医療機関の延べ入院患者数（③）x10円</t>
    <rPh sb="0" eb="2">
      <t>トウガイ</t>
    </rPh>
    <rPh sb="2" eb="4">
      <t>ホケン</t>
    </rPh>
    <rPh sb="4" eb="6">
      <t>イリョウ</t>
    </rPh>
    <rPh sb="6" eb="8">
      <t>キカン</t>
    </rPh>
    <rPh sb="9" eb="10">
      <t>ノ</t>
    </rPh>
    <rPh sb="11" eb="13">
      <t>ニュウイン</t>
    </rPh>
    <rPh sb="13" eb="16">
      <t>カンジャスウ</t>
    </rPh>
    <rPh sb="22" eb="23">
      <t>エン</t>
    </rPh>
    <phoneticPr fontId="6"/>
  </si>
  <si>
    <t>　看護職員等の賃上げ必要額（当該保険医療機関の看護職員等の数（②）x12,000円x1.165）</t>
    <rPh sb="1" eb="3">
      <t>カンゴ</t>
    </rPh>
    <rPh sb="3" eb="5">
      <t>ショクイン</t>
    </rPh>
    <rPh sb="5" eb="6">
      <t>ナド</t>
    </rPh>
    <rPh sb="7" eb="9">
      <t>チンア</t>
    </rPh>
    <rPh sb="10" eb="13">
      <t>ヒツヨウガク</t>
    </rPh>
    <rPh sb="14" eb="16">
      <t>トウガイ</t>
    </rPh>
    <rPh sb="16" eb="18">
      <t>ホケン</t>
    </rPh>
    <rPh sb="18" eb="20">
      <t>イリョウ</t>
    </rPh>
    <rPh sb="20" eb="22">
      <t>キカン</t>
    </rPh>
    <rPh sb="23" eb="25">
      <t>カンゴ</t>
    </rPh>
    <rPh sb="25" eb="27">
      <t>ショクイン</t>
    </rPh>
    <rPh sb="27" eb="28">
      <t>ナド</t>
    </rPh>
    <rPh sb="29" eb="30">
      <t>カズ</t>
    </rPh>
    <rPh sb="40" eb="41">
      <t>エン</t>
    </rPh>
    <phoneticPr fontId="6"/>
  </si>
  <si>
    <t>【Ａ】＝</t>
    <phoneticPr fontId="6"/>
  </si>
  <si>
    <t>　）</t>
    <phoneticPr fontId="6"/>
  </si>
  <si>
    <t>（前回届出時</t>
    <rPh sb="1" eb="3">
      <t>ゼンカイ</t>
    </rPh>
    <rPh sb="3" eb="5">
      <t>トドケデ</t>
    </rPh>
    <rPh sb="5" eb="6">
      <t>ジ</t>
    </rPh>
    <phoneticPr fontId="6"/>
  </si>
  <si>
    <t>【Ａ】の値</t>
    <rPh sb="4" eb="5">
      <t>アタイ</t>
    </rPh>
    <phoneticPr fontId="6"/>
  </si>
  <si>
    <t>④</t>
    <phoneticPr fontId="6"/>
  </si>
  <si>
    <t>人）</t>
    <rPh sb="0" eb="1">
      <t>ニン</t>
    </rPh>
    <phoneticPr fontId="6"/>
  </si>
  <si>
    <t>人</t>
    <rPh sb="0" eb="1">
      <t>ニン</t>
    </rPh>
    <phoneticPr fontId="6"/>
  </si>
  <si>
    <t>③　延べ入院患者数</t>
    <rPh sb="2" eb="3">
      <t>ノ</t>
    </rPh>
    <rPh sb="4" eb="6">
      <t>ニュウイン</t>
    </rPh>
    <rPh sb="6" eb="9">
      <t>カンジャスウ</t>
    </rPh>
    <phoneticPr fontId="6"/>
  </si>
  <si>
    <t xml:space="preserve">※　算出対象となる３か月の期間の各月１日時点における当該保険医療機関に勤務する
</t>
    <phoneticPr fontId="6"/>
  </si>
  <si>
    <t>②　看護職員等の数</t>
    <rPh sb="2" eb="4">
      <t>カンゴ</t>
    </rPh>
    <rPh sb="4" eb="6">
      <t>ショクイン</t>
    </rPh>
    <rPh sb="6" eb="7">
      <t>ナド</t>
    </rPh>
    <rPh sb="8" eb="9">
      <t>カズ</t>
    </rPh>
    <phoneticPr fontId="6"/>
  </si>
  <si>
    <t>９～11月</t>
    <rPh sb="4" eb="5">
      <t>ガツ</t>
    </rPh>
    <phoneticPr fontId="6"/>
  </si>
  <si>
    <t>６～８月</t>
    <rPh sb="3" eb="4">
      <t>ガツ</t>
    </rPh>
    <phoneticPr fontId="6"/>
  </si>
  <si>
    <t>３～５月</t>
    <rPh sb="3" eb="4">
      <t>ガツ</t>
    </rPh>
    <phoneticPr fontId="6"/>
  </si>
  <si>
    <t>前年12月～２月</t>
    <rPh sb="0" eb="2">
      <t>ゼンネン</t>
    </rPh>
    <rPh sb="4" eb="5">
      <t>ガツ</t>
    </rPh>
    <rPh sb="7" eb="8">
      <t>ガツ</t>
    </rPh>
    <phoneticPr fontId="6"/>
  </si>
  <si>
    <t>①　算出の際に用いる看護職員等の数、延べ入院患者数の期間（いずれかを選択）</t>
    <rPh sb="2" eb="4">
      <t>サンシュツ</t>
    </rPh>
    <rPh sb="5" eb="6">
      <t>サイ</t>
    </rPh>
    <rPh sb="7" eb="8">
      <t>モチ</t>
    </rPh>
    <rPh sb="26" eb="28">
      <t>キカン</t>
    </rPh>
    <rPh sb="34" eb="36">
      <t>センタク</t>
    </rPh>
    <phoneticPr fontId="6"/>
  </si>
  <si>
    <t>４</t>
    <phoneticPr fontId="6"/>
  </si>
  <si>
    <t>救命救急センター、高度救命救急センター又は小児救命救急センターを設置していること</t>
    <phoneticPr fontId="6"/>
  </si>
  <si>
    <t>　(ロ)　救急搬送実績が、年間で200件以上であること</t>
    <phoneticPr fontId="6"/>
  </si>
  <si>
    <t>　(イ)　区分番号「Ａ２０５」に掲げる救急医療管理加算に係る届出を行っている</t>
    <phoneticPr fontId="6"/>
  </si>
  <si>
    <t>次の(イ)及び(ロ)のいずれにも該当すること。</t>
    <phoneticPr fontId="6"/>
  </si>
  <si>
    <t>３</t>
    <phoneticPr fontId="6"/>
  </si>
  <si>
    <t>12月</t>
    <phoneticPr fontId="6"/>
  </si>
  <si>
    <t>９月</t>
    <phoneticPr fontId="6"/>
  </si>
  <si>
    <t>６月</t>
    <phoneticPr fontId="6"/>
  </si>
  <si>
    <t>３月</t>
    <phoneticPr fontId="6"/>
  </si>
  <si>
    <t>区分変更</t>
    <phoneticPr fontId="6"/>
  </si>
  <si>
    <t>新規　　　</t>
    <rPh sb="0" eb="2">
      <t>シンキ</t>
    </rPh>
    <phoneticPr fontId="6"/>
  </si>
  <si>
    <t>２</t>
    <phoneticPr fontId="6"/>
  </si>
  <si>
    <t>保険医療機関名</t>
    <rPh sb="0" eb="2">
      <t>ホケン</t>
    </rPh>
    <rPh sb="2" eb="4">
      <t>イリョウ</t>
    </rPh>
    <rPh sb="4" eb="7">
      <t>キカンメイ</t>
    </rPh>
    <phoneticPr fontId="6"/>
  </si>
  <si>
    <t>１</t>
    <phoneticPr fontId="6"/>
  </si>
  <si>
    <t>看護職員処遇改善評価料の施設基準に係る届出書添付書類 　（新規・３、６、９、12月の区分変更）</t>
    <rPh sb="0" eb="2">
      <t>カンゴ</t>
    </rPh>
    <rPh sb="2" eb="4">
      <t>ショクイン</t>
    </rPh>
    <rPh sb="4" eb="6">
      <t>ショグウ</t>
    </rPh>
    <rPh sb="6" eb="8">
      <t>カイゼン</t>
    </rPh>
    <rPh sb="8" eb="10">
      <t>ヒョウカ</t>
    </rPh>
    <rPh sb="10" eb="11">
      <t>リョウ</t>
    </rPh>
    <rPh sb="12" eb="14">
      <t>シセツ</t>
    </rPh>
    <rPh sb="14" eb="16">
      <t>キジュン</t>
    </rPh>
    <rPh sb="17" eb="18">
      <t>カカ</t>
    </rPh>
    <rPh sb="19" eb="22">
      <t>トドケデショ</t>
    </rPh>
    <rPh sb="22" eb="24">
      <t>テンプ</t>
    </rPh>
    <rPh sb="24" eb="26">
      <t>ショルイ</t>
    </rPh>
    <rPh sb="29" eb="31">
      <t>シンキ</t>
    </rPh>
    <rPh sb="40" eb="41">
      <t>ガツ</t>
    </rPh>
    <rPh sb="42" eb="44">
      <t>クブン</t>
    </rPh>
    <rPh sb="44" eb="46">
      <t>ヘンコウ</t>
    </rPh>
    <phoneticPr fontId="6"/>
  </si>
  <si>
    <t>看護職員処遇改善評価料165</t>
    <rPh sb="0" eb="2">
      <t>カンゴ</t>
    </rPh>
    <rPh sb="2" eb="4">
      <t>ショクイン</t>
    </rPh>
    <rPh sb="4" eb="8">
      <t>ショグウカイゼン</t>
    </rPh>
    <rPh sb="8" eb="10">
      <t>ヒョウカ</t>
    </rPh>
    <rPh sb="10" eb="11">
      <t>リョウ</t>
    </rPh>
    <phoneticPr fontId="6"/>
  </si>
  <si>
    <t>看護職員処遇改善評価料164</t>
    <rPh sb="0" eb="2">
      <t>カンゴ</t>
    </rPh>
    <rPh sb="2" eb="4">
      <t>ショクイン</t>
    </rPh>
    <rPh sb="4" eb="8">
      <t>ショグウカイゼン</t>
    </rPh>
    <rPh sb="8" eb="10">
      <t>ヒョウカ</t>
    </rPh>
    <rPh sb="10" eb="11">
      <t>リョウ</t>
    </rPh>
    <phoneticPr fontId="6"/>
  </si>
  <si>
    <t>看護職員処遇改善評価料163</t>
    <rPh sb="0" eb="2">
      <t>カンゴ</t>
    </rPh>
    <rPh sb="2" eb="4">
      <t>ショクイン</t>
    </rPh>
    <rPh sb="4" eb="8">
      <t>ショグウカイゼン</t>
    </rPh>
    <rPh sb="8" eb="10">
      <t>ヒョウカ</t>
    </rPh>
    <rPh sb="10" eb="11">
      <t>リョウ</t>
    </rPh>
    <phoneticPr fontId="6"/>
  </si>
  <si>
    <t>看護職員処遇改善評価料162</t>
    <rPh sb="0" eb="2">
      <t>カンゴ</t>
    </rPh>
    <rPh sb="2" eb="4">
      <t>ショクイン</t>
    </rPh>
    <rPh sb="4" eb="8">
      <t>ショグウカイゼン</t>
    </rPh>
    <rPh sb="8" eb="10">
      <t>ヒョウカ</t>
    </rPh>
    <rPh sb="10" eb="11">
      <t>リョウ</t>
    </rPh>
    <phoneticPr fontId="6"/>
  </si>
  <si>
    <t>看護職員処遇改善評価料161</t>
    <rPh sb="0" eb="2">
      <t>カンゴ</t>
    </rPh>
    <rPh sb="2" eb="4">
      <t>ショクイン</t>
    </rPh>
    <rPh sb="4" eb="8">
      <t>ショグウカイゼン</t>
    </rPh>
    <rPh sb="8" eb="10">
      <t>ヒョウカ</t>
    </rPh>
    <rPh sb="10" eb="11">
      <t>リョウ</t>
    </rPh>
    <phoneticPr fontId="6"/>
  </si>
  <si>
    <t>看護職員処遇改善評価料160</t>
    <rPh sb="0" eb="2">
      <t>カンゴ</t>
    </rPh>
    <rPh sb="2" eb="4">
      <t>ショクイン</t>
    </rPh>
    <rPh sb="4" eb="8">
      <t>ショグウカイゼン</t>
    </rPh>
    <rPh sb="8" eb="10">
      <t>ヒョウカ</t>
    </rPh>
    <rPh sb="10" eb="11">
      <t>リョウ</t>
    </rPh>
    <phoneticPr fontId="6"/>
  </si>
  <si>
    <t>看護職員処遇改善評価料159</t>
    <rPh sb="0" eb="2">
      <t>カンゴ</t>
    </rPh>
    <rPh sb="2" eb="4">
      <t>ショクイン</t>
    </rPh>
    <rPh sb="4" eb="8">
      <t>ショグウカイゼン</t>
    </rPh>
    <rPh sb="8" eb="10">
      <t>ヒョウカ</t>
    </rPh>
    <rPh sb="10" eb="11">
      <t>リョウ</t>
    </rPh>
    <phoneticPr fontId="6"/>
  </si>
  <si>
    <t>看護職員処遇改善評価料158</t>
    <rPh sb="0" eb="2">
      <t>カンゴ</t>
    </rPh>
    <rPh sb="2" eb="4">
      <t>ショクイン</t>
    </rPh>
    <rPh sb="4" eb="8">
      <t>ショグウカイゼン</t>
    </rPh>
    <rPh sb="8" eb="10">
      <t>ヒョウカ</t>
    </rPh>
    <rPh sb="10" eb="11">
      <t>リョウ</t>
    </rPh>
    <phoneticPr fontId="6"/>
  </si>
  <si>
    <t>看護職員処遇改善評価料157</t>
    <rPh sb="0" eb="2">
      <t>カンゴ</t>
    </rPh>
    <rPh sb="2" eb="4">
      <t>ショクイン</t>
    </rPh>
    <rPh sb="4" eb="8">
      <t>ショグウカイゼン</t>
    </rPh>
    <rPh sb="8" eb="10">
      <t>ヒョウカ</t>
    </rPh>
    <rPh sb="10" eb="11">
      <t>リョウ</t>
    </rPh>
    <phoneticPr fontId="6"/>
  </si>
  <si>
    <t>看護職員処遇改善評価料156</t>
    <rPh sb="0" eb="2">
      <t>カンゴ</t>
    </rPh>
    <rPh sb="2" eb="4">
      <t>ショクイン</t>
    </rPh>
    <rPh sb="4" eb="8">
      <t>ショグウカイゼン</t>
    </rPh>
    <rPh sb="8" eb="10">
      <t>ヒョウカ</t>
    </rPh>
    <rPh sb="10" eb="11">
      <t>リョウ</t>
    </rPh>
    <phoneticPr fontId="6"/>
  </si>
  <si>
    <t>看護職員処遇改善評価料155</t>
    <rPh sb="0" eb="2">
      <t>カンゴ</t>
    </rPh>
    <rPh sb="2" eb="4">
      <t>ショクイン</t>
    </rPh>
    <rPh sb="4" eb="8">
      <t>ショグウカイゼン</t>
    </rPh>
    <rPh sb="8" eb="10">
      <t>ヒョウカ</t>
    </rPh>
    <rPh sb="10" eb="11">
      <t>リョウ</t>
    </rPh>
    <phoneticPr fontId="6"/>
  </si>
  <si>
    <t>看護職員処遇改善評価料154</t>
    <rPh sb="0" eb="2">
      <t>カンゴ</t>
    </rPh>
    <rPh sb="2" eb="4">
      <t>ショクイン</t>
    </rPh>
    <rPh sb="4" eb="8">
      <t>ショグウカイゼン</t>
    </rPh>
    <rPh sb="8" eb="10">
      <t>ヒョウカ</t>
    </rPh>
    <rPh sb="10" eb="11">
      <t>リョウ</t>
    </rPh>
    <phoneticPr fontId="6"/>
  </si>
  <si>
    <t>看護職員処遇改善評価料153</t>
    <rPh sb="0" eb="2">
      <t>カンゴ</t>
    </rPh>
    <rPh sb="2" eb="4">
      <t>ショクイン</t>
    </rPh>
    <rPh sb="4" eb="8">
      <t>ショグウカイゼン</t>
    </rPh>
    <rPh sb="8" eb="10">
      <t>ヒョウカ</t>
    </rPh>
    <rPh sb="10" eb="11">
      <t>リョウ</t>
    </rPh>
    <phoneticPr fontId="6"/>
  </si>
  <si>
    <t>看護職員処遇改善評価料152</t>
    <rPh sb="0" eb="2">
      <t>カンゴ</t>
    </rPh>
    <rPh sb="2" eb="4">
      <t>ショクイン</t>
    </rPh>
    <rPh sb="4" eb="8">
      <t>ショグウカイゼン</t>
    </rPh>
    <rPh sb="8" eb="10">
      <t>ヒョウカ</t>
    </rPh>
    <rPh sb="10" eb="11">
      <t>リョウ</t>
    </rPh>
    <phoneticPr fontId="6"/>
  </si>
  <si>
    <t>看護職員処遇改善評価料151</t>
    <rPh sb="0" eb="2">
      <t>カンゴ</t>
    </rPh>
    <rPh sb="2" eb="4">
      <t>ショクイン</t>
    </rPh>
    <rPh sb="4" eb="8">
      <t>ショグウカイゼン</t>
    </rPh>
    <rPh sb="8" eb="10">
      <t>ヒョウカ</t>
    </rPh>
    <rPh sb="10" eb="11">
      <t>リョウ</t>
    </rPh>
    <phoneticPr fontId="6"/>
  </si>
  <si>
    <t>看護職員処遇改善評価料150</t>
    <rPh sb="0" eb="2">
      <t>カンゴ</t>
    </rPh>
    <rPh sb="2" eb="4">
      <t>ショクイン</t>
    </rPh>
    <rPh sb="4" eb="8">
      <t>ショグウカイゼン</t>
    </rPh>
    <rPh sb="8" eb="10">
      <t>ヒョウカ</t>
    </rPh>
    <rPh sb="10" eb="11">
      <t>リョウ</t>
    </rPh>
    <phoneticPr fontId="6"/>
  </si>
  <si>
    <t>看護職員処遇改善評価料149</t>
    <rPh sb="0" eb="2">
      <t>カンゴ</t>
    </rPh>
    <rPh sb="2" eb="4">
      <t>ショクイン</t>
    </rPh>
    <rPh sb="4" eb="8">
      <t>ショグウカイゼン</t>
    </rPh>
    <rPh sb="8" eb="10">
      <t>ヒョウカ</t>
    </rPh>
    <rPh sb="10" eb="11">
      <t>リョウ</t>
    </rPh>
    <phoneticPr fontId="6"/>
  </si>
  <si>
    <t>看護職員処遇改善評価料148</t>
    <rPh sb="0" eb="2">
      <t>カンゴ</t>
    </rPh>
    <rPh sb="2" eb="4">
      <t>ショクイン</t>
    </rPh>
    <rPh sb="4" eb="8">
      <t>ショグウカイゼン</t>
    </rPh>
    <rPh sb="8" eb="10">
      <t>ヒョウカ</t>
    </rPh>
    <rPh sb="10" eb="11">
      <t>リョウ</t>
    </rPh>
    <phoneticPr fontId="6"/>
  </si>
  <si>
    <t>看護職員処遇改善評価料147</t>
    <rPh sb="0" eb="2">
      <t>カンゴ</t>
    </rPh>
    <rPh sb="2" eb="4">
      <t>ショクイン</t>
    </rPh>
    <rPh sb="4" eb="8">
      <t>ショグウカイゼン</t>
    </rPh>
    <rPh sb="8" eb="10">
      <t>ヒョウカ</t>
    </rPh>
    <rPh sb="10" eb="11">
      <t>リョウ</t>
    </rPh>
    <phoneticPr fontId="6"/>
  </si>
  <si>
    <t>看護職員処遇改善評価料146</t>
    <rPh sb="0" eb="2">
      <t>カンゴ</t>
    </rPh>
    <rPh sb="2" eb="4">
      <t>ショクイン</t>
    </rPh>
    <rPh sb="4" eb="8">
      <t>ショグウカイゼン</t>
    </rPh>
    <rPh sb="8" eb="10">
      <t>ヒョウカ</t>
    </rPh>
    <rPh sb="10" eb="11">
      <t>リョウ</t>
    </rPh>
    <phoneticPr fontId="6"/>
  </si>
  <si>
    <t>看護職員処遇改善評価料145</t>
    <rPh sb="0" eb="2">
      <t>カンゴ</t>
    </rPh>
    <rPh sb="2" eb="4">
      <t>ショクイン</t>
    </rPh>
    <rPh sb="4" eb="8">
      <t>ショグウカイゼン</t>
    </rPh>
    <rPh sb="8" eb="10">
      <t>ヒョウカ</t>
    </rPh>
    <rPh sb="10" eb="11">
      <t>リョウ</t>
    </rPh>
    <phoneticPr fontId="6"/>
  </si>
  <si>
    <t>看護職員処遇改善評価料144</t>
    <rPh sb="0" eb="2">
      <t>カンゴ</t>
    </rPh>
    <rPh sb="2" eb="4">
      <t>ショクイン</t>
    </rPh>
    <rPh sb="4" eb="8">
      <t>ショグウカイゼン</t>
    </rPh>
    <rPh sb="8" eb="10">
      <t>ヒョウカ</t>
    </rPh>
    <rPh sb="10" eb="11">
      <t>リョウ</t>
    </rPh>
    <phoneticPr fontId="6"/>
  </si>
  <si>
    <t>看護職員処遇改善評価料143</t>
    <rPh sb="0" eb="2">
      <t>カンゴ</t>
    </rPh>
    <rPh sb="2" eb="4">
      <t>ショクイン</t>
    </rPh>
    <rPh sb="4" eb="8">
      <t>ショグウカイゼン</t>
    </rPh>
    <rPh sb="8" eb="10">
      <t>ヒョウカ</t>
    </rPh>
    <rPh sb="10" eb="11">
      <t>リョウ</t>
    </rPh>
    <phoneticPr fontId="6"/>
  </si>
  <si>
    <t>看護職員処遇改善評価料142</t>
    <rPh sb="0" eb="2">
      <t>カンゴ</t>
    </rPh>
    <rPh sb="2" eb="4">
      <t>ショクイン</t>
    </rPh>
    <rPh sb="4" eb="8">
      <t>ショグウカイゼン</t>
    </rPh>
    <rPh sb="8" eb="10">
      <t>ヒョウカ</t>
    </rPh>
    <rPh sb="10" eb="11">
      <t>リョウ</t>
    </rPh>
    <phoneticPr fontId="6"/>
  </si>
  <si>
    <t>看護職員処遇改善評価料141</t>
    <rPh sb="0" eb="2">
      <t>カンゴ</t>
    </rPh>
    <rPh sb="2" eb="4">
      <t>ショクイン</t>
    </rPh>
    <rPh sb="4" eb="8">
      <t>ショグウカイゼン</t>
    </rPh>
    <rPh sb="8" eb="10">
      <t>ヒョウカ</t>
    </rPh>
    <rPh sb="10" eb="11">
      <t>リョウ</t>
    </rPh>
    <phoneticPr fontId="6"/>
  </si>
  <si>
    <t>看護職員処遇改善評価料140</t>
    <rPh sb="0" eb="2">
      <t>カンゴ</t>
    </rPh>
    <rPh sb="2" eb="4">
      <t>ショクイン</t>
    </rPh>
    <rPh sb="4" eb="8">
      <t>ショグウカイゼン</t>
    </rPh>
    <rPh sb="8" eb="10">
      <t>ヒョウカ</t>
    </rPh>
    <rPh sb="10" eb="11">
      <t>リョウ</t>
    </rPh>
    <phoneticPr fontId="6"/>
  </si>
  <si>
    <t>看護職員処遇改善評価料139</t>
    <rPh sb="0" eb="2">
      <t>カンゴ</t>
    </rPh>
    <rPh sb="2" eb="4">
      <t>ショクイン</t>
    </rPh>
    <rPh sb="4" eb="8">
      <t>ショグウカイゼン</t>
    </rPh>
    <rPh sb="8" eb="10">
      <t>ヒョウカ</t>
    </rPh>
    <rPh sb="10" eb="11">
      <t>リョウ</t>
    </rPh>
    <phoneticPr fontId="6"/>
  </si>
  <si>
    <t>看護職員処遇改善評価料138</t>
    <rPh sb="0" eb="2">
      <t>カンゴ</t>
    </rPh>
    <rPh sb="2" eb="4">
      <t>ショクイン</t>
    </rPh>
    <rPh sb="4" eb="8">
      <t>ショグウカイゼン</t>
    </rPh>
    <rPh sb="8" eb="10">
      <t>ヒョウカ</t>
    </rPh>
    <rPh sb="10" eb="11">
      <t>リョウ</t>
    </rPh>
    <phoneticPr fontId="6"/>
  </si>
  <si>
    <t>看護職員処遇改善評価料137</t>
    <rPh sb="0" eb="2">
      <t>カンゴ</t>
    </rPh>
    <rPh sb="2" eb="4">
      <t>ショクイン</t>
    </rPh>
    <rPh sb="4" eb="8">
      <t>ショグウカイゼン</t>
    </rPh>
    <rPh sb="8" eb="10">
      <t>ヒョウカ</t>
    </rPh>
    <rPh sb="10" eb="11">
      <t>リョウ</t>
    </rPh>
    <phoneticPr fontId="6"/>
  </si>
  <si>
    <t>看護職員処遇改善評価料136</t>
    <rPh sb="0" eb="2">
      <t>カンゴ</t>
    </rPh>
    <rPh sb="2" eb="4">
      <t>ショクイン</t>
    </rPh>
    <rPh sb="4" eb="8">
      <t>ショグウカイゼン</t>
    </rPh>
    <rPh sb="8" eb="10">
      <t>ヒョウカ</t>
    </rPh>
    <rPh sb="10" eb="11">
      <t>リョウ</t>
    </rPh>
    <phoneticPr fontId="6"/>
  </si>
  <si>
    <t>看護職員処遇改善評価料135</t>
    <rPh sb="0" eb="2">
      <t>カンゴ</t>
    </rPh>
    <rPh sb="2" eb="4">
      <t>ショクイン</t>
    </rPh>
    <rPh sb="4" eb="8">
      <t>ショグウカイゼン</t>
    </rPh>
    <rPh sb="8" eb="10">
      <t>ヒョウカ</t>
    </rPh>
    <rPh sb="10" eb="11">
      <t>リョウ</t>
    </rPh>
    <phoneticPr fontId="6"/>
  </si>
  <si>
    <t>看護職員処遇改善評価料134</t>
    <rPh sb="0" eb="2">
      <t>カンゴ</t>
    </rPh>
    <rPh sb="2" eb="4">
      <t>ショクイン</t>
    </rPh>
    <rPh sb="4" eb="8">
      <t>ショグウカイゼン</t>
    </rPh>
    <rPh sb="8" eb="10">
      <t>ヒョウカ</t>
    </rPh>
    <rPh sb="10" eb="11">
      <t>リョウ</t>
    </rPh>
    <phoneticPr fontId="6"/>
  </si>
  <si>
    <t>看護職員処遇改善評価料133</t>
    <rPh sb="0" eb="2">
      <t>カンゴ</t>
    </rPh>
    <rPh sb="2" eb="4">
      <t>ショクイン</t>
    </rPh>
    <rPh sb="4" eb="8">
      <t>ショグウカイゼン</t>
    </rPh>
    <rPh sb="8" eb="10">
      <t>ヒョウカ</t>
    </rPh>
    <rPh sb="10" eb="11">
      <t>リョウ</t>
    </rPh>
    <phoneticPr fontId="6"/>
  </si>
  <si>
    <t>看護職員処遇改善評価料132</t>
    <rPh sb="0" eb="2">
      <t>カンゴ</t>
    </rPh>
    <rPh sb="2" eb="4">
      <t>ショクイン</t>
    </rPh>
    <rPh sb="4" eb="8">
      <t>ショグウカイゼン</t>
    </rPh>
    <rPh sb="8" eb="10">
      <t>ヒョウカ</t>
    </rPh>
    <rPh sb="10" eb="11">
      <t>リョウ</t>
    </rPh>
    <phoneticPr fontId="6"/>
  </si>
  <si>
    <t>看護職員処遇改善評価料131</t>
    <rPh sb="0" eb="2">
      <t>カンゴ</t>
    </rPh>
    <rPh sb="2" eb="4">
      <t>ショクイン</t>
    </rPh>
    <rPh sb="4" eb="8">
      <t>ショグウカイゼン</t>
    </rPh>
    <rPh sb="8" eb="10">
      <t>ヒョウカ</t>
    </rPh>
    <rPh sb="10" eb="11">
      <t>リョウ</t>
    </rPh>
    <phoneticPr fontId="6"/>
  </si>
  <si>
    <t>看護職員処遇改善評価料130</t>
    <rPh sb="0" eb="2">
      <t>カンゴ</t>
    </rPh>
    <rPh sb="2" eb="4">
      <t>ショクイン</t>
    </rPh>
    <rPh sb="4" eb="8">
      <t>ショグウカイゼン</t>
    </rPh>
    <rPh sb="8" eb="10">
      <t>ヒョウカ</t>
    </rPh>
    <rPh sb="10" eb="11">
      <t>リョウ</t>
    </rPh>
    <phoneticPr fontId="6"/>
  </si>
  <si>
    <t>看護職員処遇改善評価料129</t>
    <rPh sb="0" eb="2">
      <t>カンゴ</t>
    </rPh>
    <rPh sb="2" eb="4">
      <t>ショクイン</t>
    </rPh>
    <rPh sb="4" eb="8">
      <t>ショグウカイゼン</t>
    </rPh>
    <rPh sb="8" eb="10">
      <t>ヒョウカ</t>
    </rPh>
    <rPh sb="10" eb="11">
      <t>リョウ</t>
    </rPh>
    <phoneticPr fontId="6"/>
  </si>
  <si>
    <t>看護職員処遇改善評価料128</t>
    <rPh sb="0" eb="2">
      <t>カンゴ</t>
    </rPh>
    <rPh sb="2" eb="4">
      <t>ショクイン</t>
    </rPh>
    <rPh sb="4" eb="8">
      <t>ショグウカイゼン</t>
    </rPh>
    <rPh sb="8" eb="10">
      <t>ヒョウカ</t>
    </rPh>
    <rPh sb="10" eb="11">
      <t>リョウ</t>
    </rPh>
    <phoneticPr fontId="6"/>
  </si>
  <si>
    <t>看護職員処遇改善評価料127</t>
    <rPh sb="0" eb="2">
      <t>カンゴ</t>
    </rPh>
    <rPh sb="2" eb="4">
      <t>ショクイン</t>
    </rPh>
    <rPh sb="4" eb="8">
      <t>ショグウカイゼン</t>
    </rPh>
    <rPh sb="8" eb="10">
      <t>ヒョウカ</t>
    </rPh>
    <rPh sb="10" eb="11">
      <t>リョウ</t>
    </rPh>
    <phoneticPr fontId="6"/>
  </si>
  <si>
    <t>看護職員処遇改善評価料126</t>
    <rPh sb="0" eb="2">
      <t>カンゴ</t>
    </rPh>
    <rPh sb="2" eb="4">
      <t>ショクイン</t>
    </rPh>
    <rPh sb="4" eb="8">
      <t>ショグウカイゼン</t>
    </rPh>
    <rPh sb="8" eb="10">
      <t>ヒョウカ</t>
    </rPh>
    <rPh sb="10" eb="11">
      <t>リョウ</t>
    </rPh>
    <phoneticPr fontId="6"/>
  </si>
  <si>
    <t>看護職員処遇改善評価料125</t>
    <rPh sb="0" eb="2">
      <t>カンゴ</t>
    </rPh>
    <rPh sb="2" eb="4">
      <t>ショクイン</t>
    </rPh>
    <rPh sb="4" eb="8">
      <t>ショグウカイゼン</t>
    </rPh>
    <rPh sb="8" eb="10">
      <t>ヒョウカ</t>
    </rPh>
    <rPh sb="10" eb="11">
      <t>リョウ</t>
    </rPh>
    <phoneticPr fontId="6"/>
  </si>
  <si>
    <t>看護職員処遇改善評価料124</t>
    <rPh sb="0" eb="2">
      <t>カンゴ</t>
    </rPh>
    <rPh sb="2" eb="4">
      <t>ショクイン</t>
    </rPh>
    <rPh sb="4" eb="8">
      <t>ショグウカイゼン</t>
    </rPh>
    <rPh sb="8" eb="10">
      <t>ヒョウカ</t>
    </rPh>
    <rPh sb="10" eb="11">
      <t>リョウ</t>
    </rPh>
    <phoneticPr fontId="6"/>
  </si>
  <si>
    <t>看護職員処遇改善評価料123</t>
    <rPh sb="0" eb="2">
      <t>カンゴ</t>
    </rPh>
    <rPh sb="2" eb="4">
      <t>ショクイン</t>
    </rPh>
    <rPh sb="4" eb="8">
      <t>ショグウカイゼン</t>
    </rPh>
    <rPh sb="8" eb="10">
      <t>ヒョウカ</t>
    </rPh>
    <rPh sb="10" eb="11">
      <t>リョウ</t>
    </rPh>
    <phoneticPr fontId="6"/>
  </si>
  <si>
    <t>看護職員処遇改善評価料122</t>
    <rPh sb="0" eb="2">
      <t>カンゴ</t>
    </rPh>
    <rPh sb="2" eb="4">
      <t>ショクイン</t>
    </rPh>
    <rPh sb="4" eb="8">
      <t>ショグウカイゼン</t>
    </rPh>
    <rPh sb="8" eb="10">
      <t>ヒョウカ</t>
    </rPh>
    <rPh sb="10" eb="11">
      <t>リョウ</t>
    </rPh>
    <phoneticPr fontId="6"/>
  </si>
  <si>
    <t>看護職員処遇改善評価料121</t>
    <rPh sb="0" eb="2">
      <t>カンゴ</t>
    </rPh>
    <rPh sb="2" eb="4">
      <t>ショクイン</t>
    </rPh>
    <rPh sb="4" eb="8">
      <t>ショグウカイゼン</t>
    </rPh>
    <rPh sb="8" eb="10">
      <t>ヒョウカ</t>
    </rPh>
    <rPh sb="10" eb="11">
      <t>リョウ</t>
    </rPh>
    <phoneticPr fontId="6"/>
  </si>
  <si>
    <t>看護職員処遇改善評価料120</t>
    <rPh sb="0" eb="2">
      <t>カンゴ</t>
    </rPh>
    <rPh sb="2" eb="4">
      <t>ショクイン</t>
    </rPh>
    <rPh sb="4" eb="8">
      <t>ショグウカイゼン</t>
    </rPh>
    <rPh sb="8" eb="10">
      <t>ヒョウカ</t>
    </rPh>
    <rPh sb="10" eb="11">
      <t>リョウ</t>
    </rPh>
    <phoneticPr fontId="6"/>
  </si>
  <si>
    <t>看護職員処遇改善評価料119</t>
    <rPh sb="0" eb="2">
      <t>カンゴ</t>
    </rPh>
    <rPh sb="2" eb="4">
      <t>ショクイン</t>
    </rPh>
    <rPh sb="4" eb="8">
      <t>ショグウカイゼン</t>
    </rPh>
    <rPh sb="8" eb="10">
      <t>ヒョウカ</t>
    </rPh>
    <rPh sb="10" eb="11">
      <t>リョウ</t>
    </rPh>
    <phoneticPr fontId="6"/>
  </si>
  <si>
    <t>看護職員処遇改善評価料118</t>
    <rPh sb="0" eb="2">
      <t>カンゴ</t>
    </rPh>
    <rPh sb="2" eb="4">
      <t>ショクイン</t>
    </rPh>
    <rPh sb="4" eb="8">
      <t>ショグウカイゼン</t>
    </rPh>
    <rPh sb="8" eb="10">
      <t>ヒョウカ</t>
    </rPh>
    <rPh sb="10" eb="11">
      <t>リョウ</t>
    </rPh>
    <phoneticPr fontId="6"/>
  </si>
  <si>
    <t>看護職員処遇改善評価料117</t>
    <rPh sb="0" eb="2">
      <t>カンゴ</t>
    </rPh>
    <rPh sb="2" eb="4">
      <t>ショクイン</t>
    </rPh>
    <rPh sb="4" eb="8">
      <t>ショグウカイゼン</t>
    </rPh>
    <rPh sb="8" eb="10">
      <t>ヒョウカ</t>
    </rPh>
    <rPh sb="10" eb="11">
      <t>リョウ</t>
    </rPh>
    <phoneticPr fontId="6"/>
  </si>
  <si>
    <t>看護職員処遇改善評価料116</t>
    <rPh sb="0" eb="2">
      <t>カンゴ</t>
    </rPh>
    <rPh sb="2" eb="4">
      <t>ショクイン</t>
    </rPh>
    <rPh sb="4" eb="8">
      <t>ショグウカイゼン</t>
    </rPh>
    <rPh sb="8" eb="10">
      <t>ヒョウカ</t>
    </rPh>
    <rPh sb="10" eb="11">
      <t>リョウ</t>
    </rPh>
    <phoneticPr fontId="6"/>
  </si>
  <si>
    <t>看護職員処遇改善評価料115</t>
    <rPh sb="0" eb="2">
      <t>カンゴ</t>
    </rPh>
    <rPh sb="2" eb="4">
      <t>ショクイン</t>
    </rPh>
    <rPh sb="4" eb="8">
      <t>ショグウカイゼン</t>
    </rPh>
    <rPh sb="8" eb="10">
      <t>ヒョウカ</t>
    </rPh>
    <rPh sb="10" eb="11">
      <t>リョウ</t>
    </rPh>
    <phoneticPr fontId="6"/>
  </si>
  <si>
    <t>看護職員処遇改善評価料114</t>
    <rPh sb="0" eb="2">
      <t>カンゴ</t>
    </rPh>
    <rPh sb="2" eb="4">
      <t>ショクイン</t>
    </rPh>
    <rPh sb="4" eb="8">
      <t>ショグウカイゼン</t>
    </rPh>
    <rPh sb="8" eb="10">
      <t>ヒョウカ</t>
    </rPh>
    <rPh sb="10" eb="11">
      <t>リョウ</t>
    </rPh>
    <phoneticPr fontId="6"/>
  </si>
  <si>
    <t>看護職員処遇改善評価料113</t>
    <rPh sb="0" eb="2">
      <t>カンゴ</t>
    </rPh>
    <rPh sb="2" eb="4">
      <t>ショクイン</t>
    </rPh>
    <rPh sb="4" eb="8">
      <t>ショグウカイゼン</t>
    </rPh>
    <rPh sb="8" eb="10">
      <t>ヒョウカ</t>
    </rPh>
    <rPh sb="10" eb="11">
      <t>リョウ</t>
    </rPh>
    <phoneticPr fontId="6"/>
  </si>
  <si>
    <t>看護職員処遇改善評価料112</t>
    <rPh sb="0" eb="2">
      <t>カンゴ</t>
    </rPh>
    <rPh sb="2" eb="4">
      <t>ショクイン</t>
    </rPh>
    <rPh sb="4" eb="8">
      <t>ショグウカイゼン</t>
    </rPh>
    <rPh sb="8" eb="10">
      <t>ヒョウカ</t>
    </rPh>
    <rPh sb="10" eb="11">
      <t>リョウ</t>
    </rPh>
    <phoneticPr fontId="6"/>
  </si>
  <si>
    <t>看護職員処遇改善評価料111</t>
    <rPh sb="0" eb="2">
      <t>カンゴ</t>
    </rPh>
    <rPh sb="2" eb="4">
      <t>ショクイン</t>
    </rPh>
    <rPh sb="4" eb="8">
      <t>ショグウカイゼン</t>
    </rPh>
    <rPh sb="8" eb="10">
      <t>ヒョウカ</t>
    </rPh>
    <rPh sb="10" eb="11">
      <t>リョウ</t>
    </rPh>
    <phoneticPr fontId="6"/>
  </si>
  <si>
    <t>看護職員処遇改善評価料110</t>
    <rPh sb="0" eb="2">
      <t>カンゴ</t>
    </rPh>
    <rPh sb="2" eb="4">
      <t>ショクイン</t>
    </rPh>
    <rPh sb="4" eb="8">
      <t>ショグウカイゼン</t>
    </rPh>
    <rPh sb="8" eb="10">
      <t>ヒョウカ</t>
    </rPh>
    <rPh sb="10" eb="11">
      <t>リョウ</t>
    </rPh>
    <phoneticPr fontId="6"/>
  </si>
  <si>
    <t>看護職員処遇改善評価料109</t>
    <rPh sb="0" eb="2">
      <t>カンゴ</t>
    </rPh>
    <rPh sb="2" eb="4">
      <t>ショクイン</t>
    </rPh>
    <rPh sb="4" eb="8">
      <t>ショグウカイゼン</t>
    </rPh>
    <rPh sb="8" eb="10">
      <t>ヒョウカ</t>
    </rPh>
    <rPh sb="10" eb="11">
      <t>リョウ</t>
    </rPh>
    <phoneticPr fontId="6"/>
  </si>
  <si>
    <t>看護職員処遇改善評価料108</t>
    <rPh sb="0" eb="2">
      <t>カンゴ</t>
    </rPh>
    <rPh sb="2" eb="4">
      <t>ショクイン</t>
    </rPh>
    <rPh sb="4" eb="8">
      <t>ショグウカイゼン</t>
    </rPh>
    <rPh sb="8" eb="10">
      <t>ヒョウカ</t>
    </rPh>
    <rPh sb="10" eb="11">
      <t>リョウ</t>
    </rPh>
    <phoneticPr fontId="6"/>
  </si>
  <si>
    <t>看護職員処遇改善評価料107</t>
    <rPh sb="0" eb="2">
      <t>カンゴ</t>
    </rPh>
    <rPh sb="2" eb="4">
      <t>ショクイン</t>
    </rPh>
    <rPh sb="4" eb="8">
      <t>ショグウカイゼン</t>
    </rPh>
    <rPh sb="8" eb="10">
      <t>ヒョウカ</t>
    </rPh>
    <rPh sb="10" eb="11">
      <t>リョウ</t>
    </rPh>
    <phoneticPr fontId="6"/>
  </si>
  <si>
    <t>看護職員処遇改善評価料106</t>
    <rPh sb="0" eb="2">
      <t>カンゴ</t>
    </rPh>
    <rPh sb="2" eb="4">
      <t>ショクイン</t>
    </rPh>
    <rPh sb="4" eb="8">
      <t>ショグウカイゼン</t>
    </rPh>
    <rPh sb="8" eb="10">
      <t>ヒョウカ</t>
    </rPh>
    <rPh sb="10" eb="11">
      <t>リョウ</t>
    </rPh>
    <phoneticPr fontId="6"/>
  </si>
  <si>
    <t>看護職員処遇改善評価料105</t>
    <rPh sb="0" eb="2">
      <t>カンゴ</t>
    </rPh>
    <rPh sb="2" eb="4">
      <t>ショクイン</t>
    </rPh>
    <rPh sb="4" eb="8">
      <t>ショグウカイゼン</t>
    </rPh>
    <rPh sb="8" eb="10">
      <t>ヒョウカ</t>
    </rPh>
    <rPh sb="10" eb="11">
      <t>リョウ</t>
    </rPh>
    <phoneticPr fontId="6"/>
  </si>
  <si>
    <t>看護職員処遇改善評価料104</t>
    <rPh sb="0" eb="2">
      <t>カンゴ</t>
    </rPh>
    <rPh sb="2" eb="4">
      <t>ショクイン</t>
    </rPh>
    <rPh sb="4" eb="8">
      <t>ショグウカイゼン</t>
    </rPh>
    <rPh sb="8" eb="10">
      <t>ヒョウカ</t>
    </rPh>
    <rPh sb="10" eb="11">
      <t>リョウ</t>
    </rPh>
    <phoneticPr fontId="6"/>
  </si>
  <si>
    <t>看護職員処遇改善評価料103</t>
    <rPh sb="0" eb="2">
      <t>カンゴ</t>
    </rPh>
    <rPh sb="2" eb="4">
      <t>ショクイン</t>
    </rPh>
    <rPh sb="4" eb="8">
      <t>ショグウカイゼン</t>
    </rPh>
    <rPh sb="8" eb="10">
      <t>ヒョウカ</t>
    </rPh>
    <rPh sb="10" eb="11">
      <t>リョウ</t>
    </rPh>
    <phoneticPr fontId="6"/>
  </si>
  <si>
    <t>看護職員処遇改善評価料102</t>
    <rPh sb="0" eb="2">
      <t>カンゴ</t>
    </rPh>
    <rPh sb="2" eb="4">
      <t>ショクイン</t>
    </rPh>
    <rPh sb="4" eb="8">
      <t>ショグウカイゼン</t>
    </rPh>
    <rPh sb="8" eb="10">
      <t>ヒョウカ</t>
    </rPh>
    <rPh sb="10" eb="11">
      <t>リョウ</t>
    </rPh>
    <phoneticPr fontId="6"/>
  </si>
  <si>
    <t>看護職員処遇改善評価料101</t>
    <rPh sb="0" eb="2">
      <t>カンゴ</t>
    </rPh>
    <rPh sb="2" eb="4">
      <t>ショクイン</t>
    </rPh>
    <rPh sb="4" eb="8">
      <t>ショグウカイゼン</t>
    </rPh>
    <rPh sb="8" eb="10">
      <t>ヒョウカ</t>
    </rPh>
    <rPh sb="10" eb="11">
      <t>リョウ</t>
    </rPh>
    <phoneticPr fontId="6"/>
  </si>
  <si>
    <t>看護職員処遇改善評価料100</t>
    <rPh sb="0" eb="2">
      <t>カンゴ</t>
    </rPh>
    <rPh sb="2" eb="4">
      <t>ショクイン</t>
    </rPh>
    <rPh sb="4" eb="8">
      <t>ショグウカイゼン</t>
    </rPh>
    <rPh sb="8" eb="10">
      <t>ヒョウカ</t>
    </rPh>
    <rPh sb="10" eb="11">
      <t>リョウ</t>
    </rPh>
    <phoneticPr fontId="6"/>
  </si>
  <si>
    <t>看護職員処遇改善評価料99</t>
    <rPh sb="0" eb="2">
      <t>カンゴ</t>
    </rPh>
    <rPh sb="2" eb="4">
      <t>ショクイン</t>
    </rPh>
    <rPh sb="4" eb="8">
      <t>ショグウカイゼン</t>
    </rPh>
    <rPh sb="8" eb="10">
      <t>ヒョウカ</t>
    </rPh>
    <rPh sb="10" eb="11">
      <t>リョウ</t>
    </rPh>
    <phoneticPr fontId="6"/>
  </si>
  <si>
    <t>看護職員処遇改善評価料98</t>
    <rPh sb="0" eb="2">
      <t>カンゴ</t>
    </rPh>
    <rPh sb="2" eb="4">
      <t>ショクイン</t>
    </rPh>
    <rPh sb="4" eb="8">
      <t>ショグウカイゼン</t>
    </rPh>
    <rPh sb="8" eb="10">
      <t>ヒョウカ</t>
    </rPh>
    <rPh sb="10" eb="11">
      <t>リョウ</t>
    </rPh>
    <phoneticPr fontId="6"/>
  </si>
  <si>
    <t>看護職員処遇改善評価料97</t>
    <rPh sb="0" eb="2">
      <t>カンゴ</t>
    </rPh>
    <rPh sb="2" eb="4">
      <t>ショクイン</t>
    </rPh>
    <rPh sb="4" eb="8">
      <t>ショグウカイゼン</t>
    </rPh>
    <rPh sb="8" eb="10">
      <t>ヒョウカ</t>
    </rPh>
    <rPh sb="10" eb="11">
      <t>リョウ</t>
    </rPh>
    <phoneticPr fontId="6"/>
  </si>
  <si>
    <t>看護職員処遇改善評価料96</t>
    <rPh sb="0" eb="2">
      <t>カンゴ</t>
    </rPh>
    <rPh sb="2" eb="4">
      <t>ショクイン</t>
    </rPh>
    <rPh sb="4" eb="8">
      <t>ショグウカイゼン</t>
    </rPh>
    <rPh sb="8" eb="10">
      <t>ヒョウカ</t>
    </rPh>
    <rPh sb="10" eb="11">
      <t>リョウ</t>
    </rPh>
    <phoneticPr fontId="6"/>
  </si>
  <si>
    <t>看護職員処遇改善評価料95</t>
    <rPh sb="0" eb="2">
      <t>カンゴ</t>
    </rPh>
    <rPh sb="2" eb="4">
      <t>ショクイン</t>
    </rPh>
    <rPh sb="4" eb="8">
      <t>ショグウカイゼン</t>
    </rPh>
    <rPh sb="8" eb="10">
      <t>ヒョウカ</t>
    </rPh>
    <rPh sb="10" eb="11">
      <t>リョウ</t>
    </rPh>
    <phoneticPr fontId="6"/>
  </si>
  <si>
    <t>看護職員処遇改善評価料94</t>
    <rPh sb="0" eb="2">
      <t>カンゴ</t>
    </rPh>
    <rPh sb="2" eb="4">
      <t>ショクイン</t>
    </rPh>
    <rPh sb="4" eb="8">
      <t>ショグウカイゼン</t>
    </rPh>
    <rPh sb="8" eb="10">
      <t>ヒョウカ</t>
    </rPh>
    <rPh sb="10" eb="11">
      <t>リョウ</t>
    </rPh>
    <phoneticPr fontId="6"/>
  </si>
  <si>
    <t>看護職員処遇改善評価料93</t>
    <rPh sb="0" eb="2">
      <t>カンゴ</t>
    </rPh>
    <rPh sb="2" eb="4">
      <t>ショクイン</t>
    </rPh>
    <rPh sb="4" eb="8">
      <t>ショグウカイゼン</t>
    </rPh>
    <rPh sb="8" eb="10">
      <t>ヒョウカ</t>
    </rPh>
    <rPh sb="10" eb="11">
      <t>リョウ</t>
    </rPh>
    <phoneticPr fontId="6"/>
  </si>
  <si>
    <t>看護職員処遇改善評価料92</t>
    <rPh sb="0" eb="2">
      <t>カンゴ</t>
    </rPh>
    <rPh sb="2" eb="4">
      <t>ショクイン</t>
    </rPh>
    <rPh sb="4" eb="8">
      <t>ショグウカイゼン</t>
    </rPh>
    <rPh sb="8" eb="10">
      <t>ヒョウカ</t>
    </rPh>
    <rPh sb="10" eb="11">
      <t>リョウ</t>
    </rPh>
    <phoneticPr fontId="6"/>
  </si>
  <si>
    <t>看護職員処遇改善評価料91</t>
    <rPh sb="0" eb="2">
      <t>カンゴ</t>
    </rPh>
    <rPh sb="2" eb="4">
      <t>ショクイン</t>
    </rPh>
    <rPh sb="4" eb="8">
      <t>ショグウカイゼン</t>
    </rPh>
    <rPh sb="8" eb="10">
      <t>ヒョウカ</t>
    </rPh>
    <rPh sb="10" eb="11">
      <t>リョウ</t>
    </rPh>
    <phoneticPr fontId="6"/>
  </si>
  <si>
    <t>看護職員処遇改善評価料90</t>
    <rPh sb="0" eb="2">
      <t>カンゴ</t>
    </rPh>
    <rPh sb="2" eb="4">
      <t>ショクイン</t>
    </rPh>
    <rPh sb="4" eb="8">
      <t>ショグウカイゼン</t>
    </rPh>
    <rPh sb="8" eb="10">
      <t>ヒョウカ</t>
    </rPh>
    <rPh sb="10" eb="11">
      <t>リョウ</t>
    </rPh>
    <phoneticPr fontId="6"/>
  </si>
  <si>
    <t>看護職員処遇改善評価料89</t>
    <rPh sb="0" eb="2">
      <t>カンゴ</t>
    </rPh>
    <rPh sb="2" eb="4">
      <t>ショクイン</t>
    </rPh>
    <rPh sb="4" eb="8">
      <t>ショグウカイゼン</t>
    </rPh>
    <rPh sb="8" eb="10">
      <t>ヒョウカ</t>
    </rPh>
    <rPh sb="10" eb="11">
      <t>リョウ</t>
    </rPh>
    <phoneticPr fontId="6"/>
  </si>
  <si>
    <t>看護職員処遇改善評価料88</t>
    <rPh sb="0" eb="2">
      <t>カンゴ</t>
    </rPh>
    <rPh sb="2" eb="4">
      <t>ショクイン</t>
    </rPh>
    <rPh sb="4" eb="8">
      <t>ショグウカイゼン</t>
    </rPh>
    <rPh sb="8" eb="10">
      <t>ヒョウカ</t>
    </rPh>
    <rPh sb="10" eb="11">
      <t>リョウ</t>
    </rPh>
    <phoneticPr fontId="6"/>
  </si>
  <si>
    <t>看護職員処遇改善評価料87</t>
    <rPh sb="0" eb="2">
      <t>カンゴ</t>
    </rPh>
    <rPh sb="2" eb="4">
      <t>ショクイン</t>
    </rPh>
    <rPh sb="4" eb="8">
      <t>ショグウカイゼン</t>
    </rPh>
    <rPh sb="8" eb="10">
      <t>ヒョウカ</t>
    </rPh>
    <rPh sb="10" eb="11">
      <t>リョウ</t>
    </rPh>
    <phoneticPr fontId="6"/>
  </si>
  <si>
    <t>看護職員処遇改善評価料86</t>
    <rPh sb="0" eb="2">
      <t>カンゴ</t>
    </rPh>
    <rPh sb="2" eb="4">
      <t>ショクイン</t>
    </rPh>
    <rPh sb="4" eb="8">
      <t>ショグウカイゼン</t>
    </rPh>
    <rPh sb="8" eb="10">
      <t>ヒョウカ</t>
    </rPh>
    <rPh sb="10" eb="11">
      <t>リョウ</t>
    </rPh>
    <phoneticPr fontId="6"/>
  </si>
  <si>
    <t>看護職員処遇改善評価料85</t>
    <rPh sb="0" eb="2">
      <t>カンゴ</t>
    </rPh>
    <rPh sb="2" eb="4">
      <t>ショクイン</t>
    </rPh>
    <rPh sb="4" eb="8">
      <t>ショグウカイゼン</t>
    </rPh>
    <rPh sb="8" eb="10">
      <t>ヒョウカ</t>
    </rPh>
    <rPh sb="10" eb="11">
      <t>リョウ</t>
    </rPh>
    <phoneticPr fontId="6"/>
  </si>
  <si>
    <t>看護職員処遇改善評価料84</t>
    <rPh sb="0" eb="2">
      <t>カンゴ</t>
    </rPh>
    <rPh sb="2" eb="4">
      <t>ショクイン</t>
    </rPh>
    <rPh sb="4" eb="8">
      <t>ショグウカイゼン</t>
    </rPh>
    <rPh sb="8" eb="10">
      <t>ヒョウカ</t>
    </rPh>
    <rPh sb="10" eb="11">
      <t>リョウ</t>
    </rPh>
    <phoneticPr fontId="6"/>
  </si>
  <si>
    <t>看護職員処遇改善評価料83</t>
    <rPh sb="0" eb="2">
      <t>カンゴ</t>
    </rPh>
    <rPh sb="2" eb="4">
      <t>ショクイン</t>
    </rPh>
    <rPh sb="4" eb="8">
      <t>ショグウカイゼン</t>
    </rPh>
    <rPh sb="8" eb="10">
      <t>ヒョウカ</t>
    </rPh>
    <rPh sb="10" eb="11">
      <t>リョウ</t>
    </rPh>
    <phoneticPr fontId="6"/>
  </si>
  <si>
    <t>看護職員処遇改善評価料82</t>
    <rPh sb="0" eb="2">
      <t>カンゴ</t>
    </rPh>
    <rPh sb="2" eb="4">
      <t>ショクイン</t>
    </rPh>
    <rPh sb="4" eb="8">
      <t>ショグウカイゼン</t>
    </rPh>
    <rPh sb="8" eb="10">
      <t>ヒョウカ</t>
    </rPh>
    <rPh sb="10" eb="11">
      <t>リョウ</t>
    </rPh>
    <phoneticPr fontId="6"/>
  </si>
  <si>
    <t>看護職員処遇改善評価料81</t>
    <rPh sb="0" eb="2">
      <t>カンゴ</t>
    </rPh>
    <rPh sb="2" eb="4">
      <t>ショクイン</t>
    </rPh>
    <rPh sb="4" eb="8">
      <t>ショグウカイゼン</t>
    </rPh>
    <rPh sb="8" eb="10">
      <t>ヒョウカ</t>
    </rPh>
    <rPh sb="10" eb="11">
      <t>リョウ</t>
    </rPh>
    <phoneticPr fontId="6"/>
  </si>
  <si>
    <t>看護職員処遇改善評価料80</t>
    <rPh sb="0" eb="2">
      <t>カンゴ</t>
    </rPh>
    <rPh sb="2" eb="4">
      <t>ショクイン</t>
    </rPh>
    <rPh sb="4" eb="8">
      <t>ショグウカイゼン</t>
    </rPh>
    <rPh sb="8" eb="10">
      <t>ヒョウカ</t>
    </rPh>
    <rPh sb="10" eb="11">
      <t>リョウ</t>
    </rPh>
    <phoneticPr fontId="6"/>
  </si>
  <si>
    <t>看護職員処遇改善評価料79</t>
    <rPh sb="0" eb="2">
      <t>カンゴ</t>
    </rPh>
    <rPh sb="2" eb="4">
      <t>ショクイン</t>
    </rPh>
    <rPh sb="4" eb="8">
      <t>ショグウカイゼン</t>
    </rPh>
    <rPh sb="8" eb="10">
      <t>ヒョウカ</t>
    </rPh>
    <rPh sb="10" eb="11">
      <t>リョウ</t>
    </rPh>
    <phoneticPr fontId="6"/>
  </si>
  <si>
    <t>看護職員処遇改善評価料78</t>
    <rPh sb="0" eb="2">
      <t>カンゴ</t>
    </rPh>
    <rPh sb="2" eb="4">
      <t>ショクイン</t>
    </rPh>
    <rPh sb="4" eb="8">
      <t>ショグウカイゼン</t>
    </rPh>
    <rPh sb="8" eb="10">
      <t>ヒョウカ</t>
    </rPh>
    <rPh sb="10" eb="11">
      <t>リョウ</t>
    </rPh>
    <phoneticPr fontId="6"/>
  </si>
  <si>
    <t>看護職員処遇改善評価料77</t>
    <rPh sb="0" eb="2">
      <t>カンゴ</t>
    </rPh>
    <rPh sb="2" eb="4">
      <t>ショクイン</t>
    </rPh>
    <rPh sb="4" eb="8">
      <t>ショグウカイゼン</t>
    </rPh>
    <rPh sb="8" eb="10">
      <t>ヒョウカ</t>
    </rPh>
    <rPh sb="10" eb="11">
      <t>リョウ</t>
    </rPh>
    <phoneticPr fontId="6"/>
  </si>
  <si>
    <t>看護職員処遇改善評価料76</t>
    <rPh sb="0" eb="2">
      <t>カンゴ</t>
    </rPh>
    <rPh sb="2" eb="4">
      <t>ショクイン</t>
    </rPh>
    <rPh sb="4" eb="8">
      <t>ショグウカイゼン</t>
    </rPh>
    <rPh sb="8" eb="10">
      <t>ヒョウカ</t>
    </rPh>
    <rPh sb="10" eb="11">
      <t>リョウ</t>
    </rPh>
    <phoneticPr fontId="6"/>
  </si>
  <si>
    <t>看護職員処遇改善評価料75</t>
    <rPh sb="0" eb="2">
      <t>カンゴ</t>
    </rPh>
    <rPh sb="2" eb="4">
      <t>ショクイン</t>
    </rPh>
    <rPh sb="4" eb="8">
      <t>ショグウカイゼン</t>
    </rPh>
    <rPh sb="8" eb="10">
      <t>ヒョウカ</t>
    </rPh>
    <rPh sb="10" eb="11">
      <t>リョウ</t>
    </rPh>
    <phoneticPr fontId="6"/>
  </si>
  <si>
    <t>看護職員処遇改善評価料74</t>
    <rPh sb="0" eb="2">
      <t>カンゴ</t>
    </rPh>
    <rPh sb="2" eb="4">
      <t>ショクイン</t>
    </rPh>
    <rPh sb="4" eb="8">
      <t>ショグウカイゼン</t>
    </rPh>
    <rPh sb="8" eb="10">
      <t>ヒョウカ</t>
    </rPh>
    <rPh sb="10" eb="11">
      <t>リョウ</t>
    </rPh>
    <phoneticPr fontId="6"/>
  </si>
  <si>
    <t>看護職員処遇改善評価料73</t>
    <rPh sb="0" eb="2">
      <t>カンゴ</t>
    </rPh>
    <rPh sb="2" eb="4">
      <t>ショクイン</t>
    </rPh>
    <rPh sb="4" eb="8">
      <t>ショグウカイゼン</t>
    </rPh>
    <rPh sb="8" eb="10">
      <t>ヒョウカ</t>
    </rPh>
    <rPh sb="10" eb="11">
      <t>リョウ</t>
    </rPh>
    <phoneticPr fontId="6"/>
  </si>
  <si>
    <t>看護職員処遇改善評価料72</t>
    <rPh sb="0" eb="2">
      <t>カンゴ</t>
    </rPh>
    <rPh sb="2" eb="4">
      <t>ショクイン</t>
    </rPh>
    <rPh sb="4" eb="8">
      <t>ショグウカイゼン</t>
    </rPh>
    <rPh sb="8" eb="10">
      <t>ヒョウカ</t>
    </rPh>
    <rPh sb="10" eb="11">
      <t>リョウ</t>
    </rPh>
    <phoneticPr fontId="6"/>
  </si>
  <si>
    <t>看護職員処遇改善評価料71</t>
    <rPh sb="0" eb="2">
      <t>カンゴ</t>
    </rPh>
    <rPh sb="2" eb="4">
      <t>ショクイン</t>
    </rPh>
    <rPh sb="4" eb="8">
      <t>ショグウカイゼン</t>
    </rPh>
    <rPh sb="8" eb="10">
      <t>ヒョウカ</t>
    </rPh>
    <rPh sb="10" eb="11">
      <t>リョウ</t>
    </rPh>
    <phoneticPr fontId="6"/>
  </si>
  <si>
    <t>看護職員処遇改善評価料70</t>
    <rPh sb="0" eb="2">
      <t>カンゴ</t>
    </rPh>
    <rPh sb="2" eb="4">
      <t>ショクイン</t>
    </rPh>
    <rPh sb="4" eb="8">
      <t>ショグウカイゼン</t>
    </rPh>
    <rPh sb="8" eb="10">
      <t>ヒョウカ</t>
    </rPh>
    <rPh sb="10" eb="11">
      <t>リョウ</t>
    </rPh>
    <phoneticPr fontId="6"/>
  </si>
  <si>
    <t>看護職員処遇改善評価料69</t>
    <rPh sb="0" eb="2">
      <t>カンゴ</t>
    </rPh>
    <rPh sb="2" eb="4">
      <t>ショクイン</t>
    </rPh>
    <rPh sb="4" eb="8">
      <t>ショグウカイゼン</t>
    </rPh>
    <rPh sb="8" eb="10">
      <t>ヒョウカ</t>
    </rPh>
    <rPh sb="10" eb="11">
      <t>リョウ</t>
    </rPh>
    <phoneticPr fontId="6"/>
  </si>
  <si>
    <t>看護職員処遇改善評価料68</t>
    <rPh sb="0" eb="2">
      <t>カンゴ</t>
    </rPh>
    <rPh sb="2" eb="4">
      <t>ショクイン</t>
    </rPh>
    <rPh sb="4" eb="8">
      <t>ショグウカイゼン</t>
    </rPh>
    <rPh sb="8" eb="10">
      <t>ヒョウカ</t>
    </rPh>
    <rPh sb="10" eb="11">
      <t>リョウ</t>
    </rPh>
    <phoneticPr fontId="6"/>
  </si>
  <si>
    <t>看護職員処遇改善評価料67</t>
    <rPh sb="0" eb="2">
      <t>カンゴ</t>
    </rPh>
    <rPh sb="2" eb="4">
      <t>ショクイン</t>
    </rPh>
    <rPh sb="4" eb="8">
      <t>ショグウカイゼン</t>
    </rPh>
    <rPh sb="8" eb="10">
      <t>ヒョウカ</t>
    </rPh>
    <rPh sb="10" eb="11">
      <t>リョウ</t>
    </rPh>
    <phoneticPr fontId="6"/>
  </si>
  <si>
    <t>看護職員処遇改善評価料66</t>
    <rPh sb="0" eb="2">
      <t>カンゴ</t>
    </rPh>
    <rPh sb="2" eb="4">
      <t>ショクイン</t>
    </rPh>
    <rPh sb="4" eb="8">
      <t>ショグウカイゼン</t>
    </rPh>
    <rPh sb="8" eb="10">
      <t>ヒョウカ</t>
    </rPh>
    <rPh sb="10" eb="11">
      <t>リョウ</t>
    </rPh>
    <phoneticPr fontId="6"/>
  </si>
  <si>
    <t>看護職員処遇改善評価料65</t>
    <rPh sb="0" eb="2">
      <t>カンゴ</t>
    </rPh>
    <rPh sb="2" eb="4">
      <t>ショクイン</t>
    </rPh>
    <rPh sb="4" eb="8">
      <t>ショグウカイゼン</t>
    </rPh>
    <rPh sb="8" eb="10">
      <t>ヒョウカ</t>
    </rPh>
    <rPh sb="10" eb="11">
      <t>リョウ</t>
    </rPh>
    <phoneticPr fontId="6"/>
  </si>
  <si>
    <t>看護職員処遇改善評価料64</t>
    <rPh sb="0" eb="2">
      <t>カンゴ</t>
    </rPh>
    <rPh sb="2" eb="4">
      <t>ショクイン</t>
    </rPh>
    <rPh sb="4" eb="8">
      <t>ショグウカイゼン</t>
    </rPh>
    <rPh sb="8" eb="10">
      <t>ヒョウカ</t>
    </rPh>
    <rPh sb="10" eb="11">
      <t>リョウ</t>
    </rPh>
    <phoneticPr fontId="6"/>
  </si>
  <si>
    <t>看護職員処遇改善評価料63</t>
    <rPh sb="0" eb="2">
      <t>カンゴ</t>
    </rPh>
    <rPh sb="2" eb="4">
      <t>ショクイン</t>
    </rPh>
    <rPh sb="4" eb="8">
      <t>ショグウカイゼン</t>
    </rPh>
    <rPh sb="8" eb="10">
      <t>ヒョウカ</t>
    </rPh>
    <rPh sb="10" eb="11">
      <t>リョウ</t>
    </rPh>
    <phoneticPr fontId="6"/>
  </si>
  <si>
    <t>看護職員処遇改善評価料62</t>
    <rPh sb="0" eb="2">
      <t>カンゴ</t>
    </rPh>
    <rPh sb="2" eb="4">
      <t>ショクイン</t>
    </rPh>
    <rPh sb="4" eb="8">
      <t>ショグウカイゼン</t>
    </rPh>
    <rPh sb="8" eb="10">
      <t>ヒョウカ</t>
    </rPh>
    <rPh sb="10" eb="11">
      <t>リョウ</t>
    </rPh>
    <phoneticPr fontId="6"/>
  </si>
  <si>
    <t>看護職員処遇改善評価料61</t>
    <rPh sb="0" eb="2">
      <t>カンゴ</t>
    </rPh>
    <rPh sb="2" eb="4">
      <t>ショクイン</t>
    </rPh>
    <rPh sb="4" eb="8">
      <t>ショグウカイゼン</t>
    </rPh>
    <rPh sb="8" eb="10">
      <t>ヒョウカ</t>
    </rPh>
    <rPh sb="10" eb="11">
      <t>リョウ</t>
    </rPh>
    <phoneticPr fontId="6"/>
  </si>
  <si>
    <t>看護職員処遇改善評価料60</t>
    <rPh sb="0" eb="2">
      <t>カンゴ</t>
    </rPh>
    <rPh sb="2" eb="4">
      <t>ショクイン</t>
    </rPh>
    <rPh sb="4" eb="8">
      <t>ショグウカイゼン</t>
    </rPh>
    <rPh sb="8" eb="10">
      <t>ヒョウカ</t>
    </rPh>
    <rPh sb="10" eb="11">
      <t>リョウ</t>
    </rPh>
    <phoneticPr fontId="6"/>
  </si>
  <si>
    <t>看護職員処遇改善評価料59</t>
    <rPh sb="0" eb="2">
      <t>カンゴ</t>
    </rPh>
    <rPh sb="2" eb="4">
      <t>ショクイン</t>
    </rPh>
    <rPh sb="4" eb="8">
      <t>ショグウカイゼン</t>
    </rPh>
    <rPh sb="8" eb="10">
      <t>ヒョウカ</t>
    </rPh>
    <rPh sb="10" eb="11">
      <t>リョウ</t>
    </rPh>
    <phoneticPr fontId="6"/>
  </si>
  <si>
    <t>看護職員処遇改善評価料58</t>
    <rPh sb="0" eb="2">
      <t>カンゴ</t>
    </rPh>
    <rPh sb="2" eb="4">
      <t>ショクイン</t>
    </rPh>
    <rPh sb="4" eb="8">
      <t>ショグウカイゼン</t>
    </rPh>
    <rPh sb="8" eb="10">
      <t>ヒョウカ</t>
    </rPh>
    <rPh sb="10" eb="11">
      <t>リョウ</t>
    </rPh>
    <phoneticPr fontId="6"/>
  </si>
  <si>
    <t>看護職員処遇改善評価料57</t>
    <rPh sb="0" eb="2">
      <t>カンゴ</t>
    </rPh>
    <rPh sb="2" eb="4">
      <t>ショクイン</t>
    </rPh>
    <rPh sb="4" eb="8">
      <t>ショグウカイゼン</t>
    </rPh>
    <rPh sb="8" eb="10">
      <t>ヒョウカ</t>
    </rPh>
    <rPh sb="10" eb="11">
      <t>リョウ</t>
    </rPh>
    <phoneticPr fontId="6"/>
  </si>
  <si>
    <t>看護職員処遇改善評価料56</t>
    <rPh sb="0" eb="2">
      <t>カンゴ</t>
    </rPh>
    <rPh sb="2" eb="4">
      <t>ショクイン</t>
    </rPh>
    <rPh sb="4" eb="8">
      <t>ショグウカイゼン</t>
    </rPh>
    <rPh sb="8" eb="10">
      <t>ヒョウカ</t>
    </rPh>
    <rPh sb="10" eb="11">
      <t>リョウ</t>
    </rPh>
    <phoneticPr fontId="6"/>
  </si>
  <si>
    <t>看護職員処遇改善評価料55</t>
    <rPh sb="0" eb="2">
      <t>カンゴ</t>
    </rPh>
    <rPh sb="2" eb="4">
      <t>ショクイン</t>
    </rPh>
    <rPh sb="4" eb="8">
      <t>ショグウカイゼン</t>
    </rPh>
    <rPh sb="8" eb="10">
      <t>ヒョウカ</t>
    </rPh>
    <rPh sb="10" eb="11">
      <t>リョウ</t>
    </rPh>
    <phoneticPr fontId="6"/>
  </si>
  <si>
    <t>看護職員処遇改善評価料54</t>
    <rPh sb="0" eb="2">
      <t>カンゴ</t>
    </rPh>
    <rPh sb="2" eb="4">
      <t>ショクイン</t>
    </rPh>
    <rPh sb="4" eb="8">
      <t>ショグウカイゼン</t>
    </rPh>
    <rPh sb="8" eb="10">
      <t>ヒョウカ</t>
    </rPh>
    <rPh sb="10" eb="11">
      <t>リョウ</t>
    </rPh>
    <phoneticPr fontId="6"/>
  </si>
  <si>
    <t>看護職員処遇改善評価料53</t>
    <rPh sb="0" eb="2">
      <t>カンゴ</t>
    </rPh>
    <rPh sb="2" eb="4">
      <t>ショクイン</t>
    </rPh>
    <rPh sb="4" eb="8">
      <t>ショグウカイゼン</t>
    </rPh>
    <rPh sb="8" eb="10">
      <t>ヒョウカ</t>
    </rPh>
    <rPh sb="10" eb="11">
      <t>リョウ</t>
    </rPh>
    <phoneticPr fontId="6"/>
  </si>
  <si>
    <t>看護職員処遇改善評価料52</t>
    <rPh sb="0" eb="2">
      <t>カンゴ</t>
    </rPh>
    <rPh sb="2" eb="4">
      <t>ショクイン</t>
    </rPh>
    <rPh sb="4" eb="8">
      <t>ショグウカイゼン</t>
    </rPh>
    <rPh sb="8" eb="10">
      <t>ヒョウカ</t>
    </rPh>
    <rPh sb="10" eb="11">
      <t>リョウ</t>
    </rPh>
    <phoneticPr fontId="6"/>
  </si>
  <si>
    <t>看護職員処遇改善評価料51</t>
    <rPh sb="0" eb="2">
      <t>カンゴ</t>
    </rPh>
    <rPh sb="2" eb="4">
      <t>ショクイン</t>
    </rPh>
    <rPh sb="4" eb="8">
      <t>ショグウカイゼン</t>
    </rPh>
    <rPh sb="8" eb="10">
      <t>ヒョウカ</t>
    </rPh>
    <rPh sb="10" eb="11">
      <t>リョウ</t>
    </rPh>
    <phoneticPr fontId="6"/>
  </si>
  <si>
    <t>看護職員処遇改善評価料50</t>
    <rPh sb="0" eb="2">
      <t>カンゴ</t>
    </rPh>
    <rPh sb="2" eb="4">
      <t>ショクイン</t>
    </rPh>
    <rPh sb="4" eb="8">
      <t>ショグウカイゼン</t>
    </rPh>
    <rPh sb="8" eb="10">
      <t>ヒョウカ</t>
    </rPh>
    <rPh sb="10" eb="11">
      <t>リョウ</t>
    </rPh>
    <phoneticPr fontId="6"/>
  </si>
  <si>
    <t>看護職員処遇改善評価料49</t>
    <rPh sb="0" eb="2">
      <t>カンゴ</t>
    </rPh>
    <rPh sb="2" eb="4">
      <t>ショクイン</t>
    </rPh>
    <rPh sb="4" eb="8">
      <t>ショグウカイゼン</t>
    </rPh>
    <rPh sb="8" eb="10">
      <t>ヒョウカ</t>
    </rPh>
    <rPh sb="10" eb="11">
      <t>リョウ</t>
    </rPh>
    <phoneticPr fontId="6"/>
  </si>
  <si>
    <t>看護職員処遇改善評価料48</t>
    <rPh sb="0" eb="2">
      <t>カンゴ</t>
    </rPh>
    <rPh sb="2" eb="4">
      <t>ショクイン</t>
    </rPh>
    <rPh sb="4" eb="8">
      <t>ショグウカイゼン</t>
    </rPh>
    <rPh sb="8" eb="10">
      <t>ヒョウカ</t>
    </rPh>
    <rPh sb="10" eb="11">
      <t>リョウ</t>
    </rPh>
    <phoneticPr fontId="6"/>
  </si>
  <si>
    <t>看護職員処遇改善評価料47</t>
    <rPh sb="0" eb="2">
      <t>カンゴ</t>
    </rPh>
    <rPh sb="2" eb="4">
      <t>ショクイン</t>
    </rPh>
    <rPh sb="4" eb="8">
      <t>ショグウカイゼン</t>
    </rPh>
    <rPh sb="8" eb="10">
      <t>ヒョウカ</t>
    </rPh>
    <rPh sb="10" eb="11">
      <t>リョウ</t>
    </rPh>
    <phoneticPr fontId="6"/>
  </si>
  <si>
    <t>看護職員処遇改善評価料46</t>
    <rPh sb="0" eb="2">
      <t>カンゴ</t>
    </rPh>
    <rPh sb="2" eb="4">
      <t>ショクイン</t>
    </rPh>
    <rPh sb="4" eb="8">
      <t>ショグウカイゼン</t>
    </rPh>
    <rPh sb="8" eb="10">
      <t>ヒョウカ</t>
    </rPh>
    <rPh sb="10" eb="11">
      <t>リョウ</t>
    </rPh>
    <phoneticPr fontId="6"/>
  </si>
  <si>
    <t>看護職員処遇改善評価料45</t>
    <rPh sb="0" eb="2">
      <t>カンゴ</t>
    </rPh>
    <rPh sb="2" eb="4">
      <t>ショクイン</t>
    </rPh>
    <rPh sb="4" eb="8">
      <t>ショグウカイゼン</t>
    </rPh>
    <rPh sb="8" eb="10">
      <t>ヒョウカ</t>
    </rPh>
    <rPh sb="10" eb="11">
      <t>リョウ</t>
    </rPh>
    <phoneticPr fontId="6"/>
  </si>
  <si>
    <t>看護職員処遇改善評価料44</t>
    <rPh sb="0" eb="2">
      <t>カンゴ</t>
    </rPh>
    <rPh sb="2" eb="4">
      <t>ショクイン</t>
    </rPh>
    <rPh sb="4" eb="8">
      <t>ショグウカイゼン</t>
    </rPh>
    <rPh sb="8" eb="10">
      <t>ヒョウカ</t>
    </rPh>
    <rPh sb="10" eb="11">
      <t>リョウ</t>
    </rPh>
    <phoneticPr fontId="6"/>
  </si>
  <si>
    <t>看護職員処遇改善評価料43</t>
    <rPh sb="0" eb="2">
      <t>カンゴ</t>
    </rPh>
    <rPh sb="2" eb="4">
      <t>ショクイン</t>
    </rPh>
    <rPh sb="4" eb="8">
      <t>ショグウカイゼン</t>
    </rPh>
    <rPh sb="8" eb="10">
      <t>ヒョウカ</t>
    </rPh>
    <rPh sb="10" eb="11">
      <t>リョウ</t>
    </rPh>
    <phoneticPr fontId="6"/>
  </si>
  <si>
    <t>看護職員処遇改善評価料42</t>
    <rPh sb="0" eb="2">
      <t>カンゴ</t>
    </rPh>
    <rPh sb="2" eb="4">
      <t>ショクイン</t>
    </rPh>
    <rPh sb="4" eb="8">
      <t>ショグウカイゼン</t>
    </rPh>
    <rPh sb="8" eb="10">
      <t>ヒョウカ</t>
    </rPh>
    <rPh sb="10" eb="11">
      <t>リョウ</t>
    </rPh>
    <phoneticPr fontId="6"/>
  </si>
  <si>
    <t>看護職員処遇改善評価料41</t>
    <rPh sb="0" eb="2">
      <t>カンゴ</t>
    </rPh>
    <rPh sb="2" eb="4">
      <t>ショクイン</t>
    </rPh>
    <rPh sb="4" eb="8">
      <t>ショグウカイゼン</t>
    </rPh>
    <rPh sb="8" eb="10">
      <t>ヒョウカ</t>
    </rPh>
    <rPh sb="10" eb="11">
      <t>リョウ</t>
    </rPh>
    <phoneticPr fontId="6"/>
  </si>
  <si>
    <t>看護職員処遇改善評価料40</t>
    <rPh sb="0" eb="2">
      <t>カンゴ</t>
    </rPh>
    <rPh sb="2" eb="4">
      <t>ショクイン</t>
    </rPh>
    <rPh sb="4" eb="8">
      <t>ショグウカイゼン</t>
    </rPh>
    <rPh sb="8" eb="10">
      <t>ヒョウカ</t>
    </rPh>
    <rPh sb="10" eb="11">
      <t>リョウ</t>
    </rPh>
    <phoneticPr fontId="6"/>
  </si>
  <si>
    <t>看護職員処遇改善評価料39</t>
    <rPh sb="0" eb="2">
      <t>カンゴ</t>
    </rPh>
    <rPh sb="2" eb="4">
      <t>ショクイン</t>
    </rPh>
    <rPh sb="4" eb="8">
      <t>ショグウカイゼン</t>
    </rPh>
    <rPh sb="8" eb="10">
      <t>ヒョウカ</t>
    </rPh>
    <rPh sb="10" eb="11">
      <t>リョウ</t>
    </rPh>
    <phoneticPr fontId="6"/>
  </si>
  <si>
    <t>看護職員処遇改善評価料38</t>
    <rPh sb="0" eb="2">
      <t>カンゴ</t>
    </rPh>
    <rPh sb="2" eb="4">
      <t>ショクイン</t>
    </rPh>
    <rPh sb="4" eb="8">
      <t>ショグウカイゼン</t>
    </rPh>
    <rPh sb="8" eb="10">
      <t>ヒョウカ</t>
    </rPh>
    <rPh sb="10" eb="11">
      <t>リョウ</t>
    </rPh>
    <phoneticPr fontId="6"/>
  </si>
  <si>
    <t>看護職員処遇改善評価料37</t>
    <rPh sb="0" eb="2">
      <t>カンゴ</t>
    </rPh>
    <rPh sb="2" eb="4">
      <t>ショクイン</t>
    </rPh>
    <rPh sb="4" eb="8">
      <t>ショグウカイゼン</t>
    </rPh>
    <rPh sb="8" eb="10">
      <t>ヒョウカ</t>
    </rPh>
    <rPh sb="10" eb="11">
      <t>リョウ</t>
    </rPh>
    <phoneticPr fontId="6"/>
  </si>
  <si>
    <t>看護職員処遇改善評価料36</t>
    <rPh sb="0" eb="2">
      <t>カンゴ</t>
    </rPh>
    <rPh sb="2" eb="4">
      <t>ショクイン</t>
    </rPh>
    <rPh sb="4" eb="8">
      <t>ショグウカイゼン</t>
    </rPh>
    <rPh sb="8" eb="10">
      <t>ヒョウカ</t>
    </rPh>
    <rPh sb="10" eb="11">
      <t>リョウ</t>
    </rPh>
    <phoneticPr fontId="6"/>
  </si>
  <si>
    <t>看護職員処遇改善評価料35</t>
    <rPh sb="0" eb="2">
      <t>カンゴ</t>
    </rPh>
    <rPh sb="2" eb="4">
      <t>ショクイン</t>
    </rPh>
    <rPh sb="4" eb="8">
      <t>ショグウカイゼン</t>
    </rPh>
    <rPh sb="8" eb="10">
      <t>ヒョウカ</t>
    </rPh>
    <rPh sb="10" eb="11">
      <t>リョウ</t>
    </rPh>
    <phoneticPr fontId="6"/>
  </si>
  <si>
    <t>看護職員処遇改善評価料34</t>
    <rPh sb="0" eb="2">
      <t>カンゴ</t>
    </rPh>
    <rPh sb="2" eb="4">
      <t>ショクイン</t>
    </rPh>
    <rPh sb="4" eb="8">
      <t>ショグウカイゼン</t>
    </rPh>
    <rPh sb="8" eb="10">
      <t>ヒョウカ</t>
    </rPh>
    <rPh sb="10" eb="11">
      <t>リョウ</t>
    </rPh>
    <phoneticPr fontId="6"/>
  </si>
  <si>
    <t>看護職員処遇改善評価料33</t>
    <rPh sb="0" eb="2">
      <t>カンゴ</t>
    </rPh>
    <rPh sb="2" eb="4">
      <t>ショクイン</t>
    </rPh>
    <rPh sb="4" eb="8">
      <t>ショグウカイゼン</t>
    </rPh>
    <rPh sb="8" eb="10">
      <t>ヒョウカ</t>
    </rPh>
    <rPh sb="10" eb="11">
      <t>リョウ</t>
    </rPh>
    <phoneticPr fontId="6"/>
  </si>
  <si>
    <t>看護職員処遇改善評価料32</t>
    <rPh sb="0" eb="2">
      <t>カンゴ</t>
    </rPh>
    <rPh sb="2" eb="4">
      <t>ショクイン</t>
    </rPh>
    <rPh sb="4" eb="8">
      <t>ショグウカイゼン</t>
    </rPh>
    <rPh sb="8" eb="10">
      <t>ヒョウカ</t>
    </rPh>
    <rPh sb="10" eb="11">
      <t>リョウ</t>
    </rPh>
    <phoneticPr fontId="6"/>
  </si>
  <si>
    <t>看護職員処遇改善評価料31</t>
    <rPh sb="0" eb="2">
      <t>カンゴ</t>
    </rPh>
    <rPh sb="2" eb="4">
      <t>ショクイン</t>
    </rPh>
    <rPh sb="4" eb="8">
      <t>ショグウカイゼン</t>
    </rPh>
    <rPh sb="8" eb="10">
      <t>ヒョウカ</t>
    </rPh>
    <rPh sb="10" eb="11">
      <t>リョウ</t>
    </rPh>
    <phoneticPr fontId="6"/>
  </si>
  <si>
    <t>看護職員処遇改善評価料30</t>
    <rPh sb="0" eb="2">
      <t>カンゴ</t>
    </rPh>
    <rPh sb="2" eb="4">
      <t>ショクイン</t>
    </rPh>
    <rPh sb="4" eb="8">
      <t>ショグウカイゼン</t>
    </rPh>
    <rPh sb="8" eb="10">
      <t>ヒョウカ</t>
    </rPh>
    <rPh sb="10" eb="11">
      <t>リョウ</t>
    </rPh>
    <phoneticPr fontId="6"/>
  </si>
  <si>
    <t>看護職員処遇改善評価料29</t>
    <rPh sb="0" eb="2">
      <t>カンゴ</t>
    </rPh>
    <rPh sb="2" eb="4">
      <t>ショクイン</t>
    </rPh>
    <rPh sb="4" eb="8">
      <t>ショグウカイゼン</t>
    </rPh>
    <rPh sb="8" eb="10">
      <t>ヒョウカ</t>
    </rPh>
    <rPh sb="10" eb="11">
      <t>リョウ</t>
    </rPh>
    <phoneticPr fontId="6"/>
  </si>
  <si>
    <t>看護職員処遇改善評価料28</t>
    <rPh sb="0" eb="2">
      <t>カンゴ</t>
    </rPh>
    <rPh sb="2" eb="4">
      <t>ショクイン</t>
    </rPh>
    <rPh sb="4" eb="8">
      <t>ショグウカイゼン</t>
    </rPh>
    <rPh sb="8" eb="10">
      <t>ヒョウカ</t>
    </rPh>
    <rPh sb="10" eb="11">
      <t>リョウ</t>
    </rPh>
    <phoneticPr fontId="6"/>
  </si>
  <si>
    <t>看護職員処遇改善評価料27</t>
    <rPh sb="0" eb="2">
      <t>カンゴ</t>
    </rPh>
    <rPh sb="2" eb="4">
      <t>ショクイン</t>
    </rPh>
    <rPh sb="4" eb="8">
      <t>ショグウカイゼン</t>
    </rPh>
    <rPh sb="8" eb="10">
      <t>ヒョウカ</t>
    </rPh>
    <rPh sb="10" eb="11">
      <t>リョウ</t>
    </rPh>
    <phoneticPr fontId="6"/>
  </si>
  <si>
    <t>看護職員処遇改善評価料26</t>
    <rPh sb="0" eb="2">
      <t>カンゴ</t>
    </rPh>
    <rPh sb="2" eb="4">
      <t>ショクイン</t>
    </rPh>
    <rPh sb="4" eb="8">
      <t>ショグウカイゼン</t>
    </rPh>
    <rPh sb="8" eb="10">
      <t>ヒョウカ</t>
    </rPh>
    <rPh sb="10" eb="11">
      <t>リョウ</t>
    </rPh>
    <phoneticPr fontId="6"/>
  </si>
  <si>
    <t>看護職員処遇改善評価料25</t>
    <rPh sb="0" eb="2">
      <t>カンゴ</t>
    </rPh>
    <rPh sb="2" eb="4">
      <t>ショクイン</t>
    </rPh>
    <rPh sb="4" eb="8">
      <t>ショグウカイゼン</t>
    </rPh>
    <rPh sb="8" eb="10">
      <t>ヒョウカ</t>
    </rPh>
    <rPh sb="10" eb="11">
      <t>リョウ</t>
    </rPh>
    <phoneticPr fontId="6"/>
  </si>
  <si>
    <t>看護職員処遇改善評価料24</t>
    <rPh sb="0" eb="2">
      <t>カンゴ</t>
    </rPh>
    <rPh sb="2" eb="4">
      <t>ショクイン</t>
    </rPh>
    <rPh sb="4" eb="8">
      <t>ショグウカイゼン</t>
    </rPh>
    <rPh sb="8" eb="10">
      <t>ヒョウカ</t>
    </rPh>
    <rPh sb="10" eb="11">
      <t>リョウ</t>
    </rPh>
    <phoneticPr fontId="6"/>
  </si>
  <si>
    <t>看護職員処遇改善評価料23</t>
    <rPh sb="0" eb="2">
      <t>カンゴ</t>
    </rPh>
    <rPh sb="2" eb="4">
      <t>ショクイン</t>
    </rPh>
    <rPh sb="4" eb="8">
      <t>ショグウカイゼン</t>
    </rPh>
    <rPh sb="8" eb="10">
      <t>ヒョウカ</t>
    </rPh>
    <rPh sb="10" eb="11">
      <t>リョウ</t>
    </rPh>
    <phoneticPr fontId="6"/>
  </si>
  <si>
    <t>看護職員処遇改善評価料22</t>
    <rPh sb="0" eb="2">
      <t>カンゴ</t>
    </rPh>
    <rPh sb="2" eb="4">
      <t>ショクイン</t>
    </rPh>
    <rPh sb="4" eb="8">
      <t>ショグウカイゼン</t>
    </rPh>
    <rPh sb="8" eb="10">
      <t>ヒョウカ</t>
    </rPh>
    <rPh sb="10" eb="11">
      <t>リョウ</t>
    </rPh>
    <phoneticPr fontId="6"/>
  </si>
  <si>
    <t>看護職員処遇改善評価料21</t>
    <rPh sb="0" eb="2">
      <t>カンゴ</t>
    </rPh>
    <rPh sb="2" eb="4">
      <t>ショクイン</t>
    </rPh>
    <rPh sb="4" eb="8">
      <t>ショグウカイゼン</t>
    </rPh>
    <rPh sb="8" eb="10">
      <t>ヒョウカ</t>
    </rPh>
    <rPh sb="10" eb="11">
      <t>リョウ</t>
    </rPh>
    <phoneticPr fontId="6"/>
  </si>
  <si>
    <t>看護職員処遇改善評価料20</t>
    <rPh sb="0" eb="2">
      <t>カンゴ</t>
    </rPh>
    <rPh sb="2" eb="4">
      <t>ショクイン</t>
    </rPh>
    <rPh sb="4" eb="8">
      <t>ショグウカイゼン</t>
    </rPh>
    <rPh sb="8" eb="10">
      <t>ヒョウカ</t>
    </rPh>
    <rPh sb="10" eb="11">
      <t>リョウ</t>
    </rPh>
    <phoneticPr fontId="6"/>
  </si>
  <si>
    <t>看護職員処遇改善評価料19</t>
    <rPh sb="0" eb="2">
      <t>カンゴ</t>
    </rPh>
    <rPh sb="2" eb="4">
      <t>ショクイン</t>
    </rPh>
    <rPh sb="4" eb="8">
      <t>ショグウカイゼン</t>
    </rPh>
    <rPh sb="8" eb="10">
      <t>ヒョウカ</t>
    </rPh>
    <rPh sb="10" eb="11">
      <t>リョウ</t>
    </rPh>
    <phoneticPr fontId="6"/>
  </si>
  <si>
    <t>看護職員処遇改善評価料18</t>
    <rPh sb="0" eb="2">
      <t>カンゴ</t>
    </rPh>
    <rPh sb="2" eb="4">
      <t>ショクイン</t>
    </rPh>
    <rPh sb="4" eb="8">
      <t>ショグウカイゼン</t>
    </rPh>
    <rPh sb="8" eb="10">
      <t>ヒョウカ</t>
    </rPh>
    <rPh sb="10" eb="11">
      <t>リョウ</t>
    </rPh>
    <phoneticPr fontId="6"/>
  </si>
  <si>
    <t>看護職員処遇改善評価料17</t>
    <rPh sb="0" eb="2">
      <t>カンゴ</t>
    </rPh>
    <rPh sb="2" eb="4">
      <t>ショクイン</t>
    </rPh>
    <rPh sb="4" eb="8">
      <t>ショグウカイゼン</t>
    </rPh>
    <rPh sb="8" eb="10">
      <t>ヒョウカ</t>
    </rPh>
    <rPh sb="10" eb="11">
      <t>リョウ</t>
    </rPh>
    <phoneticPr fontId="6"/>
  </si>
  <si>
    <t>看護職員処遇改善評価料16</t>
    <rPh sb="0" eb="2">
      <t>カンゴ</t>
    </rPh>
    <rPh sb="2" eb="4">
      <t>ショクイン</t>
    </rPh>
    <rPh sb="4" eb="8">
      <t>ショグウカイゼン</t>
    </rPh>
    <rPh sb="8" eb="10">
      <t>ヒョウカ</t>
    </rPh>
    <rPh sb="10" eb="11">
      <t>リョウ</t>
    </rPh>
    <phoneticPr fontId="6"/>
  </si>
  <si>
    <t>看護職員処遇改善評価料15</t>
    <rPh sb="0" eb="2">
      <t>カンゴ</t>
    </rPh>
    <rPh sb="2" eb="4">
      <t>ショクイン</t>
    </rPh>
    <rPh sb="4" eb="8">
      <t>ショグウカイゼン</t>
    </rPh>
    <rPh sb="8" eb="10">
      <t>ヒョウカ</t>
    </rPh>
    <rPh sb="10" eb="11">
      <t>リョウ</t>
    </rPh>
    <phoneticPr fontId="6"/>
  </si>
  <si>
    <t>看護職員処遇改善評価料14</t>
    <rPh sb="0" eb="2">
      <t>カンゴ</t>
    </rPh>
    <rPh sb="2" eb="4">
      <t>ショクイン</t>
    </rPh>
    <rPh sb="4" eb="8">
      <t>ショグウカイゼン</t>
    </rPh>
    <rPh sb="8" eb="10">
      <t>ヒョウカ</t>
    </rPh>
    <rPh sb="10" eb="11">
      <t>リョウ</t>
    </rPh>
    <phoneticPr fontId="6"/>
  </si>
  <si>
    <t>看護職員処遇改善評価料13</t>
    <rPh sb="0" eb="2">
      <t>カンゴ</t>
    </rPh>
    <rPh sb="2" eb="4">
      <t>ショクイン</t>
    </rPh>
    <rPh sb="4" eb="8">
      <t>ショグウカイゼン</t>
    </rPh>
    <rPh sb="8" eb="10">
      <t>ヒョウカ</t>
    </rPh>
    <rPh sb="10" eb="11">
      <t>リョウ</t>
    </rPh>
    <phoneticPr fontId="6"/>
  </si>
  <si>
    <t>看護職員処遇改善評価料12</t>
    <rPh sb="0" eb="2">
      <t>カンゴ</t>
    </rPh>
    <rPh sb="2" eb="4">
      <t>ショクイン</t>
    </rPh>
    <rPh sb="4" eb="8">
      <t>ショグウカイゼン</t>
    </rPh>
    <rPh sb="8" eb="10">
      <t>ヒョウカ</t>
    </rPh>
    <rPh sb="10" eb="11">
      <t>リョウ</t>
    </rPh>
    <phoneticPr fontId="6"/>
  </si>
  <si>
    <t>看護職員処遇改善評価料11</t>
    <rPh sb="0" eb="2">
      <t>カンゴ</t>
    </rPh>
    <rPh sb="2" eb="4">
      <t>ショクイン</t>
    </rPh>
    <rPh sb="4" eb="8">
      <t>ショグウカイゼン</t>
    </rPh>
    <rPh sb="8" eb="10">
      <t>ヒョウカ</t>
    </rPh>
    <rPh sb="10" eb="11">
      <t>リョウ</t>
    </rPh>
    <phoneticPr fontId="6"/>
  </si>
  <si>
    <t>看護職員処遇改善評価料10</t>
    <rPh sb="0" eb="2">
      <t>カンゴ</t>
    </rPh>
    <rPh sb="2" eb="4">
      <t>ショクイン</t>
    </rPh>
    <rPh sb="4" eb="8">
      <t>ショグウカイゼン</t>
    </rPh>
    <rPh sb="8" eb="10">
      <t>ヒョウカ</t>
    </rPh>
    <rPh sb="10" eb="11">
      <t>リョウ</t>
    </rPh>
    <phoneticPr fontId="6"/>
  </si>
  <si>
    <t>看護職員処遇改善評価料9</t>
    <rPh sb="0" eb="2">
      <t>カンゴ</t>
    </rPh>
    <rPh sb="2" eb="4">
      <t>ショクイン</t>
    </rPh>
    <rPh sb="4" eb="8">
      <t>ショグウカイゼン</t>
    </rPh>
    <rPh sb="8" eb="10">
      <t>ヒョウカ</t>
    </rPh>
    <rPh sb="10" eb="11">
      <t>リョウ</t>
    </rPh>
    <phoneticPr fontId="6"/>
  </si>
  <si>
    <t>看護職員処遇改善評価料8</t>
    <rPh sb="0" eb="2">
      <t>カンゴ</t>
    </rPh>
    <rPh sb="2" eb="4">
      <t>ショクイン</t>
    </rPh>
    <rPh sb="4" eb="8">
      <t>ショグウカイゼン</t>
    </rPh>
    <rPh sb="8" eb="10">
      <t>ヒョウカ</t>
    </rPh>
    <rPh sb="10" eb="11">
      <t>リョウ</t>
    </rPh>
    <phoneticPr fontId="6"/>
  </si>
  <si>
    <t>看護職員処遇改善評価料7</t>
    <rPh sb="0" eb="2">
      <t>カンゴ</t>
    </rPh>
    <rPh sb="2" eb="4">
      <t>ショクイン</t>
    </rPh>
    <rPh sb="4" eb="8">
      <t>ショグウカイゼン</t>
    </rPh>
    <rPh sb="8" eb="10">
      <t>ヒョウカ</t>
    </rPh>
    <rPh sb="10" eb="11">
      <t>リョウ</t>
    </rPh>
    <phoneticPr fontId="6"/>
  </si>
  <si>
    <t>看護職員処遇改善評価料6</t>
    <rPh sb="0" eb="2">
      <t>カンゴ</t>
    </rPh>
    <rPh sb="2" eb="4">
      <t>ショクイン</t>
    </rPh>
    <rPh sb="4" eb="8">
      <t>ショグウカイゼン</t>
    </rPh>
    <rPh sb="8" eb="10">
      <t>ヒョウカ</t>
    </rPh>
    <rPh sb="10" eb="11">
      <t>リョウ</t>
    </rPh>
    <phoneticPr fontId="6"/>
  </si>
  <si>
    <t>看護職員処遇改善評価料5</t>
    <rPh sb="0" eb="2">
      <t>カンゴ</t>
    </rPh>
    <rPh sb="2" eb="4">
      <t>ショクイン</t>
    </rPh>
    <rPh sb="4" eb="8">
      <t>ショグウカイゼン</t>
    </rPh>
    <rPh sb="8" eb="10">
      <t>ヒョウカ</t>
    </rPh>
    <rPh sb="10" eb="11">
      <t>リョウ</t>
    </rPh>
    <phoneticPr fontId="6"/>
  </si>
  <si>
    <t>看護職員処遇改善評価料4</t>
    <rPh sb="0" eb="2">
      <t>カンゴ</t>
    </rPh>
    <rPh sb="2" eb="4">
      <t>ショクイン</t>
    </rPh>
    <rPh sb="4" eb="8">
      <t>ショグウカイゼン</t>
    </rPh>
    <rPh sb="8" eb="10">
      <t>ヒョウカ</t>
    </rPh>
    <rPh sb="10" eb="11">
      <t>リョウ</t>
    </rPh>
    <phoneticPr fontId="6"/>
  </si>
  <si>
    <t>看護職員処遇改善評価料3</t>
    <rPh sb="0" eb="2">
      <t>カンゴ</t>
    </rPh>
    <rPh sb="2" eb="4">
      <t>ショクイン</t>
    </rPh>
    <rPh sb="4" eb="8">
      <t>ショグウカイゼン</t>
    </rPh>
    <rPh sb="8" eb="10">
      <t>ヒョウカ</t>
    </rPh>
    <rPh sb="10" eb="11">
      <t>リョウ</t>
    </rPh>
    <phoneticPr fontId="6"/>
  </si>
  <si>
    <t>看護職員処遇改善評価料2</t>
    <rPh sb="0" eb="2">
      <t>カンゴ</t>
    </rPh>
    <rPh sb="2" eb="4">
      <t>ショクイン</t>
    </rPh>
    <rPh sb="4" eb="8">
      <t>ショグウカイゼン</t>
    </rPh>
    <rPh sb="8" eb="10">
      <t>ヒョウカ</t>
    </rPh>
    <rPh sb="10" eb="11">
      <t>リョウ</t>
    </rPh>
    <phoneticPr fontId="6"/>
  </si>
  <si>
    <t>看護職員処遇改善評価料1</t>
    <rPh sb="0" eb="2">
      <t>カンゴ</t>
    </rPh>
    <rPh sb="2" eb="4">
      <t>ショクイン</t>
    </rPh>
    <rPh sb="4" eb="8">
      <t>ショグウカイゼン</t>
    </rPh>
    <rPh sb="8" eb="10">
      <t>ヒョウカ</t>
    </rPh>
    <rPh sb="10" eb="11">
      <t>リョウ</t>
    </rPh>
    <phoneticPr fontId="6"/>
  </si>
  <si>
    <t>未満</t>
    <rPh sb="0" eb="2">
      <t>ミマン</t>
    </rPh>
    <phoneticPr fontId="6"/>
  </si>
  <si>
    <t>以上</t>
    <rPh sb="0" eb="2">
      <t>イジョウ</t>
    </rPh>
    <phoneticPr fontId="6"/>
  </si>
  <si>
    <t>点数</t>
    <rPh sb="0" eb="2">
      <t>テンスウ</t>
    </rPh>
    <phoneticPr fontId="6"/>
  </si>
  <si>
    <t>看護職員処遇改善評価料の区分</t>
    <rPh sb="0" eb="2">
      <t>カンゴ</t>
    </rPh>
    <rPh sb="2" eb="4">
      <t>ショクイン</t>
    </rPh>
    <rPh sb="4" eb="8">
      <t>ショグウカイゼン</t>
    </rPh>
    <rPh sb="8" eb="10">
      <t>ヒョウカ</t>
    </rPh>
    <rPh sb="10" eb="11">
      <t>リョウ</t>
    </rPh>
    <rPh sb="12" eb="14">
      <t>クブン</t>
    </rPh>
    <phoneticPr fontId="6"/>
  </si>
  <si>
    <t>【Ａ】</t>
    <phoneticPr fontId="6"/>
  </si>
  <si>
    <t>⑤賃金改善実施期間において賃金の改善措置が実施される場合の当該措置の対象職員の賃金総額</t>
    <rPh sb="1" eb="3">
      <t>チンギン</t>
    </rPh>
    <rPh sb="3" eb="5">
      <t>カイゼン</t>
    </rPh>
    <rPh sb="5" eb="7">
      <t>ジッシ</t>
    </rPh>
    <rPh sb="7" eb="9">
      <t>キカン</t>
    </rPh>
    <rPh sb="13" eb="15">
      <t>チンギン</t>
    </rPh>
    <rPh sb="16" eb="18">
      <t>カイゼン</t>
    </rPh>
    <rPh sb="18" eb="20">
      <t>ソチ</t>
    </rPh>
    <phoneticPr fontId="1"/>
  </si>
  <si>
    <t>保険医療機関コード</t>
    <phoneticPr fontId="1"/>
  </si>
  <si>
    <t>該当する届出</t>
    <rPh sb="0" eb="2">
      <t>ガイトウ</t>
    </rPh>
    <rPh sb="4" eb="6">
      <t>トドケデ</t>
    </rPh>
    <phoneticPr fontId="6"/>
  </si>
  <si>
    <t>開設者名：</t>
    <rPh sb="0" eb="2">
      <t>カイセツ</t>
    </rPh>
    <rPh sb="2" eb="3">
      <t>シャ</t>
    </rPh>
    <rPh sb="3" eb="4">
      <t>メイ</t>
    </rPh>
    <phoneticPr fontId="1"/>
  </si>
  <si>
    <t>保険医療機関名</t>
    <rPh sb="0" eb="2">
      <t>ホケン</t>
    </rPh>
    <rPh sb="2" eb="4">
      <t>イリョウ</t>
    </rPh>
    <rPh sb="4" eb="6">
      <t>キカン</t>
    </rPh>
    <rPh sb="6" eb="7">
      <t>メイ</t>
    </rPh>
    <phoneticPr fontId="1"/>
  </si>
  <si>
    <t>②新規届出時又は４月１日時点における区分</t>
    <rPh sb="1" eb="3">
      <t>シンキ</t>
    </rPh>
    <rPh sb="3" eb="5">
      <t>トドケデ</t>
    </rPh>
    <rPh sb="5" eb="6">
      <t>ジ</t>
    </rPh>
    <rPh sb="6" eb="7">
      <t>マタ</t>
    </rPh>
    <rPh sb="9" eb="10">
      <t>ガツ</t>
    </rPh>
    <rPh sb="11" eb="12">
      <t>ニチ</t>
    </rPh>
    <rPh sb="12" eb="14">
      <t>ジテン</t>
    </rPh>
    <rPh sb="18" eb="20">
      <t>クブン</t>
    </rPh>
    <phoneticPr fontId="1"/>
  </si>
  <si>
    <t>③賃金改善実施期間における、延べ入院患者数の見込み</t>
    <rPh sb="1" eb="3">
      <t>チンギン</t>
    </rPh>
    <rPh sb="3" eb="5">
      <t>カイゼン</t>
    </rPh>
    <rPh sb="5" eb="7">
      <t>ジッシ</t>
    </rPh>
    <rPh sb="7" eb="9">
      <t>キカン</t>
    </rPh>
    <rPh sb="14" eb="15">
      <t>ノ</t>
    </rPh>
    <rPh sb="16" eb="18">
      <t>ニュウイン</t>
    </rPh>
    <rPh sb="18" eb="21">
      <t>カンジャスウ</t>
    </rPh>
    <phoneticPr fontId="1"/>
  </si>
  <si>
    <t>④本評価料による収入の見込額（②×③×10円）</t>
    <rPh sb="1" eb="2">
      <t>ホン</t>
    </rPh>
    <rPh sb="2" eb="4">
      <t>ヒョウカ</t>
    </rPh>
    <rPh sb="4" eb="5">
      <t>リョウ</t>
    </rPh>
    <rPh sb="8" eb="10">
      <t>シュウニュウ</t>
    </rPh>
    <rPh sb="11" eb="13">
      <t>ミコ</t>
    </rPh>
    <rPh sb="13" eb="14">
      <t>ガク</t>
    </rPh>
    <rPh sb="21" eb="22">
      <t>エン</t>
    </rPh>
    <phoneticPr fontId="1"/>
  </si>
  <si>
    <t>Ⅳ．看護職員等（保健師、助産師、看護師及び准看護師）に係る事項</t>
    <rPh sb="2" eb="4">
      <t>カンゴ</t>
    </rPh>
    <rPh sb="4" eb="6">
      <t>ショクイン</t>
    </rPh>
    <rPh sb="6" eb="7">
      <t>ナド</t>
    </rPh>
    <rPh sb="27" eb="28">
      <t>カカ</t>
    </rPh>
    <rPh sb="29" eb="31">
      <t>ジコウ</t>
    </rPh>
    <phoneticPr fontId="1"/>
  </si>
  <si>
    <r>
      <t>Ⅴ．処遇改善の対象に加える看護職員等（保健師、助産師、看護師及び准看護師）以外の</t>
    </r>
    <r>
      <rPr>
        <b/>
        <sz val="11"/>
        <color rgb="FF0070C0"/>
        <rFont val="ＭＳ ゴシック"/>
        <family val="3"/>
        <charset val="128"/>
      </rPr>
      <t/>
    </r>
    <rPh sb="2" eb="4">
      <t>ショグウ</t>
    </rPh>
    <rPh sb="4" eb="6">
      <t>カイゼン</t>
    </rPh>
    <rPh sb="7" eb="9">
      <t>タイショウ</t>
    </rPh>
    <rPh sb="10" eb="11">
      <t>クワ</t>
    </rPh>
    <rPh sb="13" eb="15">
      <t>カンゴ</t>
    </rPh>
    <rPh sb="15" eb="17">
      <t>ショクイン</t>
    </rPh>
    <rPh sb="17" eb="18">
      <t>ナド</t>
    </rPh>
    <rPh sb="37" eb="39">
      <t>イガイ</t>
    </rPh>
    <phoneticPr fontId="1"/>
  </si>
  <si>
    <t>職員に係る事項</t>
    <phoneticPr fontId="1"/>
  </si>
  <si>
    <t>⑬賃金改善の対象に加える看護職員等（保健師、助産師、看護師及び准看護師）以外の職員の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16" eb="17">
      <t>ナド</t>
    </rPh>
    <rPh sb="36" eb="38">
      <t>イガイ</t>
    </rPh>
    <rPh sb="39" eb="41">
      <t>ショクイン</t>
    </rPh>
    <phoneticPr fontId="1"/>
  </si>
  <si>
    <t>開設者名：</t>
    <rPh sb="0" eb="3">
      <t>カイセツシャ</t>
    </rPh>
    <rPh sb="3" eb="4">
      <t>メイ</t>
    </rPh>
    <phoneticPr fontId="1"/>
  </si>
  <si>
    <t>Ⅲ．看護職員等（保健師、助産師、看護師及び准看護師）に係る事項</t>
    <rPh sb="2" eb="4">
      <t>カンゴ</t>
    </rPh>
    <rPh sb="4" eb="6">
      <t>ショクイン</t>
    </rPh>
    <rPh sb="27" eb="28">
      <t>カカ</t>
    </rPh>
    <rPh sb="29" eb="31">
      <t>ジコウ</t>
    </rPh>
    <phoneticPr fontId="1"/>
  </si>
  <si>
    <t>⑦看護職員等（保健師、助産師、看護師及び准看護師）の常勤換算数</t>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1"/>
  </si>
  <si>
    <t>Ⅳ．処遇改善の対象に加える看護職員等（保健師、助産師、看護師及び准看護師）以外の</t>
    <rPh sb="2" eb="4">
      <t>ショグウ</t>
    </rPh>
    <rPh sb="4" eb="6">
      <t>カイゼン</t>
    </rPh>
    <rPh sb="7" eb="9">
      <t>タイショウ</t>
    </rPh>
    <rPh sb="10" eb="11">
      <t>クワ</t>
    </rPh>
    <rPh sb="13" eb="15">
      <t>カンゴ</t>
    </rPh>
    <rPh sb="15" eb="17">
      <t>ショクイン</t>
    </rPh>
    <rPh sb="37" eb="39">
      <t>イガイ</t>
    </rPh>
    <phoneticPr fontId="1"/>
  </si>
  <si>
    <t>⑫賃金改善の対象に加える看護職員等（保健師、助産師、看護師及び准看護師）以外の職員の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36" eb="38">
      <t>イガイ</t>
    </rPh>
    <rPh sb="39" eb="41">
      <t>ショクイン</t>
    </rPh>
    <phoneticPr fontId="1"/>
  </si>
  <si>
    <t>⑩ベア等による引上げ分</t>
    <rPh sb="3" eb="4">
      <t>トウ</t>
    </rPh>
    <rPh sb="7" eb="8">
      <t>ヒ</t>
    </rPh>
    <rPh sb="8" eb="9">
      <t>ア</t>
    </rPh>
    <rPh sb="10" eb="11">
      <t>ブン</t>
    </rPh>
    <phoneticPr fontId="1"/>
  </si>
  <si>
    <t>⑪ベア等の割合（⑩÷⑨）</t>
    <rPh sb="3" eb="4">
      <t>トウ</t>
    </rPh>
    <rPh sb="5" eb="7">
      <t>ワリアイ</t>
    </rPh>
    <phoneticPr fontId="1"/>
  </si>
  <si>
    <t>⑮ベア等による引上げ分</t>
    <rPh sb="3" eb="4">
      <t>トウ</t>
    </rPh>
    <rPh sb="7" eb="8">
      <t>ヒ</t>
    </rPh>
    <rPh sb="8" eb="9">
      <t>ア</t>
    </rPh>
    <rPh sb="10" eb="11">
      <t>ブン</t>
    </rPh>
    <phoneticPr fontId="1"/>
  </si>
  <si>
    <t>⑯ベア等の割合（⑮÷⑭）</t>
    <rPh sb="3" eb="4">
      <t>トウ</t>
    </rPh>
    <rPh sb="5" eb="7">
      <t>ワリアイ</t>
    </rPh>
    <phoneticPr fontId="1"/>
  </si>
  <si>
    <r>
      <t>⑰賃金</t>
    </r>
    <r>
      <rPr>
        <sz val="11"/>
        <rFont val="ＭＳ ゴシック"/>
        <family val="3"/>
        <charset val="128"/>
      </rPr>
      <t>の種類</t>
    </r>
    <rPh sb="1" eb="3">
      <t>チンギン</t>
    </rPh>
    <rPh sb="4" eb="6">
      <t>シュルイ</t>
    </rPh>
    <phoneticPr fontId="1"/>
  </si>
  <si>
    <t>⑨ベア等による引上げ分</t>
    <rPh sb="3" eb="4">
      <t>トウ</t>
    </rPh>
    <rPh sb="7" eb="8">
      <t>ヒ</t>
    </rPh>
    <rPh sb="8" eb="9">
      <t>ア</t>
    </rPh>
    <rPh sb="10" eb="11">
      <t>ブン</t>
    </rPh>
    <phoneticPr fontId="1"/>
  </si>
  <si>
    <t>⑩ベア等の割合（⑨÷⑧）</t>
    <rPh sb="3" eb="4">
      <t>トウ</t>
    </rPh>
    <rPh sb="5" eb="7">
      <t>ワリアイ</t>
    </rPh>
    <phoneticPr fontId="1"/>
  </si>
  <si>
    <t>⑭ベア等による引上げ分</t>
    <rPh sb="3" eb="4">
      <t>トウ</t>
    </rPh>
    <rPh sb="7" eb="8">
      <t>ヒ</t>
    </rPh>
    <rPh sb="8" eb="9">
      <t>ア</t>
    </rPh>
    <rPh sb="10" eb="11">
      <t>ブン</t>
    </rPh>
    <phoneticPr fontId="1"/>
  </si>
  <si>
    <t>⑮ベア等の割合（⑭÷⑬）</t>
    <rPh sb="3" eb="4">
      <t>トウ</t>
    </rPh>
    <rPh sb="5" eb="7">
      <t>ワリアイ</t>
    </rPh>
    <phoneticPr fontId="1"/>
  </si>
  <si>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</si>
  <si>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実績等に応じて支払われる手当（新設）</t>
    <phoneticPr fontId="1"/>
  </si>
  <si>
    <t>その他</t>
    <phoneticPr fontId="1"/>
  </si>
  <si>
    <t>実績等に応じて支払われる手当（既存の増額）</t>
    <phoneticPr fontId="1"/>
  </si>
  <si>
    <t>※　算出対象となる３か月の期間の１月当たりの延べ入院患者数の平均の数値（小数点</t>
    <rPh sb="18" eb="19">
      <t>ア</t>
    </rPh>
    <phoneticPr fontId="6"/>
  </si>
  <si>
    <t>【記載上の注意】</t>
    <phoneticPr fontId="1"/>
  </si>
  <si>
    <t>算出を行う月</t>
    <rPh sb="0" eb="2">
      <t>サンシュツ</t>
    </rPh>
    <rPh sb="3" eb="4">
      <t>オコナ</t>
    </rPh>
    <rPh sb="5" eb="6">
      <t>ツキ</t>
    </rPh>
    <phoneticPr fontId="1"/>
  </si>
  <si>
    <t>　　看護職員等（保健師、助産師、看護師及び准看護師）の常勤換算した数の平均の数値</t>
    <phoneticPr fontId="6"/>
  </si>
  <si>
    <t>※　自由診療の患者については、計上しない。公費負担医療や労災保険制度等、診療報</t>
    <phoneticPr fontId="1"/>
  </si>
  <si>
    <t>　　酬点数表に従って医療費が算定される患者については、計上する。</t>
    <phoneticPr fontId="1"/>
  </si>
  <si>
    <t>　　（小数点第二位を四捨五入）を記載すること。</t>
    <rPh sb="3" eb="6">
      <t>ショウスウテン</t>
    </rPh>
    <rPh sb="6" eb="7">
      <t>ダイ</t>
    </rPh>
    <rPh sb="7" eb="8">
      <t>ニ</t>
    </rPh>
    <rPh sb="8" eb="9">
      <t>クライ</t>
    </rPh>
    <rPh sb="10" eb="14">
      <t>シシャゴニュウ</t>
    </rPh>
    <phoneticPr fontId="6"/>
  </si>
  <si>
    <t>　　第二位を四捨五入）を記載すること。</t>
    <rPh sb="2" eb="3">
      <t>ダイ</t>
    </rPh>
    <rPh sb="3" eb="5">
      <t>ニイ</t>
    </rPh>
    <phoneticPr fontId="1"/>
  </si>
  <si>
    <t>件</t>
    <rPh sb="0" eb="1">
      <t>ケン</t>
    </rPh>
    <phoneticPr fontId="1"/>
  </si>
  <si>
    <t>（期間：令和</t>
    <rPh sb="1" eb="3">
      <t>キカン</t>
    </rPh>
    <rPh sb="4" eb="6">
      <t>レイワ</t>
    </rPh>
    <phoneticPr fontId="1"/>
  </si>
  <si>
    <t>１　「①賃金改善実施期間」は、原則４月（年度の途中で当該評価料の新規届出を行う場合、当該評</t>
    <phoneticPr fontId="1"/>
  </si>
  <si>
    <t>価料を算定開始した月）から翌年の３月までの期間をいう。</t>
    <phoneticPr fontId="1"/>
  </si>
  <si>
    <t>２　「③延べ入院患者数」は、本評価料を算定する期間における、延べ入院患者数の見込みを記載す</t>
    <phoneticPr fontId="1"/>
  </si>
  <si>
    <t>ること。（「様式１の延べ入院患者数」×「賃金改善実施期間の月数」とする。）</t>
    <phoneticPr fontId="1"/>
  </si>
  <si>
    <t>３　「⑤賃金改善実施期間において賃金の改善措置が実施される場合の当該措置の対象職員の賃金総</t>
    <phoneticPr fontId="1"/>
  </si>
  <si>
    <t>額」、「⑥本評価料の改善措置が実施されない場合の当該措置の対象職員の賃金総額」、「⑨看護</t>
    <phoneticPr fontId="1"/>
  </si>
  <si>
    <t>職員等（保健師、助産師、看護師及び准看護師）の賃金改善の見込額」、「⑭看護職員等（保健師、</t>
    <phoneticPr fontId="1"/>
  </si>
  <si>
    <t>助産師、看護師及び准看護師）以外の職員の賃金改善の見込額」、「⑩⑮ベア等による引上げ分」</t>
    <phoneticPr fontId="1"/>
  </si>
  <si>
    <t>は、それぞれ賃金改善実施期間における額を記載すること。</t>
    <phoneticPr fontId="1"/>
  </si>
  <si>
    <t>に加える看護職員等（保健師、助産師、看護師及び准看護師）以外の職員の常勤換算数」は、計画</t>
    <phoneticPr fontId="1"/>
  </si>
  <si>
    <t>書を提出する時点で対象となる人数を記載すること。また、小数点第二位を四捨五入した数を記入</t>
    <phoneticPr fontId="1"/>
  </si>
  <si>
    <t>すること。</t>
    <phoneticPr fontId="1"/>
  </si>
  <si>
    <t>遇改善を行う職種であって、保健師、助産師、看護師及び准看護師以外の職種をすべて記載する</t>
    <phoneticPr fontId="1"/>
  </si>
  <si>
    <t>こと。</t>
    <phoneticPr fontId="1"/>
  </si>
  <si>
    <t>改善に関する部分を記載すること。</t>
    <phoneticPr fontId="1"/>
  </si>
  <si>
    <t>１　報告対象年度において複数の種類の点数区分を取得した場合、Ⅰの各項目には、すべての区分・点</t>
    <phoneticPr fontId="1"/>
  </si>
  <si>
    <t>数及び算定期間に係る事項を記載すること。</t>
    <phoneticPr fontId="1"/>
  </si>
  <si>
    <t>の改善措置が実施されなかった場合の当該措置の対象職員の賃金総額」及び「⑨⑭ベア等による引</t>
    <phoneticPr fontId="1"/>
  </si>
  <si>
    <t>上げ分」は、報告対象年度の実績を記載すること。</t>
    <phoneticPr fontId="1"/>
  </si>
  <si>
    <t>に対する定期昇給による賃金上昇分も反映した額を記載すること。</t>
    <phoneticPr fontId="1"/>
  </si>
  <si>
    <t>３　「⑤本評価料の改善措置が実施されなかった場合の当該措置の対象職員の賃金総額」は、対象職員</t>
    <phoneticPr fontId="1"/>
  </si>
  <si>
    <t>に加える看護職員等（保健師、助産師、看護師及び准看護師）以外の職員の常勤換算数」は、報告</t>
    <phoneticPr fontId="1"/>
  </si>
  <si>
    <t>対象年度の各月１日の対象となる職員の平均人数を記載すること。また、小数点第二位を四捨五入</t>
    <phoneticPr fontId="1"/>
  </si>
  <si>
    <t>した数を記入すること。</t>
    <phoneticPr fontId="1"/>
  </si>
  <si>
    <t>善を行った職種であって、保健師、助産師、看護師及び准看護師以外の職種をすべて記載すること。</t>
    <phoneticPr fontId="1"/>
  </si>
  <si>
    <t>２　「④賃金改善実施期間において賃金の改善措置が実施された対象職員の賃金総額」、「⑤本評価料</t>
    <phoneticPr fontId="1"/>
  </si>
  <si>
    <t>４　「⑥本評価料の改善措置が実施されない場合の当該措置の対象職員の賃金総額」は、対象職員に</t>
    <phoneticPr fontId="1"/>
  </si>
  <si>
    <t>対する定期昇給による賃金上昇分も反映した額を記載すること。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</si>
  <si>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6"/>
  </si>
  <si>
    <t>年度）</t>
    <rPh sb="0" eb="1">
      <t>ネン</t>
    </rPh>
    <rPh sb="1" eb="2">
      <t>ド</t>
    </rPh>
    <phoneticPr fontId="1"/>
  </si>
  <si>
    <t>該当するものを選択すること（新規届出時以外は記載を省略して差し支えない。）</t>
    <rPh sb="0" eb="2">
      <t>ガイトウ</t>
    </rPh>
    <rPh sb="7" eb="9">
      <t>センタク</t>
    </rPh>
    <rPh sb="14" eb="16">
      <t>シンキ</t>
    </rPh>
    <rPh sb="16" eb="18">
      <t>トドケデ</t>
    </rPh>
    <rPh sb="18" eb="19">
      <t>ジ</t>
    </rPh>
    <rPh sb="19" eb="21">
      <t>イガイ</t>
    </rPh>
    <rPh sb="22" eb="24">
      <t>キサイ</t>
    </rPh>
    <rPh sb="25" eb="27">
      <t>ショウリャク</t>
    </rPh>
    <rPh sb="29" eb="30">
      <t>サ</t>
    </rPh>
    <rPh sb="31" eb="32">
      <t>ツカ</t>
    </rPh>
    <phoneticPr fontId="6"/>
  </si>
  <si>
    <t>看護職員等の数、延べ入院患者数、【Ａ】の値</t>
    <rPh sb="0" eb="2">
      <t>カンゴ</t>
    </rPh>
    <rPh sb="2" eb="4">
      <t>ショクイン</t>
    </rPh>
    <rPh sb="4" eb="5">
      <t>ナド</t>
    </rPh>
    <rPh sb="6" eb="7">
      <t>カズ</t>
    </rPh>
    <rPh sb="8" eb="9">
      <t>ノ</t>
    </rPh>
    <rPh sb="10" eb="12">
      <t>ニュウイン</t>
    </rPh>
    <rPh sb="12" eb="15">
      <t>カンジャスウ</t>
    </rPh>
    <rPh sb="20" eb="21">
      <t>アタイ</t>
    </rPh>
    <phoneticPr fontId="6"/>
  </si>
  <si>
    <t>⑦は④以上か</t>
    <rPh sb="3" eb="5">
      <t>イジョウ</t>
    </rPh>
    <phoneticPr fontId="1"/>
  </si>
  <si>
    <t>⑥は③以上か</t>
    <rPh sb="3" eb="5">
      <t>イジョウ</t>
    </rPh>
    <phoneticPr fontId="1"/>
  </si>
  <si>
    <t>救急搬送実績：</t>
    <rPh sb="0" eb="2">
      <t>キュウキュウ</t>
    </rPh>
    <rPh sb="2" eb="4">
      <t>ハンソウ</t>
    </rPh>
    <rPh sb="4" eb="6">
      <t>ジッセキ</t>
    </rPh>
    <phoneticPr fontId="1"/>
  </si>
  <si>
    <t>含まれる場合であっても、「⑨看護職員等（保健師、助産師、看護師及び准看護師）の賃金改善の</t>
    <phoneticPr fontId="1"/>
  </si>
  <si>
    <t>見込額」及び「⑭看護職員等（保健師、助産師、看護師及び准看護師）以外の職員の賃金改善の見</t>
    <rPh sb="4" eb="5">
      <t>オヨ</t>
    </rPh>
    <phoneticPr fontId="1"/>
  </si>
  <si>
    <t>込額」には、基本給等の引き上げにより増加した法定福利費等の事業者負担分を含めないこと。</t>
    <phoneticPr fontId="1"/>
  </si>
  <si>
    <t>まれる場合であっても、「⑧看護職員等（保健師、助産師、看護師及び准看護師）の賃金改善の実</t>
    <phoneticPr fontId="1"/>
  </si>
  <si>
    <t>績額」及び「⑬看護職員等（保健師、助産師、看護師及び准看護師）以外の職員の賃金改善の実績</t>
    <rPh sb="3" eb="4">
      <t>オヨ</t>
    </rPh>
    <phoneticPr fontId="1"/>
  </si>
  <si>
    <t>額」には、基本給等の引き上げにより増加した法定福利費等の事業者負担分を含めないこと。</t>
    <phoneticPr fontId="1"/>
  </si>
  <si>
    <t>⑬看護職員等（保健師、助産師、看護師及び准看護師）以外の職員の賃金改善の実績額</t>
    <rPh sb="1" eb="3">
      <t>カンゴ</t>
    </rPh>
    <rPh sb="3" eb="5">
      <t>ショクイン</t>
    </rPh>
    <rPh sb="25" eb="27">
      <t>イガイ</t>
    </rPh>
    <rPh sb="28" eb="30">
      <t>ショクイン</t>
    </rPh>
    <rPh sb="31" eb="33">
      <t>チンギン</t>
    </rPh>
    <rPh sb="33" eb="35">
      <t>カイゼン</t>
    </rPh>
    <rPh sb="36" eb="39">
      <t>ジッセキガク</t>
    </rPh>
    <phoneticPr fontId="1"/>
  </si>
  <si>
    <t>５ 「⑦看護職員等（保健師、助産師、看護師及び准看護師）の常勤換算数」及び「⑫賃金改善の対象</t>
    <phoneticPr fontId="1"/>
  </si>
  <si>
    <t>４　「⑥賃金改善の実績額」に、基本給等の引き上げにより増加した法定福利費等の事業者負担分が含</t>
    <phoneticPr fontId="1"/>
  </si>
  <si>
    <t>６　「⑪看護職員等に加え、賃金の改善措置の対象に加える職種」は、本点数による収入により処遇改</t>
    <phoneticPr fontId="1"/>
  </si>
  <si>
    <t>⑭看護職員等（保健師、助産師、看護師及び准看護師）以外の職員の賃金改善の見込額</t>
    <rPh sb="1" eb="3">
      <t>カンゴ</t>
    </rPh>
    <rPh sb="3" eb="5">
      <t>ショクイン</t>
    </rPh>
    <rPh sb="5" eb="6">
      <t>ナド</t>
    </rPh>
    <rPh sb="25" eb="27">
      <t>イガイ</t>
    </rPh>
    <rPh sb="28" eb="30">
      <t>ショクイン</t>
    </rPh>
    <rPh sb="31" eb="33">
      <t>チンギン</t>
    </rPh>
    <rPh sb="33" eb="35">
      <t>カイゼン</t>
    </rPh>
    <rPh sb="36" eb="38">
      <t>ミコ</t>
    </rPh>
    <rPh sb="38" eb="39">
      <t>ガク</t>
    </rPh>
    <phoneticPr fontId="1"/>
  </si>
  <si>
    <t>８　「⑲賃金改善に関する規定内容」は、「⑱賃上げの担保方法」に記載した根拠規程のうち、賃金</t>
    <phoneticPr fontId="1"/>
  </si>
  <si>
    <t>７　「⑫看護職員等に加え、賃金の改善措置の対象に加える職種」は、本評価料による収入により処</t>
    <phoneticPr fontId="1"/>
  </si>
  <si>
    <t>６　「⑧看護職員等（保健師、助産師、看護師及び准看護師）の常勤換算数」及び「⑬賃金改善の対象</t>
    <phoneticPr fontId="1"/>
  </si>
  <si>
    <t>５　「⑦賃金改善の見込額」に、基本給等の引き上げにより増加した法定福利費等の事業者負担分が</t>
    <phoneticPr fontId="1"/>
  </si>
  <si>
    <t>今回</t>
    <rPh sb="0" eb="2">
      <t>コンカイ</t>
    </rPh>
    <phoneticPr fontId="1"/>
  </si>
  <si>
    <t>前回</t>
    <rPh sb="0" eb="2">
      <t>ゼンカイ</t>
    </rPh>
    <phoneticPr fontId="1"/>
  </si>
  <si>
    <t>様式93</t>
    <rPh sb="0" eb="2">
      <t>ヨウシキ</t>
    </rPh>
    <phoneticPr fontId="6"/>
  </si>
  <si>
    <t>様式93の２</t>
    <rPh sb="0" eb="2">
      <t>ヨウシキ</t>
    </rPh>
    <phoneticPr fontId="1"/>
  </si>
  <si>
    <t>様式93の３</t>
    <rPh sb="0" eb="2">
      <t>ヨウシキ</t>
    </rPh>
    <phoneticPr fontId="1"/>
  </si>
  <si>
    <t>　５のいずれにも該当する場合は、区分の変更を行わないものとする。</t>
    <rPh sb="8" eb="10">
      <t>ガイトウ</t>
    </rPh>
    <rPh sb="12" eb="14">
      <t>バアイ</t>
    </rPh>
    <rPh sb="16" eb="18">
      <t>クブン</t>
    </rPh>
    <rPh sb="19" eb="21">
      <t>ヘンコウ</t>
    </rPh>
    <rPh sb="22" eb="23">
      <t>オコナ</t>
    </rPh>
    <phoneticPr fontId="6"/>
  </si>
  <si>
    <t>４により算出した【Ａ】に基づき、該当する区分</t>
    <rPh sb="4" eb="6">
      <t>サンシュツ</t>
    </rPh>
    <rPh sb="12" eb="13">
      <t>モト</t>
    </rPh>
    <rPh sb="16" eb="18">
      <t>ガイトウ</t>
    </rPh>
    <rPh sb="20" eb="22">
      <t>クブン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</si>
</sst>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_);[Red]\(0\)"/>
  </numFmts>
  <fonts count="17"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b/>
      <sz val="11"/>
      <color rgb="FF0070C0"/>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0"/>
      <name val="ＭＳ ゴシック"/>
      <family val="3"/>
      <charset val="128"/>
    </font>
    <font>
      <u/>
      <sz val="14"/>
      <color rgb="FFFF0000"/>
      <name val="ＭＳ Ｐゴシック"/>
      <family val="3"/>
      <charset val="128"/>
    </font>
    <font>
      <sz val="10"/>
      <color rgb="FFFF0000"/>
      <name val="ＭＳ Ｐゴシック"/>
      <family val="3"/>
      <charset val="128"/>
    </font>
    <font>
      <sz val="11"/>
      <color theme="1"/>
      <name val="ＭＳ ゴシック"/>
      <family val="3"/>
      <charset val="128"/>
    </font>
    <font>
      <sz val="14"/>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59999389629810485"/>
        <bgColor indexed="64"/>
      </patternFill>
    </fill>
  </fills>
  <borders count="4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9" fillId="0" borderId="0" applyFont="0" applyFill="0" applyBorder="0" applyAlignment="0" applyProtection="0">
      <alignment vertical="center"/>
    </xf>
  </cellStyleXfs>
  <cellXfs count="187">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8" xfId="0" applyFont="1" applyFill="1" applyBorder="1" applyAlignment="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37"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Border="1" applyAlignment="1">
      <alignment horizontal="center" vertical="center"/>
    </xf>
    <xf numFmtId="0" fontId="2" fillId="0" borderId="0" xfId="0" applyFont="1" applyBorder="1">
      <alignment vertical="center"/>
    </xf>
    <xf numFmtId="0" fontId="2" fillId="2" borderId="25" xfId="0" applyFont="1" applyFill="1" applyBorder="1">
      <alignment vertical="center"/>
    </xf>
    <xf numFmtId="0" fontId="2" fillId="2" borderId="26" xfId="0" applyFont="1" applyFill="1" applyBorder="1" applyAlignment="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left" vertical="center"/>
    </xf>
    <xf numFmtId="0" fontId="2" fillId="2" borderId="3" xfId="0" applyFont="1" applyFill="1" applyBorder="1" applyAlignment="1">
      <alignment horizontal="left" vertical="center"/>
    </xf>
    <xf numFmtId="0" fontId="2" fillId="0" borderId="3" xfId="0" applyFont="1" applyBorder="1">
      <alignment vertical="center"/>
    </xf>
    <xf numFmtId="0" fontId="2" fillId="2" borderId="14" xfId="0" applyFont="1" applyFill="1" applyBorder="1" applyAlignment="1">
      <alignment horizontal="left" vertical="center"/>
    </xf>
    <xf numFmtId="0" fontId="2" fillId="2" borderId="8" xfId="0" applyFont="1" applyFill="1" applyBorder="1" applyAlignment="1">
      <alignment horizontal="left" vertical="center"/>
    </xf>
    <xf numFmtId="0" fontId="2" fillId="0" borderId="8" xfId="0" applyFont="1" applyFill="1" applyBorder="1">
      <alignment vertical="center"/>
    </xf>
    <xf numFmtId="0" fontId="2" fillId="0" borderId="8" xfId="0" applyFont="1" applyFill="1" applyBorder="1" applyAlignment="1">
      <alignment vertical="center"/>
    </xf>
    <xf numFmtId="0" fontId="2" fillId="0" borderId="9" xfId="0" applyFont="1" applyFill="1" applyBorder="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2" fillId="0" borderId="0" xfId="0" applyFont="1" applyFill="1">
      <alignment vertical="center"/>
    </xf>
    <xf numFmtId="0" fontId="5" fillId="0" borderId="0" xfId="1">
      <alignment vertical="center"/>
    </xf>
    <xf numFmtId="0" fontId="8" fillId="0" borderId="0" xfId="1" applyFont="1">
      <alignment vertical="center"/>
    </xf>
    <xf numFmtId="177" fontId="5" fillId="0" borderId="0" xfId="1" applyNumberFormat="1">
      <alignment vertical="center"/>
    </xf>
    <xf numFmtId="0" fontId="5" fillId="0" borderId="30" xfId="1" applyBorder="1">
      <alignment vertical="center"/>
    </xf>
    <xf numFmtId="178" fontId="5" fillId="0" borderId="0" xfId="1" applyNumberFormat="1">
      <alignment vertical="center"/>
    </xf>
    <xf numFmtId="0" fontId="2" fillId="2" borderId="0" xfId="0" applyFont="1" applyFill="1" applyAlignment="1">
      <alignment horizontal="left" vertical="top" wrapText="1"/>
    </xf>
    <xf numFmtId="0" fontId="10" fillId="0" borderId="0" xfId="1" applyFont="1" applyFill="1">
      <alignment vertical="center"/>
    </xf>
    <xf numFmtId="49" fontId="10" fillId="0" borderId="0" xfId="1" applyNumberFormat="1" applyFont="1" applyFill="1" applyAlignment="1">
      <alignment horizontal="center" vertical="center"/>
    </xf>
    <xf numFmtId="0" fontId="10" fillId="3" borderId="0" xfId="1" applyFont="1" applyFill="1" applyAlignment="1">
      <alignment horizontal="left" vertical="center"/>
    </xf>
    <xf numFmtId="0" fontId="10" fillId="0" borderId="0" xfId="1" applyFont="1" applyFill="1" applyAlignment="1">
      <alignment vertical="center"/>
    </xf>
    <xf numFmtId="0" fontId="10" fillId="4" borderId="0" xfId="1" applyFont="1" applyFill="1" applyAlignment="1">
      <alignment horizontal="center"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40" fontId="10" fillId="0" borderId="0" xfId="2" applyNumberFormat="1" applyFont="1" applyFill="1">
      <alignment vertical="center"/>
    </xf>
    <xf numFmtId="0" fontId="2" fillId="2" borderId="18" xfId="0" applyFont="1" applyFill="1" applyBorder="1">
      <alignment vertical="center"/>
    </xf>
    <xf numFmtId="0" fontId="2" fillId="2" borderId="7" xfId="0" applyFont="1" applyFill="1" applyBorder="1">
      <alignment vertical="center"/>
    </xf>
    <xf numFmtId="0" fontId="2" fillId="2" borderId="19" xfId="0" applyFont="1" applyFill="1" applyBorder="1">
      <alignment vertical="center"/>
    </xf>
    <xf numFmtId="0" fontId="2" fillId="2" borderId="38" xfId="0" applyFont="1" applyFill="1" applyBorder="1">
      <alignment vertical="center"/>
    </xf>
    <xf numFmtId="0" fontId="2" fillId="2" borderId="2" xfId="0" applyFont="1" applyFill="1" applyBorder="1">
      <alignment vertical="center"/>
    </xf>
    <xf numFmtId="0" fontId="2" fillId="2" borderId="34" xfId="0" applyFont="1" applyFill="1" applyBorder="1">
      <alignment vertical="center"/>
    </xf>
    <xf numFmtId="0" fontId="2" fillId="0" borderId="1" xfId="0" applyFont="1" applyFill="1" applyBorder="1" applyAlignment="1">
      <alignment vertical="center"/>
    </xf>
    <xf numFmtId="0" fontId="2" fillId="0" borderId="22" xfId="0" applyFont="1" applyFill="1" applyBorder="1">
      <alignment vertical="center"/>
    </xf>
    <xf numFmtId="0" fontId="2" fillId="0" borderId="23" xfId="0" applyFont="1" applyFill="1" applyBorder="1">
      <alignment vertical="center"/>
    </xf>
    <xf numFmtId="0" fontId="2" fillId="0" borderId="1" xfId="0" applyFont="1" applyFill="1" applyBorder="1" applyAlignment="1">
      <alignment horizontal="righ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vertical="center"/>
    </xf>
    <xf numFmtId="0" fontId="2" fillId="2" borderId="17" xfId="0" applyFont="1" applyFill="1" applyBorder="1" applyAlignment="1">
      <alignment vertical="center"/>
    </xf>
    <xf numFmtId="0" fontId="2" fillId="2" borderId="30" xfId="0" applyFont="1" applyFill="1" applyBorder="1" applyAlignment="1">
      <alignment horizontal="center" vertical="center"/>
    </xf>
    <xf numFmtId="0" fontId="2" fillId="2" borderId="17" xfId="0" applyFont="1" applyFill="1" applyBorder="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5" xfId="0" applyFont="1" applyFill="1" applyBorder="1">
      <alignment vertical="center"/>
    </xf>
    <xf numFmtId="0" fontId="2" fillId="2" borderId="30" xfId="0" applyFont="1" applyFill="1" applyBorder="1">
      <alignment vertical="center"/>
    </xf>
    <xf numFmtId="0" fontId="2" fillId="2" borderId="36"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3" xfId="0" applyFont="1" applyFill="1" applyBorder="1">
      <alignment vertical="center"/>
    </xf>
    <xf numFmtId="0" fontId="2" fillId="0" borderId="26" xfId="0" applyFont="1" applyBorder="1">
      <alignment vertical="center"/>
    </xf>
    <xf numFmtId="0" fontId="2" fillId="2" borderId="7" xfId="0" applyFont="1" applyFill="1" applyBorder="1" applyAlignment="1">
      <alignment horizontal="right" vertical="center"/>
    </xf>
    <xf numFmtId="0" fontId="2" fillId="2" borderId="5" xfId="0" applyFont="1" applyFill="1" applyBorder="1" applyAlignment="1">
      <alignment vertical="center"/>
    </xf>
    <xf numFmtId="0" fontId="2" fillId="0" borderId="15" xfId="0" applyFont="1" applyBorder="1">
      <alignment vertical="center"/>
    </xf>
    <xf numFmtId="0" fontId="2" fillId="0" borderId="16" xfId="0" applyFont="1" applyBorder="1">
      <alignment vertical="center"/>
    </xf>
    <xf numFmtId="0" fontId="2" fillId="2" borderId="1" xfId="0" applyFont="1" applyFill="1" applyBorder="1" applyAlignment="1">
      <alignment vertical="center"/>
    </xf>
    <xf numFmtId="0" fontId="2" fillId="2" borderId="0" xfId="0" applyFont="1" applyFill="1" applyBorder="1" applyAlignment="1">
      <alignment vertical="center"/>
    </xf>
    <xf numFmtId="0" fontId="2" fillId="0" borderId="10" xfId="0" applyFont="1" applyFill="1" applyBorder="1">
      <alignment vertical="center"/>
    </xf>
    <xf numFmtId="0" fontId="2" fillId="2" borderId="39" xfId="0" applyFont="1" applyFill="1" applyBorder="1">
      <alignment vertical="center"/>
    </xf>
    <xf numFmtId="0" fontId="12" fillId="2" borderId="0" xfId="0" applyFont="1" applyFill="1" applyBorder="1">
      <alignment vertical="center"/>
    </xf>
    <xf numFmtId="0" fontId="7" fillId="0" borderId="0" xfId="1" applyFont="1" applyFill="1" applyAlignment="1">
      <alignment horizontal="left" vertical="center"/>
    </xf>
    <xf numFmtId="0" fontId="10" fillId="3" borderId="0" xfId="1" applyFont="1" applyFill="1" applyAlignment="1">
      <alignment horizontal="center" vertical="center"/>
    </xf>
    <xf numFmtId="0" fontId="10" fillId="0" borderId="0" xfId="1" applyFont="1" applyFill="1" applyAlignment="1">
      <alignment horizontal="left" vertical="center"/>
    </xf>
    <xf numFmtId="0" fontId="10" fillId="0" borderId="0" xfId="1" applyFont="1" applyFill="1" applyAlignment="1">
      <alignment horizontal="center" vertical="center"/>
    </xf>
    <xf numFmtId="0" fontId="10" fillId="2" borderId="0" xfId="1" applyFont="1" applyFill="1" applyBorder="1" applyAlignment="1">
      <alignment vertical="center"/>
    </xf>
    <xf numFmtId="0" fontId="13" fillId="0" borderId="0" xfId="1" applyFont="1" applyFill="1" applyAlignment="1">
      <alignment horizontal="center" vertical="center"/>
    </xf>
    <xf numFmtId="0" fontId="10" fillId="0" borderId="0" xfId="1" applyFont="1" applyFill="1" applyAlignment="1">
      <alignment horizontal="center" vertical="center"/>
    </xf>
    <xf numFmtId="0" fontId="7" fillId="0" borderId="0" xfId="1" applyFont="1" applyFill="1" applyAlignment="1">
      <alignment horizontal="left" vertical="center"/>
    </xf>
    <xf numFmtId="0" fontId="10" fillId="0" borderId="0" xfId="1" applyFont="1" applyFill="1" applyAlignment="1">
      <alignment horizontal="left" vertical="center"/>
    </xf>
    <xf numFmtId="0" fontId="2" fillId="2" borderId="0" xfId="0" applyFont="1" applyFill="1" applyAlignment="1">
      <alignment vertical="top" wrapText="1"/>
    </xf>
    <xf numFmtId="0" fontId="2" fillId="2" borderId="0" xfId="0" applyFont="1" applyFill="1" applyAlignment="1">
      <alignment vertical="top"/>
    </xf>
    <xf numFmtId="0" fontId="14" fillId="0" borderId="0" xfId="1" applyFont="1" applyFill="1" applyAlignment="1">
      <alignment vertical="center" textRotation="255"/>
    </xf>
    <xf numFmtId="0" fontId="7" fillId="0" borderId="0" xfId="1" applyFont="1" applyFill="1" applyAlignment="1">
      <alignment horizontal="left" vertical="center"/>
    </xf>
    <xf numFmtId="0" fontId="10" fillId="0" borderId="0" xfId="1" applyFont="1" applyFill="1" applyAlignment="1">
      <alignment horizontal="left" vertical="center"/>
    </xf>
    <xf numFmtId="0" fontId="10" fillId="0" borderId="0" xfId="1" applyFont="1" applyFill="1" applyAlignment="1">
      <alignment horizontal="center" vertical="center"/>
    </xf>
    <xf numFmtId="0" fontId="15" fillId="2" borderId="0" xfId="0" applyFont="1" applyFill="1">
      <alignment vertical="center"/>
    </xf>
    <xf numFmtId="0" fontId="15" fillId="2" borderId="0" xfId="0" applyFont="1" applyFill="1" applyAlignment="1">
      <alignment vertical="top"/>
    </xf>
    <xf numFmtId="0" fontId="15" fillId="2" borderId="0" xfId="0" applyFont="1" applyFill="1" applyAlignment="1">
      <alignment vertical="top" wrapText="1"/>
    </xf>
    <xf numFmtId="0" fontId="16" fillId="0" borderId="0" xfId="1" applyFont="1" applyFill="1">
      <alignment vertical="center"/>
    </xf>
    <xf numFmtId="0" fontId="10" fillId="0" borderId="0" xfId="1" applyFont="1" applyFill="1" applyAlignment="1">
      <alignment horizontal="left" vertical="center"/>
    </xf>
    <xf numFmtId="0" fontId="10" fillId="0" borderId="0" xfId="1" applyFont="1" applyFill="1" applyAlignment="1">
      <alignment horizontal="center" vertical="center"/>
    </xf>
    <xf numFmtId="0" fontId="11" fillId="0" borderId="0" xfId="1" applyFont="1" applyFill="1" applyAlignment="1">
      <alignment horizontal="center" vertical="center"/>
    </xf>
    <xf numFmtId="176" fontId="10" fillId="3" borderId="3" xfId="2" applyNumberFormat="1" applyFont="1" applyFill="1" applyBorder="1" applyAlignment="1">
      <alignment horizontal="center" vertical="center"/>
    </xf>
    <xf numFmtId="0" fontId="10" fillId="3" borderId="3" xfId="1" applyFont="1" applyFill="1" applyBorder="1" applyAlignment="1">
      <alignment horizontal="center" vertical="center"/>
    </xf>
    <xf numFmtId="0" fontId="10" fillId="0" borderId="0" xfId="1" applyFont="1" applyFill="1" applyAlignment="1">
      <alignment horizontal="left" vertical="center"/>
    </xf>
    <xf numFmtId="49" fontId="10" fillId="3" borderId="3" xfId="1" applyNumberFormat="1" applyFont="1" applyFill="1" applyBorder="1" applyAlignment="1">
      <alignment horizontal="center" vertical="center"/>
    </xf>
    <xf numFmtId="0" fontId="10" fillId="3" borderId="0" xfId="1" applyFont="1" applyFill="1" applyAlignment="1">
      <alignment horizontal="center" vertical="center"/>
    </xf>
    <xf numFmtId="0" fontId="10" fillId="0" borderId="0" xfId="1" applyFont="1" applyFill="1" applyAlignment="1">
      <alignment horizontal="center" vertical="center"/>
    </xf>
    <xf numFmtId="0" fontId="10" fillId="4" borderId="3"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0" xfId="1" applyFont="1" applyFill="1" applyBorder="1" applyAlignment="1">
      <alignment horizontal="center" vertical="center"/>
    </xf>
    <xf numFmtId="0" fontId="7" fillId="4" borderId="0" xfId="1" applyFont="1" applyFill="1" applyAlignment="1">
      <alignment horizontal="center" vertical="center"/>
    </xf>
    <xf numFmtId="176" fontId="10" fillId="4" borderId="3" xfId="2" applyNumberFormat="1" applyFont="1" applyFill="1" applyBorder="1" applyAlignment="1">
      <alignment horizontal="center" vertical="center"/>
    </xf>
    <xf numFmtId="0" fontId="2" fillId="3" borderId="0" xfId="0" applyFont="1" applyFill="1" applyBorder="1" applyAlignment="1">
      <alignment horizontal="left" vertical="center"/>
    </xf>
    <xf numFmtId="38" fontId="2" fillId="3" borderId="3" xfId="3" applyFont="1" applyFill="1" applyBorder="1" applyAlignment="1">
      <alignment horizontal="right" vertical="center" shrinkToFit="1"/>
    </xf>
    <xf numFmtId="38" fontId="2" fillId="3" borderId="0" xfId="3" applyFont="1" applyFill="1" applyBorder="1" applyAlignment="1">
      <alignment horizontal="right" vertical="center" shrinkToFit="1"/>
    </xf>
    <xf numFmtId="38" fontId="2" fillId="4" borderId="11" xfId="3" applyFont="1" applyFill="1" applyBorder="1" applyAlignment="1">
      <alignment horizontal="right" vertical="center" shrinkToFit="1"/>
    </xf>
    <xf numFmtId="38" fontId="2" fillId="3" borderId="5" xfId="3" applyFont="1" applyFill="1" applyBorder="1" applyAlignment="1">
      <alignment horizontal="right" vertical="center" shrinkToFit="1"/>
    </xf>
    <xf numFmtId="0" fontId="2" fillId="5" borderId="12" xfId="0" applyFont="1" applyFill="1" applyBorder="1" applyAlignment="1">
      <alignment horizontal="center" vertical="center"/>
    </xf>
    <xf numFmtId="176" fontId="2" fillId="3" borderId="7" xfId="3" applyNumberFormat="1" applyFont="1" applyFill="1" applyBorder="1" applyAlignment="1">
      <alignment horizontal="right" vertical="center" shrinkToFit="1"/>
    </xf>
    <xf numFmtId="0" fontId="2" fillId="3" borderId="8" xfId="0" applyFont="1" applyFill="1" applyBorder="1" applyAlignment="1">
      <alignment horizontal="left" vertical="top"/>
    </xf>
    <xf numFmtId="0" fontId="2" fillId="3" borderId="0" xfId="0" applyFont="1" applyFill="1" applyBorder="1" applyAlignment="1">
      <alignment horizontal="left" vertical="top"/>
    </xf>
    <xf numFmtId="0" fontId="2" fillId="3" borderId="3" xfId="0" applyFont="1" applyFill="1" applyBorder="1" applyAlignment="1">
      <alignment horizontal="left" vertical="top"/>
    </xf>
    <xf numFmtId="0" fontId="2" fillId="2" borderId="14"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3" xfId="0" applyFont="1" applyFill="1" applyBorder="1" applyAlignment="1">
      <alignment horizontal="left" vertical="top" wrapText="1"/>
    </xf>
    <xf numFmtId="177" fontId="2" fillId="4" borderId="11" xfId="0" applyNumberFormat="1" applyFont="1" applyFill="1" applyBorder="1" applyAlignment="1">
      <alignment horizontal="right" vertical="center"/>
    </xf>
    <xf numFmtId="176" fontId="2" fillId="3" borderId="3" xfId="3" applyNumberFormat="1" applyFont="1" applyFill="1" applyBorder="1" applyAlignment="1">
      <alignment horizontal="right" vertical="center"/>
    </xf>
    <xf numFmtId="38" fontId="2" fillId="3" borderId="0" xfId="3" applyFont="1" applyFill="1" applyBorder="1" applyAlignment="1">
      <alignment horizontal="right" vertical="center"/>
    </xf>
    <xf numFmtId="0" fontId="3" fillId="2" borderId="0" xfId="0" applyFont="1" applyFill="1" applyAlignment="1">
      <alignment horizontal="center" vertical="center"/>
    </xf>
    <xf numFmtId="38" fontId="2" fillId="4" borderId="12" xfId="3" applyFont="1" applyFill="1" applyBorder="1" applyAlignment="1">
      <alignment vertical="center"/>
    </xf>
    <xf numFmtId="38" fontId="2" fillId="4" borderId="5" xfId="3" applyFont="1" applyFill="1" applyBorder="1" applyAlignment="1">
      <alignment horizontal="right" vertical="center"/>
    </xf>
    <xf numFmtId="0" fontId="2" fillId="4" borderId="1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3" xfId="0" applyFont="1" applyFill="1" applyBorder="1" applyAlignment="1">
      <alignment horizontal="center" vertical="center" shrinkToFit="1"/>
    </xf>
    <xf numFmtId="0" fontId="2" fillId="4" borderId="3" xfId="0" applyFont="1" applyFill="1" applyBorder="1" applyAlignment="1">
      <alignment vertical="center"/>
    </xf>
    <xf numFmtId="0" fontId="2" fillId="2" borderId="0" xfId="0" applyFont="1" applyFill="1" applyAlignment="1">
      <alignment horizontal="center" vertical="center" shrinkToFit="1"/>
    </xf>
    <xf numFmtId="49" fontId="2" fillId="4" borderId="17" xfId="0" applyNumberFormat="1" applyFont="1" applyFill="1" applyBorder="1" applyAlignment="1">
      <alignment horizontal="center" vertical="center"/>
    </xf>
    <xf numFmtId="49" fontId="2" fillId="4" borderId="5" xfId="0" applyNumberFormat="1" applyFont="1" applyFill="1" applyBorder="1" applyAlignment="1">
      <alignment horizontal="center" vertical="center"/>
    </xf>
    <xf numFmtId="49" fontId="2" fillId="4" borderId="6" xfId="0" applyNumberFormat="1" applyFont="1" applyFill="1" applyBorder="1" applyAlignment="1">
      <alignment horizontal="center" vertical="center"/>
    </xf>
    <xf numFmtId="0" fontId="2" fillId="3" borderId="26" xfId="0" applyFont="1" applyFill="1" applyBorder="1" applyAlignment="1">
      <alignment horizontal="center" vertical="center"/>
    </xf>
    <xf numFmtId="0" fontId="2" fillId="3" borderId="12" xfId="0" applyFont="1" applyFill="1" applyBorder="1" applyAlignment="1">
      <alignment horizontal="left" vertical="top"/>
    </xf>
    <xf numFmtId="0" fontId="2" fillId="2" borderId="0" xfId="0" applyFont="1" applyFill="1" applyAlignment="1">
      <alignment horizontal="left" vertical="top" wrapText="1"/>
    </xf>
    <xf numFmtId="0" fontId="2" fillId="3" borderId="0" xfId="0" applyFont="1" applyFill="1" applyBorder="1" applyAlignment="1">
      <alignment horizontal="center" vertical="center"/>
    </xf>
    <xf numFmtId="0" fontId="2" fillId="3" borderId="0" xfId="0" applyFont="1" applyFill="1" applyAlignment="1">
      <alignment horizontal="left" vertical="center" shrinkToFit="1"/>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5" xfId="0" applyFont="1" applyFill="1" applyBorder="1" applyAlignment="1">
      <alignment vertical="center"/>
    </xf>
    <xf numFmtId="0" fontId="2" fillId="2" borderId="3" xfId="0" applyFont="1" applyFill="1" applyBorder="1" applyAlignment="1">
      <alignment vertical="center"/>
    </xf>
    <xf numFmtId="0" fontId="2" fillId="2" borderId="30" xfId="0" applyFont="1" applyFill="1" applyBorder="1" applyAlignment="1">
      <alignment horizontal="center" vertical="center"/>
    </xf>
    <xf numFmtId="38" fontId="2" fillId="4" borderId="5" xfId="3" applyFont="1" applyFill="1" applyBorder="1" applyAlignment="1">
      <alignment horizontal="center" vertical="center" shrinkToFit="1"/>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shrinkToFit="1"/>
    </xf>
    <xf numFmtId="38" fontId="2" fillId="3" borderId="5" xfId="3" applyFont="1" applyFill="1" applyBorder="1" applyAlignment="1">
      <alignment horizontal="center" vertical="center" shrinkToFit="1"/>
    </xf>
    <xf numFmtId="38" fontId="2" fillId="4" borderId="11" xfId="3" applyFont="1" applyFill="1" applyBorder="1" applyAlignment="1">
      <alignment horizontal="center" vertical="center" shrinkToFit="1"/>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1" xfId="0" applyFont="1" applyFill="1" applyBorder="1" applyAlignment="1">
      <alignment horizontal="center" vertical="center"/>
    </xf>
    <xf numFmtId="38" fontId="2" fillId="3" borderId="7" xfId="3" applyFont="1" applyFill="1" applyBorder="1" applyAlignment="1">
      <alignment horizontal="right" vertical="center" shrinkToFit="1"/>
    </xf>
    <xf numFmtId="176" fontId="2" fillId="3" borderId="7" xfId="3" applyNumberFormat="1" applyFont="1" applyFill="1" applyBorder="1" applyAlignment="1">
      <alignment horizontal="center" vertical="center"/>
    </xf>
    <xf numFmtId="38" fontId="2" fillId="3" borderId="5" xfId="3" applyFont="1" applyFill="1" applyBorder="1" applyAlignment="1">
      <alignment horizontal="center" vertical="center"/>
    </xf>
    <xf numFmtId="38" fontId="2" fillId="3" borderId="0" xfId="3" applyFont="1" applyFill="1" applyBorder="1" applyAlignment="1">
      <alignment horizontal="center" vertical="center"/>
    </xf>
    <xf numFmtId="38" fontId="2" fillId="3" borderId="1" xfId="3" applyFont="1" applyFill="1" applyBorder="1" applyAlignment="1">
      <alignment horizontal="right" vertical="center"/>
    </xf>
    <xf numFmtId="176" fontId="2" fillId="3" borderId="3" xfId="3" applyNumberFormat="1" applyFont="1" applyFill="1" applyBorder="1" applyAlignment="1">
      <alignment horizontal="center" vertical="center"/>
    </xf>
    <xf numFmtId="0" fontId="5" fillId="0" borderId="30" xfId="1" applyBorder="1" applyAlignment="1">
      <alignment horizontal="center"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fmlaLink="$AJ$29"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30480</xdr:colOff>
          <xdr:row>16</xdr:row>
          <xdr:rowOff>38100</xdr:rowOff>
        </xdr:from>
        <xdr:to>
          <xdr:col>5</xdr:col>
          <xdr:colOff>259080</xdr:colOff>
          <xdr:row>16</xdr:row>
          <xdr:rowOff>251460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22</xdr:row>
          <xdr:rowOff>30480</xdr:rowOff>
        </xdr:from>
        <xdr:to>
          <xdr:col>6</xdr:col>
          <xdr:colOff>0</xdr:colOff>
          <xdr:row>23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9</xdr:row>
          <xdr:rowOff>38100</xdr:rowOff>
        </xdr:from>
        <xdr:to>
          <xdr:col>5</xdr:col>
          <xdr:colOff>266700</xdr:colOff>
          <xdr:row>9</xdr:row>
          <xdr:rowOff>297180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10</xdr:row>
          <xdr:rowOff>38100</xdr:rowOff>
        </xdr:from>
        <xdr:to>
          <xdr:col>5</xdr:col>
          <xdr:colOff>266700</xdr:colOff>
          <xdr:row>10</xdr:row>
          <xdr:rowOff>297180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62</xdr:col>
      <xdr:colOff>488575</xdr:colOff>
      <xdr:row>5</xdr:row>
      <xdr:rowOff>147918</xdr:rowOff>
    </xdr:from>
    <xdr:to>
      <xdr:col>65</xdr:col>
      <xdr:colOff>656664</xdr:colOff>
      <xdr:row>7</xdr:row>
      <xdr:rowOff>282388</xdr:rowOff>
    </xdr:to>
    <xdr:sp macro="" textlink="">
      <xdr:nvSpPr>
        <xdr:cNvPr id="22" name="四角形吹き出し 21">
          <a:extLst>
            <a:ext uri="{FF2B5EF4-FFF2-40B4-BE49-F238E27FC236}">
              <a16:creationId xmlns:a16="http://schemas.microsoft.com/office/drawing/2014/main" id="{00000000-0008-0000-0000-000016000000}"/>
            </a:ext>
          </a:extLst>
        </xdr:cNvPr>
        <xdr:cNvSpPr/>
      </xdr:nvSpPr>
      <xdr:spPr>
        <a:xfrm>
          <a:off x="24043340" y="1716742"/>
          <a:ext cx="2218765" cy="761999"/>
        </a:xfrm>
        <a:prstGeom prst="wedgeRectCallout">
          <a:avLst>
            <a:gd name="adj1" fmla="val -70107"/>
            <a:gd name="adj2" fmla="val -5813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エクセルですべて完結できるように、チェック形式にしました。</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10</xdr:col>
          <xdr:colOff>60960</xdr:colOff>
          <xdr:row>9</xdr:row>
          <xdr:rowOff>182880</xdr:rowOff>
        </xdr:from>
        <xdr:to>
          <xdr:col>11</xdr:col>
          <xdr:colOff>121920</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9</xdr:row>
          <xdr:rowOff>182880</xdr:rowOff>
        </xdr:from>
        <xdr:to>
          <xdr:col>14</xdr:col>
          <xdr:colOff>121920</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xdr:row>
          <xdr:rowOff>182880</xdr:rowOff>
        </xdr:from>
        <xdr:to>
          <xdr:col>17</xdr:col>
          <xdr:colOff>121920</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9</xdr:row>
          <xdr:rowOff>182880</xdr:rowOff>
        </xdr:from>
        <xdr:to>
          <xdr:col>20</xdr:col>
          <xdr:colOff>121920</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55</xdr:row>
      <xdr:rowOff>11206</xdr:rowOff>
    </xdr:from>
    <xdr:to>
      <xdr:col>9</xdr:col>
      <xdr:colOff>-1</xdr:colOff>
      <xdr:row>58</xdr:row>
      <xdr:rowOff>0</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51</xdr:col>
      <xdr:colOff>291353</xdr:colOff>
      <xdr:row>20</xdr:row>
      <xdr:rowOff>33618</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39</xdr:col>
      <xdr:colOff>11205</xdr:colOff>
      <xdr:row>1</xdr:row>
      <xdr:rowOff>56030</xdr:rowOff>
    </xdr:from>
    <xdr:to>
      <xdr:col>51</xdr:col>
      <xdr:colOff>437028</xdr:colOff>
      <xdr:row>22</xdr:row>
      <xdr:rowOff>257735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656793" y="369795"/>
          <a:ext cx="4997823" cy="5132293"/>
        </a:xfrm>
        <a:prstGeom prst="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＜本エクセルファイル使用上の注意＞</a:t>
          </a:r>
          <a:endParaRPr kumimoji="1" lang="en-US" altLang="ja-JP" sz="1600" b="1">
            <a:solidFill>
              <a:srgbClr val="FF0000"/>
            </a:solidFill>
          </a:endParaRPr>
        </a:p>
        <a:p>
          <a:pPr algn="l"/>
          <a:r>
            <a:rPr kumimoji="1" lang="ja-JP" altLang="en-US" sz="1600" b="1">
              <a:solidFill>
                <a:schemeClr val="tx1"/>
              </a:solidFill>
            </a:rPr>
            <a:t>○本エクセルファイルには、様式１～様式３の３つの様式が含まれており、シート毎に分かれておりますので、ご注意ください。</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○届出が必要な様式は、それぞれ以下のとおりです。</a:t>
          </a:r>
          <a:endParaRPr kumimoji="1" lang="en-US" altLang="ja-JP" sz="1600" b="1">
            <a:solidFill>
              <a:schemeClr val="tx1"/>
            </a:solidFill>
          </a:endParaRPr>
        </a:p>
        <a:p>
          <a:pPr algn="l"/>
          <a:endParaRPr kumimoji="1" lang="en-US" altLang="ja-JP" sz="1600" b="1">
            <a:solidFill>
              <a:schemeClr val="tx1"/>
            </a:solidFill>
          </a:endParaRPr>
        </a:p>
        <a:p>
          <a:pPr algn="l"/>
          <a:r>
            <a:rPr kumimoji="1" lang="en-US" altLang="ja-JP" sz="1600" b="1">
              <a:solidFill>
                <a:schemeClr val="tx1"/>
              </a:solidFill>
            </a:rPr>
            <a:t>【</a:t>
          </a:r>
          <a:r>
            <a:rPr kumimoji="1" lang="ja-JP" altLang="en-US" sz="1600" b="1">
              <a:solidFill>
                <a:schemeClr val="tx1"/>
              </a:solidFill>
            </a:rPr>
            <a:t>新規届出時</a:t>
          </a:r>
          <a:r>
            <a:rPr kumimoji="1" lang="en-US" altLang="ja-JP" sz="1600" b="1">
              <a:solidFill>
                <a:schemeClr val="tx1"/>
              </a:solidFill>
            </a:rPr>
            <a:t>】</a:t>
          </a:r>
          <a:r>
            <a:rPr kumimoji="1" lang="ja-JP" altLang="en-US" sz="1600" b="1">
              <a:solidFill>
                <a:schemeClr val="tx1"/>
              </a:solidFill>
            </a:rPr>
            <a:t>　</a:t>
          </a:r>
          <a:r>
            <a:rPr kumimoji="1" lang="ja-JP" altLang="en-US" sz="1600" b="1">
              <a:solidFill>
                <a:sysClr val="windowText" lastClr="000000"/>
              </a:solidFill>
            </a:rPr>
            <a:t>様式９３、様式９３の２</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区分変更時</a:t>
          </a:r>
          <a:r>
            <a:rPr kumimoji="1" lang="en-US" altLang="ja-JP" sz="1600" b="1">
              <a:solidFill>
                <a:sysClr val="windowText" lastClr="000000"/>
              </a:solidFill>
            </a:rPr>
            <a:t>】</a:t>
          </a:r>
          <a:r>
            <a:rPr kumimoji="1" lang="ja-JP" altLang="en-US" sz="1600" b="1">
              <a:solidFill>
                <a:sysClr val="windowText" lastClr="000000"/>
              </a:solidFill>
            </a:rPr>
            <a:t>　様式９３</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毎年６月</a:t>
          </a:r>
          <a:r>
            <a:rPr kumimoji="1" lang="en-US" altLang="ja-JP" sz="1600" b="1">
              <a:solidFill>
                <a:sysClr val="windowText" lastClr="000000"/>
              </a:solidFill>
            </a:rPr>
            <a:t>】</a:t>
          </a:r>
          <a:r>
            <a:rPr kumimoji="1" lang="ja-JP" altLang="en-US" sz="1600" b="1">
              <a:solidFill>
                <a:sysClr val="windowText" lastClr="000000"/>
              </a:solidFill>
            </a:rPr>
            <a:t>　　様式９３の２</a:t>
          </a:r>
          <a:endParaRPr kumimoji="1" lang="en-US" altLang="ja-JP" sz="1600" b="1">
            <a:solidFill>
              <a:sysClr val="windowText" lastClr="000000"/>
            </a:solidFill>
          </a:endParaRPr>
        </a:p>
        <a:p>
          <a:pPr algn="l"/>
          <a:r>
            <a:rPr kumimoji="1" lang="en-US" altLang="ja-JP" sz="1600" b="1">
              <a:solidFill>
                <a:schemeClr val="tx1"/>
              </a:solidFill>
            </a:rPr>
            <a:t>【</a:t>
          </a:r>
          <a:r>
            <a:rPr kumimoji="1" lang="ja-JP" altLang="en-US" sz="1600" b="1">
              <a:solidFill>
                <a:schemeClr val="tx1"/>
              </a:solidFill>
            </a:rPr>
            <a:t>毎年８月</a:t>
          </a:r>
          <a:r>
            <a:rPr kumimoji="1" lang="en-US" altLang="ja-JP" sz="1600" b="1">
              <a:solidFill>
                <a:schemeClr val="tx1"/>
              </a:solidFill>
            </a:rPr>
            <a:t>】</a:t>
          </a:r>
          <a:r>
            <a:rPr kumimoji="1" lang="ja-JP" altLang="en-US" sz="1600" b="1">
              <a:solidFill>
                <a:schemeClr val="tx1"/>
              </a:solidFill>
            </a:rPr>
            <a:t>　　様式９３の３</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○区分変更時に、前回入力箇所の更新漏れのないように注意してください。</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○緑セル欄については、自動的に算出されます。</a:t>
          </a:r>
          <a:endParaRPr kumimoji="1" lang="en-US" altLang="ja-JP" sz="16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47</xdr:row>
          <xdr:rowOff>137160</xdr:rowOff>
        </xdr:from>
        <xdr:to>
          <xdr:col>2</xdr:col>
          <xdr:colOff>99060</xdr:colOff>
          <xdr:row>49</xdr:row>
          <xdr:rowOff>106680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137160</xdr:rowOff>
        </xdr:from>
        <xdr:to>
          <xdr:col>6</xdr:col>
          <xdr:colOff>114300</xdr:colOff>
          <xdr:row>49</xdr:row>
          <xdr:rowOff>83820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49</xdr:row>
          <xdr:rowOff>0</xdr:rowOff>
        </xdr:from>
        <xdr:to>
          <xdr:col>2</xdr:col>
          <xdr:colOff>83820</xdr:colOff>
          <xdr:row>50</xdr:row>
          <xdr:rowOff>45720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52</xdr:row>
          <xdr:rowOff>175260</xdr:rowOff>
        </xdr:from>
        <xdr:to>
          <xdr:col>2</xdr:col>
          <xdr:colOff>83820</xdr:colOff>
          <xdr:row>54</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53</xdr:row>
          <xdr:rowOff>182880</xdr:rowOff>
        </xdr:from>
        <xdr:to>
          <xdr:col>2</xdr:col>
          <xdr:colOff>83820</xdr:colOff>
          <xdr:row>55</xdr:row>
          <xdr:rowOff>30480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52</xdr:row>
          <xdr:rowOff>175260</xdr:rowOff>
        </xdr:from>
        <xdr:to>
          <xdr:col>12</xdr:col>
          <xdr:colOff>114300</xdr:colOff>
          <xdr:row>54</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57</xdr:row>
      <xdr:rowOff>10886</xdr:rowOff>
    </xdr:from>
    <xdr:to>
      <xdr:col>32</xdr:col>
      <xdr:colOff>119743</xdr:colOff>
      <xdr:row>57</xdr:row>
      <xdr:rowOff>707572</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304800" y="6977743"/>
          <a:ext cx="6531429" cy="69668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22860</xdr:colOff>
          <xdr:row>47</xdr:row>
          <xdr:rowOff>137160</xdr:rowOff>
        </xdr:from>
        <xdr:to>
          <xdr:col>19</xdr:col>
          <xdr:colOff>30480</xdr:colOff>
          <xdr:row>49</xdr:row>
          <xdr:rowOff>83820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108857</xdr:colOff>
      <xdr:row>33</xdr:row>
      <xdr:rowOff>32657</xdr:rowOff>
    </xdr:from>
    <xdr:to>
      <xdr:col>32</xdr:col>
      <xdr:colOff>119743</xdr:colOff>
      <xdr:row>35</xdr:row>
      <xdr:rowOff>152400</xdr:rowOff>
    </xdr:to>
    <xdr:sp macro="" textlink="">
      <xdr:nvSpPr>
        <xdr:cNvPr id="20" name="大かっこ 19">
          <a:extLst>
            <a:ext uri="{FF2B5EF4-FFF2-40B4-BE49-F238E27FC236}">
              <a16:creationId xmlns:a16="http://schemas.microsoft.com/office/drawing/2014/main" id="{00000000-0008-0000-0100-000014000000}"/>
            </a:ext>
          </a:extLst>
        </xdr:cNvPr>
        <xdr:cNvSpPr/>
      </xdr:nvSpPr>
      <xdr:spPr>
        <a:xfrm>
          <a:off x="1785257" y="5357132"/>
          <a:ext cx="5135336" cy="5197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22860</xdr:colOff>
          <xdr:row>48</xdr:row>
          <xdr:rowOff>190500</xdr:rowOff>
        </xdr:from>
        <xdr:to>
          <xdr:col>19</xdr:col>
          <xdr:colOff>38100</xdr:colOff>
          <xdr:row>50</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49</xdr:row>
          <xdr:rowOff>175260</xdr:rowOff>
        </xdr:from>
        <xdr:to>
          <xdr:col>2</xdr:col>
          <xdr:colOff>83820</xdr:colOff>
          <xdr:row>51</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48</xdr:row>
          <xdr:rowOff>175260</xdr:rowOff>
        </xdr:from>
        <xdr:to>
          <xdr:col>6</xdr:col>
          <xdr:colOff>114300</xdr:colOff>
          <xdr:row>50</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108857</xdr:colOff>
      <xdr:row>44</xdr:row>
      <xdr:rowOff>32657</xdr:rowOff>
    </xdr:from>
    <xdr:to>
      <xdr:col>32</xdr:col>
      <xdr:colOff>119743</xdr:colOff>
      <xdr:row>46</xdr:row>
      <xdr:rowOff>152400</xdr:rowOff>
    </xdr:to>
    <xdr:sp macro="" textlink="">
      <xdr:nvSpPr>
        <xdr:cNvPr id="10" name="大かっこ 9">
          <a:extLst>
            <a:ext uri="{FF2B5EF4-FFF2-40B4-BE49-F238E27FC236}">
              <a16:creationId xmlns:a16="http://schemas.microsoft.com/office/drawing/2014/main" id="{00000000-0008-0000-0200-00000A000000}"/>
            </a:ext>
          </a:extLst>
        </xdr:cNvPr>
        <xdr:cNvSpPr/>
      </xdr:nvSpPr>
      <xdr:spPr>
        <a:xfrm>
          <a:off x="2137682" y="8805182"/>
          <a:ext cx="4811486" cy="5197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95"/>
  <sheetViews>
    <sheetView showGridLines="0" view="pageBreakPreview" zoomScale="85" zoomScaleNormal="100" zoomScaleSheetLayoutView="85" workbookViewId="0">
      <selection activeCell="A3" sqref="A3:AH3"/>
    </sheetView>
  </sheetViews>
  <sheetFormatPr defaultColWidth="9" defaultRowHeight="16.2" x14ac:dyDescent="0.45"/>
  <cols>
    <col min="1" max="5" width="3.59765625" style="54" customWidth="1"/>
    <col min="6" max="6" width="3.59765625" style="98" customWidth="1"/>
    <col min="7" max="35" width="3.59765625" style="54" customWidth="1"/>
    <col min="36" max="36" width="10.69921875" style="54" hidden="1" customWidth="1"/>
    <col min="37" max="48" width="3.59765625" style="54" customWidth="1"/>
    <col min="49" max="16384" width="9" style="54"/>
  </cols>
  <sheetData>
    <row r="1" spans="1:34" ht="24.9" customHeight="1" x14ac:dyDescent="0.45">
      <c r="A1" s="54" t="s">
        <v>379</v>
      </c>
    </row>
    <row r="2" spans="1:34" ht="15" customHeight="1" x14ac:dyDescent="0.45"/>
    <row r="3" spans="1:34" ht="24.9" customHeight="1" x14ac:dyDescent="0.45">
      <c r="A3" s="117" t="s">
        <v>116</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row>
    <row r="4" spans="1:34" ht="15" customHeight="1" x14ac:dyDescent="0.45">
      <c r="A4" s="116"/>
      <c r="B4" s="99"/>
      <c r="C4" s="99"/>
      <c r="D4" s="99"/>
      <c r="E4" s="99"/>
      <c r="G4" s="99"/>
      <c r="H4" s="99"/>
      <c r="I4" s="99"/>
    </row>
    <row r="5" spans="1:34" ht="24.9" customHeight="1" x14ac:dyDescent="0.45">
      <c r="A5" s="55" t="s">
        <v>115</v>
      </c>
      <c r="B5" s="120" t="s">
        <v>288</v>
      </c>
      <c r="C5" s="120"/>
      <c r="D5" s="120"/>
      <c r="E5" s="120"/>
      <c r="F5" s="120"/>
      <c r="G5" s="120"/>
      <c r="H5" s="121"/>
      <c r="I5" s="121"/>
      <c r="J5" s="121"/>
      <c r="K5" s="121"/>
      <c r="L5" s="121"/>
      <c r="M5" s="121"/>
      <c r="N5" s="121"/>
      <c r="O5" s="121"/>
      <c r="P5" s="121"/>
      <c r="Q5" s="121"/>
      <c r="R5" s="121"/>
      <c r="S5" s="121"/>
      <c r="T5" s="121"/>
    </row>
    <row r="6" spans="1:34" ht="24.9" customHeight="1" x14ac:dyDescent="0.45">
      <c r="B6" s="120" t="s">
        <v>114</v>
      </c>
      <c r="C6" s="120"/>
      <c r="D6" s="120"/>
      <c r="E6" s="120"/>
      <c r="F6" s="120"/>
      <c r="G6" s="120"/>
      <c r="H6" s="119"/>
      <c r="I6" s="119"/>
      <c r="J6" s="119"/>
      <c r="K6" s="119"/>
      <c r="L6" s="119"/>
      <c r="M6" s="119"/>
      <c r="N6" s="119"/>
      <c r="O6" s="119"/>
      <c r="P6" s="119"/>
      <c r="Q6" s="119"/>
      <c r="R6" s="119"/>
      <c r="S6" s="119"/>
      <c r="T6" s="119"/>
    </row>
    <row r="7" spans="1:34" ht="9.9" customHeight="1" x14ac:dyDescent="0.45">
      <c r="A7" s="55"/>
      <c r="B7" s="98"/>
      <c r="D7" s="99"/>
      <c r="E7" s="99"/>
      <c r="G7" s="99"/>
      <c r="H7" s="99"/>
      <c r="I7" s="99"/>
      <c r="J7" s="99"/>
      <c r="K7" s="99"/>
      <c r="L7" s="99"/>
      <c r="M7" s="99"/>
      <c r="N7" s="99"/>
      <c r="O7" s="99"/>
      <c r="P7" s="99"/>
      <c r="Q7" s="99"/>
      <c r="R7" s="99"/>
      <c r="S7" s="99"/>
    </row>
    <row r="8" spans="1:34" ht="24.9" customHeight="1" x14ac:dyDescent="0.45">
      <c r="A8" s="55" t="s">
        <v>113</v>
      </c>
      <c r="B8" s="98" t="s">
        <v>289</v>
      </c>
      <c r="C8" s="99"/>
      <c r="D8" s="99"/>
      <c r="E8" s="99"/>
      <c r="H8" s="99"/>
      <c r="I8" s="99"/>
      <c r="J8" s="99"/>
      <c r="K8" s="99"/>
      <c r="L8" s="99"/>
      <c r="M8" s="99"/>
      <c r="N8" s="99"/>
      <c r="O8" s="99"/>
      <c r="P8" s="99"/>
      <c r="Q8" s="99"/>
      <c r="R8" s="99"/>
      <c r="S8" s="99"/>
    </row>
    <row r="9" spans="1:34" ht="24.9" customHeight="1" x14ac:dyDescent="0.45">
      <c r="A9" s="55"/>
      <c r="B9" s="98"/>
      <c r="C9" s="99"/>
      <c r="D9" s="99"/>
      <c r="E9" s="99"/>
      <c r="H9" s="99"/>
      <c r="I9" s="99"/>
      <c r="J9" s="99"/>
      <c r="K9" s="99" t="s">
        <v>319</v>
      </c>
      <c r="L9" s="99"/>
      <c r="M9" s="99"/>
      <c r="N9" s="99"/>
      <c r="O9" s="99"/>
      <c r="P9" s="99"/>
      <c r="Q9" s="99"/>
      <c r="R9" s="99"/>
      <c r="S9" s="99"/>
    </row>
    <row r="10" spans="1:34" ht="24.9" customHeight="1" x14ac:dyDescent="0.45">
      <c r="A10" s="55"/>
      <c r="B10" s="99"/>
      <c r="C10" s="99"/>
      <c r="D10" s="99"/>
      <c r="E10" s="99"/>
      <c r="F10" s="56"/>
      <c r="G10" s="98" t="s">
        <v>112</v>
      </c>
      <c r="H10" s="99"/>
      <c r="I10" s="99"/>
      <c r="J10" s="123"/>
      <c r="K10" s="122"/>
      <c r="L10" s="123" t="s">
        <v>110</v>
      </c>
      <c r="M10" s="123"/>
      <c r="N10" s="122"/>
      <c r="O10" s="123" t="s">
        <v>109</v>
      </c>
      <c r="P10" s="123"/>
      <c r="Q10" s="122"/>
      <c r="R10" s="123" t="s">
        <v>108</v>
      </c>
      <c r="S10" s="123"/>
      <c r="T10" s="122"/>
      <c r="U10" s="123" t="s">
        <v>107</v>
      </c>
      <c r="V10" s="123"/>
      <c r="W10" s="123"/>
    </row>
    <row r="11" spans="1:34" ht="24.9" customHeight="1" x14ac:dyDescent="0.45">
      <c r="A11" s="55"/>
      <c r="B11" s="99"/>
      <c r="C11" s="99"/>
      <c r="D11" s="99"/>
      <c r="E11" s="99"/>
      <c r="F11" s="56"/>
      <c r="G11" s="98" t="s">
        <v>111</v>
      </c>
      <c r="H11" s="99"/>
      <c r="I11" s="99"/>
      <c r="J11" s="123"/>
      <c r="K11" s="122"/>
      <c r="L11" s="123"/>
      <c r="M11" s="123"/>
      <c r="N11" s="122"/>
      <c r="O11" s="123"/>
      <c r="P11" s="123"/>
      <c r="Q11" s="122"/>
      <c r="R11" s="123"/>
      <c r="S11" s="123"/>
      <c r="T11" s="122"/>
      <c r="U11" s="123"/>
      <c r="V11" s="123"/>
      <c r="W11" s="123"/>
      <c r="X11" s="98"/>
      <c r="Y11" s="98"/>
    </row>
    <row r="12" spans="1:34" ht="24.9" customHeight="1" x14ac:dyDescent="0.45">
      <c r="A12" s="55"/>
      <c r="B12" s="99"/>
      <c r="C12" s="99"/>
      <c r="D12" s="99"/>
      <c r="E12" s="99"/>
      <c r="F12" s="96" t="s">
        <v>313</v>
      </c>
      <c r="G12" s="98"/>
      <c r="H12" s="99"/>
      <c r="I12" s="99"/>
      <c r="J12" s="98"/>
      <c r="K12" s="98"/>
      <c r="L12" s="99"/>
      <c r="M12" s="99"/>
      <c r="N12" s="98"/>
      <c r="O12" s="98"/>
      <c r="P12" s="98"/>
      <c r="Q12" s="99"/>
      <c r="R12" s="98"/>
      <c r="S12" s="98"/>
      <c r="U12" s="98"/>
      <c r="V12" s="98"/>
      <c r="X12" s="98"/>
      <c r="Y12" s="98"/>
    </row>
    <row r="13" spans="1:34" ht="5.0999999999999996" customHeight="1" x14ac:dyDescent="0.45">
      <c r="A13" s="55"/>
      <c r="B13" s="99"/>
      <c r="C13" s="99"/>
      <c r="D13" s="99"/>
      <c r="E13" s="99"/>
      <c r="F13" s="96"/>
      <c r="G13" s="98"/>
      <c r="H13" s="99"/>
      <c r="I13" s="99"/>
      <c r="J13" s="98"/>
      <c r="K13" s="98"/>
      <c r="L13" s="99"/>
      <c r="M13" s="99"/>
      <c r="N13" s="98"/>
      <c r="O13" s="98"/>
      <c r="P13" s="98"/>
      <c r="Q13" s="99"/>
      <c r="R13" s="98"/>
      <c r="S13" s="98"/>
      <c r="U13" s="98"/>
      <c r="V13" s="98"/>
      <c r="X13" s="98"/>
      <c r="Y13" s="98"/>
    </row>
    <row r="14" spans="1:34" ht="9.9" customHeight="1" x14ac:dyDescent="0.45">
      <c r="A14" s="55"/>
      <c r="B14" s="99"/>
      <c r="C14" s="99"/>
      <c r="D14" s="99"/>
      <c r="E14" s="99"/>
      <c r="H14" s="99"/>
      <c r="I14" s="99"/>
      <c r="J14" s="99"/>
      <c r="K14" s="99"/>
      <c r="L14" s="99"/>
      <c r="M14" s="99"/>
      <c r="N14" s="99"/>
      <c r="O14" s="99"/>
      <c r="P14" s="99"/>
      <c r="Q14" s="99"/>
      <c r="R14" s="99"/>
      <c r="S14" s="99"/>
    </row>
    <row r="15" spans="1:34" ht="24.9" customHeight="1" x14ac:dyDescent="0.45">
      <c r="A15" s="55" t="s">
        <v>106</v>
      </c>
      <c r="B15" s="109" t="s">
        <v>357</v>
      </c>
      <c r="D15" s="99"/>
      <c r="E15" s="99"/>
      <c r="G15" s="99"/>
      <c r="H15" s="99"/>
      <c r="I15" s="99"/>
      <c r="J15" s="99"/>
      <c r="K15" s="99"/>
      <c r="L15" s="99"/>
      <c r="M15" s="99"/>
      <c r="N15" s="99"/>
      <c r="O15" s="99"/>
      <c r="P15" s="99"/>
      <c r="Q15" s="99"/>
      <c r="R15" s="99"/>
      <c r="S15" s="99"/>
    </row>
    <row r="16" spans="1:34" ht="5.0999999999999996" customHeight="1" x14ac:dyDescent="0.45">
      <c r="A16" s="55"/>
      <c r="B16" s="98"/>
      <c r="D16" s="99"/>
      <c r="E16" s="99"/>
      <c r="G16" s="99"/>
      <c r="H16" s="99"/>
      <c r="I16" s="99"/>
      <c r="J16" s="99"/>
      <c r="K16" s="99"/>
      <c r="L16" s="99"/>
      <c r="M16" s="99"/>
      <c r="N16" s="99"/>
      <c r="O16" s="99"/>
      <c r="P16" s="99"/>
      <c r="Q16" s="99"/>
      <c r="R16" s="99"/>
      <c r="S16" s="99"/>
    </row>
    <row r="17" spans="1:36" ht="24.9" customHeight="1" x14ac:dyDescent="0.45">
      <c r="A17" s="55"/>
      <c r="B17" s="98"/>
      <c r="D17" s="99"/>
      <c r="E17" s="99"/>
      <c r="F17" s="56"/>
      <c r="G17" s="98" t="s">
        <v>105</v>
      </c>
      <c r="H17" s="99"/>
      <c r="I17" s="99"/>
      <c r="J17" s="99"/>
      <c r="K17" s="99"/>
      <c r="L17" s="99"/>
      <c r="M17" s="99"/>
      <c r="N17" s="99"/>
      <c r="O17" s="99"/>
      <c r="P17" s="99"/>
      <c r="Q17" s="99"/>
      <c r="R17" s="99"/>
      <c r="S17" s="99"/>
    </row>
    <row r="18" spans="1:36" ht="24.9" customHeight="1" x14ac:dyDescent="0.45">
      <c r="A18" s="55"/>
      <c r="B18" s="98"/>
      <c r="D18" s="99"/>
      <c r="E18" s="99"/>
      <c r="G18" s="57" t="s">
        <v>104</v>
      </c>
      <c r="H18" s="99"/>
      <c r="I18" s="99"/>
      <c r="J18" s="99"/>
      <c r="K18" s="99"/>
      <c r="L18" s="99"/>
      <c r="M18" s="99"/>
      <c r="N18" s="99"/>
      <c r="O18" s="99"/>
      <c r="P18" s="99"/>
      <c r="Q18" s="99"/>
      <c r="R18" s="99"/>
      <c r="S18" s="99"/>
    </row>
    <row r="19" spans="1:36" ht="24.9" customHeight="1" x14ac:dyDescent="0.45">
      <c r="A19" s="55"/>
      <c r="B19" s="98"/>
      <c r="D19" s="99"/>
      <c r="E19" s="99"/>
      <c r="G19" s="57" t="s">
        <v>103</v>
      </c>
      <c r="H19" s="99"/>
      <c r="I19" s="99"/>
      <c r="J19" s="99"/>
      <c r="K19" s="99"/>
      <c r="L19" s="99"/>
      <c r="M19" s="99"/>
      <c r="N19" s="99"/>
      <c r="O19" s="99"/>
      <c r="P19" s="99"/>
      <c r="Q19" s="99"/>
      <c r="R19" s="99"/>
      <c r="S19" s="99"/>
    </row>
    <row r="20" spans="1:36" ht="24.9" customHeight="1" x14ac:dyDescent="0.45">
      <c r="A20" s="55"/>
      <c r="B20" s="98"/>
      <c r="D20" s="99"/>
      <c r="E20" s="99"/>
      <c r="I20" s="98" t="s">
        <v>361</v>
      </c>
      <c r="J20" s="99"/>
      <c r="K20" s="99"/>
      <c r="L20" s="99"/>
      <c r="M20" s="99"/>
      <c r="N20" s="99"/>
      <c r="O20" s="100"/>
      <c r="P20" s="119"/>
      <c r="Q20" s="119"/>
      <c r="R20" s="119"/>
      <c r="S20" s="54" t="s">
        <v>325</v>
      </c>
      <c r="T20" s="123" t="s">
        <v>326</v>
      </c>
      <c r="U20" s="123"/>
      <c r="V20" s="123"/>
      <c r="W20" s="123"/>
      <c r="X20" s="97"/>
      <c r="Y20" s="54" t="s">
        <v>356</v>
      </c>
      <c r="Z20" s="110"/>
      <c r="AA20" s="57"/>
      <c r="AB20" s="57"/>
      <c r="AC20" s="57"/>
      <c r="AD20" s="102"/>
      <c r="AF20" s="102"/>
    </row>
    <row r="21" spans="1:36" ht="5.0999999999999996" customHeight="1" x14ac:dyDescent="0.45">
      <c r="A21" s="55"/>
      <c r="B21" s="98"/>
      <c r="D21" s="99"/>
      <c r="E21" s="99"/>
      <c r="G21" s="98"/>
      <c r="H21" s="99"/>
      <c r="J21" s="99"/>
      <c r="K21" s="99"/>
      <c r="L21" s="99"/>
      <c r="M21" s="99"/>
      <c r="N21" s="99"/>
      <c r="O21" s="100"/>
      <c r="P21" s="100"/>
      <c r="Q21" s="100"/>
      <c r="R21" s="100"/>
      <c r="S21" s="100"/>
      <c r="T21" s="100"/>
      <c r="U21" s="100"/>
      <c r="V21" s="100"/>
      <c r="W21" s="100"/>
      <c r="X21" s="100"/>
      <c r="Y21" s="100"/>
      <c r="Z21" s="100"/>
      <c r="AA21" s="100"/>
      <c r="AB21" s="100"/>
      <c r="AC21" s="100"/>
      <c r="AD21" s="100"/>
      <c r="AE21" s="100"/>
      <c r="AF21" s="100"/>
      <c r="AG21" s="100"/>
      <c r="AH21" s="100"/>
    </row>
    <row r="22" spans="1:36" ht="5.0999999999999996" customHeight="1" x14ac:dyDescent="0.45">
      <c r="A22" s="55"/>
      <c r="B22" s="98"/>
      <c r="D22" s="99"/>
      <c r="E22" s="99"/>
      <c r="G22" s="57"/>
      <c r="H22" s="99"/>
      <c r="I22" s="99"/>
      <c r="J22" s="99"/>
      <c r="K22" s="99"/>
      <c r="L22" s="99"/>
      <c r="M22" s="99"/>
      <c r="N22" s="99"/>
      <c r="O22" s="99"/>
      <c r="P22" s="99"/>
      <c r="Q22" s="99"/>
      <c r="R22" s="99"/>
      <c r="S22" s="99"/>
    </row>
    <row r="23" spans="1:36" ht="24.9" customHeight="1" x14ac:dyDescent="0.45">
      <c r="A23" s="55"/>
      <c r="B23" s="98"/>
      <c r="D23" s="99"/>
      <c r="E23" s="99"/>
      <c r="F23" s="56"/>
      <c r="G23" s="57" t="s">
        <v>102</v>
      </c>
      <c r="H23" s="99"/>
      <c r="I23" s="99"/>
      <c r="J23" s="99"/>
      <c r="K23" s="99"/>
      <c r="L23" s="99"/>
      <c r="M23" s="99"/>
      <c r="N23" s="99"/>
      <c r="O23" s="99"/>
      <c r="P23" s="99"/>
      <c r="Q23" s="99"/>
      <c r="R23" s="99"/>
      <c r="S23" s="99"/>
    </row>
    <row r="24" spans="1:36" ht="9.9" customHeight="1" x14ac:dyDescent="0.45">
      <c r="A24" s="55"/>
      <c r="B24" s="98"/>
      <c r="D24" s="99"/>
      <c r="E24" s="99"/>
      <c r="G24" s="57"/>
      <c r="H24" s="99"/>
      <c r="I24" s="99"/>
      <c r="J24" s="99"/>
      <c r="K24" s="99"/>
      <c r="L24" s="99"/>
      <c r="M24" s="99"/>
      <c r="N24" s="99"/>
      <c r="O24" s="99"/>
      <c r="P24" s="99"/>
      <c r="Q24" s="99"/>
      <c r="R24" s="99"/>
      <c r="S24" s="99"/>
    </row>
    <row r="25" spans="1:36" ht="24.9" customHeight="1" x14ac:dyDescent="0.45">
      <c r="A25" s="55" t="s">
        <v>101</v>
      </c>
      <c r="B25" s="57" t="s">
        <v>358</v>
      </c>
      <c r="C25" s="57"/>
      <c r="D25" s="57"/>
      <c r="E25" s="99"/>
      <c r="G25" s="99"/>
      <c r="H25" s="99"/>
      <c r="I25" s="99"/>
      <c r="J25" s="99"/>
      <c r="K25" s="99"/>
      <c r="L25" s="101"/>
      <c r="M25" s="99"/>
      <c r="N25" s="99"/>
      <c r="O25" s="99"/>
      <c r="P25" s="99"/>
      <c r="Q25" s="99"/>
      <c r="R25" s="99"/>
      <c r="S25" s="99"/>
    </row>
    <row r="26" spans="1:36" ht="9.9" customHeight="1" x14ac:dyDescent="0.45">
      <c r="A26" s="55"/>
      <c r="B26" s="57"/>
      <c r="C26" s="57"/>
      <c r="D26" s="57"/>
      <c r="E26" s="99"/>
      <c r="G26" s="99"/>
      <c r="H26" s="99"/>
      <c r="I26" s="99"/>
      <c r="J26" s="99"/>
      <c r="K26" s="99"/>
      <c r="L26" s="99"/>
      <c r="M26" s="99"/>
      <c r="N26" s="99"/>
      <c r="O26" s="99"/>
      <c r="P26" s="99"/>
      <c r="Q26" s="99"/>
      <c r="R26" s="99"/>
      <c r="S26" s="99"/>
    </row>
    <row r="27" spans="1:36" ht="24.9" customHeight="1" x14ac:dyDescent="0.45">
      <c r="A27" s="55"/>
      <c r="B27" s="57" t="s">
        <v>100</v>
      </c>
      <c r="C27" s="57"/>
      <c r="D27" s="57"/>
      <c r="E27" s="99"/>
      <c r="G27" s="99"/>
      <c r="H27" s="99"/>
      <c r="I27" s="99"/>
      <c r="J27" s="99"/>
      <c r="K27" s="99"/>
      <c r="L27" s="99"/>
      <c r="M27" s="99"/>
      <c r="N27" s="99"/>
      <c r="O27" s="99"/>
      <c r="P27" s="99"/>
      <c r="Q27" s="99"/>
      <c r="R27" s="99"/>
      <c r="S27" s="99"/>
    </row>
    <row r="28" spans="1:36" ht="4.5" customHeight="1" x14ac:dyDescent="0.45">
      <c r="A28" s="55"/>
      <c r="B28" s="57"/>
      <c r="C28" s="57"/>
      <c r="D28" s="57"/>
      <c r="E28" s="99"/>
      <c r="G28" s="99"/>
      <c r="H28" s="99"/>
      <c r="I28" s="99"/>
      <c r="J28" s="99"/>
      <c r="K28" s="99"/>
      <c r="L28" s="99"/>
      <c r="M28" s="99"/>
      <c r="N28" s="99"/>
      <c r="O28" s="99"/>
      <c r="P28" s="99"/>
      <c r="Q28" s="99"/>
      <c r="R28" s="99"/>
      <c r="S28" s="99"/>
    </row>
    <row r="29" spans="1:36" ht="24.9" customHeight="1" x14ac:dyDescent="0.45">
      <c r="A29" s="55"/>
      <c r="B29" s="57"/>
      <c r="C29" s="57"/>
      <c r="D29" s="57"/>
      <c r="E29" s="99"/>
      <c r="F29" s="58" t="str">
        <f>IF($AJ$29=1,"☑","□")</f>
        <v>□</v>
      </c>
      <c r="G29" s="98" t="s">
        <v>99</v>
      </c>
      <c r="H29" s="99"/>
      <c r="I29" s="99"/>
      <c r="J29" s="99"/>
      <c r="K29" s="99"/>
      <c r="L29" s="99"/>
      <c r="M29" s="99"/>
      <c r="N29" s="99"/>
      <c r="O29" s="99"/>
      <c r="P29" s="99"/>
      <c r="Q29" s="99"/>
      <c r="R29" s="99"/>
      <c r="S29" s="99"/>
      <c r="AJ29" s="54">
        <v>0</v>
      </c>
    </row>
    <row r="30" spans="1:36" ht="24.9" customHeight="1" x14ac:dyDescent="0.45">
      <c r="A30" s="55"/>
      <c r="B30" s="57"/>
      <c r="C30" s="57"/>
      <c r="D30" s="57"/>
      <c r="E30" s="99"/>
      <c r="F30" s="58" t="str">
        <f>IF($AJ$29=2,"☑","□")</f>
        <v>□</v>
      </c>
      <c r="G30" s="98" t="s">
        <v>98</v>
      </c>
      <c r="H30" s="99"/>
      <c r="I30" s="99"/>
      <c r="J30" s="99"/>
      <c r="K30" s="99"/>
      <c r="L30" s="99"/>
      <c r="M30" s="99"/>
      <c r="N30" s="99"/>
      <c r="O30" s="99"/>
      <c r="P30" s="99"/>
      <c r="Q30" s="99"/>
      <c r="R30" s="99"/>
      <c r="S30" s="99"/>
    </row>
    <row r="31" spans="1:36" ht="24.9" customHeight="1" x14ac:dyDescent="0.45">
      <c r="A31" s="55"/>
      <c r="B31" s="57"/>
      <c r="C31" s="57"/>
      <c r="D31" s="57"/>
      <c r="E31" s="99"/>
      <c r="F31" s="58" t="str">
        <f>IF($AJ$29=3,"☑","□")</f>
        <v>□</v>
      </c>
      <c r="G31" s="98" t="s">
        <v>97</v>
      </c>
      <c r="H31" s="99"/>
      <c r="I31" s="99"/>
      <c r="J31" s="99"/>
      <c r="K31" s="99"/>
      <c r="L31" s="99"/>
      <c r="M31" s="99"/>
      <c r="N31" s="99"/>
      <c r="O31" s="99"/>
      <c r="P31" s="99"/>
      <c r="Q31" s="99"/>
      <c r="R31" s="99"/>
      <c r="S31" s="99"/>
    </row>
    <row r="32" spans="1:36" ht="24.9" customHeight="1" x14ac:dyDescent="0.45">
      <c r="A32" s="55"/>
      <c r="B32" s="57"/>
      <c r="C32" s="57"/>
      <c r="D32" s="57"/>
      <c r="E32" s="99"/>
      <c r="F32" s="58" t="str">
        <f>IF($AJ$29=4,"☑","□")</f>
        <v>□</v>
      </c>
      <c r="G32" s="98" t="s">
        <v>96</v>
      </c>
      <c r="H32" s="99"/>
      <c r="I32" s="99"/>
      <c r="J32" s="99"/>
      <c r="K32" s="99"/>
      <c r="L32" s="99"/>
      <c r="M32" s="99"/>
      <c r="N32" s="99"/>
      <c r="O32" s="99"/>
      <c r="P32" s="99"/>
      <c r="Q32" s="99"/>
      <c r="R32" s="99"/>
      <c r="S32" s="99"/>
      <c r="V32" s="59"/>
      <c r="W32" s="59"/>
      <c r="X32" s="59"/>
      <c r="Y32" s="59"/>
      <c r="Z32" s="59"/>
      <c r="AA32" s="59"/>
      <c r="AB32" s="59"/>
      <c r="AC32" s="99"/>
    </row>
    <row r="33" spans="1:32" ht="9.9" customHeight="1" x14ac:dyDescent="0.45">
      <c r="A33" s="55"/>
      <c r="B33" s="57"/>
      <c r="C33" s="57"/>
      <c r="D33" s="57"/>
      <c r="E33" s="99"/>
      <c r="G33" s="98"/>
      <c r="H33" s="99"/>
      <c r="I33" s="99"/>
      <c r="J33" s="99"/>
      <c r="K33" s="99"/>
      <c r="L33" s="99"/>
      <c r="M33" s="99"/>
      <c r="N33" s="99"/>
      <c r="O33" s="99"/>
      <c r="P33" s="99"/>
      <c r="Q33" s="99"/>
      <c r="R33" s="99"/>
      <c r="S33" s="99"/>
    </row>
    <row r="34" spans="1:32" ht="24.9" customHeight="1" x14ac:dyDescent="0.45">
      <c r="A34" s="55"/>
      <c r="B34" s="98" t="s">
        <v>95</v>
      </c>
      <c r="D34" s="99"/>
      <c r="E34" s="99"/>
      <c r="I34" s="118"/>
      <c r="J34" s="118"/>
      <c r="K34" s="118"/>
      <c r="L34" s="118"/>
      <c r="M34" s="118"/>
      <c r="N34" s="118"/>
      <c r="O34" s="118"/>
      <c r="P34" s="99" t="s">
        <v>92</v>
      </c>
      <c r="R34" s="98" t="s">
        <v>88</v>
      </c>
      <c r="T34" s="99"/>
      <c r="V34" s="118"/>
      <c r="W34" s="118"/>
      <c r="X34" s="118"/>
      <c r="Y34" s="118"/>
      <c r="Z34" s="118"/>
      <c r="AA34" s="118"/>
      <c r="AB34" s="118"/>
      <c r="AC34" s="99" t="s">
        <v>91</v>
      </c>
    </row>
    <row r="35" spans="1:32" ht="9.9" customHeight="1" x14ac:dyDescent="0.45">
      <c r="A35" s="55"/>
      <c r="B35" s="98"/>
      <c r="D35" s="99"/>
      <c r="E35" s="99"/>
      <c r="G35" s="99"/>
      <c r="H35" s="99"/>
      <c r="I35" s="99"/>
      <c r="J35" s="99"/>
      <c r="K35" s="99"/>
      <c r="L35" s="99"/>
      <c r="M35" s="99"/>
      <c r="N35" s="99"/>
      <c r="O35" s="99"/>
      <c r="P35" s="99"/>
      <c r="Q35" s="99"/>
      <c r="R35" s="99"/>
      <c r="S35" s="99"/>
    </row>
    <row r="36" spans="1:32" ht="20.100000000000001" customHeight="1" x14ac:dyDescent="0.45">
      <c r="A36" s="55"/>
      <c r="B36" s="98"/>
      <c r="D36" s="99"/>
      <c r="E36" s="99"/>
      <c r="F36" s="96" t="s">
        <v>94</v>
      </c>
      <c r="G36" s="99"/>
      <c r="H36" s="99"/>
      <c r="I36" s="99"/>
      <c r="J36" s="99"/>
      <c r="K36" s="99"/>
      <c r="L36" s="99"/>
      <c r="M36" s="99"/>
      <c r="N36" s="99"/>
      <c r="O36" s="99"/>
      <c r="P36" s="99"/>
      <c r="Q36" s="99"/>
      <c r="R36" s="99"/>
      <c r="S36" s="99"/>
    </row>
    <row r="37" spans="1:32" ht="20.100000000000001" customHeight="1" x14ac:dyDescent="0.45">
      <c r="A37" s="55"/>
      <c r="B37" s="98"/>
      <c r="D37" s="99"/>
      <c r="E37" s="99"/>
      <c r="F37" s="96" t="s">
        <v>320</v>
      </c>
      <c r="G37" s="99"/>
      <c r="H37" s="99"/>
      <c r="I37" s="99"/>
      <c r="J37" s="99"/>
      <c r="K37" s="99"/>
      <c r="L37" s="99"/>
      <c r="M37" s="99"/>
      <c r="N37" s="99"/>
      <c r="O37" s="99"/>
      <c r="P37" s="99"/>
      <c r="Q37" s="99"/>
      <c r="R37" s="99"/>
      <c r="S37" s="99"/>
      <c r="AE37" s="107"/>
      <c r="AF37" s="107"/>
    </row>
    <row r="38" spans="1:32" ht="20.100000000000001" customHeight="1" x14ac:dyDescent="0.45">
      <c r="A38" s="55"/>
      <c r="B38" s="104"/>
      <c r="D38" s="102"/>
      <c r="E38" s="102"/>
      <c r="F38" s="103" t="s">
        <v>323</v>
      </c>
      <c r="G38" s="102"/>
      <c r="H38" s="102"/>
      <c r="I38" s="102"/>
      <c r="J38" s="102"/>
      <c r="K38" s="102"/>
      <c r="L38" s="102"/>
      <c r="M38" s="102"/>
      <c r="N38" s="102"/>
      <c r="O38" s="102"/>
      <c r="P38" s="102"/>
      <c r="Q38" s="102"/>
      <c r="R38" s="102"/>
      <c r="S38" s="102"/>
      <c r="AE38" s="107"/>
      <c r="AF38" s="107"/>
    </row>
    <row r="39" spans="1:32" ht="20.100000000000001" customHeight="1" x14ac:dyDescent="0.45">
      <c r="A39" s="55"/>
      <c r="B39" s="98"/>
      <c r="D39" s="99"/>
      <c r="E39" s="99"/>
      <c r="F39" s="108" t="s">
        <v>355</v>
      </c>
      <c r="G39" s="110"/>
      <c r="H39" s="110"/>
      <c r="I39" s="110"/>
      <c r="J39" s="110"/>
      <c r="K39" s="110"/>
      <c r="L39" s="110"/>
      <c r="M39" s="110"/>
      <c r="N39" s="110"/>
      <c r="O39" s="110"/>
      <c r="P39" s="110"/>
      <c r="Q39" s="110"/>
      <c r="R39" s="110"/>
      <c r="S39" s="99"/>
      <c r="AE39" s="107"/>
      <c r="AF39" s="107"/>
    </row>
    <row r="40" spans="1:32" ht="9.9" customHeight="1" x14ac:dyDescent="0.45">
      <c r="A40" s="55"/>
      <c r="B40" s="98"/>
      <c r="D40" s="99"/>
      <c r="E40" s="99"/>
      <c r="G40" s="99"/>
      <c r="H40" s="99"/>
      <c r="I40" s="99"/>
      <c r="J40" s="99"/>
      <c r="K40" s="99"/>
      <c r="L40" s="99"/>
      <c r="M40" s="99"/>
      <c r="N40" s="99"/>
      <c r="O40" s="99"/>
      <c r="P40" s="99"/>
      <c r="Q40" s="99"/>
      <c r="R40" s="99"/>
      <c r="S40" s="99"/>
      <c r="AE40" s="107"/>
      <c r="AF40" s="107"/>
    </row>
    <row r="41" spans="1:32" ht="24.9" customHeight="1" x14ac:dyDescent="0.45">
      <c r="A41" s="55"/>
      <c r="B41" s="98" t="s">
        <v>93</v>
      </c>
      <c r="D41" s="99"/>
      <c r="E41" s="99"/>
      <c r="F41" s="57"/>
      <c r="G41" s="57"/>
      <c r="H41" s="57"/>
      <c r="I41" s="118"/>
      <c r="J41" s="118"/>
      <c r="K41" s="118"/>
      <c r="L41" s="118"/>
      <c r="M41" s="118"/>
      <c r="N41" s="118"/>
      <c r="O41" s="118"/>
      <c r="P41" s="99" t="s">
        <v>92</v>
      </c>
      <c r="R41" s="98" t="s">
        <v>88</v>
      </c>
      <c r="T41" s="99"/>
      <c r="V41" s="118"/>
      <c r="W41" s="118"/>
      <c r="X41" s="118"/>
      <c r="Y41" s="118"/>
      <c r="Z41" s="118"/>
      <c r="AA41" s="118"/>
      <c r="AB41" s="118"/>
      <c r="AC41" s="99" t="s">
        <v>91</v>
      </c>
      <c r="AE41" s="107"/>
      <c r="AF41" s="107"/>
    </row>
    <row r="42" spans="1:32" ht="9.9" customHeight="1" x14ac:dyDescent="0.45">
      <c r="A42" s="55"/>
      <c r="B42" s="98"/>
      <c r="D42" s="99"/>
      <c r="E42" s="99"/>
      <c r="G42" s="99"/>
      <c r="H42" s="99"/>
      <c r="I42" s="99"/>
      <c r="J42" s="99"/>
      <c r="K42" s="99"/>
      <c r="L42" s="99"/>
      <c r="M42" s="99"/>
      <c r="N42" s="99"/>
      <c r="O42" s="99"/>
      <c r="P42" s="99"/>
      <c r="Q42" s="99"/>
      <c r="R42" s="99"/>
      <c r="S42" s="99"/>
      <c r="AE42" s="107"/>
      <c r="AF42" s="107"/>
    </row>
    <row r="43" spans="1:32" ht="20.100000000000001" customHeight="1" x14ac:dyDescent="0.45">
      <c r="A43" s="55"/>
      <c r="B43" s="98"/>
      <c r="D43" s="99"/>
      <c r="E43" s="99"/>
      <c r="F43" s="96" t="s">
        <v>317</v>
      </c>
      <c r="G43" s="99"/>
      <c r="H43" s="99"/>
      <c r="I43" s="99"/>
      <c r="J43" s="99"/>
      <c r="K43" s="99"/>
      <c r="L43" s="99"/>
      <c r="M43" s="99"/>
      <c r="N43" s="99"/>
      <c r="O43" s="99"/>
      <c r="P43" s="99"/>
      <c r="Q43" s="99"/>
      <c r="R43" s="99"/>
      <c r="S43" s="99"/>
      <c r="AE43" s="107"/>
      <c r="AF43" s="107"/>
    </row>
    <row r="44" spans="1:32" ht="20.100000000000001" customHeight="1" x14ac:dyDescent="0.45">
      <c r="A44" s="55"/>
      <c r="B44" s="98"/>
      <c r="D44" s="99"/>
      <c r="E44" s="99"/>
      <c r="F44" s="96" t="s">
        <v>324</v>
      </c>
      <c r="G44" s="99"/>
      <c r="H44" s="99"/>
      <c r="I44" s="99"/>
      <c r="J44" s="99"/>
      <c r="K44" s="99"/>
      <c r="L44" s="99"/>
      <c r="M44" s="99"/>
      <c r="N44" s="99"/>
      <c r="O44" s="99"/>
      <c r="P44" s="99"/>
      <c r="Q44" s="99"/>
      <c r="R44" s="99"/>
      <c r="S44" s="99"/>
      <c r="AE44" s="107"/>
      <c r="AF44" s="107"/>
    </row>
    <row r="45" spans="1:32" ht="20.100000000000001" customHeight="1" x14ac:dyDescent="0.45">
      <c r="A45" s="55"/>
      <c r="B45" s="98"/>
      <c r="D45" s="99"/>
      <c r="E45" s="99"/>
      <c r="F45" s="96" t="s">
        <v>321</v>
      </c>
      <c r="G45" s="99"/>
      <c r="H45" s="99"/>
      <c r="I45" s="99"/>
      <c r="J45" s="99"/>
      <c r="K45" s="99"/>
      <c r="L45" s="99"/>
      <c r="M45" s="99"/>
      <c r="N45" s="99"/>
      <c r="O45" s="99"/>
      <c r="P45" s="99"/>
      <c r="Q45" s="99"/>
      <c r="R45" s="99"/>
      <c r="S45" s="99"/>
    </row>
    <row r="46" spans="1:32" ht="20.100000000000001" customHeight="1" x14ac:dyDescent="0.45">
      <c r="A46" s="55"/>
      <c r="B46" s="98"/>
      <c r="D46" s="99"/>
      <c r="E46" s="99"/>
      <c r="F46" s="96" t="s">
        <v>322</v>
      </c>
      <c r="G46" s="99"/>
      <c r="H46" s="99"/>
      <c r="I46" s="99"/>
      <c r="J46" s="99"/>
      <c r="K46" s="99"/>
      <c r="L46" s="99"/>
      <c r="M46" s="99"/>
      <c r="N46" s="99"/>
      <c r="O46" s="99"/>
      <c r="P46" s="99"/>
      <c r="Q46" s="99"/>
      <c r="R46" s="99"/>
      <c r="S46" s="99"/>
    </row>
    <row r="47" spans="1:32" ht="20.100000000000001" customHeight="1" x14ac:dyDescent="0.45">
      <c r="A47" s="55"/>
      <c r="B47" s="104"/>
      <c r="D47" s="102"/>
      <c r="E47" s="102"/>
      <c r="F47" s="108" t="s">
        <v>355</v>
      </c>
      <c r="G47" s="102"/>
      <c r="H47" s="102"/>
      <c r="I47" s="102"/>
      <c r="J47" s="102"/>
      <c r="K47" s="102"/>
      <c r="L47" s="102"/>
      <c r="M47" s="102"/>
      <c r="N47" s="102"/>
      <c r="O47" s="102"/>
      <c r="P47" s="102"/>
      <c r="Q47" s="102"/>
      <c r="R47" s="102"/>
      <c r="S47" s="102"/>
    </row>
    <row r="48" spans="1:32" ht="9.9" customHeight="1" x14ac:dyDescent="0.45">
      <c r="A48" s="55"/>
      <c r="B48" s="98"/>
      <c r="D48" s="99"/>
      <c r="E48" s="99"/>
      <c r="G48" s="99"/>
      <c r="H48" s="99"/>
      <c r="I48" s="99"/>
      <c r="J48" s="99"/>
      <c r="K48" s="99"/>
      <c r="L48" s="99"/>
      <c r="M48" s="99"/>
      <c r="N48" s="99"/>
      <c r="O48" s="99"/>
      <c r="P48" s="99"/>
      <c r="Q48" s="99"/>
      <c r="R48" s="99"/>
      <c r="S48" s="99"/>
    </row>
    <row r="49" spans="1:36" ht="24.9" customHeight="1" x14ac:dyDescent="0.45">
      <c r="A49" s="55"/>
      <c r="B49" s="54" t="s">
        <v>90</v>
      </c>
      <c r="C49" s="98" t="s">
        <v>89</v>
      </c>
      <c r="D49" s="99"/>
      <c r="E49" s="99"/>
      <c r="F49" s="60"/>
      <c r="G49" s="59"/>
      <c r="H49" s="59"/>
      <c r="I49" s="128" t="str">
        <f>IFERROR(ROUNDDOWN(I34*12000*1.165/(I41*10),1),"")</f>
        <v/>
      </c>
      <c r="J49" s="128"/>
      <c r="K49" s="128"/>
      <c r="L49" s="128"/>
      <c r="M49" s="128"/>
      <c r="N49" s="128"/>
      <c r="O49" s="128"/>
      <c r="P49" s="99"/>
      <c r="Q49" s="99"/>
      <c r="R49" s="98" t="s">
        <v>88</v>
      </c>
      <c r="T49" s="99"/>
      <c r="V49" s="128" t="str">
        <f>IFERROR(ROUNDDOWN(V34*12000*1.165/(V41*10),1),"")</f>
        <v/>
      </c>
      <c r="W49" s="128"/>
      <c r="X49" s="128"/>
      <c r="Y49" s="128"/>
      <c r="Z49" s="128"/>
      <c r="AA49" s="128"/>
      <c r="AB49" s="128"/>
      <c r="AC49" s="99" t="s">
        <v>87</v>
      </c>
    </row>
    <row r="50" spans="1:36" ht="24.9" customHeight="1" x14ac:dyDescent="0.45">
      <c r="A50" s="55"/>
      <c r="C50" s="98"/>
      <c r="D50" s="99"/>
      <c r="E50" s="99"/>
      <c r="G50" s="99"/>
      <c r="H50" s="99"/>
      <c r="I50" s="99"/>
      <c r="J50" s="99"/>
      <c r="K50" s="99"/>
      <c r="L50" s="99"/>
      <c r="M50" s="99"/>
      <c r="N50" s="99"/>
      <c r="O50" s="99"/>
      <c r="P50" s="99"/>
      <c r="Q50" s="99"/>
      <c r="R50" s="99"/>
      <c r="S50" s="99"/>
    </row>
    <row r="51" spans="1:36" ht="24.9" customHeight="1" x14ac:dyDescent="0.45">
      <c r="A51" s="55"/>
      <c r="B51" s="126" t="s">
        <v>86</v>
      </c>
      <c r="C51" s="126"/>
      <c r="D51" s="126"/>
      <c r="E51" s="126"/>
      <c r="F51" s="125" t="s">
        <v>85</v>
      </c>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row>
    <row r="52" spans="1:36" ht="24.9" customHeight="1" x14ac:dyDescent="0.45">
      <c r="A52" s="55"/>
      <c r="B52" s="126"/>
      <c r="C52" s="126"/>
      <c r="D52" s="126"/>
      <c r="E52" s="126"/>
      <c r="F52" s="126" t="s">
        <v>84</v>
      </c>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row>
    <row r="53" spans="1:36" ht="5.0999999999999996" customHeight="1" x14ac:dyDescent="0.45">
      <c r="A53" s="55"/>
      <c r="B53" s="98"/>
      <c r="D53" s="99"/>
      <c r="E53" s="99"/>
      <c r="G53" s="99"/>
    </row>
    <row r="54" spans="1:36" ht="24.9" customHeight="1" x14ac:dyDescent="0.45">
      <c r="A54" s="55" t="s">
        <v>83</v>
      </c>
      <c r="B54" s="98" t="s">
        <v>82</v>
      </c>
      <c r="D54" s="99"/>
      <c r="E54" s="99"/>
      <c r="G54" s="99"/>
      <c r="H54" s="99"/>
      <c r="I54" s="99"/>
      <c r="J54" s="99"/>
      <c r="K54" s="99"/>
      <c r="L54" s="99"/>
      <c r="M54" s="99"/>
      <c r="N54" s="99"/>
      <c r="O54" s="99"/>
      <c r="P54" s="99"/>
      <c r="Q54" s="99"/>
      <c r="R54" s="99"/>
      <c r="S54" s="99"/>
    </row>
    <row r="55" spans="1:36" ht="5.0999999999999996" customHeight="1" x14ac:dyDescent="0.45">
      <c r="A55" s="55"/>
      <c r="B55" s="98"/>
      <c r="D55" s="99"/>
      <c r="E55" s="99"/>
      <c r="G55" s="99"/>
      <c r="H55" s="99"/>
      <c r="I55" s="99"/>
      <c r="J55" s="99"/>
      <c r="K55" s="99"/>
      <c r="L55" s="99"/>
      <c r="M55" s="99"/>
      <c r="N55" s="99"/>
      <c r="O55" s="99"/>
      <c r="P55" s="99"/>
      <c r="Q55" s="99"/>
      <c r="R55" s="99"/>
      <c r="S55" s="99"/>
    </row>
    <row r="56" spans="1:36" ht="24.9" customHeight="1" x14ac:dyDescent="0.45">
      <c r="A56" s="55"/>
      <c r="B56" s="98"/>
      <c r="D56" s="99"/>
      <c r="E56" s="99"/>
      <c r="G56" s="99"/>
      <c r="J56" s="127" t="str">
        <f>IF(AJ56&lt;=1.1,IF(AJ56&gt;=0.9,"☑","□"),"□")</f>
        <v>□</v>
      </c>
      <c r="K56" s="127"/>
      <c r="L56" s="98" t="s">
        <v>81</v>
      </c>
      <c r="M56" s="99"/>
      <c r="N56" s="99"/>
      <c r="O56" s="99"/>
      <c r="P56" s="99"/>
      <c r="Q56" s="99"/>
      <c r="R56" s="99"/>
      <c r="S56" s="99"/>
      <c r="T56" s="99"/>
      <c r="U56" s="99"/>
      <c r="V56" s="99"/>
      <c r="AJ56" s="61" t="str">
        <f>IFERROR(I34/V34,"")</f>
        <v/>
      </c>
    </row>
    <row r="57" spans="1:36" ht="24.9" customHeight="1" x14ac:dyDescent="0.45">
      <c r="A57" s="55"/>
      <c r="B57" s="98"/>
      <c r="C57" s="54" t="s">
        <v>80</v>
      </c>
      <c r="D57" s="99"/>
      <c r="E57" s="99"/>
      <c r="G57" s="99"/>
      <c r="J57" s="127" t="str">
        <f>IF(AJ57&lt;=1.1,IF(AJ57&gt;=0.9,"☑","□"),"□")</f>
        <v>□</v>
      </c>
      <c r="K57" s="127"/>
      <c r="L57" s="98" t="s">
        <v>79</v>
      </c>
      <c r="M57" s="99"/>
      <c r="N57" s="99"/>
      <c r="O57" s="99"/>
      <c r="P57" s="99"/>
      <c r="Q57" s="99"/>
      <c r="R57" s="99"/>
      <c r="S57" s="99"/>
      <c r="T57" s="99"/>
      <c r="U57" s="99"/>
      <c r="V57" s="99"/>
      <c r="AJ57" s="61" t="str">
        <f>IFERROR(I41/V41,"")</f>
        <v/>
      </c>
    </row>
    <row r="58" spans="1:36" ht="24.9" customHeight="1" x14ac:dyDescent="0.45">
      <c r="A58" s="55"/>
      <c r="B58" s="98"/>
      <c r="D58" s="99"/>
      <c r="E58" s="99"/>
      <c r="G58" s="99"/>
      <c r="J58" s="127" t="str">
        <f>IF(AJ58&lt;=1.1,IF(AJ58&gt;=0.9,"☑","□"),"□")</f>
        <v>□</v>
      </c>
      <c r="K58" s="127"/>
      <c r="L58" s="98" t="s">
        <v>78</v>
      </c>
      <c r="M58" s="99"/>
      <c r="N58" s="99"/>
      <c r="O58" s="99"/>
      <c r="P58" s="99"/>
      <c r="Q58" s="99"/>
      <c r="R58" s="99"/>
      <c r="S58" s="99"/>
      <c r="T58" s="99"/>
      <c r="U58" s="99"/>
      <c r="V58" s="99"/>
      <c r="AJ58" s="61" t="str">
        <f>IFERROR(I49/V49,"")</f>
        <v/>
      </c>
    </row>
    <row r="59" spans="1:36" ht="5.0999999999999996" customHeight="1" x14ac:dyDescent="0.45">
      <c r="A59" s="55"/>
      <c r="B59" s="98"/>
      <c r="D59" s="99"/>
      <c r="E59" s="99"/>
      <c r="G59" s="99"/>
      <c r="H59" s="99"/>
      <c r="I59" s="99"/>
      <c r="J59" s="99"/>
      <c r="K59" s="99"/>
      <c r="L59" s="99"/>
      <c r="M59" s="99"/>
      <c r="N59" s="99"/>
      <c r="O59" s="99"/>
      <c r="P59" s="99"/>
      <c r="Q59" s="99"/>
      <c r="R59" s="99"/>
      <c r="S59" s="99"/>
    </row>
    <row r="60" spans="1:36" ht="24.9" customHeight="1" x14ac:dyDescent="0.45">
      <c r="A60" s="55" t="s">
        <v>77</v>
      </c>
      <c r="B60" s="98" t="s">
        <v>383</v>
      </c>
      <c r="D60" s="99"/>
      <c r="E60" s="99"/>
      <c r="G60" s="99"/>
      <c r="H60" s="99"/>
      <c r="I60" s="99"/>
      <c r="J60" s="99"/>
      <c r="K60" s="99"/>
      <c r="L60" s="99"/>
      <c r="M60" s="99"/>
      <c r="N60" s="99"/>
      <c r="O60" s="99"/>
      <c r="P60" s="99"/>
      <c r="Q60" s="99"/>
      <c r="R60" s="99"/>
      <c r="S60" s="99"/>
    </row>
    <row r="61" spans="1:36" ht="24.9" customHeight="1" x14ac:dyDescent="0.45">
      <c r="A61" s="55"/>
      <c r="B61" s="98"/>
      <c r="D61" s="99"/>
      <c r="E61" s="99"/>
      <c r="F61" s="99"/>
      <c r="G61" s="99"/>
      <c r="H61" s="99"/>
      <c r="I61" s="99"/>
      <c r="J61" s="99"/>
      <c r="K61" s="99"/>
      <c r="L61" s="99"/>
      <c r="M61" s="99"/>
      <c r="N61" s="99"/>
      <c r="O61" s="99"/>
      <c r="P61" s="124" t="str">
        <f>IFERROR(VLOOKUP("該当",リスト!I:K,3,FALSE),"")</f>
        <v/>
      </c>
      <c r="Q61" s="124"/>
      <c r="R61" s="124"/>
      <c r="S61" s="124"/>
      <c r="T61" s="124"/>
      <c r="U61" s="124"/>
      <c r="V61" s="124"/>
      <c r="W61" s="124"/>
      <c r="X61" s="124"/>
      <c r="Y61" s="124"/>
      <c r="Z61" s="124"/>
      <c r="AB61" s="114"/>
    </row>
    <row r="62" spans="1:36" ht="24.9" customHeight="1" x14ac:dyDescent="0.45">
      <c r="A62" s="54" t="s">
        <v>318</v>
      </c>
    </row>
    <row r="63" spans="1:36" ht="24.9" customHeight="1" x14ac:dyDescent="0.45">
      <c r="A63" s="115" t="s">
        <v>382</v>
      </c>
    </row>
    <row r="64" spans="1:36" ht="24.9" customHeight="1" x14ac:dyDescent="0.45"/>
    <row r="65" ht="24.9" customHeight="1" x14ac:dyDescent="0.45"/>
    <row r="66" ht="24.9" customHeight="1" x14ac:dyDescent="0.45"/>
    <row r="67" ht="24.9" customHeight="1" x14ac:dyDescent="0.45"/>
    <row r="68" ht="24.9" customHeight="1" x14ac:dyDescent="0.45"/>
    <row r="69" ht="24.9" customHeight="1" x14ac:dyDescent="0.45"/>
    <row r="70" ht="24.9" customHeight="1" x14ac:dyDescent="0.45"/>
    <row r="71" ht="24.9" customHeight="1" x14ac:dyDescent="0.45"/>
    <row r="72" ht="24.9" customHeight="1" x14ac:dyDescent="0.45"/>
    <row r="73" ht="24.9" customHeight="1" x14ac:dyDescent="0.45"/>
    <row r="74" ht="24.9" customHeight="1" x14ac:dyDescent="0.45"/>
    <row r="75" ht="24.9" customHeight="1" x14ac:dyDescent="0.45"/>
    <row r="76" ht="24.9" customHeight="1" x14ac:dyDescent="0.45"/>
    <row r="77" ht="24.9" customHeight="1" x14ac:dyDescent="0.45"/>
    <row r="78" ht="24.9" customHeight="1" x14ac:dyDescent="0.45"/>
    <row r="79" ht="24.9" customHeight="1" x14ac:dyDescent="0.45"/>
    <row r="80" ht="24.9" customHeight="1" x14ac:dyDescent="0.45"/>
    <row r="81" ht="24.9" customHeight="1" x14ac:dyDescent="0.45"/>
    <row r="82" ht="24.9" customHeight="1" x14ac:dyDescent="0.45"/>
    <row r="83" ht="24.9" customHeight="1" x14ac:dyDescent="0.45"/>
    <row r="84" ht="24.9" customHeight="1" x14ac:dyDescent="0.45"/>
    <row r="85" ht="24.9" customHeight="1" x14ac:dyDescent="0.45"/>
    <row r="86" ht="24.9" customHeight="1" x14ac:dyDescent="0.45"/>
    <row r="87" ht="24.9" customHeight="1" x14ac:dyDescent="0.45"/>
    <row r="88" ht="24.9" customHeight="1" x14ac:dyDescent="0.45"/>
    <row r="89" ht="24.9" customHeight="1" x14ac:dyDescent="0.45"/>
    <row r="90" ht="24.9" customHeight="1" x14ac:dyDescent="0.45"/>
    <row r="91" ht="24.9" customHeight="1" x14ac:dyDescent="0.45"/>
    <row r="92" ht="24.9" customHeight="1" x14ac:dyDescent="0.45"/>
    <row r="93" ht="24.9" customHeight="1" x14ac:dyDescent="0.45"/>
    <row r="94" ht="24.9" customHeight="1" x14ac:dyDescent="0.45"/>
    <row r="95" ht="24.9" customHeight="1" x14ac:dyDescent="0.45"/>
  </sheetData>
  <mergeCells count="30">
    <mergeCell ref="B51:E52"/>
    <mergeCell ref="V49:AB49"/>
    <mergeCell ref="I49:O49"/>
    <mergeCell ref="J56:K56"/>
    <mergeCell ref="J57:K57"/>
    <mergeCell ref="N10:N11"/>
    <mergeCell ref="Q10:Q11"/>
    <mergeCell ref="T10:T11"/>
    <mergeCell ref="P61:Z61"/>
    <mergeCell ref="F51:AG51"/>
    <mergeCell ref="F52:AG52"/>
    <mergeCell ref="J58:K58"/>
    <mergeCell ref="P20:R20"/>
    <mergeCell ref="T20:W20"/>
    <mergeCell ref="A3:AH3"/>
    <mergeCell ref="I34:O34"/>
    <mergeCell ref="V34:AB34"/>
    <mergeCell ref="I41:O41"/>
    <mergeCell ref="V41:AB41"/>
    <mergeCell ref="H6:T6"/>
    <mergeCell ref="B6:G6"/>
    <mergeCell ref="B5:G5"/>
    <mergeCell ref="H5:T5"/>
    <mergeCell ref="K10:K11"/>
    <mergeCell ref="J10:J11"/>
    <mergeCell ref="W10:W11"/>
    <mergeCell ref="L10:M11"/>
    <mergeCell ref="O10:P11"/>
    <mergeCell ref="R10:S11"/>
    <mergeCell ref="U10:V11"/>
  </mergeCells>
  <phoneticPr fontId="1"/>
  <printOptions horizontalCentered="1"/>
  <pageMargins left="0.23622047244094491" right="0.23622047244094491" top="0.74803149606299213" bottom="0.74803149606299213" header="0.31496062992125984" footer="0.31496062992125984"/>
  <pageSetup paperSize="9" scale="5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30480</xdr:colOff>
                    <xdr:row>16</xdr:row>
                    <xdr:rowOff>38100</xdr:rowOff>
                  </from>
                  <to>
                    <xdr:col>5</xdr:col>
                    <xdr:colOff>259080</xdr:colOff>
                    <xdr:row>16</xdr:row>
                    <xdr:rowOff>251460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30480</xdr:colOff>
                    <xdr:row>22</xdr:row>
                    <xdr:rowOff>30480</xdr:rowOff>
                  </from>
                  <to>
                    <xdr:col>6</xdr:col>
                    <xdr:colOff>0</xdr:colOff>
                    <xdr:row>23</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30480</xdr:colOff>
                    <xdr:row>9</xdr:row>
                    <xdr:rowOff>38100</xdr:rowOff>
                  </from>
                  <to>
                    <xdr:col>5</xdr:col>
                    <xdr:colOff>266700</xdr:colOff>
                    <xdr:row>9</xdr:row>
                    <xdr:rowOff>297180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30480</xdr:colOff>
                    <xdr:row>10</xdr:row>
                    <xdr:rowOff>38100</xdr:rowOff>
                  </from>
                  <to>
                    <xdr:col>5</xdr:col>
                    <xdr:colOff>266700</xdr:colOff>
                    <xdr:row>10</xdr:row>
                    <xdr:rowOff>297180</xdr:rowOff>
                  </to>
                </anchor>
              </controlPr>
            </control>
          </mc:Choice>
        </mc:AlternateContent>
        <mc:AlternateContent xmlns:mc="http://schemas.openxmlformats.org/markup-compatibility/2006">
          <mc:Choice Requires="x14">
            <control shapeId="4105" r:id="rId8" name="Option Button 9">
              <controlPr defaultSize="0" autoFill="0" autoLine="0" autoPict="0">
                <anchor moveWithCells="1">
                  <from>
                    <xdr:col>10</xdr:col>
                    <xdr:colOff>60960</xdr:colOff>
                    <xdr:row>9</xdr:row>
                    <xdr:rowOff>182880</xdr:rowOff>
                  </from>
                  <to>
                    <xdr:col>11</xdr:col>
                    <xdr:colOff>121920</xdr:colOff>
                    <xdr:row>10</xdr:row>
                    <xdr:rowOff>114300</xdr:rowOff>
                  </to>
                </anchor>
              </controlPr>
            </control>
          </mc:Choice>
        </mc:AlternateContent>
        <mc:AlternateContent xmlns:mc="http://schemas.openxmlformats.org/markup-compatibility/2006">
          <mc:Choice Requires="x14">
            <control shapeId="4106" r:id="rId9" name="Option Button 10">
              <controlPr defaultSize="0" autoFill="0" autoLine="0" autoPict="0">
                <anchor moveWithCells="1">
                  <from>
                    <xdr:col>13</xdr:col>
                    <xdr:colOff>60960</xdr:colOff>
                    <xdr:row>9</xdr:row>
                    <xdr:rowOff>182880</xdr:rowOff>
                  </from>
                  <to>
                    <xdr:col>14</xdr:col>
                    <xdr:colOff>121920</xdr:colOff>
                    <xdr:row>10</xdr:row>
                    <xdr:rowOff>114300</xdr:rowOff>
                  </to>
                </anchor>
              </controlPr>
            </control>
          </mc:Choice>
        </mc:AlternateContent>
        <mc:AlternateContent xmlns:mc="http://schemas.openxmlformats.org/markup-compatibility/2006">
          <mc:Choice Requires="x14">
            <control shapeId="4107" r:id="rId10" name="Option Button 11">
              <controlPr defaultSize="0" autoFill="0" autoLine="0" autoPict="0">
                <anchor moveWithCells="1">
                  <from>
                    <xdr:col>16</xdr:col>
                    <xdr:colOff>60960</xdr:colOff>
                    <xdr:row>9</xdr:row>
                    <xdr:rowOff>182880</xdr:rowOff>
                  </from>
                  <to>
                    <xdr:col>17</xdr:col>
                    <xdr:colOff>121920</xdr:colOff>
                    <xdr:row>10</xdr:row>
                    <xdr:rowOff>114300</xdr:rowOff>
                  </to>
                </anchor>
              </controlPr>
            </control>
          </mc:Choice>
        </mc:AlternateContent>
        <mc:AlternateContent xmlns:mc="http://schemas.openxmlformats.org/markup-compatibility/2006">
          <mc:Choice Requires="x14">
            <control shapeId="4108" r:id="rId11" name="Option Button 12">
              <controlPr defaultSize="0" autoFill="0" autoLine="0" autoPict="0">
                <anchor moveWithCells="1">
                  <from>
                    <xdr:col>19</xdr:col>
                    <xdr:colOff>60960</xdr:colOff>
                    <xdr:row>9</xdr:row>
                    <xdr:rowOff>182880</xdr:rowOff>
                  </from>
                  <to>
                    <xdr:col>20</xdr:col>
                    <xdr:colOff>121920</xdr:colOff>
                    <xdr:row>10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97"/>
  <sheetViews>
    <sheetView showGridLines="0" view="pageBreakPreview" zoomScaleNormal="100" zoomScaleSheetLayoutView="100" zoomScalePageLayoutView="85" workbookViewId="0">
      <selection activeCell="A2" sqref="A2:AG2"/>
    </sheetView>
  </sheetViews>
  <sheetFormatPr defaultColWidth="8.69921875" defaultRowHeight="13.2" x14ac:dyDescent="0.45"/>
  <cols>
    <col min="1" max="18" width="2.69921875" style="4" customWidth="1"/>
    <col min="19" max="19" width="3.5" style="4" customWidth="1"/>
    <col min="20" max="26" width="2.69921875" style="4" customWidth="1"/>
    <col min="27" max="27" width="3.19921875" style="4" customWidth="1"/>
    <col min="28" max="40" width="2.69921875" style="4" customWidth="1"/>
    <col min="41" max="16384" width="8.69921875" style="4"/>
  </cols>
  <sheetData>
    <row r="1" spans="1:33" ht="16.2" customHeight="1" x14ac:dyDescent="0.45">
      <c r="A1" s="3" t="s">
        <v>380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2" customHeight="1" x14ac:dyDescent="0.45">
      <c r="A2" s="148" t="s">
        <v>55</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row>
    <row r="3" spans="1:33" ht="7.2" customHeight="1" x14ac:dyDescent="0.4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350000000000001" customHeight="1" x14ac:dyDescent="0.45">
      <c r="A4" s="3"/>
      <c r="B4" s="3"/>
      <c r="C4" s="3"/>
      <c r="D4" s="3"/>
      <c r="E4" s="3"/>
      <c r="F4" s="3"/>
      <c r="G4" s="3"/>
      <c r="H4" s="3"/>
      <c r="I4" s="3"/>
      <c r="J4" s="3"/>
      <c r="K4" s="3"/>
      <c r="L4" s="3"/>
      <c r="M4" s="3"/>
      <c r="N4" s="3"/>
      <c r="O4" s="3"/>
      <c r="P4" s="3"/>
      <c r="Q4" s="156" t="s">
        <v>73</v>
      </c>
      <c r="R4" s="156"/>
      <c r="S4" s="156"/>
      <c r="T4" s="156"/>
      <c r="U4" s="156"/>
      <c r="V4" s="157" t="str">
        <f>IF(様式93_処遇改善!H5="","",様式93_処遇改善!H5)</f>
        <v/>
      </c>
      <c r="W4" s="158"/>
      <c r="X4" s="158"/>
      <c r="Y4" s="158"/>
      <c r="Z4" s="158"/>
      <c r="AA4" s="158"/>
      <c r="AB4" s="158"/>
      <c r="AC4" s="158"/>
      <c r="AD4" s="158"/>
      <c r="AE4" s="158"/>
      <c r="AF4" s="158"/>
      <c r="AG4" s="159"/>
    </row>
    <row r="5" spans="1:33" ht="16.2" customHeight="1" x14ac:dyDescent="0.45">
      <c r="A5" s="3"/>
      <c r="B5" s="3"/>
      <c r="C5" s="3"/>
      <c r="D5" s="3"/>
      <c r="E5" s="3"/>
      <c r="F5" s="3"/>
      <c r="G5" s="3"/>
      <c r="H5" s="3"/>
      <c r="I5" s="3"/>
      <c r="J5" s="3"/>
      <c r="K5" s="3"/>
      <c r="L5" s="3"/>
      <c r="M5" s="3"/>
      <c r="N5" s="3"/>
      <c r="O5" s="3"/>
      <c r="P5" s="3"/>
      <c r="Q5" s="3" t="s">
        <v>291</v>
      </c>
      <c r="R5" s="3"/>
      <c r="S5" s="3"/>
      <c r="T5" s="3"/>
      <c r="U5" s="3"/>
      <c r="V5" s="151" t="str">
        <f>IF(様式93_処遇改善!H6="","",様式93_処遇改善!H6)</f>
        <v/>
      </c>
      <c r="W5" s="152"/>
      <c r="X5" s="152"/>
      <c r="Y5" s="152"/>
      <c r="Z5" s="152"/>
      <c r="AA5" s="152"/>
      <c r="AB5" s="152"/>
      <c r="AC5" s="152"/>
      <c r="AD5" s="152"/>
      <c r="AE5" s="152"/>
      <c r="AF5" s="152"/>
      <c r="AG5" s="153"/>
    </row>
    <row r="6" spans="1:33" ht="6" customHeight="1" x14ac:dyDescent="0.4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6.2" customHeight="1" thickBot="1" x14ac:dyDescent="0.5">
      <c r="A7" s="2" t="s">
        <v>75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ht="16.2" customHeight="1" thickBot="1" x14ac:dyDescent="0.5">
      <c r="A8" s="26" t="s">
        <v>76</v>
      </c>
      <c r="B8" s="27" t="s">
        <v>6</v>
      </c>
      <c r="C8" s="28"/>
      <c r="D8" s="160"/>
      <c r="E8" s="160"/>
      <c r="F8" s="28" t="s">
        <v>7</v>
      </c>
      <c r="G8" s="160"/>
      <c r="H8" s="160"/>
      <c r="I8" s="28" t="s">
        <v>8</v>
      </c>
      <c r="J8" s="28"/>
      <c r="K8" s="28" t="s">
        <v>9</v>
      </c>
      <c r="L8" s="28" t="s">
        <v>6</v>
      </c>
      <c r="M8" s="28"/>
      <c r="N8" s="160"/>
      <c r="O8" s="160"/>
      <c r="P8" s="28" t="s">
        <v>7</v>
      </c>
      <c r="Q8" s="160"/>
      <c r="R8" s="160"/>
      <c r="S8" s="29" t="s">
        <v>8</v>
      </c>
      <c r="T8" s="3"/>
      <c r="U8" s="3"/>
      <c r="V8" s="3"/>
      <c r="W8" s="3"/>
      <c r="X8" s="3"/>
      <c r="Y8" s="3"/>
      <c r="Z8" s="3"/>
      <c r="AA8" s="3"/>
      <c r="AB8" s="3"/>
      <c r="AC8" s="3"/>
      <c r="AD8" s="3"/>
      <c r="AE8" s="3"/>
      <c r="AF8" s="3"/>
      <c r="AG8" s="3"/>
    </row>
    <row r="9" spans="1:33" ht="16.2" customHeight="1" x14ac:dyDescent="0.45">
      <c r="A9" s="19"/>
      <c r="B9" s="44"/>
      <c r="C9" s="45"/>
      <c r="D9" s="46"/>
      <c r="E9" s="46"/>
      <c r="F9" s="45"/>
      <c r="G9" s="46"/>
      <c r="H9" s="46"/>
      <c r="I9" s="45"/>
      <c r="J9" s="45"/>
      <c r="K9" s="45"/>
      <c r="L9" s="45"/>
      <c r="M9" s="45"/>
      <c r="N9" s="46"/>
      <c r="O9" s="46"/>
      <c r="P9" s="45"/>
      <c r="Q9" s="46"/>
      <c r="R9" s="46"/>
      <c r="S9" s="45"/>
      <c r="T9" s="47"/>
      <c r="U9" s="3"/>
      <c r="V9" s="3"/>
      <c r="W9" s="3"/>
      <c r="X9" s="3"/>
      <c r="Y9" s="3"/>
      <c r="Z9" s="3"/>
      <c r="AA9" s="3"/>
      <c r="AB9" s="3"/>
      <c r="AC9" s="3"/>
      <c r="AD9" s="3"/>
      <c r="AE9" s="3"/>
      <c r="AF9" s="3"/>
      <c r="AG9" s="3"/>
    </row>
    <row r="10" spans="1:33" ht="16.2" customHeight="1" thickBot="1" x14ac:dyDescent="0.5">
      <c r="A10" s="2" t="s">
        <v>74</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row>
    <row r="11" spans="1:33" ht="16.2" customHeight="1" x14ac:dyDescent="0.45">
      <c r="A11" s="39" t="s">
        <v>292</v>
      </c>
      <c r="B11" s="40"/>
      <c r="C11" s="40"/>
      <c r="D11" s="40"/>
      <c r="E11" s="40"/>
      <c r="F11" s="40"/>
      <c r="G11" s="40"/>
      <c r="H11" s="40"/>
      <c r="I11" s="40"/>
      <c r="J11" s="40"/>
      <c r="K11" s="40"/>
      <c r="L11" s="40"/>
      <c r="M11" s="5"/>
      <c r="N11" s="5"/>
      <c r="O11" s="41"/>
      <c r="P11" s="42"/>
      <c r="Q11" s="42"/>
      <c r="R11" s="42"/>
      <c r="S11" s="42"/>
      <c r="T11" s="42"/>
      <c r="U11" s="42"/>
      <c r="V11" s="42"/>
      <c r="W11" s="42"/>
      <c r="X11" s="41"/>
      <c r="Y11" s="41"/>
      <c r="Z11" s="41"/>
      <c r="AA11" s="41"/>
      <c r="AB11" s="42"/>
      <c r="AC11" s="42"/>
      <c r="AD11" s="42"/>
      <c r="AE11" s="42"/>
      <c r="AF11" s="42"/>
      <c r="AG11" s="43"/>
    </row>
    <row r="12" spans="1:33" ht="16.2" customHeight="1" x14ac:dyDescent="0.45">
      <c r="A12" s="36"/>
      <c r="B12" s="37"/>
      <c r="C12" s="37"/>
      <c r="D12" s="37"/>
      <c r="E12" s="37"/>
      <c r="F12" s="37"/>
      <c r="G12" s="37"/>
      <c r="H12" s="37"/>
      <c r="I12" s="37"/>
      <c r="J12" s="37"/>
      <c r="K12" s="37"/>
      <c r="L12" s="37"/>
      <c r="M12" s="38" t="s">
        <v>22</v>
      </c>
      <c r="N12" s="38"/>
      <c r="O12" s="16" t="s">
        <v>19</v>
      </c>
      <c r="P12" s="154"/>
      <c r="Q12" s="154"/>
      <c r="R12" s="154"/>
      <c r="S12" s="154"/>
      <c r="T12" s="154"/>
      <c r="U12" s="154"/>
      <c r="V12" s="154"/>
      <c r="W12" s="154"/>
      <c r="X12" s="16" t="s">
        <v>12</v>
      </c>
      <c r="Y12" s="16" t="s">
        <v>20</v>
      </c>
      <c r="Z12" s="16" t="s">
        <v>21</v>
      </c>
      <c r="AA12" s="16"/>
      <c r="AB12" s="155" t="str">
        <f>IFERROR(VLOOKUP(P12,リスト!C:D,2,FALSE),"")</f>
        <v/>
      </c>
      <c r="AC12" s="155"/>
      <c r="AD12" s="155"/>
      <c r="AE12" s="155"/>
      <c r="AF12" s="155"/>
      <c r="AG12" s="17" t="s">
        <v>1</v>
      </c>
    </row>
    <row r="13" spans="1:33" ht="16.2" customHeight="1" x14ac:dyDescent="0.45">
      <c r="A13" s="1" t="s">
        <v>293</v>
      </c>
      <c r="B13" s="6"/>
      <c r="C13" s="6"/>
      <c r="D13" s="6"/>
      <c r="E13" s="6"/>
      <c r="F13" s="6"/>
      <c r="G13" s="6"/>
      <c r="H13" s="6"/>
      <c r="I13" s="6"/>
      <c r="J13" s="6"/>
      <c r="K13" s="6"/>
      <c r="L13" s="6"/>
      <c r="M13" s="6"/>
      <c r="N13" s="6"/>
      <c r="O13" s="6"/>
      <c r="P13" s="6"/>
      <c r="Q13" s="6"/>
      <c r="R13" s="6"/>
      <c r="S13" s="6"/>
      <c r="T13" s="6"/>
      <c r="U13" s="6"/>
      <c r="V13" s="6"/>
      <c r="W13" s="6"/>
      <c r="X13" s="6"/>
      <c r="Y13" s="6"/>
      <c r="Z13" s="6"/>
      <c r="AA13" s="6"/>
      <c r="AB13" s="150" t="str">
        <f>IF(様式93_処遇改善!I41="","",様式93_処遇改善!I41*IF(Q8&lt;G8,(Q8+12-G8+1),(Q8-G8+1)))</f>
        <v/>
      </c>
      <c r="AC13" s="150"/>
      <c r="AD13" s="150"/>
      <c r="AE13" s="150"/>
      <c r="AF13" s="150"/>
      <c r="AG13" s="7" t="s">
        <v>4</v>
      </c>
    </row>
    <row r="14" spans="1:33" ht="16.2" customHeight="1" thickBot="1" x14ac:dyDescent="0.5">
      <c r="A14" s="8" t="s">
        <v>294</v>
      </c>
      <c r="B14" s="9"/>
      <c r="C14" s="9"/>
      <c r="D14" s="9"/>
      <c r="E14" s="9"/>
      <c r="F14" s="9"/>
      <c r="G14" s="9"/>
      <c r="H14" s="9"/>
      <c r="I14" s="9"/>
      <c r="J14" s="9"/>
      <c r="K14" s="9"/>
      <c r="L14" s="9"/>
      <c r="M14" s="9"/>
      <c r="N14" s="9"/>
      <c r="O14" s="9"/>
      <c r="P14" s="9"/>
      <c r="Q14" s="9"/>
      <c r="R14" s="9"/>
      <c r="S14" s="9"/>
      <c r="T14" s="9"/>
      <c r="U14" s="9"/>
      <c r="V14" s="9"/>
      <c r="W14" s="9"/>
      <c r="X14" s="9"/>
      <c r="Y14" s="9"/>
      <c r="Z14" s="9"/>
      <c r="AA14" s="9"/>
      <c r="AB14" s="149" t="str">
        <f>IFERROR(AB12*AB13*10,"")</f>
        <v/>
      </c>
      <c r="AC14" s="149"/>
      <c r="AD14" s="149"/>
      <c r="AE14" s="149"/>
      <c r="AF14" s="149"/>
      <c r="AG14" s="10" t="s">
        <v>3</v>
      </c>
    </row>
    <row r="15" spans="1:33" ht="15" customHeight="1" x14ac:dyDescent="0.4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ht="15.6" customHeight="1" x14ac:dyDescent="0.45">
      <c r="A16" s="19"/>
      <c r="B16" s="19"/>
      <c r="C16" s="19"/>
      <c r="D16" s="24"/>
      <c r="E16" s="24"/>
      <c r="F16" s="19"/>
      <c r="G16" s="24"/>
      <c r="H16" s="24"/>
      <c r="I16" s="19"/>
      <c r="J16" s="19"/>
      <c r="K16" s="19"/>
      <c r="L16" s="19"/>
      <c r="M16" s="19"/>
      <c r="N16" s="24"/>
      <c r="O16" s="24"/>
      <c r="P16" s="19"/>
      <c r="Q16" s="24"/>
      <c r="R16" s="24"/>
      <c r="S16" s="19"/>
      <c r="T16" s="3"/>
      <c r="U16" s="3"/>
      <c r="V16" s="3"/>
      <c r="W16" s="3"/>
      <c r="X16" s="3"/>
      <c r="Y16" s="3"/>
      <c r="Z16" s="3"/>
      <c r="AA16" s="3"/>
      <c r="AB16" s="3"/>
      <c r="AC16" s="3"/>
      <c r="AD16" s="3"/>
      <c r="AE16" s="3"/>
      <c r="AF16" s="3"/>
      <c r="AG16" s="3"/>
    </row>
    <row r="17" spans="1:47" ht="16.2" customHeight="1" thickBot="1" x14ac:dyDescent="0.5">
      <c r="A17" s="2" t="s">
        <v>56</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47" ht="16.2" customHeight="1" x14ac:dyDescent="0.45">
      <c r="A18" s="11" t="s">
        <v>287</v>
      </c>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3"/>
      <c r="AC18" s="13"/>
      <c r="AD18" s="13"/>
      <c r="AE18" s="13"/>
      <c r="AF18" s="13"/>
      <c r="AG18" s="14"/>
    </row>
    <row r="19" spans="1:47" ht="16.2" customHeight="1" x14ac:dyDescent="0.45">
      <c r="A19" s="1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30"/>
      <c r="AC19" s="130"/>
      <c r="AD19" s="130"/>
      <c r="AE19" s="130"/>
      <c r="AF19" s="130"/>
      <c r="AG19" s="17" t="s">
        <v>3</v>
      </c>
    </row>
    <row r="20" spans="1:47" ht="16.2" customHeight="1" x14ac:dyDescent="0.45">
      <c r="A20" s="18" t="s">
        <v>59</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31"/>
      <c r="AC20" s="131"/>
      <c r="AD20" s="131"/>
      <c r="AE20" s="131"/>
      <c r="AF20" s="131"/>
      <c r="AG20" s="20" t="s">
        <v>3</v>
      </c>
      <c r="AS20" s="25"/>
    </row>
    <row r="21" spans="1:47" ht="16.2" customHeight="1" thickBot="1" x14ac:dyDescent="0.5">
      <c r="A21" s="21" t="s">
        <v>60</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132" t="str">
        <f>IF(AB19="","",AB19-AB20)</f>
        <v/>
      </c>
      <c r="AC21" s="132"/>
      <c r="AD21" s="132"/>
      <c r="AE21" s="132"/>
      <c r="AF21" s="132"/>
      <c r="AG21" s="23" t="s">
        <v>3</v>
      </c>
    </row>
    <row r="22" spans="1:47" ht="16.2" customHeight="1" thickBot="1" x14ac:dyDescent="0.5">
      <c r="A22" s="3"/>
      <c r="B22" s="3"/>
      <c r="C22" s="3"/>
      <c r="D22" s="3"/>
      <c r="E22" s="3"/>
      <c r="F22" s="3"/>
      <c r="G22" s="3"/>
      <c r="H22" s="3"/>
      <c r="I22" s="3"/>
      <c r="J22" s="3"/>
      <c r="K22" s="3"/>
      <c r="L22" s="3"/>
      <c r="M22" s="3"/>
      <c r="N22" s="3"/>
      <c r="O22" s="3"/>
      <c r="P22" s="3"/>
      <c r="Q22" s="3"/>
      <c r="R22" s="3"/>
      <c r="S22" s="8" t="s">
        <v>359</v>
      </c>
      <c r="T22" s="9"/>
      <c r="U22" s="9"/>
      <c r="V22" s="9"/>
      <c r="W22" s="9"/>
      <c r="X22" s="9"/>
      <c r="Y22" s="9"/>
      <c r="Z22" s="9"/>
      <c r="AA22" s="9"/>
      <c r="AB22" s="134" t="str">
        <f>IF(AB14="","",IF(AB14&gt;AB21,"問題あり","問題なし"))</f>
        <v/>
      </c>
      <c r="AC22" s="134"/>
      <c r="AD22" s="134"/>
      <c r="AE22" s="134"/>
      <c r="AF22" s="134"/>
      <c r="AG22" s="10"/>
      <c r="AU22" s="25"/>
    </row>
    <row r="23" spans="1:47" ht="15.6" customHeight="1" x14ac:dyDescent="0.45">
      <c r="A23" s="19"/>
      <c r="B23" s="19"/>
      <c r="C23" s="19"/>
      <c r="D23" s="24"/>
      <c r="E23" s="24"/>
      <c r="F23" s="19"/>
      <c r="G23" s="24"/>
      <c r="H23" s="24"/>
      <c r="I23" s="19"/>
      <c r="J23" s="19"/>
      <c r="K23" s="19"/>
      <c r="L23" s="19"/>
      <c r="M23" s="19"/>
      <c r="N23" s="24"/>
      <c r="O23" s="24"/>
      <c r="P23" s="19"/>
      <c r="Q23" s="24"/>
      <c r="R23" s="24"/>
      <c r="S23" s="19"/>
      <c r="T23" s="3"/>
      <c r="U23" s="3"/>
      <c r="V23" s="3"/>
      <c r="W23" s="3"/>
      <c r="X23" s="3"/>
      <c r="Y23" s="3"/>
      <c r="Z23" s="3"/>
      <c r="AA23" s="3"/>
      <c r="AB23" s="3"/>
      <c r="AC23" s="3"/>
      <c r="AD23" s="3"/>
      <c r="AE23" s="3"/>
      <c r="AF23" s="3"/>
      <c r="AG23" s="3"/>
    </row>
    <row r="24" spans="1:47" ht="16.2" customHeight="1" thickBot="1" x14ac:dyDescent="0.5">
      <c r="A24" s="2" t="s">
        <v>295</v>
      </c>
      <c r="B24" s="3"/>
      <c r="C24" s="3"/>
      <c r="D24" s="3"/>
      <c r="E24" s="3"/>
      <c r="F24" s="3"/>
      <c r="G24" s="3"/>
      <c r="H24" s="3"/>
      <c r="I24" s="3"/>
      <c r="J24" s="3"/>
      <c r="K24" s="3"/>
      <c r="L24" s="3"/>
      <c r="M24" s="3"/>
      <c r="N24" s="3"/>
      <c r="O24" s="3"/>
      <c r="P24" s="3"/>
      <c r="Q24" s="3"/>
      <c r="R24" s="3"/>
      <c r="S24" s="19"/>
      <c r="T24" s="19"/>
      <c r="U24" s="19"/>
      <c r="V24" s="19"/>
      <c r="W24" s="19"/>
      <c r="X24" s="19"/>
      <c r="Y24" s="19"/>
      <c r="Z24" s="19"/>
      <c r="AA24" s="19"/>
      <c r="AB24" s="24"/>
      <c r="AC24" s="24"/>
      <c r="AD24" s="24"/>
      <c r="AE24" s="24"/>
      <c r="AF24" s="24"/>
      <c r="AG24" s="19"/>
    </row>
    <row r="25" spans="1:47" ht="16.2" customHeight="1" x14ac:dyDescent="0.45">
      <c r="A25" s="62" t="s">
        <v>66</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135"/>
      <c r="AC25" s="135"/>
      <c r="AD25" s="135"/>
      <c r="AE25" s="135"/>
      <c r="AF25" s="135"/>
      <c r="AG25" s="64" t="s">
        <v>4</v>
      </c>
    </row>
    <row r="26" spans="1:47" ht="16.2" customHeight="1" x14ac:dyDescent="0.45">
      <c r="A26" s="1" t="s">
        <v>58</v>
      </c>
      <c r="B26" s="6"/>
      <c r="C26" s="6"/>
      <c r="D26" s="6"/>
      <c r="E26" s="6"/>
      <c r="F26" s="6"/>
      <c r="G26" s="6"/>
      <c r="H26" s="6"/>
      <c r="I26" s="6"/>
      <c r="J26" s="6"/>
      <c r="K26" s="6"/>
      <c r="L26" s="6"/>
      <c r="M26" s="6"/>
      <c r="N26" s="6"/>
      <c r="O26" s="6"/>
      <c r="P26" s="6"/>
      <c r="Q26" s="6"/>
      <c r="R26" s="6"/>
      <c r="S26" s="6"/>
      <c r="T26" s="6"/>
      <c r="U26" s="6"/>
      <c r="V26" s="6"/>
      <c r="W26" s="6"/>
      <c r="X26" s="6"/>
      <c r="Y26" s="6"/>
      <c r="Z26" s="6"/>
      <c r="AA26" s="6"/>
      <c r="AB26" s="133"/>
      <c r="AC26" s="133"/>
      <c r="AD26" s="133"/>
      <c r="AE26" s="133"/>
      <c r="AF26" s="133"/>
      <c r="AG26" s="7" t="s">
        <v>3</v>
      </c>
    </row>
    <row r="27" spans="1:47" ht="16.2" customHeight="1" x14ac:dyDescent="0.45">
      <c r="A27" s="18"/>
      <c r="B27" s="65" t="s">
        <v>304</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31"/>
      <c r="AC27" s="131"/>
      <c r="AD27" s="131"/>
      <c r="AE27" s="131"/>
      <c r="AF27" s="131"/>
      <c r="AG27" s="20" t="s">
        <v>3</v>
      </c>
    </row>
    <row r="28" spans="1:47" ht="16.2" customHeight="1" x14ac:dyDescent="0.45">
      <c r="A28" s="18"/>
      <c r="B28" s="66" t="s">
        <v>0</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7"/>
    </row>
    <row r="29" spans="1:47" ht="16.2" customHeight="1" thickBot="1" x14ac:dyDescent="0.5">
      <c r="A29" s="8"/>
      <c r="B29" s="67" t="s">
        <v>305</v>
      </c>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145" t="str">
        <f>IF(AB27="","",AB27/AB26*100)</f>
        <v/>
      </c>
      <c r="AC29" s="145"/>
      <c r="AD29" s="145"/>
      <c r="AE29" s="145"/>
      <c r="AF29" s="145"/>
      <c r="AG29" s="23" t="s">
        <v>5</v>
      </c>
    </row>
    <row r="30" spans="1:47" ht="16.2" customHeight="1" thickBot="1" x14ac:dyDescent="0.5">
      <c r="A30" s="19"/>
      <c r="B30" s="19"/>
      <c r="C30" s="19"/>
      <c r="D30" s="19"/>
      <c r="E30" s="19"/>
      <c r="F30" s="19"/>
      <c r="G30" s="19"/>
      <c r="H30" s="19"/>
      <c r="I30" s="19"/>
      <c r="J30" s="19"/>
      <c r="K30" s="19"/>
      <c r="L30" s="19"/>
      <c r="M30" s="19"/>
      <c r="N30" s="19"/>
      <c r="O30" s="19"/>
      <c r="P30" s="19"/>
      <c r="Q30" s="19"/>
      <c r="R30" s="19"/>
      <c r="S30" s="8" t="s">
        <v>36</v>
      </c>
      <c r="T30" s="9"/>
      <c r="U30" s="9"/>
      <c r="V30" s="9"/>
      <c r="W30" s="9"/>
      <c r="X30" s="9"/>
      <c r="Y30" s="9"/>
      <c r="Z30" s="9"/>
      <c r="AA30" s="9"/>
      <c r="AB30" s="134" t="str">
        <f>IF(AB29="","",IF(AB29&lt;2/3*100,"問題あり","問題なし"))</f>
        <v/>
      </c>
      <c r="AC30" s="134"/>
      <c r="AD30" s="134"/>
      <c r="AE30" s="134"/>
      <c r="AF30" s="134"/>
      <c r="AG30" s="10"/>
    </row>
    <row r="31" spans="1:47" ht="15.6" customHeight="1" x14ac:dyDescent="0.4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47" ht="15.75" customHeight="1" x14ac:dyDescent="0.45">
      <c r="A32" s="2" t="s">
        <v>296</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46" ht="15.75" customHeight="1" thickBot="1" x14ac:dyDescent="0.5">
      <c r="A33" s="2"/>
      <c r="B33" s="2" t="s">
        <v>297</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46" ht="16.2" customHeight="1" x14ac:dyDescent="0.45">
      <c r="A34" s="139" t="s">
        <v>65</v>
      </c>
      <c r="B34" s="140"/>
      <c r="C34" s="140"/>
      <c r="D34" s="140"/>
      <c r="E34" s="140"/>
      <c r="F34" s="140"/>
      <c r="G34" s="140"/>
      <c r="H34" s="140"/>
      <c r="I34" s="12"/>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4"/>
    </row>
    <row r="35" spans="1:46" ht="16.2" customHeight="1" x14ac:dyDescent="0.45">
      <c r="A35" s="141"/>
      <c r="B35" s="142"/>
      <c r="C35" s="142"/>
      <c r="D35" s="142"/>
      <c r="E35" s="142"/>
      <c r="F35" s="142"/>
      <c r="G35" s="142"/>
      <c r="H35" s="142"/>
      <c r="I35" s="19"/>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20"/>
    </row>
    <row r="36" spans="1:46" ht="16.2" customHeight="1" x14ac:dyDescent="0.45">
      <c r="A36" s="143"/>
      <c r="B36" s="144"/>
      <c r="C36" s="144"/>
      <c r="D36" s="144"/>
      <c r="E36" s="144"/>
      <c r="F36" s="144"/>
      <c r="G36" s="144"/>
      <c r="H36" s="144"/>
      <c r="I36" s="16"/>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7"/>
    </row>
    <row r="37" spans="1:46" ht="16.2" customHeight="1" x14ac:dyDescent="0.45">
      <c r="A37" s="30" t="s">
        <v>298</v>
      </c>
      <c r="B37" s="30"/>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68"/>
      <c r="AC37" s="68"/>
      <c r="AD37" s="68"/>
      <c r="AE37" s="68"/>
      <c r="AF37" s="68"/>
      <c r="AG37" s="69"/>
    </row>
    <row r="38" spans="1:46" ht="16.2" customHeight="1" x14ac:dyDescent="0.45">
      <c r="A38" s="15" t="s">
        <v>64</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46"/>
      <c r="AC38" s="146"/>
      <c r="AD38" s="146"/>
      <c r="AE38" s="146"/>
      <c r="AF38" s="146"/>
      <c r="AG38" s="70" t="s">
        <v>63</v>
      </c>
      <c r="AT38" s="25"/>
    </row>
    <row r="39" spans="1:46" ht="16.2" customHeight="1" x14ac:dyDescent="0.45">
      <c r="A39" s="30" t="s">
        <v>372</v>
      </c>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71"/>
      <c r="AC39" s="71"/>
      <c r="AD39" s="71"/>
      <c r="AE39" s="71"/>
      <c r="AF39" s="71"/>
      <c r="AG39" s="69"/>
      <c r="AT39" s="25"/>
    </row>
    <row r="40" spans="1:46" ht="16.2" customHeight="1" x14ac:dyDescent="0.45">
      <c r="A40" s="15"/>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46"/>
      <c r="AC40" s="146"/>
      <c r="AD40" s="146"/>
      <c r="AE40" s="146"/>
      <c r="AF40" s="146"/>
      <c r="AG40" s="70" t="s">
        <v>3</v>
      </c>
    </row>
    <row r="41" spans="1:46" ht="16.2" customHeight="1" x14ac:dyDescent="0.45">
      <c r="A41" s="18"/>
      <c r="B41" s="65" t="s">
        <v>306</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47"/>
      <c r="AC41" s="147"/>
      <c r="AD41" s="147"/>
      <c r="AE41" s="147"/>
      <c r="AF41" s="147"/>
      <c r="AG41" s="20" t="s">
        <v>3</v>
      </c>
    </row>
    <row r="42" spans="1:46" ht="16.2" customHeight="1" x14ac:dyDescent="0.45">
      <c r="A42" s="18"/>
      <c r="B42" s="66" t="s">
        <v>0</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7"/>
    </row>
    <row r="43" spans="1:46" ht="16.2" customHeight="1" thickBot="1" x14ac:dyDescent="0.5">
      <c r="A43" s="8"/>
      <c r="B43" s="67" t="s">
        <v>307</v>
      </c>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145" t="str">
        <f>IF(AB41="","",AB41/AB40*100)</f>
        <v/>
      </c>
      <c r="AC43" s="145"/>
      <c r="AD43" s="145"/>
      <c r="AE43" s="145"/>
      <c r="AF43" s="145"/>
      <c r="AG43" s="23" t="s">
        <v>5</v>
      </c>
    </row>
    <row r="44" spans="1:46" ht="17.399999999999999" customHeight="1" thickBot="1" x14ac:dyDescent="0.5">
      <c r="A44" s="3"/>
      <c r="B44" s="19"/>
      <c r="C44" s="19"/>
      <c r="D44" s="19"/>
      <c r="E44" s="19"/>
      <c r="F44" s="19"/>
      <c r="G44" s="19"/>
      <c r="H44" s="19"/>
      <c r="I44" s="19"/>
      <c r="J44" s="19"/>
      <c r="K44" s="19"/>
      <c r="L44" s="19"/>
      <c r="M44" s="19"/>
      <c r="N44" s="19"/>
      <c r="O44" s="19"/>
      <c r="P44" s="19"/>
      <c r="Q44" s="19"/>
      <c r="R44" s="19"/>
      <c r="S44" s="8" t="s">
        <v>57</v>
      </c>
      <c r="T44" s="9"/>
      <c r="U44" s="9"/>
      <c r="V44" s="9"/>
      <c r="W44" s="9"/>
      <c r="X44" s="9"/>
      <c r="Y44" s="9"/>
      <c r="Z44" s="9"/>
      <c r="AA44" s="9"/>
      <c r="AB44" s="134" t="str">
        <f>IF(AB43="","",IF(AB43&lt;2/3*100,"問題あり","問題なし"))</f>
        <v/>
      </c>
      <c r="AC44" s="134"/>
      <c r="AD44" s="134"/>
      <c r="AE44" s="134"/>
      <c r="AF44" s="134"/>
      <c r="AG44" s="10"/>
    </row>
    <row r="45" spans="1:46" ht="15.6" customHeight="1" x14ac:dyDescent="0.45">
      <c r="A45" s="3"/>
      <c r="B45" s="3"/>
      <c r="C45" s="3"/>
      <c r="D45" s="3"/>
      <c r="E45" s="3"/>
      <c r="F45" s="3"/>
      <c r="G45" s="3"/>
      <c r="H45" s="3"/>
      <c r="I45" s="3"/>
      <c r="J45" s="3"/>
      <c r="K45" s="3"/>
      <c r="L45" s="3"/>
      <c r="M45" s="3"/>
      <c r="N45" s="3"/>
      <c r="O45" s="3"/>
      <c r="P45" s="3"/>
      <c r="Q45" s="3"/>
      <c r="R45" s="3"/>
      <c r="S45" s="19"/>
      <c r="T45" s="19"/>
      <c r="U45" s="19"/>
      <c r="V45" s="19"/>
      <c r="W45" s="19"/>
      <c r="X45" s="19"/>
      <c r="Y45" s="19"/>
      <c r="Z45" s="19"/>
      <c r="AA45" s="19"/>
      <c r="AB45" s="24"/>
      <c r="AC45" s="24"/>
      <c r="AD45" s="24"/>
      <c r="AE45" s="24"/>
      <c r="AF45" s="24"/>
      <c r="AG45" s="19"/>
    </row>
    <row r="46" spans="1:46" ht="5.4" customHeight="1" x14ac:dyDescent="0.45">
      <c r="A46" s="3"/>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24"/>
      <c r="AC46" s="24"/>
      <c r="AD46" s="24"/>
      <c r="AE46" s="24"/>
      <c r="AF46" s="24"/>
      <c r="AG46" s="19"/>
    </row>
    <row r="47" spans="1:46" ht="16.2" customHeight="1" thickBot="1" x14ac:dyDescent="0.5">
      <c r="A47" s="2" t="s">
        <v>35</v>
      </c>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6" ht="16.2" customHeight="1" x14ac:dyDescent="0.45">
      <c r="A48" s="11" t="s">
        <v>308</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4"/>
    </row>
    <row r="49" spans="1:33" ht="16.2" customHeight="1" x14ac:dyDescent="0.45">
      <c r="A49" s="18"/>
      <c r="B49" s="19"/>
      <c r="C49" s="19" t="s">
        <v>10</v>
      </c>
      <c r="D49" s="19"/>
      <c r="E49" s="19"/>
      <c r="F49" s="19"/>
      <c r="G49" s="95" t="s">
        <v>37</v>
      </c>
      <c r="H49" s="19"/>
      <c r="I49" s="19"/>
      <c r="J49" s="19"/>
      <c r="K49" s="19"/>
      <c r="L49" s="19"/>
      <c r="M49" s="19"/>
      <c r="N49" s="19"/>
      <c r="O49" s="19"/>
      <c r="P49" s="19"/>
      <c r="Q49" s="19"/>
      <c r="R49" s="19"/>
      <c r="S49" s="19"/>
      <c r="T49" s="95" t="s">
        <v>38</v>
      </c>
      <c r="U49" s="19"/>
      <c r="V49" s="19"/>
      <c r="W49" s="19"/>
      <c r="X49" s="19"/>
      <c r="Y49" s="19"/>
      <c r="Z49" s="19"/>
      <c r="AA49" s="19"/>
      <c r="AB49" s="19"/>
      <c r="AC49" s="19"/>
      <c r="AD49" s="19"/>
      <c r="AE49" s="19"/>
      <c r="AF49" s="19"/>
      <c r="AG49" s="20"/>
    </row>
    <row r="50" spans="1:33" ht="16.2" customHeight="1" x14ac:dyDescent="0.45">
      <c r="A50" s="18"/>
      <c r="B50" s="19"/>
      <c r="C50" s="19" t="s">
        <v>11</v>
      </c>
      <c r="D50" s="19"/>
      <c r="E50" s="19"/>
      <c r="G50" s="95" t="s">
        <v>314</v>
      </c>
      <c r="H50" s="19"/>
      <c r="I50" s="19"/>
      <c r="J50" s="19"/>
      <c r="K50" s="19"/>
      <c r="L50" s="19"/>
      <c r="M50" s="19"/>
      <c r="N50" s="19"/>
      <c r="O50" s="19"/>
      <c r="P50" s="19"/>
      <c r="Q50" s="19"/>
      <c r="R50" s="19"/>
      <c r="S50" s="19"/>
      <c r="T50" s="95" t="s">
        <v>316</v>
      </c>
      <c r="U50" s="19"/>
      <c r="V50" s="19"/>
      <c r="W50" s="19"/>
      <c r="X50" s="19"/>
      <c r="Y50" s="19"/>
      <c r="Z50" s="19"/>
      <c r="AA50" s="19"/>
      <c r="AB50" s="19"/>
      <c r="AC50" s="19"/>
      <c r="AD50" s="19"/>
      <c r="AE50" s="19"/>
      <c r="AF50" s="19"/>
      <c r="AG50" s="20"/>
    </row>
    <row r="51" spans="1:33" ht="16.2" customHeight="1" x14ac:dyDescent="0.45">
      <c r="A51" s="18"/>
      <c r="B51" s="19"/>
      <c r="C51" s="4" t="s">
        <v>315</v>
      </c>
      <c r="D51" s="19"/>
      <c r="E51" s="19"/>
      <c r="F51" s="19" t="s">
        <v>39</v>
      </c>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20" t="s">
        <v>12</v>
      </c>
    </row>
    <row r="52" spans="1:33" ht="6.6" customHeight="1" x14ac:dyDescent="0.45">
      <c r="A52" s="15"/>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7"/>
    </row>
    <row r="53" spans="1:33" ht="16.2" customHeight="1" x14ac:dyDescent="0.45">
      <c r="A53" s="30" t="s">
        <v>61</v>
      </c>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2"/>
    </row>
    <row r="54" spans="1:33" ht="16.2" customHeight="1" x14ac:dyDescent="0.45">
      <c r="A54" s="18"/>
      <c r="B54" s="19"/>
      <c r="C54" s="19" t="s">
        <v>13</v>
      </c>
      <c r="D54" s="19"/>
      <c r="E54" s="19"/>
      <c r="F54" s="19"/>
      <c r="G54" s="19"/>
      <c r="H54" s="19"/>
      <c r="I54" s="19"/>
      <c r="J54" s="19"/>
      <c r="K54" s="19"/>
      <c r="L54" s="19"/>
      <c r="M54" s="19" t="s">
        <v>14</v>
      </c>
      <c r="N54" s="19"/>
      <c r="O54" s="19"/>
      <c r="P54" s="19"/>
      <c r="Q54" s="19"/>
      <c r="R54" s="19"/>
      <c r="S54" s="19"/>
      <c r="T54" s="19"/>
      <c r="U54" s="19"/>
      <c r="V54" s="19"/>
      <c r="W54" s="19"/>
      <c r="X54" s="19"/>
      <c r="Y54" s="19"/>
      <c r="Z54" s="19"/>
      <c r="AA54" s="19"/>
      <c r="AB54" s="19"/>
      <c r="AC54" s="19"/>
      <c r="AD54" s="19"/>
      <c r="AE54" s="19"/>
      <c r="AF54" s="19"/>
      <c r="AG54" s="20"/>
    </row>
    <row r="55" spans="1:33" ht="15.6" customHeight="1" x14ac:dyDescent="0.45">
      <c r="A55" s="18"/>
      <c r="B55" s="19"/>
      <c r="C55" s="19" t="s">
        <v>15</v>
      </c>
      <c r="D55" s="19"/>
      <c r="E55" s="19"/>
      <c r="F55" s="19"/>
      <c r="G55" s="19"/>
      <c r="H55" s="19"/>
      <c r="I55" s="19"/>
      <c r="J55" s="19"/>
      <c r="K55" s="19"/>
      <c r="L55" s="129"/>
      <c r="M55" s="129"/>
      <c r="N55" s="129"/>
      <c r="O55" s="129"/>
      <c r="P55" s="129"/>
      <c r="Q55" s="129"/>
      <c r="R55" s="129"/>
      <c r="S55" s="129"/>
      <c r="T55" s="129"/>
      <c r="U55" s="129"/>
      <c r="V55" s="129"/>
      <c r="W55" s="129"/>
      <c r="X55" s="129"/>
      <c r="Y55" s="129"/>
      <c r="Z55" s="129"/>
      <c r="AA55" s="129"/>
      <c r="AB55" s="129"/>
      <c r="AC55" s="129"/>
      <c r="AD55" s="129"/>
      <c r="AE55" s="129"/>
      <c r="AF55" s="129"/>
      <c r="AG55" s="20" t="s">
        <v>12</v>
      </c>
    </row>
    <row r="56" spans="1:33" ht="5.4" customHeight="1" x14ac:dyDescent="0.45">
      <c r="A56" s="15"/>
      <c r="B56" s="16"/>
      <c r="C56" s="16"/>
      <c r="D56" s="16"/>
      <c r="E56" s="16"/>
      <c r="F56" s="16"/>
      <c r="G56" s="16"/>
      <c r="H56" s="16"/>
      <c r="I56" s="16"/>
      <c r="J56" s="16"/>
      <c r="K56" s="16"/>
      <c r="L56" s="33"/>
      <c r="M56" s="33"/>
      <c r="N56" s="33"/>
      <c r="O56" s="33"/>
      <c r="P56" s="33"/>
      <c r="Q56" s="33"/>
      <c r="R56" s="33"/>
      <c r="S56" s="33"/>
      <c r="T56" s="33"/>
      <c r="U56" s="33"/>
      <c r="V56" s="33"/>
      <c r="W56" s="33"/>
      <c r="X56" s="33"/>
      <c r="Y56" s="33"/>
      <c r="Z56" s="33"/>
      <c r="AA56" s="33"/>
      <c r="AB56" s="33"/>
      <c r="AC56" s="33"/>
      <c r="AD56" s="33"/>
      <c r="AE56" s="33"/>
      <c r="AF56" s="33"/>
      <c r="AG56" s="17"/>
    </row>
    <row r="57" spans="1:33" x14ac:dyDescent="0.45">
      <c r="A57" s="30" t="s">
        <v>62</v>
      </c>
      <c r="B57" s="31"/>
      <c r="C57" s="31"/>
      <c r="D57" s="31"/>
      <c r="E57" s="31"/>
      <c r="F57" s="31"/>
      <c r="G57" s="31"/>
      <c r="H57" s="31"/>
      <c r="I57" s="31"/>
      <c r="J57" s="31"/>
      <c r="K57" s="31"/>
      <c r="L57" s="34"/>
      <c r="M57" s="34"/>
      <c r="N57" s="34"/>
      <c r="O57" s="34"/>
      <c r="P57" s="34"/>
      <c r="Q57" s="34"/>
      <c r="R57" s="34"/>
      <c r="S57" s="34"/>
      <c r="T57" s="34"/>
      <c r="U57" s="34"/>
      <c r="V57" s="34"/>
      <c r="W57" s="34"/>
      <c r="X57" s="34"/>
      <c r="Y57" s="34"/>
      <c r="Z57" s="34"/>
      <c r="AA57" s="34"/>
      <c r="AB57" s="34"/>
      <c r="AC57" s="34"/>
      <c r="AD57" s="34"/>
      <c r="AE57" s="34"/>
      <c r="AF57" s="34"/>
      <c r="AG57" s="32"/>
    </row>
    <row r="58" spans="1:33" ht="49.2" customHeight="1" thickBot="1" x14ac:dyDescent="0.5">
      <c r="A58" s="8"/>
      <c r="B58" s="9"/>
      <c r="C58" s="161"/>
      <c r="D58" s="161"/>
      <c r="E58" s="161"/>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0"/>
    </row>
    <row r="59" spans="1:33" ht="15" customHeight="1" x14ac:dyDescent="0.4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ht="16.2" customHeight="1" x14ac:dyDescent="0.45">
      <c r="A60" s="162" t="s">
        <v>33</v>
      </c>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row>
    <row r="61" spans="1:33" ht="16.2" customHeight="1" x14ac:dyDescent="0.45">
      <c r="A61" s="162"/>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row>
    <row r="62" spans="1:33" ht="16.2" customHeight="1" x14ac:dyDescent="0.45">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row>
    <row r="63" spans="1:33" x14ac:dyDescent="0.45">
      <c r="A63" s="3"/>
      <c r="B63" s="19"/>
      <c r="C63" s="19" t="s">
        <v>6</v>
      </c>
      <c r="D63" s="19"/>
      <c r="E63" s="163"/>
      <c r="F63" s="163"/>
      <c r="G63" s="19" t="s">
        <v>7</v>
      </c>
      <c r="H63" s="163"/>
      <c r="I63" s="163"/>
      <c r="J63" s="3" t="s">
        <v>8</v>
      </c>
      <c r="K63" s="163"/>
      <c r="L63" s="163"/>
      <c r="M63" s="3" t="s">
        <v>2</v>
      </c>
      <c r="N63" s="3"/>
      <c r="O63" s="3"/>
      <c r="P63" s="3" t="s">
        <v>290</v>
      </c>
      <c r="Q63" s="3"/>
      <c r="R63" s="3"/>
      <c r="S63" s="3"/>
      <c r="T63" s="164"/>
      <c r="U63" s="164"/>
      <c r="V63" s="164"/>
      <c r="W63" s="164"/>
      <c r="X63" s="164"/>
      <c r="Y63" s="164"/>
      <c r="Z63" s="164"/>
      <c r="AA63" s="164"/>
      <c r="AB63" s="164"/>
      <c r="AC63" s="164"/>
      <c r="AD63" s="164"/>
      <c r="AE63" s="164"/>
      <c r="AF63" s="164"/>
      <c r="AG63" s="3"/>
    </row>
    <row r="64" spans="1:33" ht="16.2" customHeight="1" x14ac:dyDescent="0.45">
      <c r="A64" s="3"/>
      <c r="B64" s="19"/>
      <c r="C64" s="19"/>
      <c r="D64" s="19"/>
      <c r="E64" s="24"/>
      <c r="F64" s="24"/>
      <c r="G64" s="19"/>
      <c r="H64" s="24"/>
      <c r="I64" s="24"/>
      <c r="J64" s="3"/>
      <c r="K64" s="24"/>
      <c r="L64" s="24"/>
      <c r="M64" s="3"/>
      <c r="N64" s="3"/>
      <c r="O64" s="3"/>
      <c r="P64" s="3"/>
      <c r="Q64" s="3"/>
      <c r="R64" s="3"/>
      <c r="S64" s="3"/>
      <c r="T64" s="35"/>
      <c r="U64" s="35"/>
      <c r="V64" s="35"/>
      <c r="W64" s="35"/>
      <c r="X64" s="35"/>
      <c r="Y64" s="35"/>
      <c r="Z64" s="35"/>
      <c r="AA64" s="35"/>
      <c r="AB64" s="35"/>
      <c r="AC64" s="35"/>
      <c r="AD64" s="35"/>
      <c r="AE64" s="35"/>
      <c r="AF64" s="35"/>
      <c r="AG64" s="3"/>
    </row>
    <row r="65" spans="1:33" x14ac:dyDescent="0.45">
      <c r="A65" s="3" t="s">
        <v>18</v>
      </c>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ht="15" customHeight="1" x14ac:dyDescent="0.45">
      <c r="A66" s="3" t="s">
        <v>327</v>
      </c>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ht="15" customHeight="1" x14ac:dyDescent="0.45">
      <c r="A67" s="3"/>
      <c r="B67" s="3" t="s">
        <v>328</v>
      </c>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ht="15" customHeight="1" x14ac:dyDescent="0.45">
      <c r="A68" s="3" t="s">
        <v>329</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ht="15" customHeight="1" x14ac:dyDescent="0.45">
      <c r="A69" s="3"/>
      <c r="B69" s="3" t="s">
        <v>330</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ht="15" customHeight="1" x14ac:dyDescent="0.45">
      <c r="A70" s="3" t="s">
        <v>331</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ht="15" customHeight="1" x14ac:dyDescent="0.45">
      <c r="A71" s="3"/>
      <c r="B71" s="3" t="s">
        <v>332</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ht="15" customHeight="1" x14ac:dyDescent="0.45">
      <c r="A72" s="3"/>
      <c r="B72" s="3" t="s">
        <v>333</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ht="15" customHeight="1" x14ac:dyDescent="0.45">
      <c r="A73" s="3"/>
      <c r="B73" s="3" t="s">
        <v>334</v>
      </c>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ht="15" customHeight="1" x14ac:dyDescent="0.45">
      <c r="A74" s="3"/>
      <c r="B74" s="3" t="s">
        <v>335</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ht="15" customHeight="1" x14ac:dyDescent="0.45">
      <c r="A75" s="3" t="s">
        <v>353</v>
      </c>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ht="15" customHeight="1" x14ac:dyDescent="0.45">
      <c r="A76" s="105"/>
      <c r="B76" s="106" t="s">
        <v>354</v>
      </c>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row>
    <row r="77" spans="1:33" ht="15" customHeight="1" x14ac:dyDescent="0.45">
      <c r="A77" s="112" t="s">
        <v>376</v>
      </c>
      <c r="B77" s="106"/>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row>
    <row r="78" spans="1:33" ht="15" customHeight="1" x14ac:dyDescent="0.45">
      <c r="A78" s="106"/>
      <c r="B78" s="112" t="s">
        <v>362</v>
      </c>
      <c r="C78" s="113"/>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row>
    <row r="79" spans="1:33" ht="15" customHeight="1" x14ac:dyDescent="0.45">
      <c r="A79" s="106"/>
      <c r="B79" s="112" t="s">
        <v>363</v>
      </c>
      <c r="C79" s="113"/>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row>
    <row r="80" spans="1:33" ht="15" customHeight="1" x14ac:dyDescent="0.45">
      <c r="A80" s="106"/>
      <c r="B80" s="112" t="s">
        <v>364</v>
      </c>
      <c r="C80" s="113"/>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row>
    <row r="81" spans="1:33" ht="15" customHeight="1" x14ac:dyDescent="0.45">
      <c r="A81" s="112" t="s">
        <v>375</v>
      </c>
      <c r="B81" s="106"/>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row>
    <row r="82" spans="1:33" ht="15" customHeight="1" x14ac:dyDescent="0.45">
      <c r="A82" s="105"/>
      <c r="B82" s="106" t="s">
        <v>336</v>
      </c>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row>
    <row r="83" spans="1:33" ht="15" customHeight="1" x14ac:dyDescent="0.45">
      <c r="A83" s="105"/>
      <c r="B83" s="106" t="s">
        <v>337</v>
      </c>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row>
    <row r="84" spans="1:33" ht="15" customHeight="1" x14ac:dyDescent="0.45">
      <c r="A84" s="105"/>
      <c r="B84" s="106" t="s">
        <v>338</v>
      </c>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row>
    <row r="85" spans="1:33" ht="15" customHeight="1" x14ac:dyDescent="0.45">
      <c r="A85" s="112" t="s">
        <v>374</v>
      </c>
      <c r="B85" s="106"/>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row>
    <row r="86" spans="1:33" ht="15" customHeight="1" x14ac:dyDescent="0.45">
      <c r="A86" s="105"/>
      <c r="B86" s="106" t="s">
        <v>339</v>
      </c>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row>
    <row r="87" spans="1:33" ht="15" customHeight="1" x14ac:dyDescent="0.45">
      <c r="A87" s="105"/>
      <c r="B87" s="106" t="s">
        <v>340</v>
      </c>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row>
    <row r="88" spans="1:33" ht="15" customHeight="1" x14ac:dyDescent="0.45">
      <c r="A88" s="112" t="s">
        <v>373</v>
      </c>
      <c r="B88" s="106"/>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row>
    <row r="89" spans="1:33" ht="15" customHeight="1" x14ac:dyDescent="0.45">
      <c r="A89" s="105"/>
      <c r="B89" s="106" t="s">
        <v>341</v>
      </c>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row>
    <row r="90" spans="1:33" x14ac:dyDescent="0.4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x14ac:dyDescent="0.4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x14ac:dyDescent="0.4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x14ac:dyDescent="0.4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x14ac:dyDescent="0.4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x14ac:dyDescent="0.4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x14ac:dyDescent="0.4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x14ac:dyDescent="0.4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sheetData>
  <mergeCells count="36">
    <mergeCell ref="C58:AF58"/>
    <mergeCell ref="L55:AF55"/>
    <mergeCell ref="A60:AG61"/>
    <mergeCell ref="E63:F63"/>
    <mergeCell ref="H63:I63"/>
    <mergeCell ref="K63:L63"/>
    <mergeCell ref="T63:AF63"/>
    <mergeCell ref="AB43:AF43"/>
    <mergeCell ref="A2:AG2"/>
    <mergeCell ref="AB14:AF14"/>
    <mergeCell ref="AB13:AF13"/>
    <mergeCell ref="V5:AG5"/>
    <mergeCell ref="P12:W12"/>
    <mergeCell ref="AB12:AF12"/>
    <mergeCell ref="Q4:U4"/>
    <mergeCell ref="V4:AG4"/>
    <mergeCell ref="Q8:R8"/>
    <mergeCell ref="D8:E8"/>
    <mergeCell ref="G8:H8"/>
    <mergeCell ref="N8:O8"/>
    <mergeCell ref="G51:AF51"/>
    <mergeCell ref="AB19:AF19"/>
    <mergeCell ref="AB20:AF20"/>
    <mergeCell ref="AB21:AF21"/>
    <mergeCell ref="AB26:AF26"/>
    <mergeCell ref="AB27:AF27"/>
    <mergeCell ref="AB22:AF22"/>
    <mergeCell ref="AB44:AF44"/>
    <mergeCell ref="AB25:AF25"/>
    <mergeCell ref="J34:AF36"/>
    <mergeCell ref="A34:H36"/>
    <mergeCell ref="AB29:AF29"/>
    <mergeCell ref="AB30:AF30"/>
    <mergeCell ref="AB38:AF38"/>
    <mergeCell ref="AB40:AF40"/>
    <mergeCell ref="AB41:AF41"/>
  </mergeCells>
  <phoneticPr fontId="1"/>
  <pageMargins left="0.25" right="0.25" top="0.75" bottom="0.75" header="0.3" footer="0.3"/>
  <pageSetup paperSize="9" fitToHeight="0" orientation="portrait" r:id="rId1"/>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22860</xdr:colOff>
                    <xdr:row>47</xdr:row>
                    <xdr:rowOff>137160</xdr:rowOff>
                  </from>
                  <to>
                    <xdr:col>2</xdr:col>
                    <xdr:colOff>99060</xdr:colOff>
                    <xdr:row>49</xdr:row>
                    <xdr:rowOff>106680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xdr:col>
                    <xdr:colOff>38100</xdr:colOff>
                    <xdr:row>47</xdr:row>
                    <xdr:rowOff>137160</xdr:rowOff>
                  </from>
                  <to>
                    <xdr:col>6</xdr:col>
                    <xdr:colOff>114300</xdr:colOff>
                    <xdr:row>49</xdr:row>
                    <xdr:rowOff>83820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xdr:col>
                    <xdr:colOff>22860</xdr:colOff>
                    <xdr:row>49</xdr:row>
                    <xdr:rowOff>0</xdr:rowOff>
                  </from>
                  <to>
                    <xdr:col>2</xdr:col>
                    <xdr:colOff>83820</xdr:colOff>
                    <xdr:row>50</xdr:row>
                    <xdr:rowOff>45720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xdr:col>
                    <xdr:colOff>22860</xdr:colOff>
                    <xdr:row>52</xdr:row>
                    <xdr:rowOff>175260</xdr:rowOff>
                  </from>
                  <to>
                    <xdr:col>2</xdr:col>
                    <xdr:colOff>83820</xdr:colOff>
                    <xdr:row>54</xdr:row>
                    <xdr:rowOff>22860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xdr:col>
                    <xdr:colOff>22860</xdr:colOff>
                    <xdr:row>53</xdr:row>
                    <xdr:rowOff>182880</xdr:rowOff>
                  </from>
                  <to>
                    <xdr:col>2</xdr:col>
                    <xdr:colOff>83820</xdr:colOff>
                    <xdr:row>55</xdr:row>
                    <xdr:rowOff>30480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11</xdr:col>
                    <xdr:colOff>45720</xdr:colOff>
                    <xdr:row>52</xdr:row>
                    <xdr:rowOff>175260</xdr:rowOff>
                  </from>
                  <to>
                    <xdr:col>12</xdr:col>
                    <xdr:colOff>114300</xdr:colOff>
                    <xdr:row>54</xdr:row>
                    <xdr:rowOff>22860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18</xdr:col>
                    <xdr:colOff>22860</xdr:colOff>
                    <xdr:row>47</xdr:row>
                    <xdr:rowOff>137160</xdr:rowOff>
                  </from>
                  <to>
                    <xdr:col>19</xdr:col>
                    <xdr:colOff>30480</xdr:colOff>
                    <xdr:row>49</xdr:row>
                    <xdr:rowOff>83820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18</xdr:col>
                    <xdr:colOff>22860</xdr:colOff>
                    <xdr:row>48</xdr:row>
                    <xdr:rowOff>190500</xdr:rowOff>
                  </from>
                  <to>
                    <xdr:col>19</xdr:col>
                    <xdr:colOff>38100</xdr:colOff>
                    <xdr:row>50</xdr:row>
                    <xdr:rowOff>38100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xdr:col>
                    <xdr:colOff>22860</xdr:colOff>
                    <xdr:row>49</xdr:row>
                    <xdr:rowOff>175260</xdr:rowOff>
                  </from>
                  <to>
                    <xdr:col>2</xdr:col>
                    <xdr:colOff>83820</xdr:colOff>
                    <xdr:row>51</xdr:row>
                    <xdr:rowOff>22860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5</xdr:col>
                    <xdr:colOff>38100</xdr:colOff>
                    <xdr:row>48</xdr:row>
                    <xdr:rowOff>175260</xdr:rowOff>
                  </from>
                  <to>
                    <xdr:col>6</xdr:col>
                    <xdr:colOff>114300</xdr:colOff>
                    <xdr:row>50</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408A040-FDD6-45BD-B9A5-AEECE9DD8112}">
          <x14:formula1>
            <xm:f>リスト!$K$4:$K$168</xm:f>
          </x14:formula1>
          <xm:sqref>P12:W12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99"/>
  <sheetViews>
    <sheetView showGridLines="0" tabSelected="1" view="pageBreakPreview" zoomScaleNormal="100" zoomScaleSheetLayoutView="100" zoomScalePageLayoutView="85" workbookViewId="0"/>
  </sheetViews>
  <sheetFormatPr defaultColWidth="8.69921875" defaultRowHeight="13.2" x14ac:dyDescent="0.45"/>
  <cols>
    <col min="1" max="2" width="2.69921875" style="4" customWidth="1"/>
    <col min="3" max="3" width="4.59765625" style="4" customWidth="1"/>
    <col min="4" max="11" width="2.69921875" style="4" customWidth="1"/>
    <col min="12" max="12" width="1.69921875" style="4" customWidth="1"/>
    <col min="13" max="20" width="2.69921875" style="4" customWidth="1"/>
    <col min="21" max="21" width="3.5" style="4" customWidth="1"/>
    <col min="22" max="40" width="2.69921875" style="4" customWidth="1"/>
    <col min="41" max="16384" width="8.69921875" style="4"/>
  </cols>
  <sheetData>
    <row r="1" spans="1:33" ht="16.2" customHeight="1" x14ac:dyDescent="0.45">
      <c r="A1" s="3" t="s">
        <v>381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2" customHeight="1" x14ac:dyDescent="0.45">
      <c r="A2" s="148" t="s">
        <v>54</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row>
    <row r="3" spans="1:33" ht="7.2" customHeight="1" x14ac:dyDescent="0.4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350000000000001" customHeight="1" x14ac:dyDescent="0.45">
      <c r="A4" s="3"/>
      <c r="B4" s="3"/>
      <c r="C4" s="3"/>
      <c r="D4" s="3"/>
      <c r="E4" s="3"/>
      <c r="F4" s="3"/>
      <c r="G4" s="3"/>
      <c r="H4" s="3"/>
      <c r="I4" s="3"/>
      <c r="J4" s="3"/>
      <c r="K4" s="3"/>
      <c r="L4" s="3"/>
      <c r="M4" s="3"/>
      <c r="N4" s="3"/>
      <c r="O4" s="3"/>
      <c r="P4" s="3"/>
      <c r="Q4" s="3"/>
      <c r="R4" s="3"/>
      <c r="S4" s="156" t="s">
        <v>73</v>
      </c>
      <c r="T4" s="156"/>
      <c r="U4" s="156"/>
      <c r="V4" s="156"/>
      <c r="W4" s="156"/>
      <c r="X4" s="157" t="str">
        <f>IF(様式93_処遇改善!H5="","",様式93_処遇改善!H5)</f>
        <v/>
      </c>
      <c r="Y4" s="158"/>
      <c r="Z4" s="158"/>
      <c r="AA4" s="158"/>
      <c r="AB4" s="158"/>
      <c r="AC4" s="158"/>
      <c r="AD4" s="158"/>
      <c r="AE4" s="158"/>
      <c r="AF4" s="158"/>
      <c r="AG4" s="159"/>
    </row>
    <row r="5" spans="1:33" ht="16.2" customHeight="1" x14ac:dyDescent="0.45">
      <c r="A5" s="3"/>
      <c r="B5" s="3"/>
      <c r="C5" s="3"/>
      <c r="D5" s="3"/>
      <c r="E5" s="3"/>
      <c r="F5" s="3"/>
      <c r="G5" s="3"/>
      <c r="H5" s="3"/>
      <c r="I5" s="3"/>
      <c r="J5" s="3"/>
      <c r="K5" s="3"/>
      <c r="L5" s="3"/>
      <c r="M5" s="3"/>
      <c r="N5" s="3"/>
      <c r="O5" s="3"/>
      <c r="P5" s="3"/>
      <c r="Q5" s="3"/>
      <c r="R5" s="3"/>
      <c r="S5" s="3" t="s">
        <v>291</v>
      </c>
      <c r="T5" s="3"/>
      <c r="U5" s="3"/>
      <c r="V5" s="3"/>
      <c r="W5" s="3"/>
      <c r="X5" s="151" t="str">
        <f>IF(様式93_処遇改善!H6="","",様式93_処遇改善!H6)</f>
        <v/>
      </c>
      <c r="Y5" s="152"/>
      <c r="Z5" s="152"/>
      <c r="AA5" s="152"/>
      <c r="AB5" s="152"/>
      <c r="AC5" s="152"/>
      <c r="AD5" s="152"/>
      <c r="AE5" s="152"/>
      <c r="AF5" s="152"/>
      <c r="AG5" s="153"/>
    </row>
    <row r="6" spans="1:33" ht="15.6" customHeight="1" x14ac:dyDescent="0.4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6.2" customHeight="1" thickBot="1" x14ac:dyDescent="0.5">
      <c r="A7" s="2" t="s">
        <v>40</v>
      </c>
      <c r="B7" s="2"/>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ht="16.2" customHeight="1" x14ac:dyDescent="0.45">
      <c r="A8" s="11" t="s">
        <v>51</v>
      </c>
      <c r="B8" s="12"/>
      <c r="C8" s="12"/>
      <c r="D8" s="12"/>
      <c r="E8" s="12"/>
      <c r="F8" s="12"/>
      <c r="G8" s="12"/>
      <c r="H8" s="12"/>
      <c r="I8" s="12"/>
      <c r="J8" s="12"/>
      <c r="K8" s="5"/>
      <c r="L8" s="12"/>
      <c r="M8" s="12"/>
      <c r="N8" s="12"/>
      <c r="O8" s="12"/>
      <c r="P8" s="12"/>
      <c r="Q8" s="12"/>
      <c r="R8" s="165"/>
      <c r="S8" s="166"/>
      <c r="T8" s="166"/>
      <c r="U8" s="166"/>
      <c r="V8" s="166"/>
      <c r="W8" s="166"/>
      <c r="X8" s="166"/>
      <c r="Y8" s="63"/>
      <c r="Z8" s="63"/>
      <c r="AA8" s="63"/>
      <c r="AB8" s="63"/>
      <c r="AC8" s="167"/>
      <c r="AD8" s="167"/>
      <c r="AE8" s="167"/>
      <c r="AF8" s="167"/>
      <c r="AG8" s="64"/>
    </row>
    <row r="9" spans="1:33" ht="16.2" customHeight="1" x14ac:dyDescent="0.45">
      <c r="A9" s="18"/>
      <c r="B9" s="170" t="s">
        <v>24</v>
      </c>
      <c r="C9" s="170"/>
      <c r="D9" s="170"/>
      <c r="E9" s="170"/>
      <c r="F9" s="170"/>
      <c r="G9" s="170"/>
      <c r="H9" s="170"/>
      <c r="I9" s="170"/>
      <c r="J9" s="170"/>
      <c r="K9" s="170"/>
      <c r="L9" s="170"/>
      <c r="M9" s="170"/>
      <c r="N9" s="170"/>
      <c r="O9" s="170"/>
      <c r="P9" s="170"/>
      <c r="Q9" s="170"/>
      <c r="R9" s="170"/>
      <c r="S9" s="176" t="s">
        <v>41</v>
      </c>
      <c r="T9" s="177"/>
      <c r="U9" s="177"/>
      <c r="V9" s="177"/>
      <c r="W9" s="177"/>
      <c r="X9" s="177"/>
      <c r="Y9" s="177"/>
      <c r="Z9" s="177"/>
      <c r="AA9" s="178"/>
      <c r="AB9" s="176" t="s">
        <v>27</v>
      </c>
      <c r="AC9" s="177"/>
      <c r="AD9" s="177"/>
      <c r="AE9" s="177"/>
      <c r="AF9" s="177"/>
      <c r="AG9" s="179"/>
    </row>
    <row r="10" spans="1:33" ht="16.2" customHeight="1" x14ac:dyDescent="0.45">
      <c r="A10" s="18"/>
      <c r="B10" s="72" t="s">
        <v>28</v>
      </c>
      <c r="C10" s="66" t="s">
        <v>6</v>
      </c>
      <c r="D10" s="172"/>
      <c r="E10" s="172"/>
      <c r="F10" s="16" t="s">
        <v>7</v>
      </c>
      <c r="G10" s="172"/>
      <c r="H10" s="172"/>
      <c r="I10" s="16" t="s">
        <v>8</v>
      </c>
      <c r="J10" s="16" t="s">
        <v>25</v>
      </c>
      <c r="K10" s="16" t="s">
        <v>26</v>
      </c>
      <c r="L10" s="16"/>
      <c r="M10" s="172"/>
      <c r="N10" s="172"/>
      <c r="O10" s="33" t="s">
        <v>7</v>
      </c>
      <c r="P10" s="172"/>
      <c r="Q10" s="172"/>
      <c r="R10" s="73" t="s">
        <v>8</v>
      </c>
      <c r="S10" s="66"/>
      <c r="T10" s="173"/>
      <c r="U10" s="173"/>
      <c r="V10" s="173"/>
      <c r="W10" s="173"/>
      <c r="X10" s="173"/>
      <c r="Y10" s="173"/>
      <c r="Z10" s="173"/>
      <c r="AA10" s="74"/>
      <c r="AB10" s="75"/>
      <c r="AC10" s="152" t="str">
        <f>IF(T10="","",VLOOKUP(T10,リスト!C:D,2,FALSE))</f>
        <v/>
      </c>
      <c r="AD10" s="152"/>
      <c r="AE10" s="152"/>
      <c r="AF10" s="152"/>
      <c r="AG10" s="7" t="s">
        <v>1</v>
      </c>
    </row>
    <row r="11" spans="1:33" ht="16.2" customHeight="1" x14ac:dyDescent="0.45">
      <c r="A11" s="18"/>
      <c r="B11" s="72" t="s">
        <v>42</v>
      </c>
      <c r="C11" s="66" t="s">
        <v>6</v>
      </c>
      <c r="D11" s="172"/>
      <c r="E11" s="172"/>
      <c r="F11" s="16" t="s">
        <v>7</v>
      </c>
      <c r="G11" s="172"/>
      <c r="H11" s="172"/>
      <c r="I11" s="16" t="s">
        <v>8</v>
      </c>
      <c r="J11" s="16" t="s">
        <v>25</v>
      </c>
      <c r="K11" s="16" t="s">
        <v>26</v>
      </c>
      <c r="L11" s="16"/>
      <c r="M11" s="172"/>
      <c r="N11" s="172"/>
      <c r="O11" s="33" t="s">
        <v>7</v>
      </c>
      <c r="P11" s="172"/>
      <c r="Q11" s="172"/>
      <c r="R11" s="73" t="s">
        <v>8</v>
      </c>
      <c r="S11" s="66"/>
      <c r="T11" s="173"/>
      <c r="U11" s="173"/>
      <c r="V11" s="173"/>
      <c r="W11" s="173"/>
      <c r="X11" s="173"/>
      <c r="Y11" s="173"/>
      <c r="Z11" s="173"/>
      <c r="AA11" s="74"/>
      <c r="AB11" s="75"/>
      <c r="AC11" s="152" t="str">
        <f>IF(T11="","",VLOOKUP(T11,リスト!C:D,2,FALSE))</f>
        <v/>
      </c>
      <c r="AD11" s="152"/>
      <c r="AE11" s="152"/>
      <c r="AF11" s="152"/>
      <c r="AG11" s="7" t="s">
        <v>1</v>
      </c>
    </row>
    <row r="12" spans="1:33" ht="16.2" customHeight="1" x14ac:dyDescent="0.45">
      <c r="A12" s="18"/>
      <c r="B12" s="72" t="s">
        <v>43</v>
      </c>
      <c r="C12" s="66" t="s">
        <v>6</v>
      </c>
      <c r="D12" s="172"/>
      <c r="E12" s="172"/>
      <c r="F12" s="16" t="s">
        <v>7</v>
      </c>
      <c r="G12" s="172"/>
      <c r="H12" s="172"/>
      <c r="I12" s="16" t="s">
        <v>8</v>
      </c>
      <c r="J12" s="16" t="s">
        <v>25</v>
      </c>
      <c r="K12" s="16" t="s">
        <v>26</v>
      </c>
      <c r="L12" s="16"/>
      <c r="M12" s="172"/>
      <c r="N12" s="172"/>
      <c r="O12" s="33" t="s">
        <v>7</v>
      </c>
      <c r="P12" s="172"/>
      <c r="Q12" s="172"/>
      <c r="R12" s="73" t="s">
        <v>8</v>
      </c>
      <c r="S12" s="66"/>
      <c r="T12" s="173"/>
      <c r="U12" s="173"/>
      <c r="V12" s="173"/>
      <c r="W12" s="173"/>
      <c r="X12" s="173"/>
      <c r="Y12" s="173"/>
      <c r="Z12" s="173"/>
      <c r="AA12" s="74"/>
      <c r="AB12" s="75"/>
      <c r="AC12" s="152" t="str">
        <f>IF(T12="","",VLOOKUP(T12,リスト!C:D,2,FALSE))</f>
        <v/>
      </c>
      <c r="AD12" s="152"/>
      <c r="AE12" s="152"/>
      <c r="AF12" s="152"/>
      <c r="AG12" s="7" t="s">
        <v>1</v>
      </c>
    </row>
    <row r="13" spans="1:33" ht="16.2" customHeight="1" x14ac:dyDescent="0.45">
      <c r="A13" s="18"/>
      <c r="B13" s="76" t="s">
        <v>44</v>
      </c>
      <c r="C13" s="66" t="s">
        <v>6</v>
      </c>
      <c r="D13" s="172"/>
      <c r="E13" s="172"/>
      <c r="F13" s="16" t="s">
        <v>7</v>
      </c>
      <c r="G13" s="172"/>
      <c r="H13" s="172"/>
      <c r="I13" s="16" t="s">
        <v>8</v>
      </c>
      <c r="J13" s="16" t="s">
        <v>25</v>
      </c>
      <c r="K13" s="16" t="s">
        <v>26</v>
      </c>
      <c r="L13" s="16"/>
      <c r="M13" s="172"/>
      <c r="N13" s="172"/>
      <c r="O13" s="33" t="s">
        <v>7</v>
      </c>
      <c r="P13" s="172"/>
      <c r="Q13" s="172"/>
      <c r="R13" s="73" t="s">
        <v>8</v>
      </c>
      <c r="S13" s="66"/>
      <c r="T13" s="173"/>
      <c r="U13" s="173"/>
      <c r="V13" s="173"/>
      <c r="W13" s="173"/>
      <c r="X13" s="173"/>
      <c r="Y13" s="173"/>
      <c r="Z13" s="173"/>
      <c r="AA13" s="74"/>
      <c r="AB13" s="77"/>
      <c r="AC13" s="152" t="str">
        <f>IF(T13="","",VLOOKUP(T13,リスト!C:D,2,FALSE))</f>
        <v/>
      </c>
      <c r="AD13" s="152"/>
      <c r="AE13" s="152"/>
      <c r="AF13" s="152"/>
      <c r="AG13" s="7" t="s">
        <v>1</v>
      </c>
    </row>
    <row r="14" spans="1:33" ht="16.2" customHeight="1" x14ac:dyDescent="0.45">
      <c r="A14" s="30" t="s">
        <v>47</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168"/>
      <c r="AD14" s="168"/>
      <c r="AE14" s="168"/>
      <c r="AF14" s="168"/>
      <c r="AG14" s="7"/>
    </row>
    <row r="15" spans="1:33" ht="16.2" customHeight="1" x14ac:dyDescent="0.45">
      <c r="A15" s="18"/>
      <c r="B15" s="170" t="s">
        <v>24</v>
      </c>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6" t="s">
        <v>49</v>
      </c>
      <c r="AC15" s="177"/>
      <c r="AD15" s="177"/>
      <c r="AE15" s="177"/>
      <c r="AF15" s="177"/>
      <c r="AG15" s="179"/>
    </row>
    <row r="16" spans="1:33" ht="16.2" customHeight="1" x14ac:dyDescent="0.45">
      <c r="A16" s="18"/>
      <c r="B16" s="72" t="s">
        <v>28</v>
      </c>
      <c r="C16" s="66" t="s">
        <v>6</v>
      </c>
      <c r="D16" s="152" t="str">
        <f>IF(D10="","",D10)</f>
        <v/>
      </c>
      <c r="E16" s="152"/>
      <c r="F16" s="16" t="s">
        <v>7</v>
      </c>
      <c r="G16" s="152" t="str">
        <f>IF(G10="","",G10)</f>
        <v/>
      </c>
      <c r="H16" s="152"/>
      <c r="I16" s="16" t="s">
        <v>8</v>
      </c>
      <c r="J16" s="16" t="s">
        <v>25</v>
      </c>
      <c r="K16" s="16" t="s">
        <v>26</v>
      </c>
      <c r="L16" s="16"/>
      <c r="M16" s="152" t="str">
        <f>IF(M10="","",M10)</f>
        <v/>
      </c>
      <c r="N16" s="152"/>
      <c r="O16" s="33" t="s">
        <v>7</v>
      </c>
      <c r="P16" s="152" t="str">
        <f>IF(P10="","",P10)</f>
        <v/>
      </c>
      <c r="Q16" s="152"/>
      <c r="R16" s="33" t="s">
        <v>8</v>
      </c>
      <c r="S16" s="78"/>
      <c r="T16" s="78"/>
      <c r="U16" s="78"/>
      <c r="V16" s="78"/>
      <c r="W16" s="78"/>
      <c r="X16" s="78"/>
      <c r="Y16" s="78"/>
      <c r="Z16" s="78"/>
      <c r="AA16" s="79"/>
      <c r="AB16" s="75"/>
      <c r="AC16" s="174"/>
      <c r="AD16" s="174"/>
      <c r="AE16" s="174"/>
      <c r="AF16" s="174"/>
      <c r="AG16" s="7" t="s">
        <v>48</v>
      </c>
    </row>
    <row r="17" spans="1:33" ht="16.2" customHeight="1" x14ac:dyDescent="0.45">
      <c r="A17" s="18"/>
      <c r="B17" s="72" t="s">
        <v>42</v>
      </c>
      <c r="C17" s="66" t="s">
        <v>6</v>
      </c>
      <c r="D17" s="152" t="str">
        <f>IF(D11="","",D11)</f>
        <v/>
      </c>
      <c r="E17" s="152"/>
      <c r="F17" s="16" t="s">
        <v>7</v>
      </c>
      <c r="G17" s="152" t="str">
        <f>IF(G11="","",G11)</f>
        <v/>
      </c>
      <c r="H17" s="152"/>
      <c r="I17" s="16" t="s">
        <v>8</v>
      </c>
      <c r="J17" s="16" t="s">
        <v>25</v>
      </c>
      <c r="K17" s="16" t="s">
        <v>26</v>
      </c>
      <c r="L17" s="16"/>
      <c r="M17" s="152" t="str">
        <f>IF(M11="","",M11)</f>
        <v/>
      </c>
      <c r="N17" s="152"/>
      <c r="O17" s="33" t="s">
        <v>7</v>
      </c>
      <c r="P17" s="152" t="str">
        <f>IF(P11="","",P11)</f>
        <v/>
      </c>
      <c r="Q17" s="152"/>
      <c r="R17" s="33" t="s">
        <v>8</v>
      </c>
      <c r="S17" s="78"/>
      <c r="T17" s="78"/>
      <c r="U17" s="78"/>
      <c r="V17" s="78"/>
      <c r="W17" s="78"/>
      <c r="X17" s="78"/>
      <c r="Y17" s="78"/>
      <c r="Z17" s="78"/>
      <c r="AA17" s="79"/>
      <c r="AB17" s="75"/>
      <c r="AC17" s="174"/>
      <c r="AD17" s="174"/>
      <c r="AE17" s="174"/>
      <c r="AF17" s="174"/>
      <c r="AG17" s="7" t="s">
        <v>48</v>
      </c>
    </row>
    <row r="18" spans="1:33" ht="16.2" customHeight="1" x14ac:dyDescent="0.45">
      <c r="A18" s="18"/>
      <c r="B18" s="72" t="s">
        <v>43</v>
      </c>
      <c r="C18" s="66" t="s">
        <v>6</v>
      </c>
      <c r="D18" s="152" t="str">
        <f>IF(D12="","",D12)</f>
        <v/>
      </c>
      <c r="E18" s="152"/>
      <c r="F18" s="16" t="s">
        <v>7</v>
      </c>
      <c r="G18" s="152" t="str">
        <f>IF(G12="","",G12)</f>
        <v/>
      </c>
      <c r="H18" s="152"/>
      <c r="I18" s="16" t="s">
        <v>8</v>
      </c>
      <c r="J18" s="16" t="s">
        <v>25</v>
      </c>
      <c r="K18" s="16" t="s">
        <v>26</v>
      </c>
      <c r="L18" s="16"/>
      <c r="M18" s="152" t="str">
        <f>IF(M12="","",M12)</f>
        <v/>
      </c>
      <c r="N18" s="152"/>
      <c r="O18" s="33" t="s">
        <v>7</v>
      </c>
      <c r="P18" s="152" t="str">
        <f>IF(P12="","",P12)</f>
        <v/>
      </c>
      <c r="Q18" s="152"/>
      <c r="R18" s="33" t="s">
        <v>8</v>
      </c>
      <c r="S18" s="78"/>
      <c r="T18" s="78"/>
      <c r="U18" s="78"/>
      <c r="V18" s="78"/>
      <c r="W18" s="78"/>
      <c r="X18" s="78"/>
      <c r="Y18" s="78"/>
      <c r="Z18" s="78"/>
      <c r="AA18" s="79"/>
      <c r="AB18" s="75"/>
      <c r="AC18" s="174"/>
      <c r="AD18" s="174"/>
      <c r="AE18" s="174"/>
      <c r="AF18" s="174"/>
      <c r="AG18" s="7" t="s">
        <v>48</v>
      </c>
    </row>
    <row r="19" spans="1:33" ht="16.2" customHeight="1" x14ac:dyDescent="0.45">
      <c r="A19" s="80"/>
      <c r="B19" s="76" t="s">
        <v>44</v>
      </c>
      <c r="C19" s="66" t="s">
        <v>6</v>
      </c>
      <c r="D19" s="152" t="str">
        <f>IF(D13="","",D13)</f>
        <v/>
      </c>
      <c r="E19" s="152"/>
      <c r="F19" s="16" t="s">
        <v>7</v>
      </c>
      <c r="G19" s="152" t="str">
        <f>IF(G13="","",G13)</f>
        <v/>
      </c>
      <c r="H19" s="152"/>
      <c r="I19" s="16" t="s">
        <v>8</v>
      </c>
      <c r="J19" s="16" t="s">
        <v>25</v>
      </c>
      <c r="K19" s="16" t="s">
        <v>26</v>
      </c>
      <c r="L19" s="16"/>
      <c r="M19" s="152" t="str">
        <f>IF(M13="","",M13)</f>
        <v/>
      </c>
      <c r="N19" s="152"/>
      <c r="O19" s="33" t="s">
        <v>7</v>
      </c>
      <c r="P19" s="152" t="str">
        <f>IF(P13="","",P13)</f>
        <v/>
      </c>
      <c r="Q19" s="152"/>
      <c r="R19" s="33" t="s">
        <v>8</v>
      </c>
      <c r="S19" s="78"/>
      <c r="T19" s="33"/>
      <c r="U19" s="33"/>
      <c r="V19" s="33"/>
      <c r="W19" s="33"/>
      <c r="X19" s="33"/>
      <c r="Y19" s="33"/>
      <c r="Z19" s="33"/>
      <c r="AA19" s="33"/>
      <c r="AB19" s="77"/>
      <c r="AC19" s="174"/>
      <c r="AD19" s="174"/>
      <c r="AE19" s="174"/>
      <c r="AF19" s="174"/>
      <c r="AG19" s="7" t="s">
        <v>48</v>
      </c>
    </row>
    <row r="20" spans="1:33" ht="16.2" customHeight="1" x14ac:dyDescent="0.45">
      <c r="A20" s="18"/>
      <c r="B20" s="76" t="s">
        <v>31</v>
      </c>
      <c r="C20" s="16"/>
      <c r="D20" s="33"/>
      <c r="E20" s="33"/>
      <c r="F20" s="16"/>
      <c r="G20" s="33"/>
      <c r="H20" s="33"/>
      <c r="I20" s="16"/>
      <c r="J20" s="16"/>
      <c r="K20" s="16"/>
      <c r="L20" s="16"/>
      <c r="M20" s="33"/>
      <c r="N20" s="33"/>
      <c r="O20" s="33"/>
      <c r="P20" s="33"/>
      <c r="Q20" s="33"/>
      <c r="R20" s="33"/>
      <c r="S20" s="33"/>
      <c r="T20" s="33"/>
      <c r="U20" s="33"/>
      <c r="V20" s="33"/>
      <c r="W20" s="33"/>
      <c r="X20" s="33"/>
      <c r="Y20" s="33"/>
      <c r="Z20" s="33"/>
      <c r="AA20" s="33"/>
      <c r="AB20" s="77"/>
      <c r="AC20" s="171" t="str">
        <f>IF(AC16="","",SUM(AC16:AF19))</f>
        <v/>
      </c>
      <c r="AD20" s="171"/>
      <c r="AE20" s="171"/>
      <c r="AF20" s="171"/>
      <c r="AG20" s="7" t="s">
        <v>48</v>
      </c>
    </row>
    <row r="21" spans="1:33" ht="16.2" customHeight="1" x14ac:dyDescent="0.45">
      <c r="A21" s="30" t="s">
        <v>50</v>
      </c>
      <c r="B21" s="81"/>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9"/>
      <c r="AD21" s="169"/>
      <c r="AE21" s="169"/>
      <c r="AF21" s="169"/>
      <c r="AG21" s="17"/>
    </row>
    <row r="22" spans="1:33" ht="16.2" customHeight="1" x14ac:dyDescent="0.45">
      <c r="A22" s="18"/>
      <c r="B22" s="170" t="s">
        <v>24</v>
      </c>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6"/>
      <c r="AB22" s="176" t="s">
        <v>30</v>
      </c>
      <c r="AC22" s="177"/>
      <c r="AD22" s="177"/>
      <c r="AE22" s="177"/>
      <c r="AF22" s="177"/>
      <c r="AG22" s="179"/>
    </row>
    <row r="23" spans="1:33" ht="16.2" customHeight="1" x14ac:dyDescent="0.45">
      <c r="A23" s="18"/>
      <c r="B23" s="72" t="s">
        <v>28</v>
      </c>
      <c r="C23" s="66" t="s">
        <v>6</v>
      </c>
      <c r="D23" s="152" t="str">
        <f>IF(D10="","",D10)</f>
        <v/>
      </c>
      <c r="E23" s="152"/>
      <c r="F23" s="16" t="s">
        <v>7</v>
      </c>
      <c r="G23" s="152" t="str">
        <f>IF(G10="","",G10)</f>
        <v/>
      </c>
      <c r="H23" s="152"/>
      <c r="I23" s="16" t="s">
        <v>8</v>
      </c>
      <c r="J23" s="16" t="s">
        <v>25</v>
      </c>
      <c r="K23" s="16" t="s">
        <v>26</v>
      </c>
      <c r="L23" s="16"/>
      <c r="M23" s="152" t="str">
        <f>IF(M10="","",M10)</f>
        <v/>
      </c>
      <c r="N23" s="152"/>
      <c r="O23" s="33" t="s">
        <v>7</v>
      </c>
      <c r="P23" s="152" t="str">
        <f>IF(P10="","",P10)</f>
        <v/>
      </c>
      <c r="Q23" s="152"/>
      <c r="R23" s="33" t="s">
        <v>8</v>
      </c>
      <c r="S23" s="78"/>
      <c r="T23" s="78"/>
      <c r="U23" s="78"/>
      <c r="V23" s="78"/>
      <c r="W23" s="78"/>
      <c r="X23" s="78"/>
      <c r="Y23" s="78"/>
      <c r="Z23" s="78"/>
      <c r="AA23" s="78"/>
      <c r="AB23" s="75"/>
      <c r="AC23" s="171" t="str">
        <f>IFERROR(AC10*AC16*10,"")</f>
        <v/>
      </c>
      <c r="AD23" s="171"/>
      <c r="AE23" s="171"/>
      <c r="AF23" s="171"/>
      <c r="AG23" s="7" t="s">
        <v>3</v>
      </c>
    </row>
    <row r="24" spans="1:33" ht="16.2" customHeight="1" x14ac:dyDescent="0.45">
      <c r="A24" s="18"/>
      <c r="B24" s="72" t="s">
        <v>29</v>
      </c>
      <c r="C24" s="66" t="s">
        <v>6</v>
      </c>
      <c r="D24" s="152" t="str">
        <f>IF(D11="","",D11)</f>
        <v/>
      </c>
      <c r="E24" s="152"/>
      <c r="F24" s="16" t="s">
        <v>7</v>
      </c>
      <c r="G24" s="152" t="str">
        <f>IF(G11="","",G11)</f>
        <v/>
      </c>
      <c r="H24" s="152"/>
      <c r="I24" s="16" t="s">
        <v>8</v>
      </c>
      <c r="J24" s="16" t="s">
        <v>25</v>
      </c>
      <c r="K24" s="16" t="s">
        <v>26</v>
      </c>
      <c r="L24" s="16"/>
      <c r="M24" s="152" t="str">
        <f>IF(M11="","",M11)</f>
        <v/>
      </c>
      <c r="N24" s="152"/>
      <c r="O24" s="33" t="s">
        <v>7</v>
      </c>
      <c r="P24" s="152" t="str">
        <f>IF(P11="","",P11)</f>
        <v/>
      </c>
      <c r="Q24" s="152"/>
      <c r="R24" s="33" t="s">
        <v>8</v>
      </c>
      <c r="S24" s="78"/>
      <c r="T24" s="78"/>
      <c r="U24" s="78"/>
      <c r="V24" s="78"/>
      <c r="W24" s="78"/>
      <c r="X24" s="78"/>
      <c r="Y24" s="78"/>
      <c r="Z24" s="78"/>
      <c r="AA24" s="78"/>
      <c r="AB24" s="75"/>
      <c r="AC24" s="171" t="str">
        <f>IFERROR(AC11*AC17*10,"")</f>
        <v/>
      </c>
      <c r="AD24" s="171"/>
      <c r="AE24" s="171"/>
      <c r="AF24" s="171"/>
      <c r="AG24" s="7" t="s">
        <v>3</v>
      </c>
    </row>
    <row r="25" spans="1:33" ht="16.2" customHeight="1" x14ac:dyDescent="0.45">
      <c r="A25" s="18"/>
      <c r="B25" s="72" t="s">
        <v>45</v>
      </c>
      <c r="C25" s="66" t="s">
        <v>6</v>
      </c>
      <c r="D25" s="152" t="str">
        <f>IF(D12="","",D12)</f>
        <v/>
      </c>
      <c r="E25" s="152"/>
      <c r="F25" s="16" t="s">
        <v>7</v>
      </c>
      <c r="G25" s="152" t="str">
        <f>IF(G12="","",G12)</f>
        <v/>
      </c>
      <c r="H25" s="152"/>
      <c r="I25" s="16" t="s">
        <v>8</v>
      </c>
      <c r="J25" s="16" t="s">
        <v>25</v>
      </c>
      <c r="K25" s="16" t="s">
        <v>26</v>
      </c>
      <c r="L25" s="16"/>
      <c r="M25" s="152" t="str">
        <f>IF(M12="","",M12)</f>
        <v/>
      </c>
      <c r="N25" s="152"/>
      <c r="O25" s="33" t="s">
        <v>7</v>
      </c>
      <c r="P25" s="152" t="str">
        <f>IF(P12="","",P12)</f>
        <v/>
      </c>
      <c r="Q25" s="152"/>
      <c r="R25" s="33" t="s">
        <v>8</v>
      </c>
      <c r="S25" s="78"/>
      <c r="T25" s="78"/>
      <c r="U25" s="78"/>
      <c r="V25" s="78"/>
      <c r="W25" s="78"/>
      <c r="X25" s="78"/>
      <c r="Y25" s="78"/>
      <c r="Z25" s="78"/>
      <c r="AA25" s="78"/>
      <c r="AB25" s="75"/>
      <c r="AC25" s="171" t="str">
        <f>IFERROR(AC12*AC18*10,"")</f>
        <v/>
      </c>
      <c r="AD25" s="171"/>
      <c r="AE25" s="171"/>
      <c r="AF25" s="171"/>
      <c r="AG25" s="7" t="s">
        <v>3</v>
      </c>
    </row>
    <row r="26" spans="1:33" ht="16.2" customHeight="1" x14ac:dyDescent="0.45">
      <c r="A26" s="18"/>
      <c r="B26" s="82" t="s">
        <v>44</v>
      </c>
      <c r="C26" s="77" t="s">
        <v>6</v>
      </c>
      <c r="D26" s="152" t="str">
        <f>IF(D13="","",D13)</f>
        <v/>
      </c>
      <c r="E26" s="152"/>
      <c r="F26" s="16" t="s">
        <v>7</v>
      </c>
      <c r="G26" s="152" t="str">
        <f>IF(G13="","",G13)</f>
        <v/>
      </c>
      <c r="H26" s="152"/>
      <c r="I26" s="16" t="s">
        <v>8</v>
      </c>
      <c r="J26" s="16" t="s">
        <v>25</v>
      </c>
      <c r="K26" s="16" t="s">
        <v>26</v>
      </c>
      <c r="L26" s="16"/>
      <c r="M26" s="152" t="str">
        <f>IF(M13="","",M13)</f>
        <v/>
      </c>
      <c r="N26" s="152"/>
      <c r="O26" s="33" t="s">
        <v>7</v>
      </c>
      <c r="P26" s="152" t="str">
        <f>IF(P13="","",P13)</f>
        <v/>
      </c>
      <c r="Q26" s="152"/>
      <c r="R26" s="33" t="s">
        <v>8</v>
      </c>
      <c r="S26" s="78"/>
      <c r="T26" s="33"/>
      <c r="U26" s="33"/>
      <c r="V26" s="33"/>
      <c r="W26" s="33"/>
      <c r="X26" s="33"/>
      <c r="Y26" s="33"/>
      <c r="Z26" s="33"/>
      <c r="AA26" s="33"/>
      <c r="AB26" s="77"/>
      <c r="AC26" s="171" t="str">
        <f>IFERROR(AC13*AC19*10,"")</f>
        <v/>
      </c>
      <c r="AD26" s="171"/>
      <c r="AE26" s="171"/>
      <c r="AF26" s="171"/>
      <c r="AG26" s="7" t="s">
        <v>3</v>
      </c>
    </row>
    <row r="27" spans="1:33" ht="16.2" customHeight="1" thickBot="1" x14ac:dyDescent="0.5">
      <c r="A27" s="8"/>
      <c r="B27" s="83" t="s">
        <v>31</v>
      </c>
      <c r="C27" s="9"/>
      <c r="D27" s="84"/>
      <c r="E27" s="84"/>
      <c r="F27" s="9"/>
      <c r="G27" s="84"/>
      <c r="H27" s="84"/>
      <c r="I27" s="9"/>
      <c r="J27" s="9"/>
      <c r="K27" s="9"/>
      <c r="L27" s="9"/>
      <c r="M27" s="84"/>
      <c r="N27" s="84"/>
      <c r="O27" s="84"/>
      <c r="P27" s="84"/>
      <c r="Q27" s="84"/>
      <c r="R27" s="84"/>
      <c r="S27" s="84"/>
      <c r="T27" s="84"/>
      <c r="U27" s="84"/>
      <c r="V27" s="84"/>
      <c r="W27" s="84"/>
      <c r="X27" s="84"/>
      <c r="Y27" s="84"/>
      <c r="Z27" s="84"/>
      <c r="AA27" s="84"/>
      <c r="AB27" s="85"/>
      <c r="AC27" s="175" t="str">
        <f>IF(AC23="","",SUM(AC23:AF26))</f>
        <v/>
      </c>
      <c r="AD27" s="175"/>
      <c r="AE27" s="175"/>
      <c r="AF27" s="175"/>
      <c r="AG27" s="10" t="s">
        <v>32</v>
      </c>
    </row>
    <row r="28" spans="1:33" ht="15.6" customHeight="1" x14ac:dyDescent="0.4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ht="16.2" customHeight="1" thickBot="1" x14ac:dyDescent="0.5">
      <c r="A29" s="2" t="s">
        <v>23</v>
      </c>
      <c r="B29" s="2"/>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ht="16.2" customHeight="1" x14ac:dyDescent="0.45">
      <c r="A30" s="62" t="s">
        <v>52</v>
      </c>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180"/>
      <c r="AD30" s="180"/>
      <c r="AE30" s="180"/>
      <c r="AF30" s="180"/>
      <c r="AG30" s="64" t="s">
        <v>3</v>
      </c>
    </row>
    <row r="31" spans="1:33" ht="16.2" customHeight="1" x14ac:dyDescent="0.45">
      <c r="A31" s="18" t="s">
        <v>53</v>
      </c>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31"/>
      <c r="AD31" s="131"/>
      <c r="AE31" s="131"/>
      <c r="AF31" s="131"/>
      <c r="AG31" s="20" t="s">
        <v>3</v>
      </c>
    </row>
    <row r="32" spans="1:33" ht="16.2" customHeight="1" thickBot="1" x14ac:dyDescent="0.5">
      <c r="A32" s="21" t="s">
        <v>34</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132" t="str">
        <f>IF(AC30="","",AC30-AC31)</f>
        <v/>
      </c>
      <c r="AD32" s="132"/>
      <c r="AE32" s="132"/>
      <c r="AF32" s="132"/>
      <c r="AG32" s="23" t="s">
        <v>3</v>
      </c>
    </row>
    <row r="33" spans="1:43" ht="16.2" customHeight="1" thickBot="1" x14ac:dyDescent="0.5">
      <c r="A33" s="3"/>
      <c r="B33" s="3"/>
      <c r="C33" s="3"/>
      <c r="D33" s="3"/>
      <c r="E33" s="3"/>
      <c r="F33" s="3"/>
      <c r="G33" s="3"/>
      <c r="H33" s="3"/>
      <c r="I33" s="3"/>
      <c r="J33" s="3"/>
      <c r="K33" s="3"/>
      <c r="L33" s="3"/>
      <c r="M33" s="3"/>
      <c r="N33" s="3"/>
      <c r="O33" s="3"/>
      <c r="P33" s="3"/>
      <c r="Q33" s="3"/>
      <c r="R33" s="3"/>
      <c r="S33" s="26" t="s">
        <v>360</v>
      </c>
      <c r="T33" s="28"/>
      <c r="U33" s="86"/>
      <c r="V33" s="9"/>
      <c r="W33" s="9"/>
      <c r="X33" s="9"/>
      <c r="Y33" s="9"/>
      <c r="Z33" s="9"/>
      <c r="AA33" s="9"/>
      <c r="AB33" s="9"/>
      <c r="AC33" s="134" t="str">
        <f>IF(AC27="","",IF(AC27&gt;AC32,"問題あり","問題なし"))</f>
        <v/>
      </c>
      <c r="AD33" s="134"/>
      <c r="AE33" s="134"/>
      <c r="AF33" s="134"/>
      <c r="AG33" s="10"/>
    </row>
    <row r="34" spans="1:43" ht="15.6" customHeight="1" x14ac:dyDescent="0.45">
      <c r="A34" s="3"/>
      <c r="B34" s="3"/>
      <c r="C34" s="3"/>
      <c r="D34" s="3"/>
      <c r="E34" s="3"/>
      <c r="F34" s="3"/>
      <c r="G34" s="3"/>
      <c r="H34" s="3"/>
      <c r="I34" s="3"/>
      <c r="J34" s="3"/>
      <c r="K34" s="3"/>
      <c r="L34" s="3"/>
      <c r="M34" s="3"/>
      <c r="N34" s="3"/>
      <c r="O34" s="3"/>
      <c r="P34" s="3"/>
      <c r="Q34" s="3"/>
      <c r="R34" s="3"/>
      <c r="S34" s="3"/>
      <c r="T34" s="3"/>
      <c r="U34" s="19"/>
      <c r="V34" s="19"/>
      <c r="W34" s="19"/>
      <c r="X34" s="19"/>
      <c r="Y34" s="19"/>
      <c r="Z34" s="19"/>
      <c r="AA34" s="19"/>
      <c r="AB34" s="19"/>
      <c r="AC34" s="24"/>
      <c r="AD34" s="24"/>
      <c r="AE34" s="24"/>
      <c r="AF34" s="24"/>
      <c r="AG34" s="19"/>
    </row>
    <row r="35" spans="1:43" ht="15.45" customHeight="1" thickBot="1" x14ac:dyDescent="0.5">
      <c r="A35" s="2" t="s">
        <v>300</v>
      </c>
      <c r="B35" s="3"/>
      <c r="C35" s="3"/>
      <c r="D35" s="3"/>
      <c r="E35" s="3"/>
      <c r="F35" s="3"/>
      <c r="G35" s="3"/>
      <c r="H35" s="3"/>
      <c r="I35" s="3"/>
      <c r="J35" s="3"/>
      <c r="K35" s="3"/>
      <c r="L35" s="3"/>
      <c r="M35" s="3"/>
      <c r="N35" s="3"/>
      <c r="O35" s="3"/>
      <c r="P35" s="3"/>
      <c r="Q35" s="3"/>
      <c r="R35" s="3"/>
      <c r="S35" s="19"/>
      <c r="T35" s="19"/>
      <c r="U35" s="19"/>
      <c r="V35" s="19"/>
      <c r="W35" s="19"/>
      <c r="X35" s="19"/>
      <c r="Y35" s="19"/>
      <c r="Z35" s="19"/>
      <c r="AA35" s="19"/>
      <c r="AB35" s="24"/>
      <c r="AC35" s="24"/>
      <c r="AD35" s="24"/>
      <c r="AE35" s="24"/>
      <c r="AF35" s="24"/>
      <c r="AG35" s="19"/>
    </row>
    <row r="36" spans="1:43" ht="15.45" customHeight="1" x14ac:dyDescent="0.45">
      <c r="A36" s="62" t="s">
        <v>301</v>
      </c>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87"/>
      <c r="AC36" s="181"/>
      <c r="AD36" s="181"/>
      <c r="AE36" s="181"/>
      <c r="AF36" s="181"/>
      <c r="AG36" s="64" t="s">
        <v>4</v>
      </c>
    </row>
    <row r="37" spans="1:43" ht="15.45" customHeight="1" x14ac:dyDescent="0.45">
      <c r="A37" s="1" t="s">
        <v>67</v>
      </c>
      <c r="B37" s="6"/>
      <c r="C37" s="6"/>
      <c r="D37" s="6"/>
      <c r="E37" s="6"/>
      <c r="F37" s="6"/>
      <c r="G37" s="6"/>
      <c r="H37" s="6"/>
      <c r="I37" s="6"/>
      <c r="J37" s="6"/>
      <c r="K37" s="6"/>
      <c r="L37" s="6"/>
      <c r="M37" s="6"/>
      <c r="N37" s="6"/>
      <c r="O37" s="6"/>
      <c r="P37" s="6"/>
      <c r="Q37" s="6"/>
      <c r="R37" s="6"/>
      <c r="S37" s="6"/>
      <c r="T37" s="6"/>
      <c r="U37" s="6"/>
      <c r="V37" s="6"/>
      <c r="W37" s="6"/>
      <c r="X37" s="6"/>
      <c r="Y37" s="6"/>
      <c r="Z37" s="6"/>
      <c r="AA37" s="6"/>
      <c r="AB37" s="88"/>
      <c r="AC37" s="182"/>
      <c r="AD37" s="182"/>
      <c r="AE37" s="182"/>
      <c r="AF37" s="182"/>
      <c r="AG37" s="7" t="s">
        <v>3</v>
      </c>
    </row>
    <row r="38" spans="1:43" ht="15.45" customHeight="1" x14ac:dyDescent="0.45">
      <c r="A38" s="89"/>
      <c r="B38" s="65" t="s">
        <v>309</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83"/>
      <c r="AD38" s="183"/>
      <c r="AE38" s="183"/>
      <c r="AF38" s="183"/>
      <c r="AG38" s="20" t="s">
        <v>3</v>
      </c>
    </row>
    <row r="39" spans="1:43" ht="15.45" customHeight="1" x14ac:dyDescent="0.45">
      <c r="A39" s="18"/>
      <c r="B39" s="66" t="s">
        <v>0</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7"/>
    </row>
    <row r="40" spans="1:43" ht="15.45" customHeight="1" thickBot="1" x14ac:dyDescent="0.5">
      <c r="A40" s="90"/>
      <c r="B40" s="67" t="s">
        <v>310</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145" t="str">
        <f>IF(AC38="","",AC38/AC37*100)</f>
        <v/>
      </c>
      <c r="AD40" s="145"/>
      <c r="AE40" s="145"/>
      <c r="AF40" s="145"/>
      <c r="AG40" s="23" t="s">
        <v>5</v>
      </c>
    </row>
    <row r="41" spans="1:43" ht="15.45" customHeight="1" thickBot="1" x14ac:dyDescent="0.5">
      <c r="A41" s="19"/>
      <c r="B41" s="19"/>
      <c r="C41" s="19"/>
      <c r="D41" s="19"/>
      <c r="E41" s="19"/>
      <c r="F41" s="19"/>
      <c r="G41" s="19"/>
      <c r="H41" s="19"/>
      <c r="I41" s="19"/>
      <c r="J41" s="19"/>
      <c r="K41" s="19"/>
      <c r="L41" s="19"/>
      <c r="M41" s="19"/>
      <c r="N41" s="19"/>
      <c r="O41" s="19"/>
      <c r="P41" s="19"/>
      <c r="Q41" s="19"/>
      <c r="R41" s="19"/>
      <c r="S41" s="19"/>
      <c r="T41" s="19"/>
      <c r="U41" s="26" t="s">
        <v>68</v>
      </c>
      <c r="V41" s="28"/>
      <c r="W41" s="28"/>
      <c r="X41" s="28"/>
      <c r="Y41" s="28"/>
      <c r="Z41" s="28"/>
      <c r="AA41" s="28"/>
      <c r="AB41" s="9"/>
      <c r="AC41" s="134" t="str">
        <f>IF(AC40="","",IF(AC40&lt;2/3*100,"問題あり","問題なし"))</f>
        <v/>
      </c>
      <c r="AD41" s="134"/>
      <c r="AE41" s="134"/>
      <c r="AF41" s="134"/>
      <c r="AG41" s="10"/>
    </row>
    <row r="42" spans="1:43" ht="15.6" customHeight="1" x14ac:dyDescent="0.4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5.6" customHeight="1" x14ac:dyDescent="0.45">
      <c r="A43" s="2" t="s">
        <v>302</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43" ht="16.2" customHeight="1" thickBot="1" x14ac:dyDescent="0.5">
      <c r="A44" s="2" t="s">
        <v>69</v>
      </c>
      <c r="B44" s="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43" ht="16.2" customHeight="1" x14ac:dyDescent="0.45">
      <c r="A45" s="139" t="s">
        <v>70</v>
      </c>
      <c r="B45" s="140"/>
      <c r="C45" s="140"/>
      <c r="D45" s="140"/>
      <c r="E45" s="140"/>
      <c r="F45" s="140"/>
      <c r="G45" s="140"/>
      <c r="H45" s="140"/>
      <c r="I45" s="140"/>
      <c r="J45" s="12"/>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4"/>
    </row>
    <row r="46" spans="1:43" ht="16.2" customHeight="1" x14ac:dyDescent="0.45">
      <c r="A46" s="141"/>
      <c r="B46" s="142"/>
      <c r="C46" s="142"/>
      <c r="D46" s="142"/>
      <c r="E46" s="142"/>
      <c r="F46" s="142"/>
      <c r="G46" s="142"/>
      <c r="H46" s="142"/>
      <c r="I46" s="142"/>
      <c r="J46" s="19"/>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20"/>
      <c r="AQ46" s="25"/>
    </row>
    <row r="47" spans="1:43" ht="16.2" customHeight="1" x14ac:dyDescent="0.45">
      <c r="A47" s="143"/>
      <c r="B47" s="144"/>
      <c r="C47" s="144"/>
      <c r="D47" s="144"/>
      <c r="E47" s="144"/>
      <c r="F47" s="144"/>
      <c r="G47" s="144"/>
      <c r="H47" s="144"/>
      <c r="I47" s="144"/>
      <c r="J47" s="16"/>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7"/>
    </row>
    <row r="48" spans="1:43" ht="16.2" customHeight="1" x14ac:dyDescent="0.45">
      <c r="A48" s="30" t="s">
        <v>303</v>
      </c>
      <c r="B48" s="30"/>
      <c r="C48" s="30"/>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68"/>
      <c r="AD48" s="68"/>
      <c r="AE48" s="68"/>
      <c r="AF48" s="68"/>
      <c r="AG48" s="69"/>
    </row>
    <row r="49" spans="1:45" ht="16.2" customHeight="1" x14ac:dyDescent="0.45">
      <c r="A49" s="15" t="s">
        <v>64</v>
      </c>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85"/>
      <c r="AD49" s="185"/>
      <c r="AE49" s="185"/>
      <c r="AF49" s="185"/>
      <c r="AG49" s="70" t="s">
        <v>4</v>
      </c>
    </row>
    <row r="50" spans="1:45" ht="15.6" customHeight="1" x14ac:dyDescent="0.45">
      <c r="A50" s="30" t="s">
        <v>368</v>
      </c>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91"/>
      <c r="AC50" s="68"/>
      <c r="AD50" s="68"/>
      <c r="AE50" s="68"/>
      <c r="AF50" s="68"/>
      <c r="AG50" s="69"/>
    </row>
    <row r="51" spans="1:45" ht="15.6" customHeight="1" x14ac:dyDescent="0.45">
      <c r="A51" s="18"/>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92"/>
      <c r="AC51" s="185"/>
      <c r="AD51" s="185"/>
      <c r="AE51" s="185"/>
      <c r="AF51" s="185"/>
      <c r="AG51" s="93" t="s">
        <v>3</v>
      </c>
    </row>
    <row r="52" spans="1:45" ht="15.6" customHeight="1" x14ac:dyDescent="0.45">
      <c r="A52" s="18"/>
      <c r="B52" s="94" t="s">
        <v>311</v>
      </c>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184"/>
      <c r="AD52" s="184"/>
      <c r="AE52" s="184"/>
      <c r="AF52" s="184"/>
      <c r="AG52" s="32" t="s">
        <v>3</v>
      </c>
      <c r="AS52" s="25"/>
    </row>
    <row r="53" spans="1:45" ht="15.6" customHeight="1" x14ac:dyDescent="0.45">
      <c r="A53" s="18"/>
      <c r="B53" s="66" t="s">
        <v>0</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7"/>
    </row>
    <row r="54" spans="1:45" ht="15.6" customHeight="1" thickBot="1" x14ac:dyDescent="0.5">
      <c r="A54" s="8"/>
      <c r="B54" s="67" t="s">
        <v>312</v>
      </c>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145" t="str">
        <f>IF(AC52="","",AC52/AC51*100)</f>
        <v/>
      </c>
      <c r="AD54" s="145"/>
      <c r="AE54" s="145"/>
      <c r="AF54" s="145"/>
      <c r="AG54" s="23" t="s">
        <v>5</v>
      </c>
    </row>
    <row r="55" spans="1:45" ht="15.6" customHeight="1" thickBot="1" x14ac:dyDescent="0.5">
      <c r="A55" s="19"/>
      <c r="B55" s="19"/>
      <c r="C55" s="19"/>
      <c r="D55" s="19"/>
      <c r="E55" s="19"/>
      <c r="F55" s="19"/>
      <c r="G55" s="19"/>
      <c r="H55" s="19"/>
      <c r="I55" s="19"/>
      <c r="J55" s="19"/>
      <c r="K55" s="19"/>
      <c r="L55" s="19"/>
      <c r="M55" s="19"/>
      <c r="N55" s="19"/>
      <c r="O55" s="19"/>
      <c r="P55" s="19"/>
      <c r="Q55" s="19"/>
      <c r="R55" s="19"/>
      <c r="S55" s="19"/>
      <c r="T55" s="19"/>
      <c r="U55" s="8" t="s">
        <v>71</v>
      </c>
      <c r="V55" s="9"/>
      <c r="W55" s="9"/>
      <c r="X55" s="9"/>
      <c r="Y55" s="9"/>
      <c r="Z55" s="9"/>
      <c r="AA55" s="9"/>
      <c r="AB55" s="9"/>
      <c r="AC55" s="134" t="str">
        <f>IF(AC54="","",IF(AC54&lt;2/3*100,"問題あり","問題なし"))</f>
        <v/>
      </c>
      <c r="AD55" s="134"/>
      <c r="AE55" s="134"/>
      <c r="AF55" s="134"/>
      <c r="AG55" s="10"/>
    </row>
    <row r="56" spans="1:45" ht="15.6" customHeight="1" x14ac:dyDescent="0.45">
      <c r="A56" s="3"/>
      <c r="B56" s="3"/>
      <c r="C56" s="3"/>
      <c r="D56" s="3"/>
      <c r="E56" s="3"/>
      <c r="F56" s="3"/>
      <c r="G56" s="3"/>
      <c r="H56" s="3"/>
      <c r="I56" s="3"/>
      <c r="J56" s="3"/>
      <c r="K56" s="3"/>
      <c r="L56" s="3"/>
      <c r="M56" s="3"/>
      <c r="N56" s="3"/>
      <c r="O56" s="3"/>
      <c r="P56" s="3"/>
      <c r="Q56" s="3"/>
      <c r="R56" s="3"/>
      <c r="S56" s="19"/>
      <c r="T56" s="19"/>
      <c r="U56" s="19"/>
      <c r="V56" s="19"/>
      <c r="W56" s="19"/>
      <c r="X56" s="19"/>
      <c r="Y56" s="19"/>
      <c r="Z56" s="19"/>
      <c r="AA56" s="19"/>
      <c r="AB56" s="24"/>
      <c r="AC56" s="24"/>
      <c r="AD56" s="24"/>
      <c r="AE56" s="24"/>
      <c r="AF56" s="24"/>
      <c r="AG56" s="19"/>
    </row>
    <row r="57" spans="1:45" ht="16.2" customHeight="1" thickBot="1" x14ac:dyDescent="0.5">
      <c r="A57" s="2" t="s">
        <v>46</v>
      </c>
      <c r="B57" s="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5" ht="16.2" customHeight="1" thickBot="1" x14ac:dyDescent="0.5">
      <c r="A58" s="26" t="s">
        <v>72</v>
      </c>
      <c r="B58" s="28"/>
      <c r="C58" s="28" t="s">
        <v>6</v>
      </c>
      <c r="D58" s="28"/>
      <c r="E58" s="160"/>
      <c r="F58" s="160"/>
      <c r="G58" s="28" t="s">
        <v>7</v>
      </c>
      <c r="H58" s="160"/>
      <c r="I58" s="160"/>
      <c r="J58" s="28" t="s">
        <v>8</v>
      </c>
      <c r="K58" s="28"/>
      <c r="L58" s="28" t="s">
        <v>9</v>
      </c>
      <c r="M58" s="28"/>
      <c r="N58" s="28" t="s">
        <v>6</v>
      </c>
      <c r="O58" s="28"/>
      <c r="P58" s="160"/>
      <c r="Q58" s="160"/>
      <c r="R58" s="28" t="s">
        <v>7</v>
      </c>
      <c r="S58" s="160"/>
      <c r="T58" s="160"/>
      <c r="U58" s="29" t="s">
        <v>8</v>
      </c>
      <c r="V58" s="3"/>
      <c r="W58" s="3"/>
      <c r="X58" s="3"/>
      <c r="Y58" s="3"/>
      <c r="Z58" s="3"/>
      <c r="AA58" s="3"/>
      <c r="AB58" s="3"/>
      <c r="AC58" s="3"/>
      <c r="AD58" s="3"/>
      <c r="AE58" s="3"/>
      <c r="AF58" s="3"/>
      <c r="AG58" s="3"/>
    </row>
    <row r="59" spans="1:45" ht="15.6" customHeight="1" x14ac:dyDescent="0.4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45" ht="4.2" customHeight="1" x14ac:dyDescent="0.4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45" ht="14.4" customHeight="1" x14ac:dyDescent="0.45">
      <c r="A61" s="3" t="s">
        <v>16</v>
      </c>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45" x14ac:dyDescent="0.45">
      <c r="A62" s="3" t="s">
        <v>17</v>
      </c>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45" x14ac:dyDescent="0.4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45" x14ac:dyDescent="0.45">
      <c r="A64" s="3"/>
      <c r="B64" s="3"/>
      <c r="C64" s="19"/>
      <c r="D64" s="19" t="s">
        <v>6</v>
      </c>
      <c r="E64" s="19"/>
      <c r="F64" s="163"/>
      <c r="G64" s="163"/>
      <c r="H64" s="19" t="s">
        <v>7</v>
      </c>
      <c r="I64" s="163"/>
      <c r="J64" s="163"/>
      <c r="K64" s="3" t="s">
        <v>8</v>
      </c>
      <c r="L64" s="163"/>
      <c r="M64" s="163"/>
      <c r="N64" s="3" t="s">
        <v>2</v>
      </c>
      <c r="O64" s="3"/>
      <c r="P64" s="3"/>
      <c r="Q64" s="3" t="s">
        <v>299</v>
      </c>
      <c r="R64" s="3"/>
      <c r="S64" s="3"/>
      <c r="T64" s="3"/>
      <c r="U64" s="164"/>
      <c r="V64" s="164"/>
      <c r="W64" s="164"/>
      <c r="X64" s="164"/>
      <c r="Y64" s="164"/>
      <c r="Z64" s="164"/>
      <c r="AA64" s="164"/>
      <c r="AB64" s="164"/>
      <c r="AC64" s="164"/>
      <c r="AD64" s="164"/>
      <c r="AE64" s="164"/>
      <c r="AF64" s="164"/>
      <c r="AG64" s="3"/>
    </row>
    <row r="65" spans="1:33" ht="10.95" customHeight="1" x14ac:dyDescent="0.45">
      <c r="A65" s="3"/>
      <c r="B65" s="3"/>
      <c r="C65" s="19"/>
      <c r="D65" s="19"/>
      <c r="E65" s="19"/>
      <c r="F65" s="24"/>
      <c r="G65" s="24"/>
      <c r="H65" s="19"/>
      <c r="I65" s="24"/>
      <c r="J65" s="24"/>
      <c r="K65" s="3"/>
      <c r="L65" s="24"/>
      <c r="M65" s="24"/>
      <c r="N65" s="3"/>
      <c r="O65" s="3"/>
      <c r="P65" s="3"/>
      <c r="Q65" s="3"/>
      <c r="R65" s="3"/>
      <c r="S65" s="3"/>
      <c r="T65" s="3"/>
      <c r="U65" s="35"/>
      <c r="V65" s="35"/>
      <c r="W65" s="35"/>
      <c r="X65" s="35"/>
      <c r="Y65" s="35"/>
      <c r="Z65" s="35"/>
      <c r="AA65" s="35"/>
      <c r="AB65" s="35"/>
      <c r="AC65" s="35"/>
      <c r="AD65" s="35"/>
      <c r="AE65" s="35"/>
      <c r="AF65" s="35"/>
      <c r="AG65" s="3"/>
    </row>
    <row r="66" spans="1:33" ht="10.95" customHeight="1" x14ac:dyDescent="0.45">
      <c r="A66" s="3"/>
      <c r="B66" s="3"/>
      <c r="C66" s="19"/>
      <c r="D66" s="19"/>
      <c r="E66" s="19"/>
      <c r="F66" s="24"/>
      <c r="G66" s="24"/>
      <c r="H66" s="19"/>
      <c r="I66" s="24"/>
      <c r="J66" s="24"/>
      <c r="K66" s="3"/>
      <c r="L66" s="24"/>
      <c r="M66" s="24"/>
      <c r="N66" s="3"/>
      <c r="O66" s="3"/>
      <c r="P66" s="3"/>
      <c r="Q66" s="3"/>
      <c r="R66" s="3"/>
      <c r="S66" s="3"/>
      <c r="T66" s="3"/>
      <c r="U66" s="35"/>
      <c r="V66" s="35"/>
      <c r="W66" s="35"/>
      <c r="X66" s="35"/>
      <c r="Y66" s="35"/>
      <c r="Z66" s="35"/>
      <c r="AA66" s="35"/>
      <c r="AB66" s="35"/>
      <c r="AC66" s="35"/>
      <c r="AD66" s="35"/>
      <c r="AE66" s="35"/>
      <c r="AF66" s="35"/>
      <c r="AG66" s="3"/>
    </row>
    <row r="67" spans="1:33" ht="16.95" customHeight="1" x14ac:dyDescent="0.45">
      <c r="A67" s="3" t="s">
        <v>18</v>
      </c>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ht="15" customHeight="1" x14ac:dyDescent="0.45">
      <c r="A68" s="3" t="s">
        <v>342</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ht="15" customHeight="1" x14ac:dyDescent="0.45">
      <c r="A69" s="3"/>
      <c r="B69" s="3" t="s">
        <v>343</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ht="15" customHeight="1" x14ac:dyDescent="0.45">
      <c r="A70" s="3" t="s">
        <v>352</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ht="15" customHeight="1" x14ac:dyDescent="0.45">
      <c r="A71" s="3"/>
      <c r="B71" s="3" t="s">
        <v>344</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ht="15" customHeight="1" x14ac:dyDescent="0.45">
      <c r="A72" s="3"/>
      <c r="B72" s="3" t="s">
        <v>345</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ht="15" customHeight="1" x14ac:dyDescent="0.45">
      <c r="A73" s="3" t="s">
        <v>347</v>
      </c>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ht="15" customHeight="1" x14ac:dyDescent="0.45">
      <c r="A74" s="3"/>
      <c r="B74" s="3" t="s">
        <v>346</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ht="15" customHeight="1" x14ac:dyDescent="0.45">
      <c r="A75" s="112" t="s">
        <v>370</v>
      </c>
      <c r="B75" s="106"/>
      <c r="C75" s="105"/>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ht="15" customHeight="1" x14ac:dyDescent="0.45">
      <c r="A76" s="106"/>
      <c r="B76" s="112" t="s">
        <v>365</v>
      </c>
      <c r="C76" s="105"/>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row r="77" spans="1:33" ht="15" customHeight="1" x14ac:dyDescent="0.45">
      <c r="A77" s="106"/>
      <c r="B77" s="112" t="s">
        <v>366</v>
      </c>
      <c r="C77" s="105"/>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1:33" ht="15" customHeight="1" x14ac:dyDescent="0.45">
      <c r="A78" s="106"/>
      <c r="B78" s="112" t="s">
        <v>367</v>
      </c>
      <c r="C78" s="105"/>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1:33" ht="15" customHeight="1" x14ac:dyDescent="0.45">
      <c r="A79" s="111" t="s">
        <v>369</v>
      </c>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row r="80" spans="1:33" ht="15" customHeight="1" x14ac:dyDescent="0.45">
      <c r="A80" s="3"/>
      <c r="B80" s="3" t="s">
        <v>348</v>
      </c>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row>
    <row r="81" spans="1:33" ht="15" customHeight="1" x14ac:dyDescent="0.45">
      <c r="A81" s="3"/>
      <c r="B81" s="3" t="s">
        <v>349</v>
      </c>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row>
    <row r="82" spans="1:33" ht="15" customHeight="1" x14ac:dyDescent="0.45">
      <c r="A82" s="3"/>
      <c r="B82" s="3" t="s">
        <v>350</v>
      </c>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row>
    <row r="83" spans="1:33" ht="15" customHeight="1" x14ac:dyDescent="0.45">
      <c r="A83" s="111" t="s">
        <v>371</v>
      </c>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spans="1:33" ht="15" customHeight="1" x14ac:dyDescent="0.45">
      <c r="A84" s="3"/>
      <c r="B84" s="3" t="s">
        <v>351</v>
      </c>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spans="1:33" ht="15" customHeight="1" x14ac:dyDescent="0.4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1:33" ht="15" customHeight="1" x14ac:dyDescent="0.45">
      <c r="A86" s="162"/>
      <c r="B86" s="162"/>
      <c r="C86" s="162"/>
      <c r="D86" s="162"/>
      <c r="E86" s="162"/>
      <c r="F86" s="162"/>
      <c r="G86" s="162"/>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c r="AG86" s="162"/>
    </row>
    <row r="87" spans="1:33" ht="15" customHeight="1" x14ac:dyDescent="0.45">
      <c r="A87" s="162"/>
      <c r="B87" s="162"/>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row>
    <row r="88" spans="1:33" ht="15" customHeight="1" x14ac:dyDescent="0.45">
      <c r="A88" s="162"/>
      <c r="B88" s="16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3"/>
    </row>
    <row r="89" spans="1:33" ht="15" customHeight="1" x14ac:dyDescent="0.4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spans="1:33" ht="15" customHeight="1" x14ac:dyDescent="0.4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ht="15" customHeight="1" x14ac:dyDescent="0.4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x14ac:dyDescent="0.4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x14ac:dyDescent="0.4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x14ac:dyDescent="0.4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x14ac:dyDescent="0.4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x14ac:dyDescent="0.4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x14ac:dyDescent="0.4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row r="98" spans="1:33" x14ac:dyDescent="0.45">
      <c r="O98" s="3"/>
    </row>
    <row r="99" spans="1:33" x14ac:dyDescent="0.45">
      <c r="O99" s="3"/>
    </row>
  </sheetData>
  <mergeCells count="108">
    <mergeCell ref="A45:I47"/>
    <mergeCell ref="AC51:AF51"/>
    <mergeCell ref="K45:AF47"/>
    <mergeCell ref="AC49:AF49"/>
    <mergeCell ref="S4:W4"/>
    <mergeCell ref="X4:AG4"/>
    <mergeCell ref="P11:Q11"/>
    <mergeCell ref="T11:Z11"/>
    <mergeCell ref="D18:E18"/>
    <mergeCell ref="G18:H18"/>
    <mergeCell ref="M18:N18"/>
    <mergeCell ref="P18:Q18"/>
    <mergeCell ref="AC18:AF18"/>
    <mergeCell ref="D17:E17"/>
    <mergeCell ref="G17:H17"/>
    <mergeCell ref="M17:N17"/>
    <mergeCell ref="P17:Q17"/>
    <mergeCell ref="AC17:AF17"/>
    <mergeCell ref="D13:E13"/>
    <mergeCell ref="G13:H13"/>
    <mergeCell ref="M13:N13"/>
    <mergeCell ref="P13:Q13"/>
    <mergeCell ref="T13:Z13"/>
    <mergeCell ref="AC13:AF13"/>
    <mergeCell ref="AC32:AF32"/>
    <mergeCell ref="AC33:AF33"/>
    <mergeCell ref="AC31:AF31"/>
    <mergeCell ref="S58:T58"/>
    <mergeCell ref="AC36:AF36"/>
    <mergeCell ref="AC37:AF37"/>
    <mergeCell ref="AC38:AF38"/>
    <mergeCell ref="AC40:AF40"/>
    <mergeCell ref="AC41:AF41"/>
    <mergeCell ref="AC52:AF52"/>
    <mergeCell ref="AC54:AF54"/>
    <mergeCell ref="AC55:AF55"/>
    <mergeCell ref="A88:AF88"/>
    <mergeCell ref="A87:AG87"/>
    <mergeCell ref="F64:G64"/>
    <mergeCell ref="I64:J64"/>
    <mergeCell ref="L64:M64"/>
    <mergeCell ref="U64:AF64"/>
    <mergeCell ref="A86:AG86"/>
    <mergeCell ref="M23:N23"/>
    <mergeCell ref="P23:Q23"/>
    <mergeCell ref="AC23:AF23"/>
    <mergeCell ref="D25:E25"/>
    <mergeCell ref="G25:H25"/>
    <mergeCell ref="M25:N25"/>
    <mergeCell ref="P25:Q25"/>
    <mergeCell ref="AC25:AF25"/>
    <mergeCell ref="D24:E24"/>
    <mergeCell ref="G24:H24"/>
    <mergeCell ref="M24:N24"/>
    <mergeCell ref="P24:Q24"/>
    <mergeCell ref="AC24:AF24"/>
    <mergeCell ref="AC30:AF30"/>
    <mergeCell ref="E58:F58"/>
    <mergeCell ref="H58:I58"/>
    <mergeCell ref="P58:Q58"/>
    <mergeCell ref="AC27:AF27"/>
    <mergeCell ref="G10:H10"/>
    <mergeCell ref="S9:AA9"/>
    <mergeCell ref="AB9:AG9"/>
    <mergeCell ref="X5:AG5"/>
    <mergeCell ref="AC11:AF11"/>
    <mergeCell ref="AC12:AF12"/>
    <mergeCell ref="T10:Z10"/>
    <mergeCell ref="AC10:AF10"/>
    <mergeCell ref="AB15:AG15"/>
    <mergeCell ref="AC16:AF16"/>
    <mergeCell ref="B15:AA15"/>
    <mergeCell ref="D10:E10"/>
    <mergeCell ref="P10:Q10"/>
    <mergeCell ref="M10:N10"/>
    <mergeCell ref="D26:E26"/>
    <mergeCell ref="G26:H26"/>
    <mergeCell ref="M26:N26"/>
    <mergeCell ref="P26:Q26"/>
    <mergeCell ref="AC26:AF26"/>
    <mergeCell ref="B22:AA22"/>
    <mergeCell ref="AB22:AG22"/>
    <mergeCell ref="D23:E23"/>
    <mergeCell ref="G23:H23"/>
    <mergeCell ref="A2:AG2"/>
    <mergeCell ref="R8:X8"/>
    <mergeCell ref="AC8:AF8"/>
    <mergeCell ref="AC14:AF14"/>
    <mergeCell ref="AC21:AF21"/>
    <mergeCell ref="B9:R9"/>
    <mergeCell ref="D16:E16"/>
    <mergeCell ref="G16:H16"/>
    <mergeCell ref="M16:N16"/>
    <mergeCell ref="P16:Q16"/>
    <mergeCell ref="AC20:AF20"/>
    <mergeCell ref="D12:E12"/>
    <mergeCell ref="G12:H12"/>
    <mergeCell ref="M12:N12"/>
    <mergeCell ref="P12:Q12"/>
    <mergeCell ref="T12:Z12"/>
    <mergeCell ref="D11:E11"/>
    <mergeCell ref="G11:H11"/>
    <mergeCell ref="M11:N11"/>
    <mergeCell ref="D19:E19"/>
    <mergeCell ref="G19:H19"/>
    <mergeCell ref="M19:N19"/>
    <mergeCell ref="P19:Q19"/>
    <mergeCell ref="AC19:AF19"/>
  </mergeCells>
  <phoneticPr fontId="1"/>
  <dataValidations count="1">
    <dataValidation type="list" allowBlank="1" showInputMessage="1" showErrorMessage="1" sqref="R8 AA10:AA12" xr:uid="{00000000-0002-0000-0200-000000000000}">
      <formula1>"選択してください,看護職員処遇改善加算1,看護職員処遇改善加算2,看護職員処遇改善加算3"</formula1>
    </dataValidation>
  </dataValidations>
  <pageMargins left="0.25" right="0.25" top="0.75" bottom="0.75" header="0.3" footer="0.3"/>
  <pageSetup paperSize="9" fitToHeight="0" orientation="portrait" r:id="rId1"/>
  <rowBreaks count="1" manualBreakCount="1">
    <brk id="42" max="3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リスト!$C$4:$C$168</xm:f>
          </x14:formula1>
          <xm:sqref>T10:Z13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8"/>
  <sheetViews>
    <sheetView topLeftCell="A125" workbookViewId="0">
      <selection activeCell="P12" sqref="P12"/>
    </sheetView>
  </sheetViews>
  <sheetFormatPr defaultColWidth="9" defaultRowHeight="13.2" x14ac:dyDescent="0.45"/>
  <cols>
    <col min="1" max="2" width="9" style="48"/>
    <col min="3" max="3" width="31.59765625" style="48" customWidth="1"/>
    <col min="4" max="16384" width="9" style="48"/>
  </cols>
  <sheetData>
    <row r="1" spans="1:11" x14ac:dyDescent="0.45">
      <c r="A1" s="52"/>
      <c r="B1" s="52"/>
    </row>
    <row r="2" spans="1:11" x14ac:dyDescent="0.45">
      <c r="A2" s="186" t="s">
        <v>286</v>
      </c>
      <c r="B2" s="186"/>
      <c r="C2" s="186" t="s">
        <v>285</v>
      </c>
      <c r="D2" s="186" t="s">
        <v>284</v>
      </c>
    </row>
    <row r="3" spans="1:11" x14ac:dyDescent="0.45">
      <c r="A3" s="51" t="s">
        <v>283</v>
      </c>
      <c r="B3" s="51" t="s">
        <v>282</v>
      </c>
      <c r="C3" s="186"/>
      <c r="D3" s="186"/>
      <c r="I3" s="48" t="s">
        <v>377</v>
      </c>
      <c r="J3" s="48" t="s">
        <v>378</v>
      </c>
    </row>
    <row r="4" spans="1:11" x14ac:dyDescent="0.45">
      <c r="B4" s="48">
        <v>1.5</v>
      </c>
      <c r="C4" s="48" t="s">
        <v>281</v>
      </c>
      <c r="D4" s="48">
        <v>1</v>
      </c>
      <c r="F4" s="48" t="e">
        <f>様式93_処遇改善!$I$49-A4</f>
        <v>#VALUE!</v>
      </c>
      <c r="G4" s="48" t="e">
        <f>様式93_処遇改善!$I$49-B4</f>
        <v>#VALUE!</v>
      </c>
      <c r="H4" s="48" t="e">
        <f t="shared" ref="H4:H35" si="0">F4*G4</f>
        <v>#VALUE!</v>
      </c>
      <c r="I4" s="48" t="e">
        <f>IF(様式93_処遇改善!$I$49=B4,"",IF(H4&lt;=0,"該当",""))</f>
        <v>#VALUE!</v>
      </c>
      <c r="J4" s="48" t="str">
        <f>IF(B4&gt;様式93_処遇改善!$V$49,"該当","")</f>
        <v/>
      </c>
      <c r="K4" s="48" t="s">
        <v>281</v>
      </c>
    </row>
    <row r="5" spans="1:11" x14ac:dyDescent="0.45">
      <c r="A5" s="48">
        <v>1.5</v>
      </c>
      <c r="B5" s="48">
        <v>2.5</v>
      </c>
      <c r="C5" s="48" t="s">
        <v>280</v>
      </c>
      <c r="D5" s="48">
        <v>2</v>
      </c>
      <c r="F5" s="48" t="e">
        <f>様式93_処遇改善!$I$49-A5</f>
        <v>#VALUE!</v>
      </c>
      <c r="G5" s="48" t="e">
        <f>様式93_処遇改善!$I$49-B5</f>
        <v>#VALUE!</v>
      </c>
      <c r="H5" s="48" t="e">
        <f t="shared" si="0"/>
        <v>#VALUE!</v>
      </c>
      <c r="I5" s="48" t="e">
        <f>IF(様式93_処遇改善!$I$49=B5,"",IF(H5&lt;=0,"該当",""))</f>
        <v>#VALUE!</v>
      </c>
      <c r="J5" s="48" t="str">
        <f>IF(AND(A5&lt;=様式93_処遇改善!$V$49,様式93_処遇改善!$V$49&lt;リスト!B5),"該当","")</f>
        <v/>
      </c>
      <c r="K5" s="48" t="s">
        <v>280</v>
      </c>
    </row>
    <row r="6" spans="1:11" x14ac:dyDescent="0.45">
      <c r="A6" s="48">
        <v>2.5</v>
      </c>
      <c r="B6" s="48">
        <v>3.5</v>
      </c>
      <c r="C6" s="48" t="s">
        <v>279</v>
      </c>
      <c r="D6" s="48">
        <v>3</v>
      </c>
      <c r="F6" s="48" t="e">
        <f>様式93_処遇改善!$I$49-A6</f>
        <v>#VALUE!</v>
      </c>
      <c r="G6" s="48" t="e">
        <f>様式93_処遇改善!$I$49-B6</f>
        <v>#VALUE!</v>
      </c>
      <c r="H6" s="48" t="e">
        <f t="shared" si="0"/>
        <v>#VALUE!</v>
      </c>
      <c r="I6" s="48" t="e">
        <f>IF(様式93_処遇改善!$I$49=B6,"",IF(H6&lt;=0,"該当",""))</f>
        <v>#VALUE!</v>
      </c>
      <c r="J6" s="48" t="str">
        <f>IF(AND(A6&lt;=様式93_処遇改善!$V$49,様式93_処遇改善!$V$49&lt;リスト!B6),"該当","")</f>
        <v/>
      </c>
      <c r="K6" s="48" t="s">
        <v>279</v>
      </c>
    </row>
    <row r="7" spans="1:11" x14ac:dyDescent="0.45">
      <c r="A7" s="48">
        <v>3.5</v>
      </c>
      <c r="B7" s="48">
        <v>4.5</v>
      </c>
      <c r="C7" s="48" t="s">
        <v>278</v>
      </c>
      <c r="D7" s="48">
        <v>4</v>
      </c>
      <c r="F7" s="48" t="e">
        <f>様式93_処遇改善!$I$49-A7</f>
        <v>#VALUE!</v>
      </c>
      <c r="G7" s="48" t="e">
        <f>様式93_処遇改善!$I$49-B7</f>
        <v>#VALUE!</v>
      </c>
      <c r="H7" s="48" t="e">
        <f t="shared" si="0"/>
        <v>#VALUE!</v>
      </c>
      <c r="I7" s="48" t="e">
        <f>IF(様式93_処遇改善!$I$49=B7,"",IF(H7&lt;=0,"該当",""))</f>
        <v>#VALUE!</v>
      </c>
      <c r="J7" s="48" t="str">
        <f>IF(AND(A7&lt;=様式93_処遇改善!$V$49,様式93_処遇改善!$V$49&lt;リスト!B7),"該当","")</f>
        <v/>
      </c>
      <c r="K7" s="48" t="s">
        <v>278</v>
      </c>
    </row>
    <row r="8" spans="1:11" x14ac:dyDescent="0.45">
      <c r="A8" s="48">
        <v>4.5</v>
      </c>
      <c r="B8" s="48">
        <v>5.5</v>
      </c>
      <c r="C8" s="48" t="s">
        <v>277</v>
      </c>
      <c r="D8" s="48">
        <v>5</v>
      </c>
      <c r="F8" s="48" t="e">
        <f>様式93_処遇改善!$I$49-A8</f>
        <v>#VALUE!</v>
      </c>
      <c r="G8" s="48" t="e">
        <f>様式93_処遇改善!$I$49-B8</f>
        <v>#VALUE!</v>
      </c>
      <c r="H8" s="48" t="e">
        <f t="shared" si="0"/>
        <v>#VALUE!</v>
      </c>
      <c r="I8" s="48" t="e">
        <f>IF(様式93_処遇改善!$I$49=B8,"",IF(H8&lt;=0,"該当",""))</f>
        <v>#VALUE!</v>
      </c>
      <c r="J8" s="48" t="str">
        <f>IF(AND(A8&lt;=様式93_処遇改善!$V$49,様式93_処遇改善!$V$49&lt;リスト!B8),"該当","")</f>
        <v/>
      </c>
      <c r="K8" s="48" t="s">
        <v>277</v>
      </c>
    </row>
    <row r="9" spans="1:11" x14ac:dyDescent="0.45">
      <c r="A9" s="48">
        <v>5.5</v>
      </c>
      <c r="B9" s="48">
        <v>6.5</v>
      </c>
      <c r="C9" s="48" t="s">
        <v>276</v>
      </c>
      <c r="D9" s="48">
        <v>6</v>
      </c>
      <c r="F9" s="48" t="e">
        <f>様式93_処遇改善!$I$49-A9</f>
        <v>#VALUE!</v>
      </c>
      <c r="G9" s="48" t="e">
        <f>様式93_処遇改善!$I$49-B9</f>
        <v>#VALUE!</v>
      </c>
      <c r="H9" s="48" t="e">
        <f t="shared" si="0"/>
        <v>#VALUE!</v>
      </c>
      <c r="I9" s="48" t="e">
        <f>IF(様式93_処遇改善!$I$49=B9,"",IF(H9&lt;=0,"該当",""))</f>
        <v>#VALUE!</v>
      </c>
      <c r="J9" s="48" t="str">
        <f>IF(AND(A9&lt;=様式93_処遇改善!$V$49,様式93_処遇改善!$V$49&lt;リスト!B9),"該当","")</f>
        <v/>
      </c>
      <c r="K9" s="48" t="s">
        <v>276</v>
      </c>
    </row>
    <row r="10" spans="1:11" x14ac:dyDescent="0.45">
      <c r="A10" s="48">
        <v>6.5</v>
      </c>
      <c r="B10" s="48">
        <v>7.5</v>
      </c>
      <c r="C10" s="48" t="s">
        <v>275</v>
      </c>
      <c r="D10" s="48">
        <v>7</v>
      </c>
      <c r="F10" s="48" t="e">
        <f>様式93_処遇改善!$I$49-A10</f>
        <v>#VALUE!</v>
      </c>
      <c r="G10" s="48" t="e">
        <f>様式93_処遇改善!$I$49-B10</f>
        <v>#VALUE!</v>
      </c>
      <c r="H10" s="48" t="e">
        <f t="shared" si="0"/>
        <v>#VALUE!</v>
      </c>
      <c r="I10" s="48" t="e">
        <f>IF(様式93_処遇改善!$I$49=B10,"",IF(H10&lt;=0,"該当",""))</f>
        <v>#VALUE!</v>
      </c>
      <c r="J10" s="48" t="str">
        <f>IF(AND(A10&lt;=様式93_処遇改善!$V$49,様式93_処遇改善!$V$49&lt;リスト!B10),"該当","")</f>
        <v/>
      </c>
      <c r="K10" s="48" t="s">
        <v>275</v>
      </c>
    </row>
    <row r="11" spans="1:11" x14ac:dyDescent="0.45">
      <c r="A11" s="48">
        <v>7.5</v>
      </c>
      <c r="B11" s="48">
        <v>8.5</v>
      </c>
      <c r="C11" s="48" t="s">
        <v>274</v>
      </c>
      <c r="D11" s="48">
        <v>8</v>
      </c>
      <c r="F11" s="48" t="e">
        <f>様式93_処遇改善!$I$49-A11</f>
        <v>#VALUE!</v>
      </c>
      <c r="G11" s="48" t="e">
        <f>様式93_処遇改善!$I$49-B11</f>
        <v>#VALUE!</v>
      </c>
      <c r="H11" s="48" t="e">
        <f t="shared" si="0"/>
        <v>#VALUE!</v>
      </c>
      <c r="I11" s="48" t="e">
        <f>IF(様式93_処遇改善!$I$49=B11,"",IF(H11&lt;=0,"該当",""))</f>
        <v>#VALUE!</v>
      </c>
      <c r="J11" s="48" t="str">
        <f>IF(AND(A11&lt;=様式93_処遇改善!$V$49,様式93_処遇改善!$V$49&lt;リスト!B11),"該当","")</f>
        <v/>
      </c>
      <c r="K11" s="48" t="s">
        <v>274</v>
      </c>
    </row>
    <row r="12" spans="1:11" x14ac:dyDescent="0.45">
      <c r="A12" s="48">
        <v>8.5</v>
      </c>
      <c r="B12" s="48">
        <v>9.5</v>
      </c>
      <c r="C12" s="48" t="s">
        <v>273</v>
      </c>
      <c r="D12" s="48">
        <v>9</v>
      </c>
      <c r="F12" s="48" t="e">
        <f>様式93_処遇改善!$I$49-A12</f>
        <v>#VALUE!</v>
      </c>
      <c r="G12" s="48" t="e">
        <f>様式93_処遇改善!$I$49-B12</f>
        <v>#VALUE!</v>
      </c>
      <c r="H12" s="48" t="e">
        <f t="shared" si="0"/>
        <v>#VALUE!</v>
      </c>
      <c r="I12" s="48" t="e">
        <f>IF(様式93_処遇改善!$I$49=B12,"",IF(H12&lt;=0,"該当",""))</f>
        <v>#VALUE!</v>
      </c>
      <c r="J12" s="48" t="str">
        <f>IF(AND(A12&lt;=様式93_処遇改善!$V$49,様式93_処遇改善!$V$49&lt;リスト!B12),"該当","")</f>
        <v/>
      </c>
      <c r="K12" s="48" t="s">
        <v>273</v>
      </c>
    </row>
    <row r="13" spans="1:11" x14ac:dyDescent="0.45">
      <c r="A13" s="48">
        <v>9.5</v>
      </c>
      <c r="B13" s="48">
        <v>10.5</v>
      </c>
      <c r="C13" s="48" t="s">
        <v>272</v>
      </c>
      <c r="D13" s="48">
        <v>10</v>
      </c>
      <c r="F13" s="48" t="e">
        <f>様式93_処遇改善!$I$49-A13</f>
        <v>#VALUE!</v>
      </c>
      <c r="G13" s="48" t="e">
        <f>様式93_処遇改善!$I$49-B13</f>
        <v>#VALUE!</v>
      </c>
      <c r="H13" s="48" t="e">
        <f t="shared" si="0"/>
        <v>#VALUE!</v>
      </c>
      <c r="I13" s="48" t="e">
        <f>IF(様式93_処遇改善!$I$49=B13,"",IF(H13&lt;=0,"該当",""))</f>
        <v>#VALUE!</v>
      </c>
      <c r="J13" s="48" t="str">
        <f>IF(AND(A13&lt;=様式93_処遇改善!$V$49,様式93_処遇改善!$V$49&lt;リスト!B13),"該当","")</f>
        <v/>
      </c>
      <c r="K13" s="48" t="s">
        <v>272</v>
      </c>
    </row>
    <row r="14" spans="1:11" x14ac:dyDescent="0.45">
      <c r="A14" s="48">
        <v>10.5</v>
      </c>
      <c r="B14" s="48">
        <v>11.5</v>
      </c>
      <c r="C14" s="48" t="s">
        <v>271</v>
      </c>
      <c r="D14" s="48">
        <v>11</v>
      </c>
      <c r="F14" s="48" t="e">
        <f>様式93_処遇改善!$I$49-A14</f>
        <v>#VALUE!</v>
      </c>
      <c r="G14" s="48" t="e">
        <f>様式93_処遇改善!$I$49-B14</f>
        <v>#VALUE!</v>
      </c>
      <c r="H14" s="48" t="e">
        <f t="shared" si="0"/>
        <v>#VALUE!</v>
      </c>
      <c r="I14" s="48" t="e">
        <f>IF(様式93_処遇改善!$I$49=B14,"",IF(H14&lt;=0,"該当",""))</f>
        <v>#VALUE!</v>
      </c>
      <c r="J14" s="48" t="str">
        <f>IF(AND(A14&lt;=様式93_処遇改善!$V$49,様式93_処遇改善!$V$49&lt;リスト!B14),"該当","")</f>
        <v/>
      </c>
      <c r="K14" s="48" t="s">
        <v>271</v>
      </c>
    </row>
    <row r="15" spans="1:11" x14ac:dyDescent="0.45">
      <c r="A15" s="48">
        <v>11.5</v>
      </c>
      <c r="B15" s="48">
        <v>12.5</v>
      </c>
      <c r="C15" s="48" t="s">
        <v>270</v>
      </c>
      <c r="D15" s="48">
        <v>12</v>
      </c>
      <c r="F15" s="48" t="e">
        <f>様式93_処遇改善!$I$49-A15</f>
        <v>#VALUE!</v>
      </c>
      <c r="G15" s="48" t="e">
        <f>様式93_処遇改善!$I$49-B15</f>
        <v>#VALUE!</v>
      </c>
      <c r="H15" s="48" t="e">
        <f t="shared" si="0"/>
        <v>#VALUE!</v>
      </c>
      <c r="I15" s="48" t="e">
        <f>IF(様式93_処遇改善!$I$49=B15,"",IF(H15&lt;=0,"該当",""))</f>
        <v>#VALUE!</v>
      </c>
      <c r="J15" s="48" t="str">
        <f>IF(AND(A15&lt;=様式93_処遇改善!$V$49,様式93_処遇改善!$V$49&lt;リスト!B15),"該当","")</f>
        <v/>
      </c>
      <c r="K15" s="48" t="s">
        <v>270</v>
      </c>
    </row>
    <row r="16" spans="1:11" x14ac:dyDescent="0.45">
      <c r="A16" s="48">
        <v>12.5</v>
      </c>
      <c r="B16" s="48">
        <v>13.5</v>
      </c>
      <c r="C16" s="48" t="s">
        <v>269</v>
      </c>
      <c r="D16" s="48">
        <v>13</v>
      </c>
      <c r="F16" s="48" t="e">
        <f>様式93_処遇改善!$I$49-A16</f>
        <v>#VALUE!</v>
      </c>
      <c r="G16" s="48" t="e">
        <f>様式93_処遇改善!$I$49-B16</f>
        <v>#VALUE!</v>
      </c>
      <c r="H16" s="48" t="e">
        <f t="shared" si="0"/>
        <v>#VALUE!</v>
      </c>
      <c r="I16" s="48" t="e">
        <f>IF(様式93_処遇改善!$I$49=B16,"",IF(H16&lt;=0,"該当",""))</f>
        <v>#VALUE!</v>
      </c>
      <c r="J16" s="48" t="str">
        <f>IF(AND(A16&lt;=様式93_処遇改善!$V$49,様式93_処遇改善!$V$49&lt;リスト!B16),"該当","")</f>
        <v/>
      </c>
      <c r="K16" s="48" t="s">
        <v>269</v>
      </c>
    </row>
    <row r="17" spans="1:11" x14ac:dyDescent="0.45">
      <c r="A17" s="48">
        <v>13.5</v>
      </c>
      <c r="B17" s="48">
        <v>14.5</v>
      </c>
      <c r="C17" s="48" t="s">
        <v>268</v>
      </c>
      <c r="D17" s="48">
        <v>14</v>
      </c>
      <c r="F17" s="48" t="e">
        <f>様式93_処遇改善!$I$49-A17</f>
        <v>#VALUE!</v>
      </c>
      <c r="G17" s="48" t="e">
        <f>様式93_処遇改善!$I$49-B17</f>
        <v>#VALUE!</v>
      </c>
      <c r="H17" s="48" t="e">
        <f t="shared" si="0"/>
        <v>#VALUE!</v>
      </c>
      <c r="I17" s="48" t="e">
        <f>IF(様式93_処遇改善!$I$49=B17,"",IF(H17&lt;=0,"該当",""))</f>
        <v>#VALUE!</v>
      </c>
      <c r="J17" s="48" t="str">
        <f>IF(AND(A17&lt;=様式93_処遇改善!$V$49,様式93_処遇改善!$V$49&lt;リスト!B17),"該当","")</f>
        <v/>
      </c>
      <c r="K17" s="48" t="s">
        <v>268</v>
      </c>
    </row>
    <row r="18" spans="1:11" x14ac:dyDescent="0.45">
      <c r="A18" s="48">
        <v>14.5</v>
      </c>
      <c r="B18" s="48">
        <v>15.5</v>
      </c>
      <c r="C18" s="48" t="s">
        <v>267</v>
      </c>
      <c r="D18" s="48">
        <v>15</v>
      </c>
      <c r="F18" s="48" t="e">
        <f>様式93_処遇改善!$I$49-A18</f>
        <v>#VALUE!</v>
      </c>
      <c r="G18" s="48" t="e">
        <f>様式93_処遇改善!$I$49-B18</f>
        <v>#VALUE!</v>
      </c>
      <c r="H18" s="48" t="e">
        <f t="shared" si="0"/>
        <v>#VALUE!</v>
      </c>
      <c r="I18" s="48" t="e">
        <f>IF(様式93_処遇改善!$I$49=B18,"",IF(H18&lt;=0,"該当",""))</f>
        <v>#VALUE!</v>
      </c>
      <c r="J18" s="48" t="str">
        <f>IF(AND(A18&lt;=様式93_処遇改善!$V$49,様式93_処遇改善!$V$49&lt;リスト!B18),"該当","")</f>
        <v/>
      </c>
      <c r="K18" s="48" t="s">
        <v>267</v>
      </c>
    </row>
    <row r="19" spans="1:11" x14ac:dyDescent="0.45">
      <c r="A19" s="48">
        <v>15.5</v>
      </c>
      <c r="B19" s="48">
        <v>16.5</v>
      </c>
      <c r="C19" s="48" t="s">
        <v>266</v>
      </c>
      <c r="D19" s="48">
        <v>16</v>
      </c>
      <c r="F19" s="48" t="e">
        <f>様式93_処遇改善!$I$49-A19</f>
        <v>#VALUE!</v>
      </c>
      <c r="G19" s="48" t="e">
        <f>様式93_処遇改善!$I$49-B19</f>
        <v>#VALUE!</v>
      </c>
      <c r="H19" s="48" t="e">
        <f t="shared" si="0"/>
        <v>#VALUE!</v>
      </c>
      <c r="I19" s="48" t="e">
        <f>IF(様式93_処遇改善!$I$49=B19,"",IF(H19&lt;=0,"該当",""))</f>
        <v>#VALUE!</v>
      </c>
      <c r="J19" s="48" t="str">
        <f>IF(AND(A19&lt;=様式93_処遇改善!$V$49,様式93_処遇改善!$V$49&lt;リスト!B19),"該当","")</f>
        <v/>
      </c>
      <c r="K19" s="48" t="s">
        <v>266</v>
      </c>
    </row>
    <row r="20" spans="1:11" x14ac:dyDescent="0.45">
      <c r="A20" s="48">
        <v>16.5</v>
      </c>
      <c r="B20" s="48">
        <v>17.5</v>
      </c>
      <c r="C20" s="48" t="s">
        <v>265</v>
      </c>
      <c r="D20" s="48">
        <v>17</v>
      </c>
      <c r="F20" s="48" t="e">
        <f>様式93_処遇改善!$I$49-A20</f>
        <v>#VALUE!</v>
      </c>
      <c r="G20" s="48" t="e">
        <f>様式93_処遇改善!$I$49-B20</f>
        <v>#VALUE!</v>
      </c>
      <c r="H20" s="48" t="e">
        <f t="shared" si="0"/>
        <v>#VALUE!</v>
      </c>
      <c r="I20" s="48" t="e">
        <f>IF(様式93_処遇改善!$I$49=B20,"",IF(H20&lt;=0,"該当",""))</f>
        <v>#VALUE!</v>
      </c>
      <c r="J20" s="48" t="str">
        <f>IF(AND(A20&lt;=様式93_処遇改善!$V$49,様式93_処遇改善!$V$49&lt;リスト!B20),"該当","")</f>
        <v/>
      </c>
      <c r="K20" s="48" t="s">
        <v>265</v>
      </c>
    </row>
    <row r="21" spans="1:11" x14ac:dyDescent="0.45">
      <c r="A21" s="48">
        <v>17.5</v>
      </c>
      <c r="B21" s="48">
        <v>18.5</v>
      </c>
      <c r="C21" s="48" t="s">
        <v>264</v>
      </c>
      <c r="D21" s="48">
        <v>18</v>
      </c>
      <c r="F21" s="48" t="e">
        <f>様式93_処遇改善!$I$49-A21</f>
        <v>#VALUE!</v>
      </c>
      <c r="G21" s="48" t="e">
        <f>様式93_処遇改善!$I$49-B21</f>
        <v>#VALUE!</v>
      </c>
      <c r="H21" s="48" t="e">
        <f t="shared" si="0"/>
        <v>#VALUE!</v>
      </c>
      <c r="I21" s="48" t="e">
        <f>IF(様式93_処遇改善!$I$49=B21,"",IF(H21&lt;=0,"該当",""))</f>
        <v>#VALUE!</v>
      </c>
      <c r="J21" s="48" t="str">
        <f>IF(AND(A21&lt;=様式93_処遇改善!$V$49,様式93_処遇改善!$V$49&lt;リスト!B21),"該当","")</f>
        <v/>
      </c>
      <c r="K21" s="48" t="s">
        <v>264</v>
      </c>
    </row>
    <row r="22" spans="1:11" x14ac:dyDescent="0.45">
      <c r="A22" s="48">
        <v>18.5</v>
      </c>
      <c r="B22" s="48">
        <v>19.5</v>
      </c>
      <c r="C22" s="48" t="s">
        <v>263</v>
      </c>
      <c r="D22" s="48">
        <v>19</v>
      </c>
      <c r="F22" s="48" t="e">
        <f>様式93_処遇改善!$I$49-A22</f>
        <v>#VALUE!</v>
      </c>
      <c r="G22" s="48" t="e">
        <f>様式93_処遇改善!$I$49-B22</f>
        <v>#VALUE!</v>
      </c>
      <c r="H22" s="48" t="e">
        <f t="shared" si="0"/>
        <v>#VALUE!</v>
      </c>
      <c r="I22" s="48" t="e">
        <f>IF(様式93_処遇改善!$I$49=B22,"",IF(H22&lt;=0,"該当",""))</f>
        <v>#VALUE!</v>
      </c>
      <c r="J22" s="48" t="str">
        <f>IF(AND(A22&lt;=様式93_処遇改善!$V$49,様式93_処遇改善!$V$49&lt;リスト!B22),"該当","")</f>
        <v/>
      </c>
      <c r="K22" s="48" t="s">
        <v>263</v>
      </c>
    </row>
    <row r="23" spans="1:11" x14ac:dyDescent="0.45">
      <c r="A23" s="48">
        <v>19.5</v>
      </c>
      <c r="B23" s="48">
        <v>20.5</v>
      </c>
      <c r="C23" s="48" t="s">
        <v>262</v>
      </c>
      <c r="D23" s="48">
        <v>20</v>
      </c>
      <c r="F23" s="48" t="e">
        <f>様式93_処遇改善!$I$49-A23</f>
        <v>#VALUE!</v>
      </c>
      <c r="G23" s="48" t="e">
        <f>様式93_処遇改善!$I$49-B23</f>
        <v>#VALUE!</v>
      </c>
      <c r="H23" s="48" t="e">
        <f t="shared" si="0"/>
        <v>#VALUE!</v>
      </c>
      <c r="I23" s="48" t="e">
        <f>IF(様式93_処遇改善!$I$49=B23,"",IF(H23&lt;=0,"該当",""))</f>
        <v>#VALUE!</v>
      </c>
      <c r="J23" s="48" t="str">
        <f>IF(AND(A23&lt;=様式93_処遇改善!$V$49,様式93_処遇改善!$V$49&lt;リスト!B23),"該当","")</f>
        <v/>
      </c>
      <c r="K23" s="48" t="s">
        <v>262</v>
      </c>
    </row>
    <row r="24" spans="1:11" x14ac:dyDescent="0.45">
      <c r="A24" s="48">
        <v>20.5</v>
      </c>
      <c r="B24" s="48">
        <v>21.5</v>
      </c>
      <c r="C24" s="48" t="s">
        <v>261</v>
      </c>
      <c r="D24" s="48">
        <v>21</v>
      </c>
      <c r="F24" s="48" t="e">
        <f>様式93_処遇改善!$I$49-A24</f>
        <v>#VALUE!</v>
      </c>
      <c r="G24" s="48" t="e">
        <f>様式93_処遇改善!$I$49-B24</f>
        <v>#VALUE!</v>
      </c>
      <c r="H24" s="48" t="e">
        <f t="shared" si="0"/>
        <v>#VALUE!</v>
      </c>
      <c r="I24" s="48" t="e">
        <f>IF(様式93_処遇改善!$I$49=B24,"",IF(H24&lt;=0,"該当",""))</f>
        <v>#VALUE!</v>
      </c>
      <c r="J24" s="48" t="str">
        <f>IF(AND(A24&lt;=様式93_処遇改善!$V$49,様式93_処遇改善!$V$49&lt;リスト!B24),"該当","")</f>
        <v/>
      </c>
      <c r="K24" s="48" t="s">
        <v>261</v>
      </c>
    </row>
    <row r="25" spans="1:11" x14ac:dyDescent="0.45">
      <c r="A25" s="48">
        <v>21.5</v>
      </c>
      <c r="B25" s="48">
        <v>22.5</v>
      </c>
      <c r="C25" s="48" t="s">
        <v>260</v>
      </c>
      <c r="D25" s="48">
        <v>22</v>
      </c>
      <c r="F25" s="48" t="e">
        <f>様式93_処遇改善!$I$49-A25</f>
        <v>#VALUE!</v>
      </c>
      <c r="G25" s="48" t="e">
        <f>様式93_処遇改善!$I$49-B25</f>
        <v>#VALUE!</v>
      </c>
      <c r="H25" s="48" t="e">
        <f t="shared" si="0"/>
        <v>#VALUE!</v>
      </c>
      <c r="I25" s="48" t="e">
        <f>IF(様式93_処遇改善!$I$49=B25,"",IF(H25&lt;=0,"該当",""))</f>
        <v>#VALUE!</v>
      </c>
      <c r="J25" s="48" t="str">
        <f>IF(AND(A25&lt;=様式93_処遇改善!$V$49,様式93_処遇改善!$V$49&lt;リスト!B25),"該当","")</f>
        <v/>
      </c>
      <c r="K25" s="48" t="s">
        <v>260</v>
      </c>
    </row>
    <row r="26" spans="1:11" x14ac:dyDescent="0.45">
      <c r="A26" s="48">
        <v>22.5</v>
      </c>
      <c r="B26" s="48">
        <v>23.5</v>
      </c>
      <c r="C26" s="48" t="s">
        <v>259</v>
      </c>
      <c r="D26" s="48">
        <v>23</v>
      </c>
      <c r="F26" s="48" t="e">
        <f>様式93_処遇改善!$I$49-A26</f>
        <v>#VALUE!</v>
      </c>
      <c r="G26" s="48" t="e">
        <f>様式93_処遇改善!$I$49-B26</f>
        <v>#VALUE!</v>
      </c>
      <c r="H26" s="48" t="e">
        <f t="shared" si="0"/>
        <v>#VALUE!</v>
      </c>
      <c r="I26" s="48" t="e">
        <f>IF(様式93_処遇改善!$I$49=B26,"",IF(H26&lt;=0,"該当",""))</f>
        <v>#VALUE!</v>
      </c>
      <c r="J26" s="48" t="str">
        <f>IF(AND(A26&lt;=様式93_処遇改善!$V$49,様式93_処遇改善!$V$49&lt;リスト!B26),"該当","")</f>
        <v/>
      </c>
      <c r="K26" s="48" t="s">
        <v>259</v>
      </c>
    </row>
    <row r="27" spans="1:11" x14ac:dyDescent="0.45">
      <c r="A27" s="48">
        <v>23.5</v>
      </c>
      <c r="B27" s="48">
        <v>24.5</v>
      </c>
      <c r="C27" s="48" t="s">
        <v>258</v>
      </c>
      <c r="D27" s="48">
        <v>24</v>
      </c>
      <c r="F27" s="48" t="e">
        <f>様式93_処遇改善!$I$49-A27</f>
        <v>#VALUE!</v>
      </c>
      <c r="G27" s="48" t="e">
        <f>様式93_処遇改善!$I$49-B27</f>
        <v>#VALUE!</v>
      </c>
      <c r="H27" s="48" t="e">
        <f t="shared" si="0"/>
        <v>#VALUE!</v>
      </c>
      <c r="I27" s="48" t="e">
        <f>IF(様式93_処遇改善!$I$49=B27,"",IF(H27&lt;=0,"該当",""))</f>
        <v>#VALUE!</v>
      </c>
      <c r="J27" s="48" t="str">
        <f>IF(AND(A27&lt;=様式93_処遇改善!$V$49,様式93_処遇改善!$V$49&lt;リスト!B27),"該当","")</f>
        <v/>
      </c>
      <c r="K27" s="48" t="s">
        <v>258</v>
      </c>
    </row>
    <row r="28" spans="1:11" x14ac:dyDescent="0.45">
      <c r="A28" s="48">
        <v>24.5</v>
      </c>
      <c r="B28" s="48">
        <v>25.5</v>
      </c>
      <c r="C28" s="48" t="s">
        <v>257</v>
      </c>
      <c r="D28" s="48">
        <v>25</v>
      </c>
      <c r="F28" s="48" t="e">
        <f>様式93_処遇改善!$I$49-A28</f>
        <v>#VALUE!</v>
      </c>
      <c r="G28" s="48" t="e">
        <f>様式93_処遇改善!$I$49-B28</f>
        <v>#VALUE!</v>
      </c>
      <c r="H28" s="48" t="e">
        <f t="shared" si="0"/>
        <v>#VALUE!</v>
      </c>
      <c r="I28" s="48" t="e">
        <f>IF(様式93_処遇改善!$I$49=B28,"",IF(H28&lt;=0,"該当",""))</f>
        <v>#VALUE!</v>
      </c>
      <c r="J28" s="48" t="str">
        <f>IF(AND(A28&lt;=様式93_処遇改善!$V$49,様式93_処遇改善!$V$49&lt;リスト!B28),"該当","")</f>
        <v/>
      </c>
      <c r="K28" s="48" t="s">
        <v>257</v>
      </c>
    </row>
    <row r="29" spans="1:11" x14ac:dyDescent="0.45">
      <c r="A29" s="48">
        <v>25.5</v>
      </c>
      <c r="B29" s="48">
        <v>26.5</v>
      </c>
      <c r="C29" s="48" t="s">
        <v>256</v>
      </c>
      <c r="D29" s="48">
        <v>26</v>
      </c>
      <c r="F29" s="48" t="e">
        <f>様式93_処遇改善!$I$49-A29</f>
        <v>#VALUE!</v>
      </c>
      <c r="G29" s="48" t="e">
        <f>様式93_処遇改善!$I$49-B29</f>
        <v>#VALUE!</v>
      </c>
      <c r="H29" s="48" t="e">
        <f t="shared" si="0"/>
        <v>#VALUE!</v>
      </c>
      <c r="I29" s="48" t="e">
        <f>IF(様式93_処遇改善!$I$49=B29,"",IF(H29&lt;=0,"該当",""))</f>
        <v>#VALUE!</v>
      </c>
      <c r="J29" s="48" t="str">
        <f>IF(AND(A29&lt;=様式93_処遇改善!$V$49,様式93_処遇改善!$V$49&lt;リスト!B29),"該当","")</f>
        <v/>
      </c>
      <c r="K29" s="48" t="s">
        <v>256</v>
      </c>
    </row>
    <row r="30" spans="1:11" x14ac:dyDescent="0.45">
      <c r="A30" s="48">
        <v>26.5</v>
      </c>
      <c r="B30" s="48">
        <v>27.5</v>
      </c>
      <c r="C30" s="48" t="s">
        <v>255</v>
      </c>
      <c r="D30" s="48">
        <v>27</v>
      </c>
      <c r="F30" s="48" t="e">
        <f>様式93_処遇改善!$I$49-A30</f>
        <v>#VALUE!</v>
      </c>
      <c r="G30" s="48" t="e">
        <f>様式93_処遇改善!$I$49-B30</f>
        <v>#VALUE!</v>
      </c>
      <c r="H30" s="48" t="e">
        <f t="shared" si="0"/>
        <v>#VALUE!</v>
      </c>
      <c r="I30" s="48" t="e">
        <f>IF(様式93_処遇改善!$I$49=B30,"",IF(H30&lt;=0,"該当",""))</f>
        <v>#VALUE!</v>
      </c>
      <c r="J30" s="48" t="str">
        <f>IF(AND(A30&lt;=様式93_処遇改善!$V$49,様式93_処遇改善!$V$49&lt;リスト!B30),"該当","")</f>
        <v/>
      </c>
      <c r="K30" s="48" t="s">
        <v>255</v>
      </c>
    </row>
    <row r="31" spans="1:11" x14ac:dyDescent="0.45">
      <c r="A31" s="48">
        <v>27.5</v>
      </c>
      <c r="B31" s="48">
        <v>28.5</v>
      </c>
      <c r="C31" s="48" t="s">
        <v>254</v>
      </c>
      <c r="D31" s="48">
        <v>28</v>
      </c>
      <c r="F31" s="48" t="e">
        <f>様式93_処遇改善!$I$49-A31</f>
        <v>#VALUE!</v>
      </c>
      <c r="G31" s="48" t="e">
        <f>様式93_処遇改善!$I$49-B31</f>
        <v>#VALUE!</v>
      </c>
      <c r="H31" s="48" t="e">
        <f t="shared" si="0"/>
        <v>#VALUE!</v>
      </c>
      <c r="I31" s="48" t="e">
        <f>IF(様式93_処遇改善!$I$49=B31,"",IF(H31&lt;=0,"該当",""))</f>
        <v>#VALUE!</v>
      </c>
      <c r="J31" s="48" t="str">
        <f>IF(AND(A31&lt;=様式93_処遇改善!$V$49,様式93_処遇改善!$V$49&lt;リスト!B31),"該当","")</f>
        <v/>
      </c>
      <c r="K31" s="48" t="s">
        <v>254</v>
      </c>
    </row>
    <row r="32" spans="1:11" x14ac:dyDescent="0.45">
      <c r="A32" s="48">
        <v>28.5</v>
      </c>
      <c r="B32" s="48">
        <v>29.5</v>
      </c>
      <c r="C32" s="48" t="s">
        <v>253</v>
      </c>
      <c r="D32" s="48">
        <v>29</v>
      </c>
      <c r="F32" s="48" t="e">
        <f>様式93_処遇改善!$I$49-A32</f>
        <v>#VALUE!</v>
      </c>
      <c r="G32" s="48" t="e">
        <f>様式93_処遇改善!$I$49-B32</f>
        <v>#VALUE!</v>
      </c>
      <c r="H32" s="48" t="e">
        <f t="shared" si="0"/>
        <v>#VALUE!</v>
      </c>
      <c r="I32" s="48" t="e">
        <f>IF(様式93_処遇改善!$I$49=B32,"",IF(H32&lt;=0,"該当",""))</f>
        <v>#VALUE!</v>
      </c>
      <c r="J32" s="48" t="str">
        <f>IF(AND(A32&lt;=様式93_処遇改善!$V$49,様式93_処遇改善!$V$49&lt;リスト!B32),"該当","")</f>
        <v/>
      </c>
      <c r="K32" s="48" t="s">
        <v>253</v>
      </c>
    </row>
    <row r="33" spans="1:11" x14ac:dyDescent="0.45">
      <c r="A33" s="48">
        <v>29.5</v>
      </c>
      <c r="B33" s="48">
        <v>30.5</v>
      </c>
      <c r="C33" s="48" t="s">
        <v>252</v>
      </c>
      <c r="D33" s="48">
        <v>30</v>
      </c>
      <c r="F33" s="48" t="e">
        <f>様式93_処遇改善!$I$49-A33</f>
        <v>#VALUE!</v>
      </c>
      <c r="G33" s="48" t="e">
        <f>様式93_処遇改善!$I$49-B33</f>
        <v>#VALUE!</v>
      </c>
      <c r="H33" s="48" t="e">
        <f t="shared" si="0"/>
        <v>#VALUE!</v>
      </c>
      <c r="I33" s="48" t="e">
        <f>IF(様式93_処遇改善!$I$49=B33,"",IF(H33&lt;=0,"該当",""))</f>
        <v>#VALUE!</v>
      </c>
      <c r="J33" s="48" t="str">
        <f>IF(AND(A33&lt;=様式93_処遇改善!$V$49,様式93_処遇改善!$V$49&lt;リスト!B33),"該当","")</f>
        <v/>
      </c>
      <c r="K33" s="48" t="s">
        <v>252</v>
      </c>
    </row>
    <row r="34" spans="1:11" x14ac:dyDescent="0.45">
      <c r="A34" s="48">
        <v>30.5</v>
      </c>
      <c r="B34" s="48">
        <v>31.5</v>
      </c>
      <c r="C34" s="48" t="s">
        <v>251</v>
      </c>
      <c r="D34" s="48">
        <v>31</v>
      </c>
      <c r="F34" s="48" t="e">
        <f>様式93_処遇改善!$I$49-A34</f>
        <v>#VALUE!</v>
      </c>
      <c r="G34" s="48" t="e">
        <f>様式93_処遇改善!$I$49-B34</f>
        <v>#VALUE!</v>
      </c>
      <c r="H34" s="48" t="e">
        <f t="shared" si="0"/>
        <v>#VALUE!</v>
      </c>
      <c r="I34" s="48" t="e">
        <f>IF(様式93_処遇改善!$I$49=B34,"",IF(H34&lt;=0,"該当",""))</f>
        <v>#VALUE!</v>
      </c>
      <c r="J34" s="48" t="str">
        <f>IF(AND(A34&lt;=様式93_処遇改善!$V$49,様式93_処遇改善!$V$49&lt;リスト!B34),"該当","")</f>
        <v/>
      </c>
      <c r="K34" s="48" t="s">
        <v>251</v>
      </c>
    </row>
    <row r="35" spans="1:11" x14ac:dyDescent="0.45">
      <c r="A35" s="48">
        <v>31.5</v>
      </c>
      <c r="B35" s="48">
        <v>32.5</v>
      </c>
      <c r="C35" s="48" t="s">
        <v>250</v>
      </c>
      <c r="D35" s="48">
        <v>32</v>
      </c>
      <c r="F35" s="48" t="e">
        <f>様式93_処遇改善!$I$49-A35</f>
        <v>#VALUE!</v>
      </c>
      <c r="G35" s="48" t="e">
        <f>様式93_処遇改善!$I$49-B35</f>
        <v>#VALUE!</v>
      </c>
      <c r="H35" s="48" t="e">
        <f t="shared" si="0"/>
        <v>#VALUE!</v>
      </c>
      <c r="I35" s="48" t="e">
        <f>IF(様式93_処遇改善!$I$49=B35,"",IF(H35&lt;=0,"該当",""))</f>
        <v>#VALUE!</v>
      </c>
      <c r="J35" s="48" t="str">
        <f>IF(AND(A35&lt;=様式93_処遇改善!$V$49,様式93_処遇改善!$V$49&lt;リスト!B35),"該当","")</f>
        <v/>
      </c>
      <c r="K35" s="48" t="s">
        <v>250</v>
      </c>
    </row>
    <row r="36" spans="1:11" x14ac:dyDescent="0.45">
      <c r="A36" s="48">
        <v>32.5</v>
      </c>
      <c r="B36" s="48">
        <v>33.5</v>
      </c>
      <c r="C36" s="48" t="s">
        <v>249</v>
      </c>
      <c r="D36" s="48">
        <v>33</v>
      </c>
      <c r="F36" s="48" t="e">
        <f>様式93_処遇改善!$I$49-A36</f>
        <v>#VALUE!</v>
      </c>
      <c r="G36" s="48" t="e">
        <f>様式93_処遇改善!$I$49-B36</f>
        <v>#VALUE!</v>
      </c>
      <c r="H36" s="48" t="e">
        <f t="shared" ref="H36:H67" si="1">F36*G36</f>
        <v>#VALUE!</v>
      </c>
      <c r="I36" s="48" t="e">
        <f>IF(様式93_処遇改善!$I$49=B36,"",IF(H36&lt;=0,"該当",""))</f>
        <v>#VALUE!</v>
      </c>
      <c r="J36" s="48" t="str">
        <f>IF(AND(A36&lt;=様式93_処遇改善!$V$49,様式93_処遇改善!$V$49&lt;リスト!B36),"該当","")</f>
        <v/>
      </c>
      <c r="K36" s="48" t="s">
        <v>249</v>
      </c>
    </row>
    <row r="37" spans="1:11" x14ac:dyDescent="0.45">
      <c r="A37" s="48">
        <v>33.5</v>
      </c>
      <c r="B37" s="48">
        <v>34.5</v>
      </c>
      <c r="C37" s="48" t="s">
        <v>248</v>
      </c>
      <c r="D37" s="48">
        <v>34</v>
      </c>
      <c r="F37" s="48" t="e">
        <f>様式93_処遇改善!$I$49-A37</f>
        <v>#VALUE!</v>
      </c>
      <c r="G37" s="48" t="e">
        <f>様式93_処遇改善!$I$49-B37</f>
        <v>#VALUE!</v>
      </c>
      <c r="H37" s="48" t="e">
        <f t="shared" si="1"/>
        <v>#VALUE!</v>
      </c>
      <c r="I37" s="48" t="e">
        <f>IF(様式93_処遇改善!$I$49=B37,"",IF(H37&lt;=0,"該当",""))</f>
        <v>#VALUE!</v>
      </c>
      <c r="J37" s="48" t="str">
        <f>IF(AND(A37&lt;=様式93_処遇改善!$V$49,様式93_処遇改善!$V$49&lt;リスト!B37),"該当","")</f>
        <v/>
      </c>
      <c r="K37" s="48" t="s">
        <v>248</v>
      </c>
    </row>
    <row r="38" spans="1:11" x14ac:dyDescent="0.45">
      <c r="A38" s="48">
        <v>34.5</v>
      </c>
      <c r="B38" s="48">
        <v>35.5</v>
      </c>
      <c r="C38" s="48" t="s">
        <v>247</v>
      </c>
      <c r="D38" s="48">
        <v>35</v>
      </c>
      <c r="F38" s="48" t="e">
        <f>様式93_処遇改善!$I$49-A38</f>
        <v>#VALUE!</v>
      </c>
      <c r="G38" s="48" t="e">
        <f>様式93_処遇改善!$I$49-B38</f>
        <v>#VALUE!</v>
      </c>
      <c r="H38" s="48" t="e">
        <f t="shared" si="1"/>
        <v>#VALUE!</v>
      </c>
      <c r="I38" s="48" t="e">
        <f>IF(様式93_処遇改善!$I$49=B38,"",IF(H38&lt;=0,"該当",""))</f>
        <v>#VALUE!</v>
      </c>
      <c r="J38" s="48" t="str">
        <f>IF(AND(A38&lt;=様式93_処遇改善!$V$49,様式93_処遇改善!$V$49&lt;リスト!B38),"該当","")</f>
        <v/>
      </c>
      <c r="K38" s="48" t="s">
        <v>247</v>
      </c>
    </row>
    <row r="39" spans="1:11" x14ac:dyDescent="0.45">
      <c r="A39" s="48">
        <v>35.5</v>
      </c>
      <c r="B39" s="48">
        <v>36.5</v>
      </c>
      <c r="C39" s="48" t="s">
        <v>246</v>
      </c>
      <c r="D39" s="48">
        <v>36</v>
      </c>
      <c r="F39" s="48" t="e">
        <f>様式93_処遇改善!$I$49-A39</f>
        <v>#VALUE!</v>
      </c>
      <c r="G39" s="48" t="e">
        <f>様式93_処遇改善!$I$49-B39</f>
        <v>#VALUE!</v>
      </c>
      <c r="H39" s="48" t="e">
        <f t="shared" si="1"/>
        <v>#VALUE!</v>
      </c>
      <c r="I39" s="48" t="e">
        <f>IF(様式93_処遇改善!$I$49=B39,"",IF(H39&lt;=0,"該当",""))</f>
        <v>#VALUE!</v>
      </c>
      <c r="J39" s="48" t="str">
        <f>IF(AND(A39&lt;=様式93_処遇改善!$V$49,様式93_処遇改善!$V$49&lt;リスト!B39),"該当","")</f>
        <v/>
      </c>
      <c r="K39" s="48" t="s">
        <v>246</v>
      </c>
    </row>
    <row r="40" spans="1:11" x14ac:dyDescent="0.45">
      <c r="A40" s="48">
        <v>36.5</v>
      </c>
      <c r="B40" s="48">
        <v>37.5</v>
      </c>
      <c r="C40" s="48" t="s">
        <v>245</v>
      </c>
      <c r="D40" s="48">
        <v>37</v>
      </c>
      <c r="F40" s="48" t="e">
        <f>様式93_処遇改善!$I$49-A40</f>
        <v>#VALUE!</v>
      </c>
      <c r="G40" s="48" t="e">
        <f>様式93_処遇改善!$I$49-B40</f>
        <v>#VALUE!</v>
      </c>
      <c r="H40" s="48" t="e">
        <f t="shared" si="1"/>
        <v>#VALUE!</v>
      </c>
      <c r="I40" s="48" t="e">
        <f>IF(様式93_処遇改善!$I$49=B40,"",IF(H40&lt;=0,"該当",""))</f>
        <v>#VALUE!</v>
      </c>
      <c r="J40" s="48" t="str">
        <f>IF(AND(A40&lt;=様式93_処遇改善!$V$49,様式93_処遇改善!$V$49&lt;リスト!B40),"該当","")</f>
        <v/>
      </c>
      <c r="K40" s="48" t="s">
        <v>245</v>
      </c>
    </row>
    <row r="41" spans="1:11" x14ac:dyDescent="0.45">
      <c r="A41" s="48">
        <v>37.5</v>
      </c>
      <c r="B41" s="48">
        <v>38.5</v>
      </c>
      <c r="C41" s="48" t="s">
        <v>244</v>
      </c>
      <c r="D41" s="48">
        <v>38</v>
      </c>
      <c r="F41" s="48" t="e">
        <f>様式93_処遇改善!$I$49-A41</f>
        <v>#VALUE!</v>
      </c>
      <c r="G41" s="48" t="e">
        <f>様式93_処遇改善!$I$49-B41</f>
        <v>#VALUE!</v>
      </c>
      <c r="H41" s="48" t="e">
        <f t="shared" si="1"/>
        <v>#VALUE!</v>
      </c>
      <c r="I41" s="48" t="e">
        <f>IF(様式93_処遇改善!$I$49=B41,"",IF(H41&lt;=0,"該当",""))</f>
        <v>#VALUE!</v>
      </c>
      <c r="J41" s="48" t="str">
        <f>IF(AND(A41&lt;=様式93_処遇改善!$V$49,様式93_処遇改善!$V$49&lt;リスト!B41),"該当","")</f>
        <v/>
      </c>
      <c r="K41" s="48" t="s">
        <v>244</v>
      </c>
    </row>
    <row r="42" spans="1:11" x14ac:dyDescent="0.45">
      <c r="A42" s="48">
        <v>38.5</v>
      </c>
      <c r="B42" s="48">
        <v>39.5</v>
      </c>
      <c r="C42" s="48" t="s">
        <v>243</v>
      </c>
      <c r="D42" s="48">
        <v>39</v>
      </c>
      <c r="F42" s="48" t="e">
        <f>様式93_処遇改善!$I$49-A42</f>
        <v>#VALUE!</v>
      </c>
      <c r="G42" s="48" t="e">
        <f>様式93_処遇改善!$I$49-B42</f>
        <v>#VALUE!</v>
      </c>
      <c r="H42" s="48" t="e">
        <f t="shared" si="1"/>
        <v>#VALUE!</v>
      </c>
      <c r="I42" s="48" t="e">
        <f>IF(様式93_処遇改善!$I$49=B42,"",IF(H42&lt;=0,"該当",""))</f>
        <v>#VALUE!</v>
      </c>
      <c r="J42" s="48" t="str">
        <f>IF(AND(A42&lt;=様式93_処遇改善!$V$49,様式93_処遇改善!$V$49&lt;リスト!B42),"該当","")</f>
        <v/>
      </c>
      <c r="K42" s="48" t="s">
        <v>243</v>
      </c>
    </row>
    <row r="43" spans="1:11" x14ac:dyDescent="0.45">
      <c r="A43" s="48">
        <v>39.5</v>
      </c>
      <c r="B43" s="48">
        <v>40.5</v>
      </c>
      <c r="C43" s="48" t="s">
        <v>242</v>
      </c>
      <c r="D43" s="48">
        <v>40</v>
      </c>
      <c r="F43" s="48" t="e">
        <f>様式93_処遇改善!$I$49-A43</f>
        <v>#VALUE!</v>
      </c>
      <c r="G43" s="48" t="e">
        <f>様式93_処遇改善!$I$49-B43</f>
        <v>#VALUE!</v>
      </c>
      <c r="H43" s="48" t="e">
        <f t="shared" si="1"/>
        <v>#VALUE!</v>
      </c>
      <c r="I43" s="48" t="e">
        <f>IF(様式93_処遇改善!$I$49=B43,"",IF(H43&lt;=0,"該当",""))</f>
        <v>#VALUE!</v>
      </c>
      <c r="J43" s="48" t="str">
        <f>IF(AND(A43&lt;=様式93_処遇改善!$V$49,様式93_処遇改善!$V$49&lt;リスト!B43),"該当","")</f>
        <v/>
      </c>
      <c r="K43" s="48" t="s">
        <v>242</v>
      </c>
    </row>
    <row r="44" spans="1:11" x14ac:dyDescent="0.45">
      <c r="A44" s="48">
        <v>40.5</v>
      </c>
      <c r="B44" s="48">
        <v>41.5</v>
      </c>
      <c r="C44" s="48" t="s">
        <v>241</v>
      </c>
      <c r="D44" s="48">
        <v>41</v>
      </c>
      <c r="F44" s="48" t="e">
        <f>様式93_処遇改善!$I$49-A44</f>
        <v>#VALUE!</v>
      </c>
      <c r="G44" s="48" t="e">
        <f>様式93_処遇改善!$I$49-B44</f>
        <v>#VALUE!</v>
      </c>
      <c r="H44" s="48" t="e">
        <f t="shared" si="1"/>
        <v>#VALUE!</v>
      </c>
      <c r="I44" s="48" t="e">
        <f>IF(様式93_処遇改善!$I$49=B44,"",IF(H44&lt;=0,"該当",""))</f>
        <v>#VALUE!</v>
      </c>
      <c r="J44" s="48" t="str">
        <f>IF(AND(A44&lt;=様式93_処遇改善!$V$49,様式93_処遇改善!$V$49&lt;リスト!B44),"該当","")</f>
        <v/>
      </c>
      <c r="K44" s="48" t="s">
        <v>241</v>
      </c>
    </row>
    <row r="45" spans="1:11" x14ac:dyDescent="0.45">
      <c r="A45" s="48">
        <v>41.5</v>
      </c>
      <c r="B45" s="48">
        <v>42.5</v>
      </c>
      <c r="C45" s="48" t="s">
        <v>240</v>
      </c>
      <c r="D45" s="48">
        <v>42</v>
      </c>
      <c r="F45" s="48" t="e">
        <f>様式93_処遇改善!$I$49-A45</f>
        <v>#VALUE!</v>
      </c>
      <c r="G45" s="48" t="e">
        <f>様式93_処遇改善!$I$49-B45</f>
        <v>#VALUE!</v>
      </c>
      <c r="H45" s="48" t="e">
        <f t="shared" si="1"/>
        <v>#VALUE!</v>
      </c>
      <c r="I45" s="48" t="e">
        <f>IF(様式93_処遇改善!$I$49=B45,"",IF(H45&lt;=0,"該当",""))</f>
        <v>#VALUE!</v>
      </c>
      <c r="J45" s="48" t="str">
        <f>IF(AND(A45&lt;=様式93_処遇改善!$V$49,様式93_処遇改善!$V$49&lt;リスト!B45),"該当","")</f>
        <v/>
      </c>
      <c r="K45" s="48" t="s">
        <v>240</v>
      </c>
    </row>
    <row r="46" spans="1:11" x14ac:dyDescent="0.45">
      <c r="A46" s="48">
        <v>42.5</v>
      </c>
      <c r="B46" s="48">
        <v>43.5</v>
      </c>
      <c r="C46" s="48" t="s">
        <v>239</v>
      </c>
      <c r="D46" s="48">
        <v>43</v>
      </c>
      <c r="F46" s="48" t="e">
        <f>様式93_処遇改善!$I$49-A46</f>
        <v>#VALUE!</v>
      </c>
      <c r="G46" s="48" t="e">
        <f>様式93_処遇改善!$I$49-B46</f>
        <v>#VALUE!</v>
      </c>
      <c r="H46" s="48" t="e">
        <f t="shared" si="1"/>
        <v>#VALUE!</v>
      </c>
      <c r="I46" s="48" t="e">
        <f>IF(様式93_処遇改善!$I$49=B46,"",IF(H46&lt;=0,"該当",""))</f>
        <v>#VALUE!</v>
      </c>
      <c r="J46" s="48" t="str">
        <f>IF(AND(A46&lt;=様式93_処遇改善!$V$49,様式93_処遇改善!$V$49&lt;リスト!B46),"該当","")</f>
        <v/>
      </c>
      <c r="K46" s="48" t="s">
        <v>239</v>
      </c>
    </row>
    <row r="47" spans="1:11" x14ac:dyDescent="0.45">
      <c r="A47" s="48">
        <v>43.5</v>
      </c>
      <c r="B47" s="48">
        <v>44.5</v>
      </c>
      <c r="C47" s="48" t="s">
        <v>238</v>
      </c>
      <c r="D47" s="48">
        <v>44</v>
      </c>
      <c r="F47" s="48" t="e">
        <f>様式93_処遇改善!$I$49-A47</f>
        <v>#VALUE!</v>
      </c>
      <c r="G47" s="48" t="e">
        <f>様式93_処遇改善!$I$49-B47</f>
        <v>#VALUE!</v>
      </c>
      <c r="H47" s="48" t="e">
        <f t="shared" si="1"/>
        <v>#VALUE!</v>
      </c>
      <c r="I47" s="48" t="e">
        <f>IF(様式93_処遇改善!$I$49=B47,"",IF(H47&lt;=0,"該当",""))</f>
        <v>#VALUE!</v>
      </c>
      <c r="J47" s="48" t="str">
        <f>IF(AND(A47&lt;=様式93_処遇改善!$V$49,様式93_処遇改善!$V$49&lt;リスト!B47),"該当","")</f>
        <v/>
      </c>
      <c r="K47" s="48" t="s">
        <v>238</v>
      </c>
    </row>
    <row r="48" spans="1:11" x14ac:dyDescent="0.45">
      <c r="A48" s="48">
        <v>44.5</v>
      </c>
      <c r="B48" s="48">
        <v>45.5</v>
      </c>
      <c r="C48" s="48" t="s">
        <v>237</v>
      </c>
      <c r="D48" s="48">
        <v>45</v>
      </c>
      <c r="F48" s="48" t="e">
        <f>様式93_処遇改善!$I$49-A48</f>
        <v>#VALUE!</v>
      </c>
      <c r="G48" s="48" t="e">
        <f>様式93_処遇改善!$I$49-B48</f>
        <v>#VALUE!</v>
      </c>
      <c r="H48" s="48" t="e">
        <f t="shared" si="1"/>
        <v>#VALUE!</v>
      </c>
      <c r="I48" s="48" t="e">
        <f>IF(様式93_処遇改善!$I$49=B48,"",IF(H48&lt;=0,"該当",""))</f>
        <v>#VALUE!</v>
      </c>
      <c r="J48" s="48" t="str">
        <f>IF(AND(A48&lt;=様式93_処遇改善!$V$49,様式93_処遇改善!$V$49&lt;リスト!B48),"該当","")</f>
        <v/>
      </c>
      <c r="K48" s="48" t="s">
        <v>237</v>
      </c>
    </row>
    <row r="49" spans="1:11" x14ac:dyDescent="0.45">
      <c r="A49" s="48">
        <v>45.5</v>
      </c>
      <c r="B49" s="48">
        <v>46.5</v>
      </c>
      <c r="C49" s="48" t="s">
        <v>236</v>
      </c>
      <c r="D49" s="48">
        <v>46</v>
      </c>
      <c r="F49" s="48" t="e">
        <f>様式93_処遇改善!$I$49-A49</f>
        <v>#VALUE!</v>
      </c>
      <c r="G49" s="48" t="e">
        <f>様式93_処遇改善!$I$49-B49</f>
        <v>#VALUE!</v>
      </c>
      <c r="H49" s="48" t="e">
        <f t="shared" si="1"/>
        <v>#VALUE!</v>
      </c>
      <c r="I49" s="48" t="e">
        <f>IF(様式93_処遇改善!$I$49=B49,"",IF(H49&lt;=0,"該当",""))</f>
        <v>#VALUE!</v>
      </c>
      <c r="J49" s="48" t="str">
        <f>IF(AND(A49&lt;=様式93_処遇改善!$V$49,様式93_処遇改善!$V$49&lt;リスト!B49),"該当","")</f>
        <v/>
      </c>
      <c r="K49" s="48" t="s">
        <v>236</v>
      </c>
    </row>
    <row r="50" spans="1:11" x14ac:dyDescent="0.45">
      <c r="A50" s="48">
        <v>46.5</v>
      </c>
      <c r="B50" s="48">
        <v>47.5</v>
      </c>
      <c r="C50" s="48" t="s">
        <v>235</v>
      </c>
      <c r="D50" s="48">
        <v>47</v>
      </c>
      <c r="F50" s="48" t="e">
        <f>様式93_処遇改善!$I$49-A50</f>
        <v>#VALUE!</v>
      </c>
      <c r="G50" s="48" t="e">
        <f>様式93_処遇改善!$I$49-B50</f>
        <v>#VALUE!</v>
      </c>
      <c r="H50" s="48" t="e">
        <f t="shared" si="1"/>
        <v>#VALUE!</v>
      </c>
      <c r="I50" s="48" t="e">
        <f>IF(様式93_処遇改善!$I$49=B50,"",IF(H50&lt;=0,"該当",""))</f>
        <v>#VALUE!</v>
      </c>
      <c r="J50" s="48" t="str">
        <f>IF(AND(A50&lt;=様式93_処遇改善!$V$49,様式93_処遇改善!$V$49&lt;リスト!B50),"該当","")</f>
        <v/>
      </c>
      <c r="K50" s="48" t="s">
        <v>235</v>
      </c>
    </row>
    <row r="51" spans="1:11" x14ac:dyDescent="0.45">
      <c r="A51" s="48">
        <v>47.5</v>
      </c>
      <c r="B51" s="48">
        <v>48.5</v>
      </c>
      <c r="C51" s="48" t="s">
        <v>234</v>
      </c>
      <c r="D51" s="48">
        <v>48</v>
      </c>
      <c r="F51" s="48" t="e">
        <f>様式93_処遇改善!$I$49-A51</f>
        <v>#VALUE!</v>
      </c>
      <c r="G51" s="48" t="e">
        <f>様式93_処遇改善!$I$49-B51</f>
        <v>#VALUE!</v>
      </c>
      <c r="H51" s="48" t="e">
        <f t="shared" si="1"/>
        <v>#VALUE!</v>
      </c>
      <c r="I51" s="48" t="e">
        <f>IF(様式93_処遇改善!$I$49=B51,"",IF(H51&lt;=0,"該当",""))</f>
        <v>#VALUE!</v>
      </c>
      <c r="J51" s="48" t="str">
        <f>IF(AND(A51&lt;=様式93_処遇改善!$V$49,様式93_処遇改善!$V$49&lt;リスト!B51),"該当","")</f>
        <v/>
      </c>
      <c r="K51" s="48" t="s">
        <v>234</v>
      </c>
    </row>
    <row r="52" spans="1:11" x14ac:dyDescent="0.45">
      <c r="A52" s="48">
        <v>48.5</v>
      </c>
      <c r="B52" s="48">
        <v>49.5</v>
      </c>
      <c r="C52" s="48" t="s">
        <v>233</v>
      </c>
      <c r="D52" s="48">
        <v>49</v>
      </c>
      <c r="F52" s="48" t="e">
        <f>様式93_処遇改善!$I$49-A52</f>
        <v>#VALUE!</v>
      </c>
      <c r="G52" s="48" t="e">
        <f>様式93_処遇改善!$I$49-B52</f>
        <v>#VALUE!</v>
      </c>
      <c r="H52" s="48" t="e">
        <f t="shared" si="1"/>
        <v>#VALUE!</v>
      </c>
      <c r="I52" s="48" t="e">
        <f>IF(様式93_処遇改善!$I$49=B52,"",IF(H52&lt;=0,"該当",""))</f>
        <v>#VALUE!</v>
      </c>
      <c r="J52" s="48" t="str">
        <f>IF(AND(A52&lt;=様式93_処遇改善!$V$49,様式93_処遇改善!$V$49&lt;リスト!B52),"該当","")</f>
        <v/>
      </c>
      <c r="K52" s="48" t="s">
        <v>233</v>
      </c>
    </row>
    <row r="53" spans="1:11" x14ac:dyDescent="0.45">
      <c r="A53" s="48">
        <v>49.5</v>
      </c>
      <c r="B53" s="48">
        <v>50.5</v>
      </c>
      <c r="C53" s="48" t="s">
        <v>232</v>
      </c>
      <c r="D53" s="48">
        <v>50</v>
      </c>
      <c r="F53" s="48" t="e">
        <f>様式93_処遇改善!$I$49-A53</f>
        <v>#VALUE!</v>
      </c>
      <c r="G53" s="48" t="e">
        <f>様式93_処遇改善!$I$49-B53</f>
        <v>#VALUE!</v>
      </c>
      <c r="H53" s="48" t="e">
        <f t="shared" si="1"/>
        <v>#VALUE!</v>
      </c>
      <c r="I53" s="48" t="e">
        <f>IF(様式93_処遇改善!$I$49=B53,"",IF(H53&lt;=0,"該当",""))</f>
        <v>#VALUE!</v>
      </c>
      <c r="J53" s="48" t="str">
        <f>IF(AND(A53&lt;=様式93_処遇改善!$V$49,様式93_処遇改善!$V$49&lt;リスト!B53),"該当","")</f>
        <v/>
      </c>
      <c r="K53" s="48" t="s">
        <v>232</v>
      </c>
    </row>
    <row r="54" spans="1:11" x14ac:dyDescent="0.45">
      <c r="A54" s="48">
        <v>50.5</v>
      </c>
      <c r="B54" s="48">
        <v>51.5</v>
      </c>
      <c r="C54" s="48" t="s">
        <v>231</v>
      </c>
      <c r="D54" s="48">
        <v>51</v>
      </c>
      <c r="F54" s="48" t="e">
        <f>様式93_処遇改善!$I$49-A54</f>
        <v>#VALUE!</v>
      </c>
      <c r="G54" s="48" t="e">
        <f>様式93_処遇改善!$I$49-B54</f>
        <v>#VALUE!</v>
      </c>
      <c r="H54" s="48" t="e">
        <f t="shared" si="1"/>
        <v>#VALUE!</v>
      </c>
      <c r="I54" s="48" t="e">
        <f>IF(様式93_処遇改善!$I$49=B54,"",IF(H54&lt;=0,"該当",""))</f>
        <v>#VALUE!</v>
      </c>
      <c r="J54" s="48" t="str">
        <f>IF(AND(A54&lt;=様式93_処遇改善!$V$49,様式93_処遇改善!$V$49&lt;リスト!B54),"該当","")</f>
        <v/>
      </c>
      <c r="K54" s="48" t="s">
        <v>231</v>
      </c>
    </row>
    <row r="55" spans="1:11" x14ac:dyDescent="0.45">
      <c r="A55" s="48">
        <v>51.5</v>
      </c>
      <c r="B55" s="48">
        <v>52.5</v>
      </c>
      <c r="C55" s="48" t="s">
        <v>230</v>
      </c>
      <c r="D55" s="48">
        <v>52</v>
      </c>
      <c r="F55" s="48" t="e">
        <f>様式93_処遇改善!$I$49-A55</f>
        <v>#VALUE!</v>
      </c>
      <c r="G55" s="48" t="e">
        <f>様式93_処遇改善!$I$49-B55</f>
        <v>#VALUE!</v>
      </c>
      <c r="H55" s="48" t="e">
        <f t="shared" si="1"/>
        <v>#VALUE!</v>
      </c>
      <c r="I55" s="48" t="e">
        <f>IF(様式93_処遇改善!$I$49=B55,"",IF(H55&lt;=0,"該当",""))</f>
        <v>#VALUE!</v>
      </c>
      <c r="J55" s="48" t="str">
        <f>IF(AND(A55&lt;=様式93_処遇改善!$V$49,様式93_処遇改善!$V$49&lt;リスト!B55),"該当","")</f>
        <v/>
      </c>
      <c r="K55" s="48" t="s">
        <v>230</v>
      </c>
    </row>
    <row r="56" spans="1:11" x14ac:dyDescent="0.45">
      <c r="A56" s="48">
        <v>52.5</v>
      </c>
      <c r="B56" s="48">
        <v>53.5</v>
      </c>
      <c r="C56" s="48" t="s">
        <v>229</v>
      </c>
      <c r="D56" s="48">
        <v>53</v>
      </c>
      <c r="F56" s="48" t="e">
        <f>様式93_処遇改善!$I$49-A56</f>
        <v>#VALUE!</v>
      </c>
      <c r="G56" s="48" t="e">
        <f>様式93_処遇改善!$I$49-B56</f>
        <v>#VALUE!</v>
      </c>
      <c r="H56" s="48" t="e">
        <f t="shared" si="1"/>
        <v>#VALUE!</v>
      </c>
      <c r="I56" s="48" t="e">
        <f>IF(様式93_処遇改善!$I$49=B56,"",IF(H56&lt;=0,"該当",""))</f>
        <v>#VALUE!</v>
      </c>
      <c r="J56" s="48" t="str">
        <f>IF(AND(A56&lt;=様式93_処遇改善!$V$49,様式93_処遇改善!$V$49&lt;リスト!B56),"該当","")</f>
        <v/>
      </c>
      <c r="K56" s="48" t="s">
        <v>229</v>
      </c>
    </row>
    <row r="57" spans="1:11" x14ac:dyDescent="0.45">
      <c r="A57" s="48">
        <v>53.5</v>
      </c>
      <c r="B57" s="48">
        <v>54.5</v>
      </c>
      <c r="C57" s="48" t="s">
        <v>228</v>
      </c>
      <c r="D57" s="48">
        <v>54</v>
      </c>
      <c r="F57" s="48" t="e">
        <f>様式93_処遇改善!$I$49-A57</f>
        <v>#VALUE!</v>
      </c>
      <c r="G57" s="48" t="e">
        <f>様式93_処遇改善!$I$49-B57</f>
        <v>#VALUE!</v>
      </c>
      <c r="H57" s="48" t="e">
        <f t="shared" si="1"/>
        <v>#VALUE!</v>
      </c>
      <c r="I57" s="48" t="e">
        <f>IF(様式93_処遇改善!$I$49=B57,"",IF(H57&lt;=0,"該当",""))</f>
        <v>#VALUE!</v>
      </c>
      <c r="J57" s="48" t="str">
        <f>IF(AND(A57&lt;=様式93_処遇改善!$V$49,様式93_処遇改善!$V$49&lt;リスト!B57),"該当","")</f>
        <v/>
      </c>
      <c r="K57" s="48" t="s">
        <v>228</v>
      </c>
    </row>
    <row r="58" spans="1:11" x14ac:dyDescent="0.45">
      <c r="A58" s="48">
        <v>54.5</v>
      </c>
      <c r="B58" s="48">
        <v>55.5</v>
      </c>
      <c r="C58" s="48" t="s">
        <v>227</v>
      </c>
      <c r="D58" s="48">
        <v>55</v>
      </c>
      <c r="F58" s="48" t="e">
        <f>様式93_処遇改善!$I$49-A58</f>
        <v>#VALUE!</v>
      </c>
      <c r="G58" s="48" t="e">
        <f>様式93_処遇改善!$I$49-B58</f>
        <v>#VALUE!</v>
      </c>
      <c r="H58" s="48" t="e">
        <f t="shared" si="1"/>
        <v>#VALUE!</v>
      </c>
      <c r="I58" s="48" t="e">
        <f>IF(様式93_処遇改善!$I$49=B58,"",IF(H58&lt;=0,"該当",""))</f>
        <v>#VALUE!</v>
      </c>
      <c r="J58" s="48" t="str">
        <f>IF(AND(A58&lt;=様式93_処遇改善!$V$49,様式93_処遇改善!$V$49&lt;リスト!B58),"該当","")</f>
        <v/>
      </c>
      <c r="K58" s="48" t="s">
        <v>227</v>
      </c>
    </row>
    <row r="59" spans="1:11" x14ac:dyDescent="0.45">
      <c r="A59" s="48">
        <v>55.5</v>
      </c>
      <c r="B59" s="48">
        <v>56.5</v>
      </c>
      <c r="C59" s="48" t="s">
        <v>226</v>
      </c>
      <c r="D59" s="48">
        <v>56</v>
      </c>
      <c r="F59" s="48" t="e">
        <f>様式93_処遇改善!$I$49-A59</f>
        <v>#VALUE!</v>
      </c>
      <c r="G59" s="48" t="e">
        <f>様式93_処遇改善!$I$49-B59</f>
        <v>#VALUE!</v>
      </c>
      <c r="H59" s="48" t="e">
        <f t="shared" si="1"/>
        <v>#VALUE!</v>
      </c>
      <c r="I59" s="48" t="e">
        <f>IF(様式93_処遇改善!$I$49=B59,"",IF(H59&lt;=0,"該当",""))</f>
        <v>#VALUE!</v>
      </c>
      <c r="J59" s="48" t="str">
        <f>IF(AND(A59&lt;=様式93_処遇改善!$V$49,様式93_処遇改善!$V$49&lt;リスト!B59),"該当","")</f>
        <v/>
      </c>
      <c r="K59" s="48" t="s">
        <v>226</v>
      </c>
    </row>
    <row r="60" spans="1:11" x14ac:dyDescent="0.45">
      <c r="A60" s="48">
        <v>56.5</v>
      </c>
      <c r="B60" s="48">
        <v>57.5</v>
      </c>
      <c r="C60" s="48" t="s">
        <v>225</v>
      </c>
      <c r="D60" s="48">
        <v>57</v>
      </c>
      <c r="F60" s="48" t="e">
        <f>様式93_処遇改善!$I$49-A60</f>
        <v>#VALUE!</v>
      </c>
      <c r="G60" s="48" t="e">
        <f>様式93_処遇改善!$I$49-B60</f>
        <v>#VALUE!</v>
      </c>
      <c r="H60" s="48" t="e">
        <f t="shared" si="1"/>
        <v>#VALUE!</v>
      </c>
      <c r="I60" s="48" t="e">
        <f>IF(様式93_処遇改善!$I$49=B60,"",IF(H60&lt;=0,"該当",""))</f>
        <v>#VALUE!</v>
      </c>
      <c r="J60" s="48" t="str">
        <f>IF(AND(A60&lt;=様式93_処遇改善!$V$49,様式93_処遇改善!$V$49&lt;リスト!B60),"該当","")</f>
        <v/>
      </c>
      <c r="K60" s="48" t="s">
        <v>225</v>
      </c>
    </row>
    <row r="61" spans="1:11" x14ac:dyDescent="0.45">
      <c r="A61" s="48">
        <v>57.5</v>
      </c>
      <c r="B61" s="48">
        <v>58.5</v>
      </c>
      <c r="C61" s="48" t="s">
        <v>224</v>
      </c>
      <c r="D61" s="48">
        <v>58</v>
      </c>
      <c r="F61" s="48" t="e">
        <f>様式93_処遇改善!$I$49-A61</f>
        <v>#VALUE!</v>
      </c>
      <c r="G61" s="48" t="e">
        <f>様式93_処遇改善!$I$49-B61</f>
        <v>#VALUE!</v>
      </c>
      <c r="H61" s="48" t="e">
        <f t="shared" si="1"/>
        <v>#VALUE!</v>
      </c>
      <c r="I61" s="48" t="e">
        <f>IF(様式93_処遇改善!$I$49=B61,"",IF(H61&lt;=0,"該当",""))</f>
        <v>#VALUE!</v>
      </c>
      <c r="J61" s="48" t="str">
        <f>IF(AND(A61&lt;=様式93_処遇改善!$V$49,様式93_処遇改善!$V$49&lt;リスト!B61),"該当","")</f>
        <v/>
      </c>
      <c r="K61" s="48" t="s">
        <v>224</v>
      </c>
    </row>
    <row r="62" spans="1:11" x14ac:dyDescent="0.45">
      <c r="A62" s="48">
        <v>58.5</v>
      </c>
      <c r="B62" s="48">
        <v>59.5</v>
      </c>
      <c r="C62" s="48" t="s">
        <v>223</v>
      </c>
      <c r="D62" s="48">
        <v>59</v>
      </c>
      <c r="F62" s="48" t="e">
        <f>様式93_処遇改善!$I$49-A62</f>
        <v>#VALUE!</v>
      </c>
      <c r="G62" s="48" t="e">
        <f>様式93_処遇改善!$I$49-B62</f>
        <v>#VALUE!</v>
      </c>
      <c r="H62" s="48" t="e">
        <f t="shared" si="1"/>
        <v>#VALUE!</v>
      </c>
      <c r="I62" s="48" t="e">
        <f>IF(様式93_処遇改善!$I$49=B62,"",IF(H62&lt;=0,"該当",""))</f>
        <v>#VALUE!</v>
      </c>
      <c r="J62" s="48" t="str">
        <f>IF(AND(A62&lt;=様式93_処遇改善!$V$49,様式93_処遇改善!$V$49&lt;リスト!B62),"該当","")</f>
        <v/>
      </c>
      <c r="K62" s="48" t="s">
        <v>223</v>
      </c>
    </row>
    <row r="63" spans="1:11" x14ac:dyDescent="0.45">
      <c r="A63" s="48">
        <v>59.5</v>
      </c>
      <c r="B63" s="48">
        <v>60.5</v>
      </c>
      <c r="C63" s="48" t="s">
        <v>222</v>
      </c>
      <c r="D63" s="48">
        <v>60</v>
      </c>
      <c r="F63" s="48" t="e">
        <f>様式93_処遇改善!$I$49-A63</f>
        <v>#VALUE!</v>
      </c>
      <c r="G63" s="48" t="e">
        <f>様式93_処遇改善!$I$49-B63</f>
        <v>#VALUE!</v>
      </c>
      <c r="H63" s="48" t="e">
        <f t="shared" si="1"/>
        <v>#VALUE!</v>
      </c>
      <c r="I63" s="48" t="e">
        <f>IF(様式93_処遇改善!$I$49=B63,"",IF(H63&lt;=0,"該当",""))</f>
        <v>#VALUE!</v>
      </c>
      <c r="J63" s="48" t="str">
        <f>IF(AND(A63&lt;=様式93_処遇改善!$V$49,様式93_処遇改善!$V$49&lt;リスト!B63),"該当","")</f>
        <v/>
      </c>
      <c r="K63" s="48" t="s">
        <v>222</v>
      </c>
    </row>
    <row r="64" spans="1:11" x14ac:dyDescent="0.45">
      <c r="A64" s="48">
        <v>60.5</v>
      </c>
      <c r="B64" s="48">
        <v>61.5</v>
      </c>
      <c r="C64" s="48" t="s">
        <v>221</v>
      </c>
      <c r="D64" s="48">
        <v>61</v>
      </c>
      <c r="F64" s="48" t="e">
        <f>様式93_処遇改善!$I$49-A64</f>
        <v>#VALUE!</v>
      </c>
      <c r="G64" s="48" t="e">
        <f>様式93_処遇改善!$I$49-B64</f>
        <v>#VALUE!</v>
      </c>
      <c r="H64" s="48" t="e">
        <f t="shared" si="1"/>
        <v>#VALUE!</v>
      </c>
      <c r="I64" s="48" t="e">
        <f>IF(様式93_処遇改善!$I$49=B64,"",IF(H64&lt;=0,"該当",""))</f>
        <v>#VALUE!</v>
      </c>
      <c r="J64" s="48" t="str">
        <f>IF(AND(A64&lt;=様式93_処遇改善!$V$49,様式93_処遇改善!$V$49&lt;リスト!B64),"該当","")</f>
        <v/>
      </c>
      <c r="K64" s="48" t="s">
        <v>221</v>
      </c>
    </row>
    <row r="65" spans="1:11" x14ac:dyDescent="0.45">
      <c r="A65" s="48">
        <v>61.5</v>
      </c>
      <c r="B65" s="48">
        <v>62.5</v>
      </c>
      <c r="C65" s="48" t="s">
        <v>220</v>
      </c>
      <c r="D65" s="48">
        <v>62</v>
      </c>
      <c r="F65" s="48" t="e">
        <f>様式93_処遇改善!$I$49-A65</f>
        <v>#VALUE!</v>
      </c>
      <c r="G65" s="48" t="e">
        <f>様式93_処遇改善!$I$49-B65</f>
        <v>#VALUE!</v>
      </c>
      <c r="H65" s="48" t="e">
        <f t="shared" si="1"/>
        <v>#VALUE!</v>
      </c>
      <c r="I65" s="48" t="e">
        <f>IF(様式93_処遇改善!$I$49=B65,"",IF(H65&lt;=0,"該当",""))</f>
        <v>#VALUE!</v>
      </c>
      <c r="J65" s="48" t="str">
        <f>IF(AND(A65&lt;=様式93_処遇改善!$V$49,様式93_処遇改善!$V$49&lt;リスト!B65),"該当","")</f>
        <v/>
      </c>
      <c r="K65" s="48" t="s">
        <v>220</v>
      </c>
    </row>
    <row r="66" spans="1:11" x14ac:dyDescent="0.45">
      <c r="A66" s="48">
        <v>62.5</v>
      </c>
      <c r="B66" s="48">
        <v>63.5</v>
      </c>
      <c r="C66" s="48" t="s">
        <v>219</v>
      </c>
      <c r="D66" s="48">
        <v>63</v>
      </c>
      <c r="F66" s="48" t="e">
        <f>様式93_処遇改善!$I$49-A66</f>
        <v>#VALUE!</v>
      </c>
      <c r="G66" s="48" t="e">
        <f>様式93_処遇改善!$I$49-B66</f>
        <v>#VALUE!</v>
      </c>
      <c r="H66" s="48" t="e">
        <f t="shared" si="1"/>
        <v>#VALUE!</v>
      </c>
      <c r="I66" s="48" t="e">
        <f>IF(様式93_処遇改善!$I$49=B66,"",IF(H66&lt;=0,"該当",""))</f>
        <v>#VALUE!</v>
      </c>
      <c r="J66" s="48" t="str">
        <f>IF(AND(A66&lt;=様式93_処遇改善!$V$49,様式93_処遇改善!$V$49&lt;リスト!B66),"該当","")</f>
        <v/>
      </c>
      <c r="K66" s="48" t="s">
        <v>219</v>
      </c>
    </row>
    <row r="67" spans="1:11" x14ac:dyDescent="0.45">
      <c r="A67" s="48">
        <v>63.5</v>
      </c>
      <c r="B67" s="48">
        <v>64.5</v>
      </c>
      <c r="C67" s="48" t="s">
        <v>218</v>
      </c>
      <c r="D67" s="48">
        <v>64</v>
      </c>
      <c r="F67" s="48" t="e">
        <f>様式93_処遇改善!$I$49-A67</f>
        <v>#VALUE!</v>
      </c>
      <c r="G67" s="48" t="e">
        <f>様式93_処遇改善!$I$49-B67</f>
        <v>#VALUE!</v>
      </c>
      <c r="H67" s="48" t="e">
        <f t="shared" si="1"/>
        <v>#VALUE!</v>
      </c>
      <c r="I67" s="48" t="e">
        <f>IF(様式93_処遇改善!$I$49=B67,"",IF(H67&lt;=0,"該当",""))</f>
        <v>#VALUE!</v>
      </c>
      <c r="J67" s="48" t="str">
        <f>IF(AND(A67&lt;=様式93_処遇改善!$V$49,様式93_処遇改善!$V$49&lt;リスト!B67),"該当","")</f>
        <v/>
      </c>
      <c r="K67" s="48" t="s">
        <v>218</v>
      </c>
    </row>
    <row r="68" spans="1:11" x14ac:dyDescent="0.45">
      <c r="A68" s="48">
        <v>64.5</v>
      </c>
      <c r="B68" s="48">
        <v>65.5</v>
      </c>
      <c r="C68" s="48" t="s">
        <v>217</v>
      </c>
      <c r="D68" s="48">
        <v>65</v>
      </c>
      <c r="F68" s="48" t="e">
        <f>様式93_処遇改善!$I$49-A68</f>
        <v>#VALUE!</v>
      </c>
      <c r="G68" s="48" t="e">
        <f>様式93_処遇改善!$I$49-B68</f>
        <v>#VALUE!</v>
      </c>
      <c r="H68" s="48" t="e">
        <f t="shared" ref="H68:H99" si="2">F68*G68</f>
        <v>#VALUE!</v>
      </c>
      <c r="I68" s="48" t="e">
        <f>IF(様式93_処遇改善!$I$49=B68,"",IF(H68&lt;=0,"該当",""))</f>
        <v>#VALUE!</v>
      </c>
      <c r="J68" s="48" t="str">
        <f>IF(AND(A68&lt;=様式93_処遇改善!$V$49,様式93_処遇改善!$V$49&lt;リスト!B68),"該当","")</f>
        <v/>
      </c>
      <c r="K68" s="48" t="s">
        <v>217</v>
      </c>
    </row>
    <row r="69" spans="1:11" x14ac:dyDescent="0.45">
      <c r="A69" s="48">
        <v>65.5</v>
      </c>
      <c r="B69" s="48">
        <v>66.5</v>
      </c>
      <c r="C69" s="48" t="s">
        <v>216</v>
      </c>
      <c r="D69" s="48">
        <v>66</v>
      </c>
      <c r="F69" s="48" t="e">
        <f>様式93_処遇改善!$I$49-A69</f>
        <v>#VALUE!</v>
      </c>
      <c r="G69" s="48" t="e">
        <f>様式93_処遇改善!$I$49-B69</f>
        <v>#VALUE!</v>
      </c>
      <c r="H69" s="48" t="e">
        <f t="shared" si="2"/>
        <v>#VALUE!</v>
      </c>
      <c r="I69" s="48" t="e">
        <f>IF(様式93_処遇改善!$I$49=B69,"",IF(H69&lt;=0,"該当",""))</f>
        <v>#VALUE!</v>
      </c>
      <c r="J69" s="48" t="str">
        <f>IF(AND(A69&lt;=様式93_処遇改善!$V$49,様式93_処遇改善!$V$49&lt;リスト!B69),"該当","")</f>
        <v/>
      </c>
      <c r="K69" s="48" t="s">
        <v>216</v>
      </c>
    </row>
    <row r="70" spans="1:11" x14ac:dyDescent="0.45">
      <c r="A70" s="48">
        <v>66.5</v>
      </c>
      <c r="B70" s="48">
        <v>67.5</v>
      </c>
      <c r="C70" s="48" t="s">
        <v>215</v>
      </c>
      <c r="D70" s="48">
        <v>67</v>
      </c>
      <c r="F70" s="48" t="e">
        <f>様式93_処遇改善!$I$49-A70</f>
        <v>#VALUE!</v>
      </c>
      <c r="G70" s="48" t="e">
        <f>様式93_処遇改善!$I$49-B70</f>
        <v>#VALUE!</v>
      </c>
      <c r="H70" s="48" t="e">
        <f t="shared" si="2"/>
        <v>#VALUE!</v>
      </c>
      <c r="I70" s="48" t="e">
        <f>IF(様式93_処遇改善!$I$49=B70,"",IF(H70&lt;=0,"該当",""))</f>
        <v>#VALUE!</v>
      </c>
      <c r="J70" s="48" t="str">
        <f>IF(AND(A70&lt;=様式93_処遇改善!$V$49,様式93_処遇改善!$V$49&lt;リスト!B70),"該当","")</f>
        <v/>
      </c>
      <c r="K70" s="48" t="s">
        <v>215</v>
      </c>
    </row>
    <row r="71" spans="1:11" x14ac:dyDescent="0.45">
      <c r="A71" s="48">
        <v>67.5</v>
      </c>
      <c r="B71" s="48">
        <v>68.5</v>
      </c>
      <c r="C71" s="48" t="s">
        <v>214</v>
      </c>
      <c r="D71" s="48">
        <v>68</v>
      </c>
      <c r="F71" s="48" t="e">
        <f>様式93_処遇改善!$I$49-A71</f>
        <v>#VALUE!</v>
      </c>
      <c r="G71" s="48" t="e">
        <f>様式93_処遇改善!$I$49-B71</f>
        <v>#VALUE!</v>
      </c>
      <c r="H71" s="48" t="e">
        <f t="shared" si="2"/>
        <v>#VALUE!</v>
      </c>
      <c r="I71" s="48" t="e">
        <f>IF(様式93_処遇改善!$I$49=B71,"",IF(H71&lt;=0,"該当",""))</f>
        <v>#VALUE!</v>
      </c>
      <c r="J71" s="48" t="str">
        <f>IF(AND(A71&lt;=様式93_処遇改善!$V$49,様式93_処遇改善!$V$49&lt;リスト!B71),"該当","")</f>
        <v/>
      </c>
      <c r="K71" s="48" t="s">
        <v>214</v>
      </c>
    </row>
    <row r="72" spans="1:11" x14ac:dyDescent="0.45">
      <c r="A72" s="48">
        <v>68.5</v>
      </c>
      <c r="B72" s="48">
        <v>69.5</v>
      </c>
      <c r="C72" s="48" t="s">
        <v>213</v>
      </c>
      <c r="D72" s="48">
        <v>69</v>
      </c>
      <c r="F72" s="48" t="e">
        <f>様式93_処遇改善!$I$49-A72</f>
        <v>#VALUE!</v>
      </c>
      <c r="G72" s="48" t="e">
        <f>様式93_処遇改善!$I$49-B72</f>
        <v>#VALUE!</v>
      </c>
      <c r="H72" s="48" t="e">
        <f t="shared" si="2"/>
        <v>#VALUE!</v>
      </c>
      <c r="I72" s="48" t="e">
        <f>IF(様式93_処遇改善!$I$49=B72,"",IF(H72&lt;=0,"該当",""))</f>
        <v>#VALUE!</v>
      </c>
      <c r="J72" s="48" t="str">
        <f>IF(AND(A72&lt;=様式93_処遇改善!$V$49,様式93_処遇改善!$V$49&lt;リスト!B72),"該当","")</f>
        <v/>
      </c>
      <c r="K72" s="48" t="s">
        <v>213</v>
      </c>
    </row>
    <row r="73" spans="1:11" x14ac:dyDescent="0.45">
      <c r="A73" s="48">
        <v>69.5</v>
      </c>
      <c r="B73" s="48">
        <v>70.5</v>
      </c>
      <c r="C73" s="48" t="s">
        <v>212</v>
      </c>
      <c r="D73" s="48">
        <v>70</v>
      </c>
      <c r="F73" s="48" t="e">
        <f>様式93_処遇改善!$I$49-A73</f>
        <v>#VALUE!</v>
      </c>
      <c r="G73" s="48" t="e">
        <f>様式93_処遇改善!$I$49-B73</f>
        <v>#VALUE!</v>
      </c>
      <c r="H73" s="48" t="e">
        <f t="shared" si="2"/>
        <v>#VALUE!</v>
      </c>
      <c r="I73" s="48" t="e">
        <f>IF(様式93_処遇改善!$I$49=B73,"",IF(H73&lt;=0,"該当",""))</f>
        <v>#VALUE!</v>
      </c>
      <c r="J73" s="48" t="str">
        <f>IF(AND(A73&lt;=様式93_処遇改善!$V$49,様式93_処遇改善!$V$49&lt;リスト!B73),"該当","")</f>
        <v/>
      </c>
      <c r="K73" s="48" t="s">
        <v>212</v>
      </c>
    </row>
    <row r="74" spans="1:11" x14ac:dyDescent="0.45">
      <c r="A74" s="48">
        <v>70.5</v>
      </c>
      <c r="B74" s="48">
        <v>71.5</v>
      </c>
      <c r="C74" s="48" t="s">
        <v>211</v>
      </c>
      <c r="D74" s="48">
        <v>71</v>
      </c>
      <c r="F74" s="48" t="e">
        <f>様式93_処遇改善!$I$49-A74</f>
        <v>#VALUE!</v>
      </c>
      <c r="G74" s="48" t="e">
        <f>様式93_処遇改善!$I$49-B74</f>
        <v>#VALUE!</v>
      </c>
      <c r="H74" s="48" t="e">
        <f t="shared" si="2"/>
        <v>#VALUE!</v>
      </c>
      <c r="I74" s="48" t="e">
        <f>IF(様式93_処遇改善!$I$49=B74,"",IF(H74&lt;=0,"該当",""))</f>
        <v>#VALUE!</v>
      </c>
      <c r="J74" s="48" t="str">
        <f>IF(AND(A74&lt;=様式93_処遇改善!$V$49,様式93_処遇改善!$V$49&lt;リスト!B74),"該当","")</f>
        <v/>
      </c>
      <c r="K74" s="48" t="s">
        <v>211</v>
      </c>
    </row>
    <row r="75" spans="1:11" x14ac:dyDescent="0.45">
      <c r="A75" s="48">
        <v>71.5</v>
      </c>
      <c r="B75" s="48">
        <v>72.5</v>
      </c>
      <c r="C75" s="48" t="s">
        <v>210</v>
      </c>
      <c r="D75" s="48">
        <v>72</v>
      </c>
      <c r="F75" s="48" t="e">
        <f>様式93_処遇改善!$I$49-A75</f>
        <v>#VALUE!</v>
      </c>
      <c r="G75" s="48" t="e">
        <f>様式93_処遇改善!$I$49-B75</f>
        <v>#VALUE!</v>
      </c>
      <c r="H75" s="48" t="e">
        <f t="shared" si="2"/>
        <v>#VALUE!</v>
      </c>
      <c r="I75" s="48" t="e">
        <f>IF(様式93_処遇改善!$I$49=B75,"",IF(H75&lt;=0,"該当",""))</f>
        <v>#VALUE!</v>
      </c>
      <c r="J75" s="48" t="str">
        <f>IF(AND(A75&lt;=様式93_処遇改善!$V$49,様式93_処遇改善!$V$49&lt;リスト!B75),"該当","")</f>
        <v/>
      </c>
      <c r="K75" s="48" t="s">
        <v>210</v>
      </c>
    </row>
    <row r="76" spans="1:11" x14ac:dyDescent="0.45">
      <c r="A76" s="48">
        <v>72.5</v>
      </c>
      <c r="B76" s="48">
        <v>73.5</v>
      </c>
      <c r="C76" s="48" t="s">
        <v>209</v>
      </c>
      <c r="D76" s="48">
        <v>73</v>
      </c>
      <c r="F76" s="48" t="e">
        <f>様式93_処遇改善!$I$49-A76</f>
        <v>#VALUE!</v>
      </c>
      <c r="G76" s="48" t="e">
        <f>様式93_処遇改善!$I$49-B76</f>
        <v>#VALUE!</v>
      </c>
      <c r="H76" s="48" t="e">
        <f t="shared" si="2"/>
        <v>#VALUE!</v>
      </c>
      <c r="I76" s="48" t="e">
        <f>IF(様式93_処遇改善!$I$49=B76,"",IF(H76&lt;=0,"該当",""))</f>
        <v>#VALUE!</v>
      </c>
      <c r="J76" s="48" t="str">
        <f>IF(AND(A76&lt;=様式93_処遇改善!$V$49,様式93_処遇改善!$V$49&lt;リスト!B76),"該当","")</f>
        <v/>
      </c>
      <c r="K76" s="48" t="s">
        <v>209</v>
      </c>
    </row>
    <row r="77" spans="1:11" x14ac:dyDescent="0.45">
      <c r="A77" s="48">
        <v>73.5</v>
      </c>
      <c r="B77" s="48">
        <v>74.5</v>
      </c>
      <c r="C77" s="48" t="s">
        <v>208</v>
      </c>
      <c r="D77" s="48">
        <v>74</v>
      </c>
      <c r="F77" s="48" t="e">
        <f>様式93_処遇改善!$I$49-A77</f>
        <v>#VALUE!</v>
      </c>
      <c r="G77" s="48" t="e">
        <f>様式93_処遇改善!$I$49-B77</f>
        <v>#VALUE!</v>
      </c>
      <c r="H77" s="48" t="e">
        <f t="shared" si="2"/>
        <v>#VALUE!</v>
      </c>
      <c r="I77" s="48" t="e">
        <f>IF(様式93_処遇改善!$I$49=B77,"",IF(H77&lt;=0,"該当",""))</f>
        <v>#VALUE!</v>
      </c>
      <c r="J77" s="48" t="str">
        <f>IF(AND(A77&lt;=様式93_処遇改善!$V$49,様式93_処遇改善!$V$49&lt;リスト!B77),"該当","")</f>
        <v/>
      </c>
      <c r="K77" s="48" t="s">
        <v>208</v>
      </c>
    </row>
    <row r="78" spans="1:11" x14ac:dyDescent="0.45">
      <c r="A78" s="48">
        <v>74.5</v>
      </c>
      <c r="B78" s="48">
        <v>75.5</v>
      </c>
      <c r="C78" s="48" t="s">
        <v>207</v>
      </c>
      <c r="D78" s="48">
        <v>75</v>
      </c>
      <c r="F78" s="48" t="e">
        <f>様式93_処遇改善!$I$49-A78</f>
        <v>#VALUE!</v>
      </c>
      <c r="G78" s="48" t="e">
        <f>様式93_処遇改善!$I$49-B78</f>
        <v>#VALUE!</v>
      </c>
      <c r="H78" s="48" t="e">
        <f t="shared" si="2"/>
        <v>#VALUE!</v>
      </c>
      <c r="I78" s="48" t="e">
        <f>IF(様式93_処遇改善!$I$49=B78,"",IF(H78&lt;=0,"該当",""))</f>
        <v>#VALUE!</v>
      </c>
      <c r="J78" s="48" t="str">
        <f>IF(AND(A78&lt;=様式93_処遇改善!$V$49,様式93_処遇改善!$V$49&lt;リスト!B78),"該当","")</f>
        <v/>
      </c>
      <c r="K78" s="48" t="s">
        <v>207</v>
      </c>
    </row>
    <row r="79" spans="1:11" x14ac:dyDescent="0.45">
      <c r="A79" s="48">
        <v>75.5</v>
      </c>
      <c r="B79" s="48">
        <v>76.5</v>
      </c>
      <c r="C79" s="48" t="s">
        <v>206</v>
      </c>
      <c r="D79" s="48">
        <v>76</v>
      </c>
      <c r="F79" s="48" t="e">
        <f>様式93_処遇改善!$I$49-A79</f>
        <v>#VALUE!</v>
      </c>
      <c r="G79" s="48" t="e">
        <f>様式93_処遇改善!$I$49-B79</f>
        <v>#VALUE!</v>
      </c>
      <c r="H79" s="48" t="e">
        <f t="shared" si="2"/>
        <v>#VALUE!</v>
      </c>
      <c r="I79" s="48" t="e">
        <f>IF(様式93_処遇改善!$I$49=B79,"",IF(H79&lt;=0,"該当",""))</f>
        <v>#VALUE!</v>
      </c>
      <c r="J79" s="48" t="str">
        <f>IF(AND(A79&lt;=様式93_処遇改善!$V$49,様式93_処遇改善!$V$49&lt;リスト!B79),"該当","")</f>
        <v/>
      </c>
      <c r="K79" s="48" t="s">
        <v>206</v>
      </c>
    </row>
    <row r="80" spans="1:11" x14ac:dyDescent="0.45">
      <c r="A80" s="48">
        <v>76.5</v>
      </c>
      <c r="B80" s="48">
        <v>77.5</v>
      </c>
      <c r="C80" s="48" t="s">
        <v>205</v>
      </c>
      <c r="D80" s="48">
        <v>77</v>
      </c>
      <c r="F80" s="48" t="e">
        <f>様式93_処遇改善!$I$49-A80</f>
        <v>#VALUE!</v>
      </c>
      <c r="G80" s="48" t="e">
        <f>様式93_処遇改善!$I$49-B80</f>
        <v>#VALUE!</v>
      </c>
      <c r="H80" s="48" t="e">
        <f t="shared" si="2"/>
        <v>#VALUE!</v>
      </c>
      <c r="I80" s="48" t="e">
        <f>IF(様式93_処遇改善!$I$49=B80,"",IF(H80&lt;=0,"該当",""))</f>
        <v>#VALUE!</v>
      </c>
      <c r="J80" s="48" t="str">
        <f>IF(AND(A80&lt;=様式93_処遇改善!$V$49,様式93_処遇改善!$V$49&lt;リスト!B80),"該当","")</f>
        <v/>
      </c>
      <c r="K80" s="48" t="s">
        <v>205</v>
      </c>
    </row>
    <row r="81" spans="1:11" x14ac:dyDescent="0.45">
      <c r="A81" s="48">
        <v>77.5</v>
      </c>
      <c r="B81" s="48">
        <v>78.5</v>
      </c>
      <c r="C81" s="48" t="s">
        <v>204</v>
      </c>
      <c r="D81" s="48">
        <v>78</v>
      </c>
      <c r="F81" s="48" t="e">
        <f>様式93_処遇改善!$I$49-A81</f>
        <v>#VALUE!</v>
      </c>
      <c r="G81" s="48" t="e">
        <f>様式93_処遇改善!$I$49-B81</f>
        <v>#VALUE!</v>
      </c>
      <c r="H81" s="48" t="e">
        <f t="shared" si="2"/>
        <v>#VALUE!</v>
      </c>
      <c r="I81" s="48" t="e">
        <f>IF(様式93_処遇改善!$I$49=B81,"",IF(H81&lt;=0,"該当",""))</f>
        <v>#VALUE!</v>
      </c>
      <c r="J81" s="48" t="str">
        <f>IF(AND(A81&lt;=様式93_処遇改善!$V$49,様式93_処遇改善!$V$49&lt;リスト!B81),"該当","")</f>
        <v/>
      </c>
      <c r="K81" s="48" t="s">
        <v>204</v>
      </c>
    </row>
    <row r="82" spans="1:11" x14ac:dyDescent="0.45">
      <c r="A82" s="48">
        <v>78.5</v>
      </c>
      <c r="B82" s="48">
        <v>79.5</v>
      </c>
      <c r="C82" s="48" t="s">
        <v>203</v>
      </c>
      <c r="D82" s="48">
        <v>79</v>
      </c>
      <c r="F82" s="48" t="e">
        <f>様式93_処遇改善!$I$49-A82</f>
        <v>#VALUE!</v>
      </c>
      <c r="G82" s="48" t="e">
        <f>様式93_処遇改善!$I$49-B82</f>
        <v>#VALUE!</v>
      </c>
      <c r="H82" s="48" t="e">
        <f t="shared" si="2"/>
        <v>#VALUE!</v>
      </c>
      <c r="I82" s="48" t="e">
        <f>IF(様式93_処遇改善!$I$49=B82,"",IF(H82&lt;=0,"該当",""))</f>
        <v>#VALUE!</v>
      </c>
      <c r="J82" s="48" t="str">
        <f>IF(AND(A82&lt;=様式93_処遇改善!$V$49,様式93_処遇改善!$V$49&lt;リスト!B82),"該当","")</f>
        <v/>
      </c>
      <c r="K82" s="48" t="s">
        <v>203</v>
      </c>
    </row>
    <row r="83" spans="1:11" x14ac:dyDescent="0.45">
      <c r="A83" s="48">
        <v>79.5</v>
      </c>
      <c r="B83" s="48">
        <v>80.5</v>
      </c>
      <c r="C83" s="48" t="s">
        <v>202</v>
      </c>
      <c r="D83" s="48">
        <v>80</v>
      </c>
      <c r="F83" s="48" t="e">
        <f>様式93_処遇改善!$I$49-A83</f>
        <v>#VALUE!</v>
      </c>
      <c r="G83" s="48" t="e">
        <f>様式93_処遇改善!$I$49-B83</f>
        <v>#VALUE!</v>
      </c>
      <c r="H83" s="48" t="e">
        <f t="shared" si="2"/>
        <v>#VALUE!</v>
      </c>
      <c r="I83" s="48" t="e">
        <f>IF(様式93_処遇改善!$I$49=B83,"",IF(H83&lt;=0,"該当",""))</f>
        <v>#VALUE!</v>
      </c>
      <c r="J83" s="48" t="str">
        <f>IF(AND(A83&lt;=様式93_処遇改善!$V$49,様式93_処遇改善!$V$49&lt;リスト!B83),"該当","")</f>
        <v/>
      </c>
      <c r="K83" s="48" t="s">
        <v>202</v>
      </c>
    </row>
    <row r="84" spans="1:11" x14ac:dyDescent="0.45">
      <c r="A84" s="48">
        <v>80.5</v>
      </c>
      <c r="B84" s="48">
        <v>81.5</v>
      </c>
      <c r="C84" s="48" t="s">
        <v>201</v>
      </c>
      <c r="D84" s="48">
        <v>81</v>
      </c>
      <c r="F84" s="48" t="e">
        <f>様式93_処遇改善!$I$49-A84</f>
        <v>#VALUE!</v>
      </c>
      <c r="G84" s="48" t="e">
        <f>様式93_処遇改善!$I$49-B84</f>
        <v>#VALUE!</v>
      </c>
      <c r="H84" s="48" t="e">
        <f t="shared" si="2"/>
        <v>#VALUE!</v>
      </c>
      <c r="I84" s="48" t="e">
        <f>IF(様式93_処遇改善!$I$49=B84,"",IF(H84&lt;=0,"該当",""))</f>
        <v>#VALUE!</v>
      </c>
      <c r="J84" s="48" t="str">
        <f>IF(AND(A84&lt;=様式93_処遇改善!$V$49,様式93_処遇改善!$V$49&lt;リスト!B84),"該当","")</f>
        <v/>
      </c>
      <c r="K84" s="48" t="s">
        <v>201</v>
      </c>
    </row>
    <row r="85" spans="1:11" x14ac:dyDescent="0.45">
      <c r="A85" s="48">
        <v>81.5</v>
      </c>
      <c r="B85" s="48">
        <v>82.5</v>
      </c>
      <c r="C85" s="48" t="s">
        <v>200</v>
      </c>
      <c r="D85" s="48">
        <v>82</v>
      </c>
      <c r="F85" s="48" t="e">
        <f>様式93_処遇改善!$I$49-A85</f>
        <v>#VALUE!</v>
      </c>
      <c r="G85" s="48" t="e">
        <f>様式93_処遇改善!$I$49-B85</f>
        <v>#VALUE!</v>
      </c>
      <c r="H85" s="48" t="e">
        <f t="shared" si="2"/>
        <v>#VALUE!</v>
      </c>
      <c r="I85" s="48" t="e">
        <f>IF(様式93_処遇改善!$I$49=B85,"",IF(H85&lt;=0,"該当",""))</f>
        <v>#VALUE!</v>
      </c>
      <c r="J85" s="48" t="str">
        <f>IF(AND(A85&lt;=様式93_処遇改善!$V$49,様式93_処遇改善!$V$49&lt;リスト!B85),"該当","")</f>
        <v/>
      </c>
      <c r="K85" s="48" t="s">
        <v>200</v>
      </c>
    </row>
    <row r="86" spans="1:11" x14ac:dyDescent="0.45">
      <c r="A86" s="48">
        <v>82.5</v>
      </c>
      <c r="B86" s="48">
        <v>83.5</v>
      </c>
      <c r="C86" s="48" t="s">
        <v>199</v>
      </c>
      <c r="D86" s="48">
        <v>83</v>
      </c>
      <c r="F86" s="48" t="e">
        <f>様式93_処遇改善!$I$49-A86</f>
        <v>#VALUE!</v>
      </c>
      <c r="G86" s="48" t="e">
        <f>様式93_処遇改善!$I$49-B86</f>
        <v>#VALUE!</v>
      </c>
      <c r="H86" s="48" t="e">
        <f t="shared" si="2"/>
        <v>#VALUE!</v>
      </c>
      <c r="I86" s="48" t="e">
        <f>IF(様式93_処遇改善!$I$49=B86,"",IF(H86&lt;=0,"該当",""))</f>
        <v>#VALUE!</v>
      </c>
      <c r="J86" s="48" t="str">
        <f>IF(AND(A86&lt;=様式93_処遇改善!$V$49,様式93_処遇改善!$V$49&lt;リスト!B86),"該当","")</f>
        <v/>
      </c>
      <c r="K86" s="48" t="s">
        <v>199</v>
      </c>
    </row>
    <row r="87" spans="1:11" x14ac:dyDescent="0.45">
      <c r="A87" s="48">
        <v>83.5</v>
      </c>
      <c r="B87" s="48">
        <v>84.5</v>
      </c>
      <c r="C87" s="48" t="s">
        <v>198</v>
      </c>
      <c r="D87" s="48">
        <v>84</v>
      </c>
      <c r="F87" s="48" t="e">
        <f>様式93_処遇改善!$I$49-A87</f>
        <v>#VALUE!</v>
      </c>
      <c r="G87" s="48" t="e">
        <f>様式93_処遇改善!$I$49-B87</f>
        <v>#VALUE!</v>
      </c>
      <c r="H87" s="48" t="e">
        <f t="shared" si="2"/>
        <v>#VALUE!</v>
      </c>
      <c r="I87" s="48" t="e">
        <f>IF(様式93_処遇改善!$I$49=B87,"",IF(H87&lt;=0,"該当",""))</f>
        <v>#VALUE!</v>
      </c>
      <c r="J87" s="48" t="str">
        <f>IF(AND(A87&lt;=様式93_処遇改善!$V$49,様式93_処遇改善!$V$49&lt;リスト!B87),"該当","")</f>
        <v/>
      </c>
      <c r="K87" s="48" t="s">
        <v>198</v>
      </c>
    </row>
    <row r="88" spans="1:11" x14ac:dyDescent="0.45">
      <c r="A88" s="48">
        <v>84.5</v>
      </c>
      <c r="B88" s="48">
        <v>85.5</v>
      </c>
      <c r="C88" s="48" t="s">
        <v>197</v>
      </c>
      <c r="D88" s="48">
        <v>85</v>
      </c>
      <c r="F88" s="48" t="e">
        <f>様式93_処遇改善!$I$49-A88</f>
        <v>#VALUE!</v>
      </c>
      <c r="G88" s="48" t="e">
        <f>様式93_処遇改善!$I$49-B88</f>
        <v>#VALUE!</v>
      </c>
      <c r="H88" s="48" t="e">
        <f t="shared" si="2"/>
        <v>#VALUE!</v>
      </c>
      <c r="I88" s="48" t="e">
        <f>IF(様式93_処遇改善!$I$49=B88,"",IF(H88&lt;=0,"該当",""))</f>
        <v>#VALUE!</v>
      </c>
      <c r="J88" s="48" t="str">
        <f>IF(AND(A88&lt;=様式93_処遇改善!$V$49,様式93_処遇改善!$V$49&lt;リスト!B88),"該当","")</f>
        <v/>
      </c>
      <c r="K88" s="48" t="s">
        <v>197</v>
      </c>
    </row>
    <row r="89" spans="1:11" x14ac:dyDescent="0.45">
      <c r="A89" s="48">
        <v>85.5</v>
      </c>
      <c r="B89" s="48">
        <v>86.5</v>
      </c>
      <c r="C89" s="48" t="s">
        <v>196</v>
      </c>
      <c r="D89" s="48">
        <v>86</v>
      </c>
      <c r="F89" s="48" t="e">
        <f>様式93_処遇改善!$I$49-A89</f>
        <v>#VALUE!</v>
      </c>
      <c r="G89" s="48" t="e">
        <f>様式93_処遇改善!$I$49-B89</f>
        <v>#VALUE!</v>
      </c>
      <c r="H89" s="48" t="e">
        <f t="shared" si="2"/>
        <v>#VALUE!</v>
      </c>
      <c r="I89" s="48" t="e">
        <f>IF(様式93_処遇改善!$I$49=B89,"",IF(H89&lt;=0,"該当",""))</f>
        <v>#VALUE!</v>
      </c>
      <c r="J89" s="48" t="str">
        <f>IF(AND(A89&lt;=様式93_処遇改善!$V$49,様式93_処遇改善!$V$49&lt;リスト!B89),"該当","")</f>
        <v/>
      </c>
      <c r="K89" s="48" t="s">
        <v>196</v>
      </c>
    </row>
    <row r="90" spans="1:11" x14ac:dyDescent="0.45">
      <c r="A90" s="48">
        <v>86.5</v>
      </c>
      <c r="B90" s="48">
        <v>87.5</v>
      </c>
      <c r="C90" s="48" t="s">
        <v>195</v>
      </c>
      <c r="D90" s="48">
        <v>87</v>
      </c>
      <c r="F90" s="48" t="e">
        <f>様式93_処遇改善!$I$49-A90</f>
        <v>#VALUE!</v>
      </c>
      <c r="G90" s="48" t="e">
        <f>様式93_処遇改善!$I$49-B90</f>
        <v>#VALUE!</v>
      </c>
      <c r="H90" s="48" t="e">
        <f t="shared" si="2"/>
        <v>#VALUE!</v>
      </c>
      <c r="I90" s="48" t="e">
        <f>IF(様式93_処遇改善!$I$49=B90,"",IF(H90&lt;=0,"該当",""))</f>
        <v>#VALUE!</v>
      </c>
      <c r="J90" s="48" t="str">
        <f>IF(AND(A90&lt;=様式93_処遇改善!$V$49,様式93_処遇改善!$V$49&lt;リスト!B90),"該当","")</f>
        <v/>
      </c>
      <c r="K90" s="48" t="s">
        <v>195</v>
      </c>
    </row>
    <row r="91" spans="1:11" x14ac:dyDescent="0.45">
      <c r="A91" s="48">
        <v>87.5</v>
      </c>
      <c r="B91" s="48">
        <v>88.5</v>
      </c>
      <c r="C91" s="48" t="s">
        <v>194</v>
      </c>
      <c r="D91" s="48">
        <v>88</v>
      </c>
      <c r="F91" s="48" t="e">
        <f>様式93_処遇改善!$I$49-A91</f>
        <v>#VALUE!</v>
      </c>
      <c r="G91" s="48" t="e">
        <f>様式93_処遇改善!$I$49-B91</f>
        <v>#VALUE!</v>
      </c>
      <c r="H91" s="48" t="e">
        <f t="shared" si="2"/>
        <v>#VALUE!</v>
      </c>
      <c r="I91" s="48" t="e">
        <f>IF(様式93_処遇改善!$I$49=B91,"",IF(H91&lt;=0,"該当",""))</f>
        <v>#VALUE!</v>
      </c>
      <c r="J91" s="48" t="str">
        <f>IF(AND(A91&lt;=様式93_処遇改善!$V$49,様式93_処遇改善!$V$49&lt;リスト!B91),"該当","")</f>
        <v/>
      </c>
      <c r="K91" s="48" t="s">
        <v>194</v>
      </c>
    </row>
    <row r="92" spans="1:11" x14ac:dyDescent="0.45">
      <c r="A92" s="48">
        <v>88.5</v>
      </c>
      <c r="B92" s="48">
        <v>89.5</v>
      </c>
      <c r="C92" s="48" t="s">
        <v>193</v>
      </c>
      <c r="D92" s="48">
        <v>89</v>
      </c>
      <c r="F92" s="48" t="e">
        <f>様式93_処遇改善!$I$49-A92</f>
        <v>#VALUE!</v>
      </c>
      <c r="G92" s="48" t="e">
        <f>様式93_処遇改善!$I$49-B92</f>
        <v>#VALUE!</v>
      </c>
      <c r="H92" s="48" t="e">
        <f t="shared" si="2"/>
        <v>#VALUE!</v>
      </c>
      <c r="I92" s="48" t="e">
        <f>IF(様式93_処遇改善!$I$49=B92,"",IF(H92&lt;=0,"該当",""))</f>
        <v>#VALUE!</v>
      </c>
      <c r="J92" s="48" t="str">
        <f>IF(AND(A92&lt;=様式93_処遇改善!$V$49,様式93_処遇改善!$V$49&lt;リスト!B92),"該当","")</f>
        <v/>
      </c>
      <c r="K92" s="48" t="s">
        <v>193</v>
      </c>
    </row>
    <row r="93" spans="1:11" x14ac:dyDescent="0.45">
      <c r="A93" s="48">
        <v>89.5</v>
      </c>
      <c r="B93" s="48">
        <v>90.5</v>
      </c>
      <c r="C93" s="48" t="s">
        <v>192</v>
      </c>
      <c r="D93" s="48">
        <v>90</v>
      </c>
      <c r="F93" s="48" t="e">
        <f>様式93_処遇改善!$I$49-A93</f>
        <v>#VALUE!</v>
      </c>
      <c r="G93" s="48" t="e">
        <f>様式93_処遇改善!$I$49-B93</f>
        <v>#VALUE!</v>
      </c>
      <c r="H93" s="48" t="e">
        <f t="shared" si="2"/>
        <v>#VALUE!</v>
      </c>
      <c r="I93" s="48" t="e">
        <f>IF(様式93_処遇改善!$I$49=B93,"",IF(H93&lt;=0,"該当",""))</f>
        <v>#VALUE!</v>
      </c>
      <c r="J93" s="48" t="str">
        <f>IF(AND(A93&lt;=様式93_処遇改善!$V$49,様式93_処遇改善!$V$49&lt;リスト!B93),"該当","")</f>
        <v/>
      </c>
      <c r="K93" s="48" t="s">
        <v>192</v>
      </c>
    </row>
    <row r="94" spans="1:11" x14ac:dyDescent="0.45">
      <c r="A94" s="48">
        <v>90.5</v>
      </c>
      <c r="B94" s="48">
        <v>91.5</v>
      </c>
      <c r="C94" s="48" t="s">
        <v>191</v>
      </c>
      <c r="D94" s="48">
        <v>91</v>
      </c>
      <c r="F94" s="48" t="e">
        <f>様式93_処遇改善!$I$49-A94</f>
        <v>#VALUE!</v>
      </c>
      <c r="G94" s="48" t="e">
        <f>様式93_処遇改善!$I$49-B94</f>
        <v>#VALUE!</v>
      </c>
      <c r="H94" s="48" t="e">
        <f t="shared" si="2"/>
        <v>#VALUE!</v>
      </c>
      <c r="I94" s="48" t="e">
        <f>IF(様式93_処遇改善!$I$49=B94,"",IF(H94&lt;=0,"該当",""))</f>
        <v>#VALUE!</v>
      </c>
      <c r="J94" s="48" t="str">
        <f>IF(AND(A94&lt;=様式93_処遇改善!$V$49,様式93_処遇改善!$V$49&lt;リスト!B94),"該当","")</f>
        <v/>
      </c>
      <c r="K94" s="48" t="s">
        <v>191</v>
      </c>
    </row>
    <row r="95" spans="1:11" x14ac:dyDescent="0.45">
      <c r="A95" s="48">
        <v>91.5</v>
      </c>
      <c r="B95" s="48">
        <v>92.5</v>
      </c>
      <c r="C95" s="48" t="s">
        <v>190</v>
      </c>
      <c r="D95" s="48">
        <v>92</v>
      </c>
      <c r="F95" s="48" t="e">
        <f>様式93_処遇改善!$I$49-A95</f>
        <v>#VALUE!</v>
      </c>
      <c r="G95" s="48" t="e">
        <f>様式93_処遇改善!$I$49-B95</f>
        <v>#VALUE!</v>
      </c>
      <c r="H95" s="48" t="e">
        <f t="shared" si="2"/>
        <v>#VALUE!</v>
      </c>
      <c r="I95" s="48" t="e">
        <f>IF(様式93_処遇改善!$I$49=B95,"",IF(H95&lt;=0,"該当",""))</f>
        <v>#VALUE!</v>
      </c>
      <c r="J95" s="48" t="str">
        <f>IF(AND(A95&lt;=様式93_処遇改善!$V$49,様式93_処遇改善!$V$49&lt;リスト!B95),"該当","")</f>
        <v/>
      </c>
      <c r="K95" s="48" t="s">
        <v>190</v>
      </c>
    </row>
    <row r="96" spans="1:11" x14ac:dyDescent="0.45">
      <c r="A96" s="48">
        <v>92.5</v>
      </c>
      <c r="B96" s="48">
        <v>93.5</v>
      </c>
      <c r="C96" s="48" t="s">
        <v>189</v>
      </c>
      <c r="D96" s="48">
        <v>93</v>
      </c>
      <c r="F96" s="48" t="e">
        <f>様式93_処遇改善!$I$49-A96</f>
        <v>#VALUE!</v>
      </c>
      <c r="G96" s="48" t="e">
        <f>様式93_処遇改善!$I$49-B96</f>
        <v>#VALUE!</v>
      </c>
      <c r="H96" s="48" t="e">
        <f t="shared" si="2"/>
        <v>#VALUE!</v>
      </c>
      <c r="I96" s="48" t="e">
        <f>IF(様式93_処遇改善!$I$49=B96,"",IF(H96&lt;=0,"該当",""))</f>
        <v>#VALUE!</v>
      </c>
      <c r="J96" s="48" t="str">
        <f>IF(AND(A96&lt;=様式93_処遇改善!$V$49,様式93_処遇改善!$V$49&lt;リスト!B96),"該当","")</f>
        <v/>
      </c>
      <c r="K96" s="48" t="s">
        <v>189</v>
      </c>
    </row>
    <row r="97" spans="1:11" x14ac:dyDescent="0.45">
      <c r="A97" s="48">
        <v>93.5</v>
      </c>
      <c r="B97" s="48">
        <v>94.5</v>
      </c>
      <c r="C97" s="48" t="s">
        <v>188</v>
      </c>
      <c r="D97" s="48">
        <v>94</v>
      </c>
      <c r="F97" s="48" t="e">
        <f>様式93_処遇改善!$I$49-A97</f>
        <v>#VALUE!</v>
      </c>
      <c r="G97" s="48" t="e">
        <f>様式93_処遇改善!$I$49-B97</f>
        <v>#VALUE!</v>
      </c>
      <c r="H97" s="48" t="e">
        <f t="shared" si="2"/>
        <v>#VALUE!</v>
      </c>
      <c r="I97" s="48" t="e">
        <f>IF(様式93_処遇改善!$I$49=B97,"",IF(H97&lt;=0,"該当",""))</f>
        <v>#VALUE!</v>
      </c>
      <c r="J97" s="48" t="str">
        <f>IF(AND(A97&lt;=様式93_処遇改善!$V$49,様式93_処遇改善!$V$49&lt;リスト!B97),"該当","")</f>
        <v/>
      </c>
      <c r="K97" s="48" t="s">
        <v>188</v>
      </c>
    </row>
    <row r="98" spans="1:11" x14ac:dyDescent="0.45">
      <c r="A98" s="48">
        <v>94.5</v>
      </c>
      <c r="B98" s="48">
        <v>95.5</v>
      </c>
      <c r="C98" s="48" t="s">
        <v>187</v>
      </c>
      <c r="D98" s="48">
        <v>95</v>
      </c>
      <c r="F98" s="48" t="e">
        <f>様式93_処遇改善!$I$49-A98</f>
        <v>#VALUE!</v>
      </c>
      <c r="G98" s="48" t="e">
        <f>様式93_処遇改善!$I$49-B98</f>
        <v>#VALUE!</v>
      </c>
      <c r="H98" s="48" t="e">
        <f t="shared" si="2"/>
        <v>#VALUE!</v>
      </c>
      <c r="I98" s="48" t="e">
        <f>IF(様式93_処遇改善!$I$49=B98,"",IF(H98&lt;=0,"該当",""))</f>
        <v>#VALUE!</v>
      </c>
      <c r="J98" s="48" t="str">
        <f>IF(AND(A98&lt;=様式93_処遇改善!$V$49,様式93_処遇改善!$V$49&lt;リスト!B98),"該当","")</f>
        <v/>
      </c>
      <c r="K98" s="48" t="s">
        <v>187</v>
      </c>
    </row>
    <row r="99" spans="1:11" x14ac:dyDescent="0.45">
      <c r="A99" s="48">
        <v>95.5</v>
      </c>
      <c r="B99" s="48">
        <v>96.5</v>
      </c>
      <c r="C99" s="48" t="s">
        <v>186</v>
      </c>
      <c r="D99" s="48">
        <v>96</v>
      </c>
      <c r="F99" s="48" t="e">
        <f>様式93_処遇改善!$I$49-A99</f>
        <v>#VALUE!</v>
      </c>
      <c r="G99" s="48" t="e">
        <f>様式93_処遇改善!$I$49-B99</f>
        <v>#VALUE!</v>
      </c>
      <c r="H99" s="48" t="e">
        <f t="shared" si="2"/>
        <v>#VALUE!</v>
      </c>
      <c r="I99" s="48" t="e">
        <f>IF(様式93_処遇改善!$I$49=B99,"",IF(H99&lt;=0,"該当",""))</f>
        <v>#VALUE!</v>
      </c>
      <c r="J99" s="48" t="str">
        <f>IF(AND(A99&lt;=様式93_処遇改善!$V$49,様式93_処遇改善!$V$49&lt;リスト!B99),"該当","")</f>
        <v/>
      </c>
      <c r="K99" s="48" t="s">
        <v>186</v>
      </c>
    </row>
    <row r="100" spans="1:11" x14ac:dyDescent="0.45">
      <c r="A100" s="48">
        <v>96.5</v>
      </c>
      <c r="B100" s="48">
        <v>97.5</v>
      </c>
      <c r="C100" s="48" t="s">
        <v>185</v>
      </c>
      <c r="D100" s="48">
        <v>97</v>
      </c>
      <c r="F100" s="48" t="e">
        <f>様式93_処遇改善!$I$49-A100</f>
        <v>#VALUE!</v>
      </c>
      <c r="G100" s="48" t="e">
        <f>様式93_処遇改善!$I$49-B100</f>
        <v>#VALUE!</v>
      </c>
      <c r="H100" s="48" t="e">
        <f t="shared" ref="H100:H131" si="3">F100*G100</f>
        <v>#VALUE!</v>
      </c>
      <c r="I100" s="48" t="e">
        <f>IF(様式93_処遇改善!$I$49=B100,"",IF(H100&lt;=0,"該当",""))</f>
        <v>#VALUE!</v>
      </c>
      <c r="J100" s="48" t="str">
        <f>IF(AND(A100&lt;=様式93_処遇改善!$V$49,様式93_処遇改善!$V$49&lt;リスト!B100),"該当","")</f>
        <v/>
      </c>
      <c r="K100" s="48" t="s">
        <v>185</v>
      </c>
    </row>
    <row r="101" spans="1:11" x14ac:dyDescent="0.45">
      <c r="A101" s="48">
        <v>97.5</v>
      </c>
      <c r="B101" s="48">
        <v>98.5</v>
      </c>
      <c r="C101" s="48" t="s">
        <v>184</v>
      </c>
      <c r="D101" s="48">
        <v>98</v>
      </c>
      <c r="F101" s="48" t="e">
        <f>様式93_処遇改善!$I$49-A101</f>
        <v>#VALUE!</v>
      </c>
      <c r="G101" s="48" t="e">
        <f>様式93_処遇改善!$I$49-B101</f>
        <v>#VALUE!</v>
      </c>
      <c r="H101" s="48" t="e">
        <f t="shared" si="3"/>
        <v>#VALUE!</v>
      </c>
      <c r="I101" s="48" t="e">
        <f>IF(様式93_処遇改善!$I$49=B101,"",IF(H101&lt;=0,"該当",""))</f>
        <v>#VALUE!</v>
      </c>
      <c r="J101" s="48" t="str">
        <f>IF(AND(A101&lt;=様式93_処遇改善!$V$49,様式93_処遇改善!$V$49&lt;リスト!B101),"該当","")</f>
        <v/>
      </c>
      <c r="K101" s="48" t="s">
        <v>184</v>
      </c>
    </row>
    <row r="102" spans="1:11" x14ac:dyDescent="0.45">
      <c r="A102" s="48">
        <v>98.5</v>
      </c>
      <c r="B102" s="48">
        <v>99.5</v>
      </c>
      <c r="C102" s="48" t="s">
        <v>183</v>
      </c>
      <c r="D102" s="48">
        <v>99</v>
      </c>
      <c r="F102" s="48" t="e">
        <f>様式93_処遇改善!$I$49-A102</f>
        <v>#VALUE!</v>
      </c>
      <c r="G102" s="48" t="e">
        <f>様式93_処遇改善!$I$49-B102</f>
        <v>#VALUE!</v>
      </c>
      <c r="H102" s="48" t="e">
        <f t="shared" si="3"/>
        <v>#VALUE!</v>
      </c>
      <c r="I102" s="48" t="e">
        <f>IF(様式93_処遇改善!$I$49=B102,"",IF(H102&lt;=0,"該当",""))</f>
        <v>#VALUE!</v>
      </c>
      <c r="J102" s="48" t="str">
        <f>IF(AND(A102&lt;=様式93_処遇改善!$V$49,様式93_処遇改善!$V$49&lt;リスト!B102),"該当","")</f>
        <v/>
      </c>
      <c r="K102" s="48" t="s">
        <v>183</v>
      </c>
    </row>
    <row r="103" spans="1:11" x14ac:dyDescent="0.45">
      <c r="A103" s="48">
        <v>99.5</v>
      </c>
      <c r="B103" s="48">
        <v>100.5</v>
      </c>
      <c r="C103" s="48" t="s">
        <v>182</v>
      </c>
      <c r="D103" s="48">
        <v>100</v>
      </c>
      <c r="F103" s="48" t="e">
        <f>様式93_処遇改善!$I$49-A103</f>
        <v>#VALUE!</v>
      </c>
      <c r="G103" s="48" t="e">
        <f>様式93_処遇改善!$I$49-B103</f>
        <v>#VALUE!</v>
      </c>
      <c r="H103" s="48" t="e">
        <f t="shared" si="3"/>
        <v>#VALUE!</v>
      </c>
      <c r="I103" s="48" t="e">
        <f>IF(様式93_処遇改善!$I$49=B103,"",IF(H103&lt;=0,"該当",""))</f>
        <v>#VALUE!</v>
      </c>
      <c r="J103" s="48" t="str">
        <f>IF(AND(A103&lt;=様式93_処遇改善!$V$49,様式93_処遇改善!$V$49&lt;リスト!B103),"該当","")</f>
        <v/>
      </c>
      <c r="K103" s="48" t="s">
        <v>182</v>
      </c>
    </row>
    <row r="104" spans="1:11" x14ac:dyDescent="0.45">
      <c r="A104" s="48">
        <v>100.5</v>
      </c>
      <c r="B104" s="48">
        <v>101.5</v>
      </c>
      <c r="C104" s="48" t="s">
        <v>181</v>
      </c>
      <c r="D104" s="48">
        <v>101</v>
      </c>
      <c r="F104" s="48" t="e">
        <f>様式93_処遇改善!$I$49-A104</f>
        <v>#VALUE!</v>
      </c>
      <c r="G104" s="48" t="e">
        <f>様式93_処遇改善!$I$49-B104</f>
        <v>#VALUE!</v>
      </c>
      <c r="H104" s="48" t="e">
        <f t="shared" si="3"/>
        <v>#VALUE!</v>
      </c>
      <c r="I104" s="48" t="e">
        <f>IF(様式93_処遇改善!$I$49=B104,"",IF(H104&lt;=0,"該当",""))</f>
        <v>#VALUE!</v>
      </c>
      <c r="J104" s="48" t="str">
        <f>IF(AND(A104&lt;=様式93_処遇改善!$V$49,様式93_処遇改善!$V$49&lt;リスト!B104),"該当","")</f>
        <v/>
      </c>
      <c r="K104" s="48" t="s">
        <v>181</v>
      </c>
    </row>
    <row r="105" spans="1:11" x14ac:dyDescent="0.45">
      <c r="A105" s="48">
        <v>101.5</v>
      </c>
      <c r="B105" s="48">
        <v>102.5</v>
      </c>
      <c r="C105" s="48" t="s">
        <v>180</v>
      </c>
      <c r="D105" s="48">
        <v>102</v>
      </c>
      <c r="F105" s="48" t="e">
        <f>様式93_処遇改善!$I$49-A105</f>
        <v>#VALUE!</v>
      </c>
      <c r="G105" s="48" t="e">
        <f>様式93_処遇改善!$I$49-B105</f>
        <v>#VALUE!</v>
      </c>
      <c r="H105" s="48" t="e">
        <f t="shared" si="3"/>
        <v>#VALUE!</v>
      </c>
      <c r="I105" s="48" t="e">
        <f>IF(様式93_処遇改善!$I$49=B105,"",IF(H105&lt;=0,"該当",""))</f>
        <v>#VALUE!</v>
      </c>
      <c r="J105" s="48" t="str">
        <f>IF(AND(A105&lt;=様式93_処遇改善!$V$49,様式93_処遇改善!$V$49&lt;リスト!B105),"該当","")</f>
        <v/>
      </c>
      <c r="K105" s="48" t="s">
        <v>180</v>
      </c>
    </row>
    <row r="106" spans="1:11" x14ac:dyDescent="0.45">
      <c r="A106" s="48">
        <v>102.5</v>
      </c>
      <c r="B106" s="48">
        <v>103.5</v>
      </c>
      <c r="C106" s="48" t="s">
        <v>179</v>
      </c>
      <c r="D106" s="48">
        <v>103</v>
      </c>
      <c r="F106" s="48" t="e">
        <f>様式93_処遇改善!$I$49-A106</f>
        <v>#VALUE!</v>
      </c>
      <c r="G106" s="48" t="e">
        <f>様式93_処遇改善!$I$49-B106</f>
        <v>#VALUE!</v>
      </c>
      <c r="H106" s="48" t="e">
        <f t="shared" si="3"/>
        <v>#VALUE!</v>
      </c>
      <c r="I106" s="48" t="e">
        <f>IF(様式93_処遇改善!$I$49=B106,"",IF(H106&lt;=0,"該当",""))</f>
        <v>#VALUE!</v>
      </c>
      <c r="J106" s="48" t="str">
        <f>IF(AND(A106&lt;=様式93_処遇改善!$V$49,様式93_処遇改善!$V$49&lt;リスト!B106),"該当","")</f>
        <v/>
      </c>
      <c r="K106" s="48" t="s">
        <v>179</v>
      </c>
    </row>
    <row r="107" spans="1:11" x14ac:dyDescent="0.45">
      <c r="A107" s="48">
        <v>103.5</v>
      </c>
      <c r="B107" s="48">
        <v>104.5</v>
      </c>
      <c r="C107" s="48" t="s">
        <v>178</v>
      </c>
      <c r="D107" s="48">
        <v>104</v>
      </c>
      <c r="F107" s="48" t="e">
        <f>様式93_処遇改善!$I$49-A107</f>
        <v>#VALUE!</v>
      </c>
      <c r="G107" s="48" t="e">
        <f>様式93_処遇改善!$I$49-B107</f>
        <v>#VALUE!</v>
      </c>
      <c r="H107" s="48" t="e">
        <f t="shared" si="3"/>
        <v>#VALUE!</v>
      </c>
      <c r="I107" s="48" t="e">
        <f>IF(様式93_処遇改善!$I$49=B107,"",IF(H107&lt;=0,"該当",""))</f>
        <v>#VALUE!</v>
      </c>
      <c r="J107" s="48" t="str">
        <f>IF(AND(A107&lt;=様式93_処遇改善!$V$49,様式93_処遇改善!$V$49&lt;リスト!B107),"該当","")</f>
        <v/>
      </c>
      <c r="K107" s="48" t="s">
        <v>178</v>
      </c>
    </row>
    <row r="108" spans="1:11" x14ac:dyDescent="0.45">
      <c r="A108" s="48">
        <v>104.5</v>
      </c>
      <c r="B108" s="48">
        <v>105.5</v>
      </c>
      <c r="C108" s="48" t="s">
        <v>177</v>
      </c>
      <c r="D108" s="48">
        <v>105</v>
      </c>
      <c r="F108" s="48" t="e">
        <f>様式93_処遇改善!$I$49-A108</f>
        <v>#VALUE!</v>
      </c>
      <c r="G108" s="48" t="e">
        <f>様式93_処遇改善!$I$49-B108</f>
        <v>#VALUE!</v>
      </c>
      <c r="H108" s="48" t="e">
        <f t="shared" si="3"/>
        <v>#VALUE!</v>
      </c>
      <c r="I108" s="48" t="e">
        <f>IF(様式93_処遇改善!$I$49=B108,"",IF(H108&lt;=0,"該当",""))</f>
        <v>#VALUE!</v>
      </c>
      <c r="J108" s="48" t="str">
        <f>IF(AND(A108&lt;=様式93_処遇改善!$V$49,様式93_処遇改善!$V$49&lt;リスト!B108),"該当","")</f>
        <v/>
      </c>
      <c r="K108" s="48" t="s">
        <v>177</v>
      </c>
    </row>
    <row r="109" spans="1:11" x14ac:dyDescent="0.45">
      <c r="A109" s="48">
        <v>105.5</v>
      </c>
      <c r="B109" s="48">
        <v>106.5</v>
      </c>
      <c r="C109" s="48" t="s">
        <v>176</v>
      </c>
      <c r="D109" s="48">
        <v>106</v>
      </c>
      <c r="F109" s="48" t="e">
        <f>様式93_処遇改善!$I$49-A109</f>
        <v>#VALUE!</v>
      </c>
      <c r="G109" s="48" t="e">
        <f>様式93_処遇改善!$I$49-B109</f>
        <v>#VALUE!</v>
      </c>
      <c r="H109" s="48" t="e">
        <f t="shared" si="3"/>
        <v>#VALUE!</v>
      </c>
      <c r="I109" s="48" t="e">
        <f>IF(様式93_処遇改善!$I$49=B109,"",IF(H109&lt;=0,"該当",""))</f>
        <v>#VALUE!</v>
      </c>
      <c r="J109" s="48" t="str">
        <f>IF(AND(A109&lt;=様式93_処遇改善!$V$49,様式93_処遇改善!$V$49&lt;リスト!B109),"該当","")</f>
        <v/>
      </c>
      <c r="K109" s="48" t="s">
        <v>176</v>
      </c>
    </row>
    <row r="110" spans="1:11" x14ac:dyDescent="0.45">
      <c r="A110" s="48">
        <v>106.5</v>
      </c>
      <c r="B110" s="48">
        <v>107.5</v>
      </c>
      <c r="C110" s="48" t="s">
        <v>175</v>
      </c>
      <c r="D110" s="48">
        <v>107</v>
      </c>
      <c r="F110" s="48" t="e">
        <f>様式93_処遇改善!$I$49-A110</f>
        <v>#VALUE!</v>
      </c>
      <c r="G110" s="48" t="e">
        <f>様式93_処遇改善!$I$49-B110</f>
        <v>#VALUE!</v>
      </c>
      <c r="H110" s="48" t="e">
        <f t="shared" si="3"/>
        <v>#VALUE!</v>
      </c>
      <c r="I110" s="48" t="e">
        <f>IF(様式93_処遇改善!$I$49=B110,"",IF(H110&lt;=0,"該当",""))</f>
        <v>#VALUE!</v>
      </c>
      <c r="J110" s="48" t="str">
        <f>IF(AND(A110&lt;=様式93_処遇改善!$V$49,様式93_処遇改善!$V$49&lt;リスト!B110),"該当","")</f>
        <v/>
      </c>
      <c r="K110" s="48" t="s">
        <v>175</v>
      </c>
    </row>
    <row r="111" spans="1:11" x14ac:dyDescent="0.45">
      <c r="A111" s="48">
        <v>107.5</v>
      </c>
      <c r="B111" s="48">
        <v>108.5</v>
      </c>
      <c r="C111" s="48" t="s">
        <v>174</v>
      </c>
      <c r="D111" s="48">
        <v>108</v>
      </c>
      <c r="F111" s="48" t="e">
        <f>様式93_処遇改善!$I$49-A111</f>
        <v>#VALUE!</v>
      </c>
      <c r="G111" s="48" t="e">
        <f>様式93_処遇改善!$I$49-B111</f>
        <v>#VALUE!</v>
      </c>
      <c r="H111" s="48" t="e">
        <f t="shared" si="3"/>
        <v>#VALUE!</v>
      </c>
      <c r="I111" s="48" t="e">
        <f>IF(様式93_処遇改善!$I$49=B111,"",IF(H111&lt;=0,"該当",""))</f>
        <v>#VALUE!</v>
      </c>
      <c r="J111" s="48" t="str">
        <f>IF(AND(A111&lt;=様式93_処遇改善!$V$49,様式93_処遇改善!$V$49&lt;リスト!B111),"該当","")</f>
        <v/>
      </c>
      <c r="K111" s="48" t="s">
        <v>174</v>
      </c>
    </row>
    <row r="112" spans="1:11" x14ac:dyDescent="0.45">
      <c r="A112" s="48">
        <v>108.5</v>
      </c>
      <c r="B112" s="48">
        <v>109.5</v>
      </c>
      <c r="C112" s="48" t="s">
        <v>173</v>
      </c>
      <c r="D112" s="48">
        <v>109</v>
      </c>
      <c r="F112" s="48" t="e">
        <f>様式93_処遇改善!$I$49-A112</f>
        <v>#VALUE!</v>
      </c>
      <c r="G112" s="48" t="e">
        <f>様式93_処遇改善!$I$49-B112</f>
        <v>#VALUE!</v>
      </c>
      <c r="H112" s="48" t="e">
        <f t="shared" si="3"/>
        <v>#VALUE!</v>
      </c>
      <c r="I112" s="48" t="e">
        <f>IF(様式93_処遇改善!$I$49=B112,"",IF(H112&lt;=0,"該当",""))</f>
        <v>#VALUE!</v>
      </c>
      <c r="J112" s="48" t="str">
        <f>IF(AND(A112&lt;=様式93_処遇改善!$V$49,様式93_処遇改善!$V$49&lt;リスト!B112),"該当","")</f>
        <v/>
      </c>
      <c r="K112" s="48" t="s">
        <v>173</v>
      </c>
    </row>
    <row r="113" spans="1:11" x14ac:dyDescent="0.45">
      <c r="A113" s="48">
        <v>109.5</v>
      </c>
      <c r="B113" s="48">
        <v>110.5</v>
      </c>
      <c r="C113" s="48" t="s">
        <v>172</v>
      </c>
      <c r="D113" s="48">
        <v>110</v>
      </c>
      <c r="F113" s="48" t="e">
        <f>様式93_処遇改善!$I$49-A113</f>
        <v>#VALUE!</v>
      </c>
      <c r="G113" s="48" t="e">
        <f>様式93_処遇改善!$I$49-B113</f>
        <v>#VALUE!</v>
      </c>
      <c r="H113" s="48" t="e">
        <f t="shared" si="3"/>
        <v>#VALUE!</v>
      </c>
      <c r="I113" s="48" t="e">
        <f>IF(様式93_処遇改善!$I$49=B113,"",IF(H113&lt;=0,"該当",""))</f>
        <v>#VALUE!</v>
      </c>
      <c r="J113" s="48" t="str">
        <f>IF(AND(A113&lt;=様式93_処遇改善!$V$49,様式93_処遇改善!$V$49&lt;リスト!B113),"該当","")</f>
        <v/>
      </c>
      <c r="K113" s="48" t="s">
        <v>172</v>
      </c>
    </row>
    <row r="114" spans="1:11" x14ac:dyDescent="0.45">
      <c r="A114" s="48">
        <v>110.5</v>
      </c>
      <c r="B114" s="48">
        <v>111.5</v>
      </c>
      <c r="C114" s="48" t="s">
        <v>171</v>
      </c>
      <c r="D114" s="48">
        <v>111</v>
      </c>
      <c r="F114" s="48" t="e">
        <f>様式93_処遇改善!$I$49-A114</f>
        <v>#VALUE!</v>
      </c>
      <c r="G114" s="48" t="e">
        <f>様式93_処遇改善!$I$49-B114</f>
        <v>#VALUE!</v>
      </c>
      <c r="H114" s="48" t="e">
        <f t="shared" si="3"/>
        <v>#VALUE!</v>
      </c>
      <c r="I114" s="48" t="e">
        <f>IF(様式93_処遇改善!$I$49=B114,"",IF(H114&lt;=0,"該当",""))</f>
        <v>#VALUE!</v>
      </c>
      <c r="J114" s="48" t="str">
        <f>IF(AND(A114&lt;=様式93_処遇改善!$V$49,様式93_処遇改善!$V$49&lt;リスト!B114),"該当","")</f>
        <v/>
      </c>
      <c r="K114" s="48" t="s">
        <v>171</v>
      </c>
    </row>
    <row r="115" spans="1:11" x14ac:dyDescent="0.45">
      <c r="A115" s="48">
        <v>111.5</v>
      </c>
      <c r="B115" s="48">
        <v>112.5</v>
      </c>
      <c r="C115" s="48" t="s">
        <v>170</v>
      </c>
      <c r="D115" s="48">
        <v>112</v>
      </c>
      <c r="F115" s="48" t="e">
        <f>様式93_処遇改善!$I$49-A115</f>
        <v>#VALUE!</v>
      </c>
      <c r="G115" s="48" t="e">
        <f>様式93_処遇改善!$I$49-B115</f>
        <v>#VALUE!</v>
      </c>
      <c r="H115" s="48" t="e">
        <f t="shared" si="3"/>
        <v>#VALUE!</v>
      </c>
      <c r="I115" s="48" t="e">
        <f>IF(様式93_処遇改善!$I$49=B115,"",IF(H115&lt;=0,"該当",""))</f>
        <v>#VALUE!</v>
      </c>
      <c r="J115" s="48" t="str">
        <f>IF(AND(A115&lt;=様式93_処遇改善!$V$49,様式93_処遇改善!$V$49&lt;リスト!B115),"該当","")</f>
        <v/>
      </c>
      <c r="K115" s="48" t="s">
        <v>170</v>
      </c>
    </row>
    <row r="116" spans="1:11" x14ac:dyDescent="0.45">
      <c r="A116" s="48">
        <v>112.5</v>
      </c>
      <c r="B116" s="48">
        <v>113.5</v>
      </c>
      <c r="C116" s="48" t="s">
        <v>169</v>
      </c>
      <c r="D116" s="48">
        <v>113</v>
      </c>
      <c r="F116" s="48" t="e">
        <f>様式93_処遇改善!$I$49-A116</f>
        <v>#VALUE!</v>
      </c>
      <c r="G116" s="48" t="e">
        <f>様式93_処遇改善!$I$49-B116</f>
        <v>#VALUE!</v>
      </c>
      <c r="H116" s="48" t="e">
        <f t="shared" si="3"/>
        <v>#VALUE!</v>
      </c>
      <c r="I116" s="48" t="e">
        <f>IF(様式93_処遇改善!$I$49=B116,"",IF(H116&lt;=0,"該当",""))</f>
        <v>#VALUE!</v>
      </c>
      <c r="J116" s="48" t="str">
        <f>IF(AND(A116&lt;=様式93_処遇改善!$V$49,様式93_処遇改善!$V$49&lt;リスト!B116),"該当","")</f>
        <v/>
      </c>
      <c r="K116" s="48" t="s">
        <v>169</v>
      </c>
    </row>
    <row r="117" spans="1:11" x14ac:dyDescent="0.45">
      <c r="A117" s="48">
        <v>113.5</v>
      </c>
      <c r="B117" s="48">
        <v>114.5</v>
      </c>
      <c r="C117" s="48" t="s">
        <v>168</v>
      </c>
      <c r="D117" s="48">
        <v>114</v>
      </c>
      <c r="F117" s="48" t="e">
        <f>様式93_処遇改善!$I$49-A117</f>
        <v>#VALUE!</v>
      </c>
      <c r="G117" s="48" t="e">
        <f>様式93_処遇改善!$I$49-B117</f>
        <v>#VALUE!</v>
      </c>
      <c r="H117" s="48" t="e">
        <f t="shared" si="3"/>
        <v>#VALUE!</v>
      </c>
      <c r="I117" s="48" t="e">
        <f>IF(様式93_処遇改善!$I$49=B117,"",IF(H117&lt;=0,"該当",""))</f>
        <v>#VALUE!</v>
      </c>
      <c r="J117" s="48" t="str">
        <f>IF(AND(A117&lt;=様式93_処遇改善!$V$49,様式93_処遇改善!$V$49&lt;リスト!B117),"該当","")</f>
        <v/>
      </c>
      <c r="K117" s="48" t="s">
        <v>168</v>
      </c>
    </row>
    <row r="118" spans="1:11" x14ac:dyDescent="0.45">
      <c r="A118" s="48">
        <v>114.5</v>
      </c>
      <c r="B118" s="48">
        <v>115.5</v>
      </c>
      <c r="C118" s="48" t="s">
        <v>167</v>
      </c>
      <c r="D118" s="48">
        <v>115</v>
      </c>
      <c r="F118" s="48" t="e">
        <f>様式93_処遇改善!$I$49-A118</f>
        <v>#VALUE!</v>
      </c>
      <c r="G118" s="48" t="e">
        <f>様式93_処遇改善!$I$49-B118</f>
        <v>#VALUE!</v>
      </c>
      <c r="H118" s="48" t="e">
        <f t="shared" si="3"/>
        <v>#VALUE!</v>
      </c>
      <c r="I118" s="48" t="e">
        <f>IF(様式93_処遇改善!$I$49=B118,"",IF(H118&lt;=0,"該当",""))</f>
        <v>#VALUE!</v>
      </c>
      <c r="J118" s="48" t="str">
        <f>IF(AND(A118&lt;=様式93_処遇改善!$V$49,様式93_処遇改善!$V$49&lt;リスト!B118),"該当","")</f>
        <v/>
      </c>
      <c r="K118" s="48" t="s">
        <v>167</v>
      </c>
    </row>
    <row r="119" spans="1:11" x14ac:dyDescent="0.45">
      <c r="A119" s="48">
        <v>115.5</v>
      </c>
      <c r="B119" s="48">
        <v>116.5</v>
      </c>
      <c r="C119" s="48" t="s">
        <v>166</v>
      </c>
      <c r="D119" s="48">
        <v>116</v>
      </c>
      <c r="F119" s="48" t="e">
        <f>様式93_処遇改善!$I$49-A119</f>
        <v>#VALUE!</v>
      </c>
      <c r="G119" s="48" t="e">
        <f>様式93_処遇改善!$I$49-B119</f>
        <v>#VALUE!</v>
      </c>
      <c r="H119" s="48" t="e">
        <f t="shared" si="3"/>
        <v>#VALUE!</v>
      </c>
      <c r="I119" s="48" t="e">
        <f>IF(様式93_処遇改善!$I$49=B119,"",IF(H119&lt;=0,"該当",""))</f>
        <v>#VALUE!</v>
      </c>
      <c r="J119" s="48" t="str">
        <f>IF(AND(A119&lt;=様式93_処遇改善!$V$49,様式93_処遇改善!$V$49&lt;リスト!B119),"該当","")</f>
        <v/>
      </c>
      <c r="K119" s="48" t="s">
        <v>166</v>
      </c>
    </row>
    <row r="120" spans="1:11" x14ac:dyDescent="0.45">
      <c r="A120" s="48">
        <v>116.5</v>
      </c>
      <c r="B120" s="48">
        <v>117.5</v>
      </c>
      <c r="C120" s="48" t="s">
        <v>165</v>
      </c>
      <c r="D120" s="48">
        <v>117</v>
      </c>
      <c r="F120" s="48" t="e">
        <f>様式93_処遇改善!$I$49-A120</f>
        <v>#VALUE!</v>
      </c>
      <c r="G120" s="48" t="e">
        <f>様式93_処遇改善!$I$49-B120</f>
        <v>#VALUE!</v>
      </c>
      <c r="H120" s="48" t="e">
        <f t="shared" si="3"/>
        <v>#VALUE!</v>
      </c>
      <c r="I120" s="48" t="e">
        <f>IF(様式93_処遇改善!$I$49=B120,"",IF(H120&lt;=0,"該当",""))</f>
        <v>#VALUE!</v>
      </c>
      <c r="J120" s="48" t="str">
        <f>IF(AND(A120&lt;=様式93_処遇改善!$V$49,様式93_処遇改善!$V$49&lt;リスト!B120),"該当","")</f>
        <v/>
      </c>
      <c r="K120" s="48" t="s">
        <v>165</v>
      </c>
    </row>
    <row r="121" spans="1:11" x14ac:dyDescent="0.45">
      <c r="A121" s="48">
        <v>117.5</v>
      </c>
      <c r="B121" s="48">
        <v>118.5</v>
      </c>
      <c r="C121" s="48" t="s">
        <v>164</v>
      </c>
      <c r="D121" s="48">
        <v>118</v>
      </c>
      <c r="F121" s="48" t="e">
        <f>様式93_処遇改善!$I$49-A121</f>
        <v>#VALUE!</v>
      </c>
      <c r="G121" s="48" t="e">
        <f>様式93_処遇改善!$I$49-B121</f>
        <v>#VALUE!</v>
      </c>
      <c r="H121" s="48" t="e">
        <f t="shared" si="3"/>
        <v>#VALUE!</v>
      </c>
      <c r="I121" s="48" t="e">
        <f>IF(様式93_処遇改善!$I$49=B121,"",IF(H121&lt;=0,"該当",""))</f>
        <v>#VALUE!</v>
      </c>
      <c r="J121" s="48" t="str">
        <f>IF(AND(A121&lt;=様式93_処遇改善!$V$49,様式93_処遇改善!$V$49&lt;リスト!B121),"該当","")</f>
        <v/>
      </c>
      <c r="K121" s="48" t="s">
        <v>164</v>
      </c>
    </row>
    <row r="122" spans="1:11" x14ac:dyDescent="0.45">
      <c r="A122" s="48">
        <v>118.5</v>
      </c>
      <c r="B122" s="48">
        <v>119.5</v>
      </c>
      <c r="C122" s="48" t="s">
        <v>163</v>
      </c>
      <c r="D122" s="48">
        <v>119</v>
      </c>
      <c r="F122" s="48" t="e">
        <f>様式93_処遇改善!$I$49-A122</f>
        <v>#VALUE!</v>
      </c>
      <c r="G122" s="48" t="e">
        <f>様式93_処遇改善!$I$49-B122</f>
        <v>#VALUE!</v>
      </c>
      <c r="H122" s="48" t="e">
        <f t="shared" si="3"/>
        <v>#VALUE!</v>
      </c>
      <c r="I122" s="48" t="e">
        <f>IF(様式93_処遇改善!$I$49=B122,"",IF(H122&lt;=0,"該当",""))</f>
        <v>#VALUE!</v>
      </c>
      <c r="J122" s="48" t="str">
        <f>IF(AND(A122&lt;=様式93_処遇改善!$V$49,様式93_処遇改善!$V$49&lt;リスト!B122),"該当","")</f>
        <v/>
      </c>
      <c r="K122" s="48" t="s">
        <v>163</v>
      </c>
    </row>
    <row r="123" spans="1:11" x14ac:dyDescent="0.45">
      <c r="A123" s="48">
        <v>119.5</v>
      </c>
      <c r="B123" s="48">
        <v>120.5</v>
      </c>
      <c r="C123" s="48" t="s">
        <v>162</v>
      </c>
      <c r="D123" s="48">
        <v>120</v>
      </c>
      <c r="F123" s="48" t="e">
        <f>様式93_処遇改善!$I$49-A123</f>
        <v>#VALUE!</v>
      </c>
      <c r="G123" s="48" t="e">
        <f>様式93_処遇改善!$I$49-B123</f>
        <v>#VALUE!</v>
      </c>
      <c r="H123" s="48" t="e">
        <f t="shared" si="3"/>
        <v>#VALUE!</v>
      </c>
      <c r="I123" s="48" t="e">
        <f>IF(様式93_処遇改善!$I$49=B123,"",IF(H123&lt;=0,"該当",""))</f>
        <v>#VALUE!</v>
      </c>
      <c r="J123" s="48" t="str">
        <f>IF(AND(A123&lt;=様式93_処遇改善!$V$49,様式93_処遇改善!$V$49&lt;リスト!B123),"該当","")</f>
        <v/>
      </c>
      <c r="K123" s="48" t="s">
        <v>162</v>
      </c>
    </row>
    <row r="124" spans="1:11" x14ac:dyDescent="0.45">
      <c r="A124" s="48">
        <v>120.5</v>
      </c>
      <c r="B124" s="48">
        <v>121.5</v>
      </c>
      <c r="C124" s="48" t="s">
        <v>161</v>
      </c>
      <c r="D124" s="48">
        <v>121</v>
      </c>
      <c r="F124" s="48" t="e">
        <f>様式93_処遇改善!$I$49-A124</f>
        <v>#VALUE!</v>
      </c>
      <c r="G124" s="48" t="e">
        <f>様式93_処遇改善!$I$49-B124</f>
        <v>#VALUE!</v>
      </c>
      <c r="H124" s="48" t="e">
        <f t="shared" si="3"/>
        <v>#VALUE!</v>
      </c>
      <c r="I124" s="48" t="e">
        <f>IF(様式93_処遇改善!$I$49=B124,"",IF(H124&lt;=0,"該当",""))</f>
        <v>#VALUE!</v>
      </c>
      <c r="J124" s="48" t="str">
        <f>IF(AND(A124&lt;=様式93_処遇改善!$V$49,様式93_処遇改善!$V$49&lt;リスト!B124),"該当","")</f>
        <v/>
      </c>
      <c r="K124" s="48" t="s">
        <v>161</v>
      </c>
    </row>
    <row r="125" spans="1:11" x14ac:dyDescent="0.45">
      <c r="A125" s="48">
        <v>121.5</v>
      </c>
      <c r="B125" s="48">
        <v>122.5</v>
      </c>
      <c r="C125" s="48" t="s">
        <v>160</v>
      </c>
      <c r="D125" s="48">
        <v>122</v>
      </c>
      <c r="F125" s="48" t="e">
        <f>様式93_処遇改善!$I$49-A125</f>
        <v>#VALUE!</v>
      </c>
      <c r="G125" s="48" t="e">
        <f>様式93_処遇改善!$I$49-B125</f>
        <v>#VALUE!</v>
      </c>
      <c r="H125" s="48" t="e">
        <f t="shared" si="3"/>
        <v>#VALUE!</v>
      </c>
      <c r="I125" s="48" t="e">
        <f>IF(様式93_処遇改善!$I$49=B125,"",IF(H125&lt;=0,"該当",""))</f>
        <v>#VALUE!</v>
      </c>
      <c r="J125" s="48" t="str">
        <f>IF(AND(A125&lt;=様式93_処遇改善!$V$49,様式93_処遇改善!$V$49&lt;リスト!B125),"該当","")</f>
        <v/>
      </c>
      <c r="K125" s="48" t="s">
        <v>160</v>
      </c>
    </row>
    <row r="126" spans="1:11" x14ac:dyDescent="0.45">
      <c r="A126" s="48">
        <v>122.5</v>
      </c>
      <c r="B126" s="48">
        <v>123.5</v>
      </c>
      <c r="C126" s="48" t="s">
        <v>159</v>
      </c>
      <c r="D126" s="48">
        <v>123</v>
      </c>
      <c r="F126" s="48" t="e">
        <f>様式93_処遇改善!$I$49-A126</f>
        <v>#VALUE!</v>
      </c>
      <c r="G126" s="48" t="e">
        <f>様式93_処遇改善!$I$49-B126</f>
        <v>#VALUE!</v>
      </c>
      <c r="H126" s="48" t="e">
        <f t="shared" si="3"/>
        <v>#VALUE!</v>
      </c>
      <c r="I126" s="48" t="e">
        <f>IF(様式93_処遇改善!$I$49=B126,"",IF(H126&lt;=0,"該当",""))</f>
        <v>#VALUE!</v>
      </c>
      <c r="J126" s="48" t="str">
        <f>IF(AND(A126&lt;=様式93_処遇改善!$V$49,様式93_処遇改善!$V$49&lt;リスト!B126),"該当","")</f>
        <v/>
      </c>
      <c r="K126" s="48" t="s">
        <v>159</v>
      </c>
    </row>
    <row r="127" spans="1:11" x14ac:dyDescent="0.45">
      <c r="A127" s="48">
        <v>123.5</v>
      </c>
      <c r="B127" s="48">
        <v>124.5</v>
      </c>
      <c r="C127" s="48" t="s">
        <v>158</v>
      </c>
      <c r="D127" s="48">
        <v>124</v>
      </c>
      <c r="F127" s="48" t="e">
        <f>様式93_処遇改善!$I$49-A127</f>
        <v>#VALUE!</v>
      </c>
      <c r="G127" s="48" t="e">
        <f>様式93_処遇改善!$I$49-B127</f>
        <v>#VALUE!</v>
      </c>
      <c r="H127" s="48" t="e">
        <f t="shared" si="3"/>
        <v>#VALUE!</v>
      </c>
      <c r="I127" s="48" t="e">
        <f>IF(様式93_処遇改善!$I$49=B127,"",IF(H127&lt;=0,"該当",""))</f>
        <v>#VALUE!</v>
      </c>
      <c r="J127" s="48" t="str">
        <f>IF(AND(A127&lt;=様式93_処遇改善!$V$49,様式93_処遇改善!$V$49&lt;リスト!B127),"該当","")</f>
        <v/>
      </c>
      <c r="K127" s="48" t="s">
        <v>158</v>
      </c>
    </row>
    <row r="128" spans="1:11" x14ac:dyDescent="0.45">
      <c r="A128" s="48">
        <v>124.5</v>
      </c>
      <c r="B128" s="48">
        <v>125.5</v>
      </c>
      <c r="C128" s="48" t="s">
        <v>157</v>
      </c>
      <c r="D128" s="48">
        <v>125</v>
      </c>
      <c r="F128" s="48" t="e">
        <f>様式93_処遇改善!$I$49-A128</f>
        <v>#VALUE!</v>
      </c>
      <c r="G128" s="48" t="e">
        <f>様式93_処遇改善!$I$49-B128</f>
        <v>#VALUE!</v>
      </c>
      <c r="H128" s="48" t="e">
        <f t="shared" si="3"/>
        <v>#VALUE!</v>
      </c>
      <c r="I128" s="48" t="e">
        <f>IF(様式93_処遇改善!$I$49=B128,"",IF(H128&lt;=0,"該当",""))</f>
        <v>#VALUE!</v>
      </c>
      <c r="J128" s="48" t="str">
        <f>IF(AND(A128&lt;=様式93_処遇改善!$V$49,様式93_処遇改善!$V$49&lt;リスト!B128),"該当","")</f>
        <v/>
      </c>
      <c r="K128" s="48" t="s">
        <v>157</v>
      </c>
    </row>
    <row r="129" spans="1:11" x14ac:dyDescent="0.45">
      <c r="A129" s="48">
        <v>125.5</v>
      </c>
      <c r="B129" s="48">
        <v>126.5</v>
      </c>
      <c r="C129" s="48" t="s">
        <v>156</v>
      </c>
      <c r="D129" s="48">
        <v>126</v>
      </c>
      <c r="F129" s="48" t="e">
        <f>様式93_処遇改善!$I$49-A129</f>
        <v>#VALUE!</v>
      </c>
      <c r="G129" s="48" t="e">
        <f>様式93_処遇改善!$I$49-B129</f>
        <v>#VALUE!</v>
      </c>
      <c r="H129" s="48" t="e">
        <f t="shared" si="3"/>
        <v>#VALUE!</v>
      </c>
      <c r="I129" s="48" t="e">
        <f>IF(様式93_処遇改善!$I$49=B129,"",IF(H129&lt;=0,"該当",""))</f>
        <v>#VALUE!</v>
      </c>
      <c r="J129" s="48" t="str">
        <f>IF(AND(A129&lt;=様式93_処遇改善!$V$49,様式93_処遇改善!$V$49&lt;リスト!B129),"該当","")</f>
        <v/>
      </c>
      <c r="K129" s="48" t="s">
        <v>156</v>
      </c>
    </row>
    <row r="130" spans="1:11" x14ac:dyDescent="0.45">
      <c r="A130" s="48">
        <v>126.5</v>
      </c>
      <c r="B130" s="48">
        <v>127.5</v>
      </c>
      <c r="C130" s="48" t="s">
        <v>155</v>
      </c>
      <c r="D130" s="48">
        <v>127</v>
      </c>
      <c r="F130" s="48" t="e">
        <f>様式93_処遇改善!$I$49-A130</f>
        <v>#VALUE!</v>
      </c>
      <c r="G130" s="48" t="e">
        <f>様式93_処遇改善!$I$49-B130</f>
        <v>#VALUE!</v>
      </c>
      <c r="H130" s="48" t="e">
        <f t="shared" si="3"/>
        <v>#VALUE!</v>
      </c>
      <c r="I130" s="48" t="e">
        <f>IF(様式93_処遇改善!$I$49=B130,"",IF(H130&lt;=0,"該当",""))</f>
        <v>#VALUE!</v>
      </c>
      <c r="J130" s="48" t="str">
        <f>IF(AND(A130&lt;=様式93_処遇改善!$V$49,様式93_処遇改善!$V$49&lt;リスト!B130),"該当","")</f>
        <v/>
      </c>
      <c r="K130" s="48" t="s">
        <v>155</v>
      </c>
    </row>
    <row r="131" spans="1:11" x14ac:dyDescent="0.45">
      <c r="A131" s="48">
        <v>127.5</v>
      </c>
      <c r="B131" s="48">
        <v>128.5</v>
      </c>
      <c r="C131" s="48" t="s">
        <v>154</v>
      </c>
      <c r="D131" s="48">
        <v>128</v>
      </c>
      <c r="F131" s="48" t="e">
        <f>様式93_処遇改善!$I$49-A131</f>
        <v>#VALUE!</v>
      </c>
      <c r="G131" s="48" t="e">
        <f>様式93_処遇改善!$I$49-B131</f>
        <v>#VALUE!</v>
      </c>
      <c r="H131" s="48" t="e">
        <f t="shared" si="3"/>
        <v>#VALUE!</v>
      </c>
      <c r="I131" s="48" t="e">
        <f>IF(様式93_処遇改善!$I$49=B131,"",IF(H131&lt;=0,"該当",""))</f>
        <v>#VALUE!</v>
      </c>
      <c r="J131" s="48" t="str">
        <f>IF(AND(A131&lt;=様式93_処遇改善!$V$49,様式93_処遇改善!$V$49&lt;リスト!B131),"該当","")</f>
        <v/>
      </c>
      <c r="K131" s="48" t="s">
        <v>154</v>
      </c>
    </row>
    <row r="132" spans="1:11" x14ac:dyDescent="0.45">
      <c r="A132" s="48">
        <v>128.5</v>
      </c>
      <c r="B132" s="48">
        <v>129.5</v>
      </c>
      <c r="C132" s="48" t="s">
        <v>153</v>
      </c>
      <c r="D132" s="48">
        <v>129</v>
      </c>
      <c r="F132" s="48" t="e">
        <f>様式93_処遇改善!$I$49-A132</f>
        <v>#VALUE!</v>
      </c>
      <c r="G132" s="48" t="e">
        <f>様式93_処遇改善!$I$49-B132</f>
        <v>#VALUE!</v>
      </c>
      <c r="H132" s="48" t="e">
        <f t="shared" ref="H132:H163" si="4">F132*G132</f>
        <v>#VALUE!</v>
      </c>
      <c r="I132" s="48" t="e">
        <f>IF(様式93_処遇改善!$I$49=B132,"",IF(H132&lt;=0,"該当",""))</f>
        <v>#VALUE!</v>
      </c>
      <c r="J132" s="48" t="str">
        <f>IF(AND(A132&lt;=様式93_処遇改善!$V$49,様式93_処遇改善!$V$49&lt;リスト!B132),"該当","")</f>
        <v/>
      </c>
      <c r="K132" s="48" t="s">
        <v>153</v>
      </c>
    </row>
    <row r="133" spans="1:11" x14ac:dyDescent="0.45">
      <c r="A133" s="48">
        <v>129.5</v>
      </c>
      <c r="B133" s="48">
        <v>130.5</v>
      </c>
      <c r="C133" s="48" t="s">
        <v>152</v>
      </c>
      <c r="D133" s="48">
        <v>130</v>
      </c>
      <c r="F133" s="48" t="e">
        <f>様式93_処遇改善!$I$49-A133</f>
        <v>#VALUE!</v>
      </c>
      <c r="G133" s="48" t="e">
        <f>様式93_処遇改善!$I$49-B133</f>
        <v>#VALUE!</v>
      </c>
      <c r="H133" s="48" t="e">
        <f t="shared" si="4"/>
        <v>#VALUE!</v>
      </c>
      <c r="I133" s="48" t="e">
        <f>IF(様式93_処遇改善!$I$49=B133,"",IF(H133&lt;=0,"該当",""))</f>
        <v>#VALUE!</v>
      </c>
      <c r="J133" s="48" t="str">
        <f>IF(AND(A133&lt;=様式93_処遇改善!$V$49,様式93_処遇改善!$V$49&lt;リスト!B133),"該当","")</f>
        <v/>
      </c>
      <c r="K133" s="48" t="s">
        <v>152</v>
      </c>
    </row>
    <row r="134" spans="1:11" x14ac:dyDescent="0.45">
      <c r="A134" s="48">
        <v>130.5</v>
      </c>
      <c r="B134" s="48">
        <v>131.5</v>
      </c>
      <c r="C134" s="48" t="s">
        <v>151</v>
      </c>
      <c r="D134" s="48">
        <v>131</v>
      </c>
      <c r="F134" s="48" t="e">
        <f>様式93_処遇改善!$I$49-A134</f>
        <v>#VALUE!</v>
      </c>
      <c r="G134" s="48" t="e">
        <f>様式93_処遇改善!$I$49-B134</f>
        <v>#VALUE!</v>
      </c>
      <c r="H134" s="48" t="e">
        <f t="shared" si="4"/>
        <v>#VALUE!</v>
      </c>
      <c r="I134" s="48" t="e">
        <f>IF(様式93_処遇改善!$I$49=B134,"",IF(H134&lt;=0,"該当",""))</f>
        <v>#VALUE!</v>
      </c>
      <c r="J134" s="48" t="str">
        <f>IF(AND(A134&lt;=様式93_処遇改善!$V$49,様式93_処遇改善!$V$49&lt;リスト!B134),"該当","")</f>
        <v/>
      </c>
      <c r="K134" s="48" t="s">
        <v>151</v>
      </c>
    </row>
    <row r="135" spans="1:11" x14ac:dyDescent="0.45">
      <c r="A135" s="48">
        <v>131.5</v>
      </c>
      <c r="B135" s="48">
        <v>132.5</v>
      </c>
      <c r="C135" s="48" t="s">
        <v>150</v>
      </c>
      <c r="D135" s="48">
        <v>132</v>
      </c>
      <c r="F135" s="48" t="e">
        <f>様式93_処遇改善!$I$49-A135</f>
        <v>#VALUE!</v>
      </c>
      <c r="G135" s="48" t="e">
        <f>様式93_処遇改善!$I$49-B135</f>
        <v>#VALUE!</v>
      </c>
      <c r="H135" s="48" t="e">
        <f t="shared" si="4"/>
        <v>#VALUE!</v>
      </c>
      <c r="I135" s="48" t="e">
        <f>IF(様式93_処遇改善!$I$49=B135,"",IF(H135&lt;=0,"該当",""))</f>
        <v>#VALUE!</v>
      </c>
      <c r="J135" s="48" t="str">
        <f>IF(AND(A135&lt;=様式93_処遇改善!$V$49,様式93_処遇改善!$V$49&lt;リスト!B135),"該当","")</f>
        <v/>
      </c>
      <c r="K135" s="48" t="s">
        <v>150</v>
      </c>
    </row>
    <row r="136" spans="1:11" x14ac:dyDescent="0.45">
      <c r="A136" s="48">
        <v>132.5</v>
      </c>
      <c r="B136" s="48">
        <v>133.5</v>
      </c>
      <c r="C136" s="48" t="s">
        <v>149</v>
      </c>
      <c r="D136" s="48">
        <v>133</v>
      </c>
      <c r="F136" s="48" t="e">
        <f>様式93_処遇改善!$I$49-A136</f>
        <v>#VALUE!</v>
      </c>
      <c r="G136" s="48" t="e">
        <f>様式93_処遇改善!$I$49-B136</f>
        <v>#VALUE!</v>
      </c>
      <c r="H136" s="48" t="e">
        <f t="shared" si="4"/>
        <v>#VALUE!</v>
      </c>
      <c r="I136" s="48" t="e">
        <f>IF(様式93_処遇改善!$I$49=B136,"",IF(H136&lt;=0,"該当",""))</f>
        <v>#VALUE!</v>
      </c>
      <c r="J136" s="48" t="str">
        <f>IF(AND(A136&lt;=様式93_処遇改善!$V$49,様式93_処遇改善!$V$49&lt;リスト!B136),"該当","")</f>
        <v/>
      </c>
      <c r="K136" s="48" t="s">
        <v>149</v>
      </c>
    </row>
    <row r="137" spans="1:11" x14ac:dyDescent="0.45">
      <c r="A137" s="48">
        <v>133.5</v>
      </c>
      <c r="B137" s="48">
        <v>134.5</v>
      </c>
      <c r="C137" s="48" t="s">
        <v>148</v>
      </c>
      <c r="D137" s="48">
        <v>134</v>
      </c>
      <c r="F137" s="48" t="e">
        <f>様式93_処遇改善!$I$49-A137</f>
        <v>#VALUE!</v>
      </c>
      <c r="G137" s="48" t="e">
        <f>様式93_処遇改善!$I$49-B137</f>
        <v>#VALUE!</v>
      </c>
      <c r="H137" s="48" t="e">
        <f t="shared" si="4"/>
        <v>#VALUE!</v>
      </c>
      <c r="I137" s="48" t="e">
        <f>IF(様式93_処遇改善!$I$49=B137,"",IF(H137&lt;=0,"該当",""))</f>
        <v>#VALUE!</v>
      </c>
      <c r="J137" s="48" t="str">
        <f>IF(AND(A137&lt;=様式93_処遇改善!$V$49,様式93_処遇改善!$V$49&lt;リスト!B137),"該当","")</f>
        <v/>
      </c>
      <c r="K137" s="48" t="s">
        <v>148</v>
      </c>
    </row>
    <row r="138" spans="1:11" x14ac:dyDescent="0.45">
      <c r="A138" s="48">
        <v>134.5</v>
      </c>
      <c r="B138" s="48">
        <v>135.5</v>
      </c>
      <c r="C138" s="48" t="s">
        <v>147</v>
      </c>
      <c r="D138" s="48">
        <v>135</v>
      </c>
      <c r="F138" s="48" t="e">
        <f>様式93_処遇改善!$I$49-A138</f>
        <v>#VALUE!</v>
      </c>
      <c r="G138" s="48" t="e">
        <f>様式93_処遇改善!$I$49-B138</f>
        <v>#VALUE!</v>
      </c>
      <c r="H138" s="48" t="e">
        <f t="shared" si="4"/>
        <v>#VALUE!</v>
      </c>
      <c r="I138" s="48" t="e">
        <f>IF(様式93_処遇改善!$I$49=B138,"",IF(H138&lt;=0,"該当",""))</f>
        <v>#VALUE!</v>
      </c>
      <c r="J138" s="48" t="str">
        <f>IF(AND(A138&lt;=様式93_処遇改善!$V$49,様式93_処遇改善!$V$49&lt;リスト!B138),"該当","")</f>
        <v/>
      </c>
      <c r="K138" s="48" t="s">
        <v>147</v>
      </c>
    </row>
    <row r="139" spans="1:11" x14ac:dyDescent="0.45">
      <c r="A139" s="48">
        <v>135.5</v>
      </c>
      <c r="B139" s="48">
        <v>136.5</v>
      </c>
      <c r="C139" s="48" t="s">
        <v>146</v>
      </c>
      <c r="D139" s="48">
        <v>136</v>
      </c>
      <c r="F139" s="48" t="e">
        <f>様式93_処遇改善!$I$49-A139</f>
        <v>#VALUE!</v>
      </c>
      <c r="G139" s="48" t="e">
        <f>様式93_処遇改善!$I$49-B139</f>
        <v>#VALUE!</v>
      </c>
      <c r="H139" s="48" t="e">
        <f t="shared" si="4"/>
        <v>#VALUE!</v>
      </c>
      <c r="I139" s="48" t="e">
        <f>IF(様式93_処遇改善!$I$49=B139,"",IF(H139&lt;=0,"該当",""))</f>
        <v>#VALUE!</v>
      </c>
      <c r="J139" s="48" t="str">
        <f>IF(AND(A139&lt;=様式93_処遇改善!$V$49,様式93_処遇改善!$V$49&lt;リスト!B139),"該当","")</f>
        <v/>
      </c>
      <c r="K139" s="48" t="s">
        <v>146</v>
      </c>
    </row>
    <row r="140" spans="1:11" x14ac:dyDescent="0.45">
      <c r="A140" s="48">
        <v>136.5</v>
      </c>
      <c r="B140" s="48">
        <v>137.5</v>
      </c>
      <c r="C140" s="48" t="s">
        <v>145</v>
      </c>
      <c r="D140" s="48">
        <v>137</v>
      </c>
      <c r="F140" s="48" t="e">
        <f>様式93_処遇改善!$I$49-A140</f>
        <v>#VALUE!</v>
      </c>
      <c r="G140" s="48" t="e">
        <f>様式93_処遇改善!$I$49-B140</f>
        <v>#VALUE!</v>
      </c>
      <c r="H140" s="48" t="e">
        <f t="shared" si="4"/>
        <v>#VALUE!</v>
      </c>
      <c r="I140" s="48" t="e">
        <f>IF(様式93_処遇改善!$I$49=B140,"",IF(H140&lt;=0,"該当",""))</f>
        <v>#VALUE!</v>
      </c>
      <c r="J140" s="48" t="str">
        <f>IF(AND(A140&lt;=様式93_処遇改善!$V$49,様式93_処遇改善!$V$49&lt;リスト!B140),"該当","")</f>
        <v/>
      </c>
      <c r="K140" s="48" t="s">
        <v>145</v>
      </c>
    </row>
    <row r="141" spans="1:11" x14ac:dyDescent="0.45">
      <c r="A141" s="48">
        <v>137.5</v>
      </c>
      <c r="B141" s="48">
        <v>138.5</v>
      </c>
      <c r="C141" s="48" t="s">
        <v>144</v>
      </c>
      <c r="D141" s="48">
        <v>138</v>
      </c>
      <c r="F141" s="48" t="e">
        <f>様式93_処遇改善!$I$49-A141</f>
        <v>#VALUE!</v>
      </c>
      <c r="G141" s="48" t="e">
        <f>様式93_処遇改善!$I$49-B141</f>
        <v>#VALUE!</v>
      </c>
      <c r="H141" s="48" t="e">
        <f t="shared" si="4"/>
        <v>#VALUE!</v>
      </c>
      <c r="I141" s="48" t="e">
        <f>IF(様式93_処遇改善!$I$49=B141,"",IF(H141&lt;=0,"該当",""))</f>
        <v>#VALUE!</v>
      </c>
      <c r="J141" s="48" t="str">
        <f>IF(AND(A141&lt;=様式93_処遇改善!$V$49,様式93_処遇改善!$V$49&lt;リスト!B141),"該当","")</f>
        <v/>
      </c>
      <c r="K141" s="48" t="s">
        <v>144</v>
      </c>
    </row>
    <row r="142" spans="1:11" x14ac:dyDescent="0.45">
      <c r="A142" s="48">
        <v>138.5</v>
      </c>
      <c r="B142" s="48">
        <v>139.5</v>
      </c>
      <c r="C142" s="48" t="s">
        <v>143</v>
      </c>
      <c r="D142" s="48">
        <v>139</v>
      </c>
      <c r="F142" s="48" t="e">
        <f>様式93_処遇改善!$I$49-A142</f>
        <v>#VALUE!</v>
      </c>
      <c r="G142" s="48" t="e">
        <f>様式93_処遇改善!$I$49-B142</f>
        <v>#VALUE!</v>
      </c>
      <c r="H142" s="48" t="e">
        <f t="shared" si="4"/>
        <v>#VALUE!</v>
      </c>
      <c r="I142" s="48" t="e">
        <f>IF(様式93_処遇改善!$I$49=B142,"",IF(H142&lt;=0,"該当",""))</f>
        <v>#VALUE!</v>
      </c>
      <c r="J142" s="48" t="str">
        <f>IF(AND(A142&lt;=様式93_処遇改善!$V$49,様式93_処遇改善!$V$49&lt;リスト!B142),"該当","")</f>
        <v/>
      </c>
      <c r="K142" s="48" t="s">
        <v>143</v>
      </c>
    </row>
    <row r="143" spans="1:11" x14ac:dyDescent="0.45">
      <c r="A143" s="48">
        <v>139.5</v>
      </c>
      <c r="B143" s="48">
        <v>140.5</v>
      </c>
      <c r="C143" s="48" t="s">
        <v>142</v>
      </c>
      <c r="D143" s="48">
        <v>140</v>
      </c>
      <c r="F143" s="48" t="e">
        <f>様式93_処遇改善!$I$49-A143</f>
        <v>#VALUE!</v>
      </c>
      <c r="G143" s="48" t="e">
        <f>様式93_処遇改善!$I$49-B143</f>
        <v>#VALUE!</v>
      </c>
      <c r="H143" s="48" t="e">
        <f t="shared" si="4"/>
        <v>#VALUE!</v>
      </c>
      <c r="I143" s="48" t="e">
        <f>IF(様式93_処遇改善!$I$49=B143,"",IF(H143&lt;=0,"該当",""))</f>
        <v>#VALUE!</v>
      </c>
      <c r="J143" s="48" t="str">
        <f>IF(AND(A143&lt;=様式93_処遇改善!$V$49,様式93_処遇改善!$V$49&lt;リスト!B143),"該当","")</f>
        <v/>
      </c>
      <c r="K143" s="48" t="s">
        <v>142</v>
      </c>
    </row>
    <row r="144" spans="1:11" x14ac:dyDescent="0.45">
      <c r="A144" s="48">
        <v>140.5</v>
      </c>
      <c r="B144" s="48">
        <v>141.5</v>
      </c>
      <c r="C144" s="48" t="s">
        <v>141</v>
      </c>
      <c r="D144" s="48">
        <v>141</v>
      </c>
      <c r="F144" s="48" t="e">
        <f>様式93_処遇改善!$I$49-A144</f>
        <v>#VALUE!</v>
      </c>
      <c r="G144" s="48" t="e">
        <f>様式93_処遇改善!$I$49-B144</f>
        <v>#VALUE!</v>
      </c>
      <c r="H144" s="48" t="e">
        <f t="shared" si="4"/>
        <v>#VALUE!</v>
      </c>
      <c r="I144" s="48" t="e">
        <f>IF(様式93_処遇改善!$I$49=B144,"",IF(H144&lt;=0,"該当",""))</f>
        <v>#VALUE!</v>
      </c>
      <c r="J144" s="48" t="str">
        <f>IF(AND(A144&lt;=様式93_処遇改善!$V$49,様式93_処遇改善!$V$49&lt;リスト!B144),"該当","")</f>
        <v/>
      </c>
      <c r="K144" s="48" t="s">
        <v>141</v>
      </c>
    </row>
    <row r="145" spans="1:11" x14ac:dyDescent="0.45">
      <c r="A145" s="48">
        <v>141.5</v>
      </c>
      <c r="B145" s="48">
        <v>142.5</v>
      </c>
      <c r="C145" s="48" t="s">
        <v>140</v>
      </c>
      <c r="D145" s="48">
        <v>142</v>
      </c>
      <c r="F145" s="48" t="e">
        <f>様式93_処遇改善!$I$49-A145</f>
        <v>#VALUE!</v>
      </c>
      <c r="G145" s="48" t="e">
        <f>様式93_処遇改善!$I$49-B145</f>
        <v>#VALUE!</v>
      </c>
      <c r="H145" s="48" t="e">
        <f t="shared" si="4"/>
        <v>#VALUE!</v>
      </c>
      <c r="I145" s="48" t="e">
        <f>IF(様式93_処遇改善!$I$49=B145,"",IF(H145&lt;=0,"該当",""))</f>
        <v>#VALUE!</v>
      </c>
      <c r="J145" s="48" t="str">
        <f>IF(AND(A145&lt;=様式93_処遇改善!$V$49,様式93_処遇改善!$V$49&lt;リスト!B145),"該当","")</f>
        <v/>
      </c>
      <c r="K145" s="48" t="s">
        <v>140</v>
      </c>
    </row>
    <row r="146" spans="1:11" x14ac:dyDescent="0.45">
      <c r="A146" s="48">
        <v>142.5</v>
      </c>
      <c r="B146" s="48">
        <v>143.5</v>
      </c>
      <c r="C146" s="48" t="s">
        <v>139</v>
      </c>
      <c r="D146" s="48">
        <v>143</v>
      </c>
      <c r="F146" s="48" t="e">
        <f>様式93_処遇改善!$I$49-A146</f>
        <v>#VALUE!</v>
      </c>
      <c r="G146" s="48" t="e">
        <f>様式93_処遇改善!$I$49-B146</f>
        <v>#VALUE!</v>
      </c>
      <c r="H146" s="48" t="e">
        <f t="shared" si="4"/>
        <v>#VALUE!</v>
      </c>
      <c r="I146" s="48" t="e">
        <f>IF(様式93_処遇改善!$I$49=B146,"",IF(H146&lt;=0,"該当",""))</f>
        <v>#VALUE!</v>
      </c>
      <c r="J146" s="48" t="str">
        <f>IF(AND(A146&lt;=様式93_処遇改善!$V$49,様式93_処遇改善!$V$49&lt;リスト!B146),"該当","")</f>
        <v/>
      </c>
      <c r="K146" s="48" t="s">
        <v>139</v>
      </c>
    </row>
    <row r="147" spans="1:11" x14ac:dyDescent="0.45">
      <c r="A147" s="48">
        <v>143.5</v>
      </c>
      <c r="B147" s="48">
        <v>144.5</v>
      </c>
      <c r="C147" s="48" t="s">
        <v>138</v>
      </c>
      <c r="D147" s="48">
        <v>144</v>
      </c>
      <c r="F147" s="48" t="e">
        <f>様式93_処遇改善!$I$49-A147</f>
        <v>#VALUE!</v>
      </c>
      <c r="G147" s="48" t="e">
        <f>様式93_処遇改善!$I$49-B147</f>
        <v>#VALUE!</v>
      </c>
      <c r="H147" s="48" t="e">
        <f t="shared" si="4"/>
        <v>#VALUE!</v>
      </c>
      <c r="I147" s="48" t="e">
        <f>IF(様式93_処遇改善!$I$49=B147,"",IF(H147&lt;=0,"該当",""))</f>
        <v>#VALUE!</v>
      </c>
      <c r="J147" s="48" t="str">
        <f>IF(AND(A147&lt;=様式93_処遇改善!$V$49,様式93_処遇改善!$V$49&lt;リスト!B147),"該当","")</f>
        <v/>
      </c>
      <c r="K147" s="48" t="s">
        <v>138</v>
      </c>
    </row>
    <row r="148" spans="1:11" x14ac:dyDescent="0.45">
      <c r="A148" s="48">
        <v>144.5</v>
      </c>
      <c r="B148" s="48">
        <v>147.5</v>
      </c>
      <c r="C148" s="48" t="s">
        <v>137</v>
      </c>
      <c r="D148" s="48">
        <v>145</v>
      </c>
      <c r="F148" s="48" t="e">
        <f>様式93_処遇改善!$I$49-A148</f>
        <v>#VALUE!</v>
      </c>
      <c r="G148" s="48" t="e">
        <f>様式93_処遇改善!$I$49-B148</f>
        <v>#VALUE!</v>
      </c>
      <c r="H148" s="48" t="e">
        <f t="shared" si="4"/>
        <v>#VALUE!</v>
      </c>
      <c r="I148" s="48" t="e">
        <f>IF(様式93_処遇改善!$I$49=B148,"",IF(H148&lt;=0,"該当",""))</f>
        <v>#VALUE!</v>
      </c>
      <c r="J148" s="48" t="str">
        <f>IF(AND(A148&lt;=様式93_処遇改善!$V$49,様式93_処遇改善!$V$49&lt;リスト!B148),"該当","")</f>
        <v/>
      </c>
      <c r="K148" s="48" t="s">
        <v>137</v>
      </c>
    </row>
    <row r="149" spans="1:11" x14ac:dyDescent="0.45">
      <c r="A149" s="48">
        <v>147.5</v>
      </c>
      <c r="B149" s="50">
        <v>155</v>
      </c>
      <c r="C149" s="48" t="s">
        <v>136</v>
      </c>
      <c r="D149" s="48">
        <v>150</v>
      </c>
      <c r="F149" s="48" t="e">
        <f>様式93_処遇改善!$I$49-A149</f>
        <v>#VALUE!</v>
      </c>
      <c r="G149" s="48" t="e">
        <f>様式93_処遇改善!$I$49-B149</f>
        <v>#VALUE!</v>
      </c>
      <c r="H149" s="48" t="e">
        <f t="shared" si="4"/>
        <v>#VALUE!</v>
      </c>
      <c r="I149" s="48" t="e">
        <f>IF(様式93_処遇改善!$I$49=B149,"",IF(H149&lt;=0,"該当",""))</f>
        <v>#VALUE!</v>
      </c>
      <c r="J149" s="48" t="str">
        <f>IF(AND(A149&lt;=様式93_処遇改善!$V$49,様式93_処遇改善!$V$49&lt;リスト!B149),"該当","")</f>
        <v/>
      </c>
      <c r="K149" s="48" t="s">
        <v>136</v>
      </c>
    </row>
    <row r="150" spans="1:11" x14ac:dyDescent="0.45">
      <c r="A150" s="50">
        <v>155</v>
      </c>
      <c r="B150" s="50">
        <v>165</v>
      </c>
      <c r="C150" s="48" t="s">
        <v>135</v>
      </c>
      <c r="D150" s="48">
        <v>160</v>
      </c>
      <c r="F150" s="48" t="e">
        <f>様式93_処遇改善!$I$49-A150</f>
        <v>#VALUE!</v>
      </c>
      <c r="G150" s="48" t="e">
        <f>様式93_処遇改善!$I$49-B150</f>
        <v>#VALUE!</v>
      </c>
      <c r="H150" s="48" t="e">
        <f t="shared" si="4"/>
        <v>#VALUE!</v>
      </c>
      <c r="I150" s="48" t="e">
        <f>IF(様式93_処遇改善!$I$49=B150,"",IF(H150&lt;=0,"該当",""))</f>
        <v>#VALUE!</v>
      </c>
      <c r="J150" s="48" t="str">
        <f>IF(AND(A150&lt;=様式93_処遇改善!$V$49,様式93_処遇改善!$V$49&lt;リスト!B150),"該当","")</f>
        <v/>
      </c>
      <c r="K150" s="48" t="s">
        <v>135</v>
      </c>
    </row>
    <row r="151" spans="1:11" x14ac:dyDescent="0.45">
      <c r="A151" s="50">
        <v>165</v>
      </c>
      <c r="B151" s="50">
        <v>175</v>
      </c>
      <c r="C151" s="48" t="s">
        <v>134</v>
      </c>
      <c r="D151" s="48">
        <v>170</v>
      </c>
      <c r="F151" s="48" t="e">
        <f>様式93_処遇改善!$I$49-A151</f>
        <v>#VALUE!</v>
      </c>
      <c r="G151" s="48" t="e">
        <f>様式93_処遇改善!$I$49-B151</f>
        <v>#VALUE!</v>
      </c>
      <c r="H151" s="48" t="e">
        <f t="shared" si="4"/>
        <v>#VALUE!</v>
      </c>
      <c r="I151" s="48" t="e">
        <f>IF(様式93_処遇改善!$I$49=B151,"",IF(H151&lt;=0,"該当",""))</f>
        <v>#VALUE!</v>
      </c>
      <c r="J151" s="48" t="str">
        <f>IF(AND(A151&lt;=様式93_処遇改善!$V$49,様式93_処遇改善!$V$49&lt;リスト!B151),"該当","")</f>
        <v/>
      </c>
      <c r="K151" s="48" t="s">
        <v>134</v>
      </c>
    </row>
    <row r="152" spans="1:11" x14ac:dyDescent="0.45">
      <c r="A152" s="50">
        <v>175</v>
      </c>
      <c r="B152" s="50">
        <v>185</v>
      </c>
      <c r="C152" s="48" t="s">
        <v>133</v>
      </c>
      <c r="D152" s="48">
        <v>180</v>
      </c>
      <c r="F152" s="48" t="e">
        <f>様式93_処遇改善!$I$49-A152</f>
        <v>#VALUE!</v>
      </c>
      <c r="G152" s="48" t="e">
        <f>様式93_処遇改善!$I$49-B152</f>
        <v>#VALUE!</v>
      </c>
      <c r="H152" s="48" t="e">
        <f t="shared" si="4"/>
        <v>#VALUE!</v>
      </c>
      <c r="I152" s="48" t="e">
        <f>IF(様式93_処遇改善!$I$49=B152,"",IF(H152&lt;=0,"該当",""))</f>
        <v>#VALUE!</v>
      </c>
      <c r="J152" s="48" t="str">
        <f>IF(AND(A152&lt;=様式93_処遇改善!$V$49,様式93_処遇改善!$V$49&lt;リスト!B152),"該当","")</f>
        <v/>
      </c>
      <c r="K152" s="48" t="s">
        <v>133</v>
      </c>
    </row>
    <row r="153" spans="1:11" x14ac:dyDescent="0.45">
      <c r="A153" s="50">
        <v>185</v>
      </c>
      <c r="B153" s="50">
        <v>195</v>
      </c>
      <c r="C153" s="48" t="s">
        <v>132</v>
      </c>
      <c r="D153" s="48">
        <v>190</v>
      </c>
      <c r="F153" s="48" t="e">
        <f>様式93_処遇改善!$I$49-A153</f>
        <v>#VALUE!</v>
      </c>
      <c r="G153" s="48" t="e">
        <f>様式93_処遇改善!$I$49-B153</f>
        <v>#VALUE!</v>
      </c>
      <c r="H153" s="48" t="e">
        <f t="shared" si="4"/>
        <v>#VALUE!</v>
      </c>
      <c r="I153" s="48" t="e">
        <f>IF(様式93_処遇改善!$I$49=B153,"",IF(H153&lt;=0,"該当",""))</f>
        <v>#VALUE!</v>
      </c>
      <c r="J153" s="48" t="str">
        <f>IF(AND(A153&lt;=様式93_処遇改善!$V$49,様式93_処遇改善!$V$49&lt;リスト!B153),"該当","")</f>
        <v/>
      </c>
      <c r="K153" s="48" t="s">
        <v>132</v>
      </c>
    </row>
    <row r="154" spans="1:11" x14ac:dyDescent="0.45">
      <c r="A154" s="50">
        <v>195</v>
      </c>
      <c r="B154" s="50">
        <v>205</v>
      </c>
      <c r="C154" s="48" t="s">
        <v>131</v>
      </c>
      <c r="D154" s="48">
        <v>200</v>
      </c>
      <c r="F154" s="48" t="e">
        <f>様式93_処遇改善!$I$49-A154</f>
        <v>#VALUE!</v>
      </c>
      <c r="G154" s="48" t="e">
        <f>様式93_処遇改善!$I$49-B154</f>
        <v>#VALUE!</v>
      </c>
      <c r="H154" s="48" t="e">
        <f t="shared" si="4"/>
        <v>#VALUE!</v>
      </c>
      <c r="I154" s="48" t="e">
        <f>IF(様式93_処遇改善!$I$49=B154,"",IF(H154&lt;=0,"該当",""))</f>
        <v>#VALUE!</v>
      </c>
      <c r="J154" s="48" t="str">
        <f>IF(AND(A154&lt;=様式93_処遇改善!$V$49,様式93_処遇改善!$V$49&lt;リスト!B154),"該当","")</f>
        <v/>
      </c>
      <c r="K154" s="48" t="s">
        <v>131</v>
      </c>
    </row>
    <row r="155" spans="1:11" x14ac:dyDescent="0.45">
      <c r="A155" s="50">
        <v>205</v>
      </c>
      <c r="B155" s="50">
        <v>215</v>
      </c>
      <c r="C155" s="48" t="s">
        <v>130</v>
      </c>
      <c r="D155" s="48">
        <v>210</v>
      </c>
      <c r="F155" s="48" t="e">
        <f>様式93_処遇改善!$I$49-A155</f>
        <v>#VALUE!</v>
      </c>
      <c r="G155" s="48" t="e">
        <f>様式93_処遇改善!$I$49-B155</f>
        <v>#VALUE!</v>
      </c>
      <c r="H155" s="48" t="e">
        <f t="shared" si="4"/>
        <v>#VALUE!</v>
      </c>
      <c r="I155" s="48" t="e">
        <f>IF(様式93_処遇改善!$I$49=B155,"",IF(H155&lt;=0,"該当",""))</f>
        <v>#VALUE!</v>
      </c>
      <c r="J155" s="48" t="str">
        <f>IF(AND(A155&lt;=様式93_処遇改善!$V$49,様式93_処遇改善!$V$49&lt;リスト!B155),"該当","")</f>
        <v/>
      </c>
      <c r="K155" s="48" t="s">
        <v>130</v>
      </c>
    </row>
    <row r="156" spans="1:11" x14ac:dyDescent="0.45">
      <c r="A156" s="50">
        <v>215</v>
      </c>
      <c r="B156" s="50">
        <v>225</v>
      </c>
      <c r="C156" s="48" t="s">
        <v>129</v>
      </c>
      <c r="D156" s="48">
        <v>220</v>
      </c>
      <c r="F156" s="48" t="e">
        <f>様式93_処遇改善!$I$49-A156</f>
        <v>#VALUE!</v>
      </c>
      <c r="G156" s="48" t="e">
        <f>様式93_処遇改善!$I$49-B156</f>
        <v>#VALUE!</v>
      </c>
      <c r="H156" s="48" t="e">
        <f t="shared" si="4"/>
        <v>#VALUE!</v>
      </c>
      <c r="I156" s="48" t="e">
        <f>IF(様式93_処遇改善!$I$49=B156,"",IF(H156&lt;=0,"該当",""))</f>
        <v>#VALUE!</v>
      </c>
      <c r="J156" s="48" t="str">
        <f>IF(AND(A156&lt;=様式93_処遇改善!$V$49,様式93_処遇改善!$V$49&lt;リスト!B156),"該当","")</f>
        <v/>
      </c>
      <c r="K156" s="48" t="s">
        <v>129</v>
      </c>
    </row>
    <row r="157" spans="1:11" x14ac:dyDescent="0.45">
      <c r="A157" s="50">
        <v>225</v>
      </c>
      <c r="B157" s="50">
        <v>235</v>
      </c>
      <c r="C157" s="48" t="s">
        <v>128</v>
      </c>
      <c r="D157" s="48">
        <v>230</v>
      </c>
      <c r="F157" s="48" t="e">
        <f>様式93_処遇改善!$I$49-A157</f>
        <v>#VALUE!</v>
      </c>
      <c r="G157" s="48" t="e">
        <f>様式93_処遇改善!$I$49-B157</f>
        <v>#VALUE!</v>
      </c>
      <c r="H157" s="48" t="e">
        <f t="shared" si="4"/>
        <v>#VALUE!</v>
      </c>
      <c r="I157" s="48" t="e">
        <f>IF(様式93_処遇改善!$I$49=B157,"",IF(H157&lt;=0,"該当",""))</f>
        <v>#VALUE!</v>
      </c>
      <c r="J157" s="48" t="str">
        <f>IF(AND(A157&lt;=様式93_処遇改善!$V$49,様式93_処遇改善!$V$49&lt;リスト!B157),"該当","")</f>
        <v/>
      </c>
      <c r="K157" s="48" t="s">
        <v>128</v>
      </c>
    </row>
    <row r="158" spans="1:11" x14ac:dyDescent="0.45">
      <c r="A158" s="50">
        <v>235</v>
      </c>
      <c r="B158" s="50">
        <v>245</v>
      </c>
      <c r="C158" s="48" t="s">
        <v>127</v>
      </c>
      <c r="D158" s="48">
        <v>240</v>
      </c>
      <c r="F158" s="48" t="e">
        <f>様式93_処遇改善!$I$49-A158</f>
        <v>#VALUE!</v>
      </c>
      <c r="G158" s="48" t="e">
        <f>様式93_処遇改善!$I$49-B158</f>
        <v>#VALUE!</v>
      </c>
      <c r="H158" s="48" t="e">
        <f t="shared" si="4"/>
        <v>#VALUE!</v>
      </c>
      <c r="I158" s="48" t="e">
        <f>IF(様式93_処遇改善!$I$49=B158,"",IF(H158&lt;=0,"該当",""))</f>
        <v>#VALUE!</v>
      </c>
      <c r="J158" s="48" t="str">
        <f>IF(AND(A158&lt;=様式93_処遇改善!$V$49,様式93_処遇改善!$V$49&lt;リスト!B158),"該当","")</f>
        <v/>
      </c>
      <c r="K158" s="48" t="s">
        <v>127</v>
      </c>
    </row>
    <row r="159" spans="1:11" x14ac:dyDescent="0.45">
      <c r="A159" s="50">
        <v>245</v>
      </c>
      <c r="B159" s="50">
        <v>255</v>
      </c>
      <c r="C159" s="48" t="s">
        <v>126</v>
      </c>
      <c r="D159" s="48">
        <v>250</v>
      </c>
      <c r="F159" s="48" t="e">
        <f>様式93_処遇改善!$I$49-A159</f>
        <v>#VALUE!</v>
      </c>
      <c r="G159" s="48" t="e">
        <f>様式93_処遇改善!$I$49-B159</f>
        <v>#VALUE!</v>
      </c>
      <c r="H159" s="48" t="e">
        <f t="shared" si="4"/>
        <v>#VALUE!</v>
      </c>
      <c r="I159" s="48" t="e">
        <f>IF(様式93_処遇改善!$I$49=B159,"",IF(H159&lt;=0,"該当",""))</f>
        <v>#VALUE!</v>
      </c>
      <c r="J159" s="48" t="str">
        <f>IF(AND(A159&lt;=様式93_処遇改善!$V$49,様式93_処遇改善!$V$49&lt;リスト!B159),"該当","")</f>
        <v/>
      </c>
      <c r="K159" s="48" t="s">
        <v>126</v>
      </c>
    </row>
    <row r="160" spans="1:11" x14ac:dyDescent="0.45">
      <c r="A160" s="50">
        <v>255</v>
      </c>
      <c r="B160" s="50">
        <v>265</v>
      </c>
      <c r="C160" s="48" t="s">
        <v>125</v>
      </c>
      <c r="D160" s="48">
        <v>260</v>
      </c>
      <c r="F160" s="48" t="e">
        <f>様式93_処遇改善!$I$49-A160</f>
        <v>#VALUE!</v>
      </c>
      <c r="G160" s="48" t="e">
        <f>様式93_処遇改善!$I$49-B160</f>
        <v>#VALUE!</v>
      </c>
      <c r="H160" s="48" t="e">
        <f t="shared" si="4"/>
        <v>#VALUE!</v>
      </c>
      <c r="I160" s="48" t="e">
        <f>IF(様式93_処遇改善!$I$49=B160,"",IF(H160&lt;=0,"該当",""))</f>
        <v>#VALUE!</v>
      </c>
      <c r="J160" s="48" t="str">
        <f>IF(AND(A160&lt;=様式93_処遇改善!$V$49,様式93_処遇改善!$V$49&lt;リスト!B160),"該当","")</f>
        <v/>
      </c>
      <c r="K160" s="48" t="s">
        <v>125</v>
      </c>
    </row>
    <row r="161" spans="1:11" x14ac:dyDescent="0.45">
      <c r="A161" s="50">
        <v>265</v>
      </c>
      <c r="B161" s="50">
        <v>275</v>
      </c>
      <c r="C161" s="48" t="s">
        <v>124</v>
      </c>
      <c r="D161" s="48">
        <v>270</v>
      </c>
      <c r="F161" s="48" t="e">
        <f>様式93_処遇改善!$I$49-A161</f>
        <v>#VALUE!</v>
      </c>
      <c r="G161" s="48" t="e">
        <f>様式93_処遇改善!$I$49-B161</f>
        <v>#VALUE!</v>
      </c>
      <c r="H161" s="48" t="e">
        <f t="shared" si="4"/>
        <v>#VALUE!</v>
      </c>
      <c r="I161" s="48" t="e">
        <f>IF(様式93_処遇改善!$I$49=B161,"",IF(H161&lt;=0,"該当",""))</f>
        <v>#VALUE!</v>
      </c>
      <c r="J161" s="48" t="str">
        <f>IF(AND(A161&lt;=様式93_処遇改善!$V$49,様式93_処遇改善!$V$49&lt;リスト!B161),"該当","")</f>
        <v/>
      </c>
      <c r="K161" s="48" t="s">
        <v>124</v>
      </c>
    </row>
    <row r="162" spans="1:11" x14ac:dyDescent="0.45">
      <c r="A162" s="50">
        <v>275</v>
      </c>
      <c r="B162" s="50">
        <v>285</v>
      </c>
      <c r="C162" s="48" t="s">
        <v>123</v>
      </c>
      <c r="D162" s="48">
        <v>280</v>
      </c>
      <c r="F162" s="48" t="e">
        <f>様式93_処遇改善!$I$49-A162</f>
        <v>#VALUE!</v>
      </c>
      <c r="G162" s="48" t="e">
        <f>様式93_処遇改善!$I$49-B162</f>
        <v>#VALUE!</v>
      </c>
      <c r="H162" s="48" t="e">
        <f t="shared" si="4"/>
        <v>#VALUE!</v>
      </c>
      <c r="I162" s="48" t="e">
        <f>IF(様式93_処遇改善!$I$49=B162,"",IF(H162&lt;=0,"該当",""))</f>
        <v>#VALUE!</v>
      </c>
      <c r="J162" s="48" t="str">
        <f>IF(AND(A162&lt;=様式93_処遇改善!$V$49,様式93_処遇改善!$V$49&lt;リスト!B162),"該当","")</f>
        <v/>
      </c>
      <c r="K162" s="48" t="s">
        <v>123</v>
      </c>
    </row>
    <row r="163" spans="1:11" x14ac:dyDescent="0.45">
      <c r="A163" s="50">
        <v>285</v>
      </c>
      <c r="B163" s="50">
        <v>295</v>
      </c>
      <c r="C163" s="48" t="s">
        <v>122</v>
      </c>
      <c r="D163" s="48">
        <v>290</v>
      </c>
      <c r="F163" s="48" t="e">
        <f>様式93_処遇改善!$I$49-A163</f>
        <v>#VALUE!</v>
      </c>
      <c r="G163" s="48" t="e">
        <f>様式93_処遇改善!$I$49-B163</f>
        <v>#VALUE!</v>
      </c>
      <c r="H163" s="48" t="e">
        <f t="shared" si="4"/>
        <v>#VALUE!</v>
      </c>
      <c r="I163" s="48" t="e">
        <f>IF(様式93_処遇改善!$I$49=B163,"",IF(H163&lt;=0,"該当",""))</f>
        <v>#VALUE!</v>
      </c>
      <c r="J163" s="48" t="str">
        <f>IF(AND(A163&lt;=様式93_処遇改善!$V$49,様式93_処遇改善!$V$49&lt;リスト!B163),"該当","")</f>
        <v/>
      </c>
      <c r="K163" s="48" t="s">
        <v>122</v>
      </c>
    </row>
    <row r="164" spans="1:11" x14ac:dyDescent="0.45">
      <c r="A164" s="50">
        <v>295</v>
      </c>
      <c r="B164" s="50">
        <v>305</v>
      </c>
      <c r="C164" s="48" t="s">
        <v>121</v>
      </c>
      <c r="D164" s="48">
        <v>300</v>
      </c>
      <c r="F164" s="48" t="e">
        <f>様式93_処遇改善!$I$49-A164</f>
        <v>#VALUE!</v>
      </c>
      <c r="G164" s="48" t="e">
        <f>様式93_処遇改善!$I$49-B164</f>
        <v>#VALUE!</v>
      </c>
      <c r="H164" s="48" t="e">
        <f t="shared" ref="H164:H168" si="5">F164*G164</f>
        <v>#VALUE!</v>
      </c>
      <c r="I164" s="48" t="e">
        <f>IF(様式93_処遇改善!$I$49=B164,"",IF(H164&lt;=0,"該当",""))</f>
        <v>#VALUE!</v>
      </c>
      <c r="J164" s="48" t="str">
        <f>IF(AND(A164&lt;=様式93_処遇改善!$V$49,様式93_処遇改善!$V$49&lt;リスト!B164),"該当","")</f>
        <v/>
      </c>
      <c r="K164" s="48" t="s">
        <v>121</v>
      </c>
    </row>
    <row r="165" spans="1:11" x14ac:dyDescent="0.45">
      <c r="A165" s="50">
        <v>305</v>
      </c>
      <c r="B165" s="50">
        <v>315</v>
      </c>
      <c r="C165" s="48" t="s">
        <v>120</v>
      </c>
      <c r="D165" s="48">
        <v>310</v>
      </c>
      <c r="F165" s="48" t="e">
        <f>様式93_処遇改善!$I$49-A165</f>
        <v>#VALUE!</v>
      </c>
      <c r="G165" s="48" t="e">
        <f>様式93_処遇改善!$I$49-B165</f>
        <v>#VALUE!</v>
      </c>
      <c r="H165" s="48" t="e">
        <f t="shared" si="5"/>
        <v>#VALUE!</v>
      </c>
      <c r="I165" s="48" t="e">
        <f>IF(様式93_処遇改善!$I$49=B165,"",IF(H165&lt;=0,"該当",""))</f>
        <v>#VALUE!</v>
      </c>
      <c r="J165" s="48" t="str">
        <f>IF(AND(A165&lt;=様式93_処遇改善!$V$49,様式93_処遇改善!$V$49&lt;リスト!B165),"該当","")</f>
        <v/>
      </c>
      <c r="K165" s="48" t="s">
        <v>120</v>
      </c>
    </row>
    <row r="166" spans="1:11" x14ac:dyDescent="0.45">
      <c r="A166" s="50">
        <v>315</v>
      </c>
      <c r="B166" s="50">
        <v>325</v>
      </c>
      <c r="C166" s="48" t="s">
        <v>119</v>
      </c>
      <c r="D166" s="48">
        <v>320</v>
      </c>
      <c r="F166" s="48" t="e">
        <f>様式93_処遇改善!$I$49-A166</f>
        <v>#VALUE!</v>
      </c>
      <c r="G166" s="48" t="e">
        <f>様式93_処遇改善!$I$49-B166</f>
        <v>#VALUE!</v>
      </c>
      <c r="H166" s="48" t="e">
        <f t="shared" si="5"/>
        <v>#VALUE!</v>
      </c>
      <c r="I166" s="48" t="e">
        <f>IF(様式93_処遇改善!$I$49=B166,"",IF(H166&lt;=0,"該当",""))</f>
        <v>#VALUE!</v>
      </c>
      <c r="J166" s="48" t="str">
        <f>IF(AND(A166&lt;=様式93_処遇改善!$V$49,様式93_処遇改善!$V$49&lt;リスト!B166),"該当","")</f>
        <v/>
      </c>
      <c r="K166" s="48" t="s">
        <v>119</v>
      </c>
    </row>
    <row r="167" spans="1:11" x14ac:dyDescent="0.45">
      <c r="A167" s="50">
        <v>325</v>
      </c>
      <c r="B167" s="50">
        <v>335</v>
      </c>
      <c r="C167" s="48" t="s">
        <v>118</v>
      </c>
      <c r="D167" s="48">
        <v>330</v>
      </c>
      <c r="F167" s="48" t="e">
        <f>様式93_処遇改善!$I$49-A167</f>
        <v>#VALUE!</v>
      </c>
      <c r="G167" s="48" t="e">
        <f>様式93_処遇改善!$I$49-B167</f>
        <v>#VALUE!</v>
      </c>
      <c r="H167" s="48" t="e">
        <f t="shared" si="5"/>
        <v>#VALUE!</v>
      </c>
      <c r="I167" s="48" t="e">
        <f>IF(様式93_処遇改善!$I$49=B167,"",IF(H167&lt;=0,"該当",""))</f>
        <v>#VALUE!</v>
      </c>
      <c r="J167" s="48" t="str">
        <f>IF(AND(A167&lt;=様式93_処遇改善!$V$49,様式93_処遇改善!$V$49&lt;リスト!B167),"該当","")</f>
        <v/>
      </c>
      <c r="K167" s="48" t="s">
        <v>118</v>
      </c>
    </row>
    <row r="168" spans="1:11" x14ac:dyDescent="0.45">
      <c r="A168" s="50">
        <v>335</v>
      </c>
      <c r="C168" s="48" t="s">
        <v>117</v>
      </c>
      <c r="D168" s="48">
        <v>340</v>
      </c>
      <c r="F168" s="48" t="e">
        <f>様式93_処遇改善!$I$49-A168</f>
        <v>#VALUE!</v>
      </c>
      <c r="G168" s="49">
        <v>-1</v>
      </c>
      <c r="H168" s="48" t="e">
        <f t="shared" si="5"/>
        <v>#VALUE!</v>
      </c>
      <c r="I168" s="48" t="str">
        <f>IF(様式93_処遇改善!$I$49=B168,"",IF(H168&lt;=0,"該当",""))</f>
        <v/>
      </c>
      <c r="J168" s="48" t="str">
        <f>IF(A168&lt;=様式93_処遇改善!$V$49,"該当","")</f>
        <v>該当</v>
      </c>
      <c r="K168" s="48" t="s">
        <v>117</v>
      </c>
    </row>
  </sheetData>
  <mergeCells count="3">
    <mergeCell ref="A2:B2"/>
    <mergeCell ref="C2:C3"/>
    <mergeCell ref="D2:D3"/>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様式93_処遇改善</vt:lpstr>
      <vt:lpstr>様式93の２_計画書</vt:lpstr>
      <vt:lpstr>様式93の３_実績報告書</vt:lpstr>
      <vt:lpstr>リスト</vt:lpstr>
      <vt:lpstr>様式93_処遇改善!Print_Area</vt:lpstr>
      <vt:lpstr>様式93の２_計画書!Print_Area</vt:lpstr>
      <vt:lpstr>様式93の３_実績報告書!Print_Area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2022-09-08T05:27:38Z</dcterms:created>
  <dcterms:modified xsi:type="dcterms:W3CDTF">2024-07-24T09:04:13Z</dcterms:modified>
</cp:coreProperties>
</file>