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08" documentId="8_{00BD3458-0ED6-4EB1-BEC1-4DB46E294772}" xr6:coauthVersionLast="47" xr6:coauthVersionMax="47" xr10:uidLastSave="{5C1EE56E-FF18-4159-AC87-0035B1E68335}"/>
  <workbookProtection workbookAlgorithmName="SHA-512" workbookHashValue="S9UNNAiEZXZNkmg7Kd9jaSpLXVmE5lAMkdNTNu9/RMpLWvaxsaVWSBpMAlsFKyQNXhEs533h/aD1ssmdDOf5tA==" workbookSaltValue="4ae1tutjv4kesRW3fvNJiQ=="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<sst xmlns="http://schemas.openxmlformats.org/spreadsheetml/2006/main" count="3308" uniqueCount="1611">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</sst>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horizontal="right" vertical="center" shrinkToFit="1"/>
      <protection locked="0"/>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3" borderId="0" xfId="3" applyFont="1" applyFill="1" applyAlignment="1" applyProtection="1">
      <alignment horizontal="right" vertical="center" shrinkToFit="1"/>
      <protection locked="0"/>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3" borderId="0" xfId="3" applyFont="1" applyFill="1" applyBorder="1" applyAlignment="1" applyProtection="1">
      <alignment vertical="center" shrinkToFit="1"/>
      <protection locked="0"/>
    </xf>
    <xf numFmtId="38" fontId="2" fillId="3" borderId="0" xfId="3" applyFont="1" applyFill="1" applyBorder="1" applyAlignment="1" applyProtection="1">
      <alignment horizontal="righ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14" fillId="3" borderId="0" xfId="0" applyFont="1" applyFill="1" applyAlignment="1" applyProtection="1">
      <alignment horizontal="center" vertical="center" shrinkToFit="1"/>
      <protection locked="0"/>
    </xf>
    <xf numFmtId="176" fontId="2" fillId="4" borderId="49"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9">
        <v>20241121</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3" t="str">
        <f>IF(E6="","",IF(LEN(E6)=7,"","↓保険医療機関コードを7桁で記載してください"))</f>
        <v/>
      </c>
      <c r="F5" s="250"/>
      <c r="G5" s="250"/>
      <c r="H5" s="250"/>
      <c r="I5" s="250"/>
      <c r="J5" s="250"/>
      <c r="K5" s="250"/>
      <c r="L5" s="250"/>
      <c r="M5" s="251"/>
    </row>
    <row r="6" spans="1:15" ht="22.5" customHeight="1" x14ac:dyDescent="0.4">
      <c r="A6" s="252"/>
      <c r="B6" s="360" t="s">
        <v>2</v>
      </c>
      <c r="C6" s="360"/>
      <c r="D6" s="360"/>
      <c r="E6" s="362"/>
      <c r="F6" s="363"/>
      <c r="G6" s="364"/>
      <c r="H6" s="248"/>
      <c r="I6" s="359" t="s">
        <v>3</v>
      </c>
      <c r="J6" s="359"/>
      <c r="K6" s="359"/>
      <c r="L6" s="248"/>
      <c r="M6" s="253"/>
    </row>
    <row r="7" spans="1:15" ht="22.5" customHeight="1" x14ac:dyDescent="0.4">
      <c r="A7" s="254"/>
      <c r="B7" s="361" t="s">
        <v>4</v>
      </c>
      <c r="C7" s="361"/>
      <c r="D7" s="361"/>
      <c r="E7" s="365"/>
      <c r="F7" s="366"/>
      <c r="G7" s="367"/>
      <c r="H7" s="248"/>
      <c r="I7" s="359"/>
      <c r="J7" s="359"/>
      <c r="K7" s="359"/>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68" t="s">
        <v>5</v>
      </c>
      <c r="C9" s="368"/>
      <c r="D9" s="368"/>
      <c r="E9" s="212"/>
      <c r="F9" s="212"/>
      <c r="G9" s="212"/>
      <c r="H9" s="212"/>
      <c r="I9" s="212"/>
      <c r="J9" s="212"/>
      <c r="K9" s="212"/>
      <c r="L9" s="212"/>
      <c r="M9" s="257"/>
    </row>
    <row r="10" spans="1:15" ht="22.5" customHeight="1" x14ac:dyDescent="0.4">
      <c r="A10" s="255"/>
      <c r="B10" s="371" t="s">
        <v>6</v>
      </c>
      <c r="C10" s="371"/>
      <c r="D10" s="371"/>
      <c r="E10" s="372"/>
      <c r="F10" s="372"/>
      <c r="G10" s="372"/>
      <c r="H10" s="372"/>
      <c r="I10" s="212"/>
      <c r="J10" s="212"/>
      <c r="K10" s="212"/>
      <c r="L10" s="212"/>
      <c r="M10" s="257"/>
    </row>
    <row r="11" spans="1:15" ht="22.5" customHeight="1" x14ac:dyDescent="0.4">
      <c r="A11" s="255"/>
      <c r="B11" s="371" t="s">
        <v>7</v>
      </c>
      <c r="C11" s="371"/>
      <c r="D11" s="371"/>
      <c r="E11" s="372"/>
      <c r="F11" s="372"/>
      <c r="G11" s="372"/>
      <c r="H11" s="372"/>
      <c r="I11" s="212"/>
      <c r="J11" s="212"/>
      <c r="K11" s="212"/>
      <c r="L11" s="212"/>
      <c r="M11" s="257"/>
    </row>
    <row r="12" spans="1:15" ht="11.25" customHeight="1" x14ac:dyDescent="0.4">
      <c r="A12" s="252"/>
      <c r="M12" s="258"/>
    </row>
    <row r="13" spans="1:15" ht="22.5" customHeight="1" x14ac:dyDescent="0.4">
      <c r="A13" s="252"/>
      <c r="B13" s="266" t="s">
        <v>8</v>
      </c>
      <c r="C13" s="267"/>
      <c r="D13" s="267"/>
      <c r="E13" s="267"/>
      <c r="F13" s="267"/>
      <c r="G13" s="267"/>
      <c r="H13" s="267"/>
      <c r="I13" s="267"/>
      <c r="J13" s="267"/>
      <c r="K13" s="267"/>
      <c r="L13" s="268"/>
      <c r="M13" s="258"/>
    </row>
    <row r="14" spans="1:15" ht="48.75" customHeight="1" x14ac:dyDescent="0.4">
      <c r="A14" s="252"/>
      <c r="B14" s="269"/>
      <c r="C14" s="376"/>
      <c r="D14" s="376"/>
      <c r="E14" s="376"/>
      <c r="F14" s="376"/>
      <c r="G14" s="376"/>
      <c r="H14" s="376"/>
      <c r="I14" s="376"/>
      <c r="J14" s="377" t="s">
        <v>9</v>
      </c>
      <c r="K14" s="377"/>
      <c r="L14" s="378"/>
      <c r="M14" s="274"/>
    </row>
    <row r="15" spans="1:15" ht="11.25" customHeight="1" x14ac:dyDescent="0.4">
      <c r="A15" s="252"/>
      <c r="B15" s="271"/>
      <c r="C15" s="277"/>
      <c r="D15" s="277"/>
      <c r="E15" s="277"/>
      <c r="F15" s="277"/>
      <c r="G15" s="277"/>
      <c r="H15" s="277"/>
      <c r="I15" s="277"/>
      <c r="J15" s="278"/>
      <c r="K15" s="278"/>
      <c r="L15" s="279"/>
      <c r="M15" s="274"/>
      <c r="O15" s="286"/>
    </row>
    <row r="16" spans="1:15" ht="11.25" customHeight="1" x14ac:dyDescent="0.4">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x14ac:dyDescent="0.4">
      <c r="A17" s="252"/>
      <c r="B17" s="281"/>
      <c r="C17" s="369" t="s">
        <v>10</v>
      </c>
      <c r="D17" s="369"/>
      <c r="E17" s="369"/>
      <c r="F17" s="369"/>
      <c r="G17" s="369"/>
      <c r="H17" s="369"/>
      <c r="I17" s="369"/>
      <c r="J17" s="369"/>
      <c r="K17" s="369"/>
      <c r="L17" s="370"/>
      <c r="M17" s="275"/>
      <c r="O17" s="286" t="b">
        <v>0</v>
      </c>
    </row>
    <row r="18" spans="1:15" ht="36.75" customHeight="1" x14ac:dyDescent="0.4">
      <c r="A18" s="252"/>
      <c r="B18" s="281"/>
      <c r="C18" s="369" t="s">
        <v>11</v>
      </c>
      <c r="D18" s="369"/>
      <c r="E18" s="369"/>
      <c r="F18" s="369"/>
      <c r="G18" s="369"/>
      <c r="H18" s="369"/>
      <c r="I18" s="369"/>
      <c r="J18" s="369"/>
      <c r="K18" s="369"/>
      <c r="L18" s="370"/>
      <c r="M18" s="275"/>
      <c r="O18" s="286" t="b">
        <v>0</v>
      </c>
    </row>
    <row r="19" spans="1:15" ht="36.75" customHeight="1" x14ac:dyDescent="0.4">
      <c r="A19" s="252"/>
      <c r="B19" s="281"/>
      <c r="C19" s="369" t="s">
        <v>12</v>
      </c>
      <c r="D19" s="369"/>
      <c r="E19" s="369"/>
      <c r="F19" s="369"/>
      <c r="G19" s="369"/>
      <c r="H19" s="369"/>
      <c r="I19" s="369"/>
      <c r="J19" s="369"/>
      <c r="K19" s="369"/>
      <c r="L19" s="370"/>
      <c r="M19" s="275"/>
      <c r="O19" s="286" t="b">
        <v>0</v>
      </c>
    </row>
    <row r="20" spans="1:15" ht="36.75" customHeight="1" x14ac:dyDescent="0.4">
      <c r="A20" s="252"/>
      <c r="B20" s="281"/>
      <c r="C20" s="369" t="s">
        <v>13</v>
      </c>
      <c r="D20" s="369"/>
      <c r="E20" s="369"/>
      <c r="F20" s="369"/>
      <c r="G20" s="369"/>
      <c r="H20" s="369"/>
      <c r="I20" s="369"/>
      <c r="J20" s="369"/>
      <c r="K20" s="369"/>
      <c r="L20" s="370"/>
      <c r="M20" s="275"/>
      <c r="O20" s="286" t="b">
        <v>0</v>
      </c>
    </row>
    <row r="21" spans="1:15" ht="15" customHeight="1" x14ac:dyDescent="0.4">
      <c r="A21" s="252"/>
      <c r="B21" s="269"/>
      <c r="D21" s="379"/>
      <c r="E21" s="379"/>
      <c r="F21" s="379"/>
      <c r="G21" s="379"/>
      <c r="H21" s="379"/>
      <c r="I21" s="379"/>
      <c r="J21" s="379"/>
      <c r="K21" s="379"/>
      <c r="L21" s="380"/>
      <c r="M21" s="258"/>
    </row>
    <row r="22" spans="1:15" ht="22.5" customHeight="1" x14ac:dyDescent="0.4">
      <c r="A22" s="252"/>
      <c r="B22" s="381" t="s">
        <v>14</v>
      </c>
      <c r="C22" s="382"/>
      <c r="D22" s="382"/>
      <c r="E22" s="382"/>
      <c r="F22" s="382"/>
      <c r="G22" s="382"/>
      <c r="H22" s="382"/>
      <c r="I22" s="382"/>
      <c r="J22" s="382"/>
      <c r="K22" s="382"/>
      <c r="L22" s="383"/>
      <c r="M22" s="276"/>
    </row>
    <row r="23" spans="1:15" ht="15" customHeight="1" x14ac:dyDescent="0.4">
      <c r="A23" s="252"/>
      <c r="B23" s="269"/>
      <c r="L23" s="280"/>
      <c r="M23" s="258"/>
    </row>
    <row r="24" spans="1:15" ht="22.5" customHeight="1" x14ac:dyDescent="0.4">
      <c r="A24" s="252"/>
      <c r="B24" s="270" t="s">
        <v>15</v>
      </c>
      <c r="C24" s="282"/>
      <c r="D24" s="259" t="s">
        <v>16</v>
      </c>
      <c r="E24" s="282"/>
      <c r="F24" s="259" t="s">
        <v>17</v>
      </c>
      <c r="G24" s="282"/>
      <c r="H24" s="259" t="s">
        <v>18</v>
      </c>
      <c r="L24" s="280"/>
      <c r="M24" s="258"/>
    </row>
    <row r="25" spans="1:15" ht="15" customHeight="1" x14ac:dyDescent="0.4">
      <c r="A25" s="252"/>
      <c r="B25" s="269"/>
      <c r="L25" s="280"/>
      <c r="M25" s="258"/>
    </row>
    <row r="26" spans="1:15" ht="22.5" customHeight="1" x14ac:dyDescent="0.4">
      <c r="A26" s="252"/>
      <c r="B26" s="269"/>
      <c r="C26" s="260" t="s">
        <v>19</v>
      </c>
      <c r="H26" s="375"/>
      <c r="I26" s="375"/>
      <c r="J26" s="375"/>
      <c r="K26" s="375"/>
      <c r="L26" s="280"/>
      <c r="M26" s="258"/>
    </row>
    <row r="27" spans="1:15" ht="22.5" customHeight="1" x14ac:dyDescent="0.4">
      <c r="A27" s="252"/>
      <c r="B27" s="269"/>
      <c r="C27" s="260" t="s">
        <v>20</v>
      </c>
      <c r="H27" s="375"/>
      <c r="I27" s="375"/>
      <c r="J27" s="375"/>
      <c r="K27" s="375"/>
      <c r="L27" s="280"/>
      <c r="M27" s="258"/>
    </row>
    <row r="28" spans="1:15" ht="15" customHeight="1" x14ac:dyDescent="0.4">
      <c r="A28" s="252"/>
      <c r="B28" s="269"/>
      <c r="L28" s="280"/>
      <c r="M28" s="258"/>
    </row>
    <row r="29" spans="1:15" ht="22.5" customHeight="1" x14ac:dyDescent="0.4">
      <c r="A29" s="252"/>
      <c r="B29" s="269"/>
      <c r="G29" s="211" t="s">
        <v>21</v>
      </c>
      <c r="I29" s="373"/>
      <c r="J29" s="373"/>
      <c r="K29" s="373"/>
      <c r="L29" s="280"/>
      <c r="M29" s="258"/>
    </row>
    <row r="30" spans="1:15" ht="15" customHeight="1" x14ac:dyDescent="0.4">
      <c r="A30" s="252"/>
      <c r="B30" s="269"/>
      <c r="L30" s="280"/>
      <c r="M30" s="258"/>
    </row>
    <row r="31" spans="1:15" ht="22.5" customHeight="1" x14ac:dyDescent="0.4">
      <c r="A31" s="252"/>
      <c r="B31" s="374"/>
      <c r="C31" s="373"/>
      <c r="D31" s="373"/>
      <c r="E31" s="373"/>
      <c r="F31" s="211" t="s">
        <v>22</v>
      </c>
      <c r="L31" s="280"/>
      <c r="M31" s="258"/>
    </row>
    <row r="32" spans="1:15" ht="11.25" customHeight="1" x14ac:dyDescent="0.4">
      <c r="A32" s="252"/>
      <c r="B32" s="271"/>
      <c r="C32" s="272"/>
      <c r="D32" s="272"/>
      <c r="E32" s="272"/>
      <c r="F32" s="272"/>
      <c r="G32" s="272"/>
      <c r="H32" s="272"/>
      <c r="I32" s="272"/>
      <c r="J32" s="272"/>
      <c r="K32" s="272"/>
      <c r="L32" s="273"/>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sheetProtection algorithmName="SHA-512" hashValue="ErrP6kgsaJyD51ZlnDt3hefQdHaeExzaFp7brWbCwyxq4YzKwuSXnKfcHjrh/QWK3QM9DmUrdAW/2boZitfQ1w==" saltValue="S9BrGSHkZpzPlErf47clDQ==" spinCount="100000" sheet="1" objects="1" scenarios="1"/>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533</v>
      </c>
      <c r="B2" s="422"/>
      <c r="C2" s="422"/>
      <c r="D2" s="422"/>
      <c r="E2" s="422"/>
      <c r="F2" s="422"/>
      <c r="G2" s="422"/>
      <c r="H2" s="422"/>
      <c r="I2" s="422"/>
      <c r="J2" s="422"/>
      <c r="K2" s="422"/>
      <c r="L2" s="422"/>
      <c r="M2" s="422"/>
      <c r="N2" s="422"/>
      <c r="O2" s="422"/>
      <c r="P2" s="422"/>
      <c r="Q2" s="422"/>
      <c r="R2" s="422"/>
      <c r="S2" s="422"/>
      <c r="T2" s="423"/>
      <c r="U2" s="423"/>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IF('（別添）_計画書（無床診療所及びⅡを算定する有床診療所）'!E16=0,"",'（別添）_計画書（無床診療所及びⅡを算定する有床診療所）'!E16)</f>
        <v/>
      </c>
      <c r="F12" s="524"/>
      <c r="G12" s="21" t="s">
        <v>16</v>
      </c>
      <c r="H12" s="524" t="str">
        <f>IF('（別添）_計画書（無床診療所及びⅡを算定する有床診療所）'!H16=0,"",'（別添）_計画書（無床診療所及びⅡを算定する有床診療所）'!H16)</f>
        <v/>
      </c>
      <c r="I12" s="524"/>
      <c r="J12" s="21" t="s">
        <v>264</v>
      </c>
      <c r="K12" s="21"/>
      <c r="L12" s="21" t="s">
        <v>265</v>
      </c>
      <c r="M12" s="21" t="s">
        <v>15</v>
      </c>
      <c r="N12" s="21"/>
      <c r="O12" s="524" t="str">
        <f>IF('（別添）_計画書（無床診療所及びⅡを算定する有床診療所）'!O16=0,"",'（別添）_計画書（無床診療所及びⅡを算定する有床診療所）'!O16)</f>
        <v/>
      </c>
      <c r="P12" s="524"/>
      <c r="Q12" s="21" t="s">
        <v>16</v>
      </c>
      <c r="R12" s="524" t="str">
        <f>IF('（別添）_計画書（無床診療所及びⅡを算定する有床診療所）'!R16=0,"",'（別添）_計画書（無床診療所及びⅡを算定する有床診療所）'!R16)</f>
        <v/>
      </c>
      <c r="S12" s="524"/>
      <c r="T12" s="22" t="s">
        <v>264</v>
      </c>
      <c r="V12" s="525">
        <f>'（別添）_計画書（無床診療所及びⅡを算定する有床診療所）'!V16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IF('（別添）_計画書（無床診療所及びⅡを算定する有床診療所）'!E21=0,"",'（別添）_計画書（無床診療所及びⅡを算定する有床診療所）'!E21)</f>
        <v/>
      </c>
      <c r="F15" s="524"/>
      <c r="G15" s="21" t="s">
        <v>16</v>
      </c>
      <c r="H15" s="524" t="str">
        <f>IF('（別添）_計画書（無床診療所及びⅡを算定する有床診療所）'!H21=0,"",'（別添）_計画書（無床診療所及びⅡを算定する有床診療所）'!H21)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4"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4"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4"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4"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4"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row>
    <row r="26" spans="1:34"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4"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4"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4"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4"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4"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4" ht="16.149999999999999" customHeight="1" x14ac:dyDescent="0.4">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2"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2"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2"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7" si="1">IFERROR(Z28*AD22*10,"")</f>
        <v/>
      </c>
      <c r="AA35" s="542"/>
      <c r="AB35" s="542"/>
      <c r="AC35" s="542"/>
      <c r="AD35" s="542"/>
      <c r="AE35" s="542"/>
      <c r="AF35" s="542"/>
      <c r="AG35" s="314" t="s">
        <v>270</v>
      </c>
    </row>
    <row r="36" spans="1:42"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2"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 t="shared" si="1"/>
        <v/>
      </c>
      <c r="AA37" s="542"/>
      <c r="AB37" s="542"/>
      <c r="AC37" s="542"/>
      <c r="AD37" s="542"/>
      <c r="AE37" s="542"/>
      <c r="AF37" s="542"/>
      <c r="AG37" s="314" t="s">
        <v>270</v>
      </c>
    </row>
    <row r="38" spans="1:42"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row>
    <row r="39" spans="1:42" s="59" customFormat="1" ht="16.149999999999999" customHeight="1" x14ac:dyDescent="0.4">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row>
    <row r="40" spans="1:42"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529" t="s">
        <v>464</v>
      </c>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06"/>
      <c r="AC51" s="506"/>
      <c r="AD51" s="506"/>
      <c r="AE51" s="506"/>
      <c r="AF51" s="506"/>
      <c r="AG51" s="324"/>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00">
        <f>'（別添）_計画書（無床診療所及びⅡを算定する有床診療所）'!AB69</f>
        <v>0</v>
      </c>
      <c r="AC67" s="500"/>
      <c r="AD67" s="500"/>
      <c r="AE67" s="500"/>
      <c r="AF67" s="500"/>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35">
        <f>'（別添）_計画書（無床診療所及びⅡを算定する有床診療所）'!AB70</f>
        <v>0</v>
      </c>
      <c r="AC68" s="435"/>
      <c r="AD68" s="435"/>
      <c r="AE68" s="435"/>
      <c r="AF68" s="435"/>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50"/>
      <c r="AC69" s="450"/>
      <c r="AD69" s="450"/>
      <c r="AE69" s="450"/>
      <c r="AF69" s="450"/>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52">
        <f>AB69-AB68</f>
        <v>0</v>
      </c>
      <c r="AC70" s="452"/>
      <c r="AD70" s="452"/>
      <c r="AE70" s="452"/>
      <c r="AF70" s="452"/>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1"/>
      <c r="AC71" s="501"/>
      <c r="AD71" s="501"/>
      <c r="AE71" s="501"/>
      <c r="AF71" s="501"/>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02"/>
      <c r="AC72" s="502"/>
      <c r="AD72" s="502"/>
      <c r="AE72" s="502"/>
      <c r="AF72" s="502"/>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03">
        <f>IFERROR(AB72/AB68*100,0)</f>
        <v>0</v>
      </c>
      <c r="AC73" s="503"/>
      <c r="AD73" s="503"/>
      <c r="AE73" s="503"/>
      <c r="AF73" s="503"/>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72"/>
      <c r="AB75" s="472"/>
      <c r="AC75" s="472"/>
      <c r="AD75" s="472"/>
      <c r="AE75" s="472"/>
      <c r="AF75" s="472"/>
      <c r="AG75" s="472"/>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00">
        <f>'（別添）_計画書（無床診療所及びⅡを算定する有床診療所）'!AB78</f>
        <v>0</v>
      </c>
      <c r="AC76" s="500"/>
      <c r="AD76" s="500"/>
      <c r="AE76" s="500"/>
      <c r="AF76" s="500"/>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35">
        <f>'（別添）_計画書（無床診療所及びⅡを算定する有床診療所）'!AB79</f>
        <v>0</v>
      </c>
      <c r="AC77" s="435"/>
      <c r="AD77" s="435"/>
      <c r="AE77" s="435"/>
      <c r="AF77" s="435"/>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50"/>
      <c r="AC78" s="450"/>
      <c r="AD78" s="450"/>
      <c r="AE78" s="450"/>
      <c r="AF78" s="450"/>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52">
        <f>AB78-AB77</f>
        <v>0</v>
      </c>
      <c r="AC79" s="452"/>
      <c r="AD79" s="452"/>
      <c r="AE79" s="452"/>
      <c r="AF79" s="452"/>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1"/>
      <c r="AC80" s="501"/>
      <c r="AD80" s="501"/>
      <c r="AE80" s="501"/>
      <c r="AF80" s="501"/>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02"/>
      <c r="AC81" s="502"/>
      <c r="AD81" s="502"/>
      <c r="AE81" s="502"/>
      <c r="AF81" s="502"/>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03">
        <f>IFERROR(AB81/AB77*100,0)</f>
        <v>0</v>
      </c>
      <c r="AC82" s="503"/>
      <c r="AD82" s="503"/>
      <c r="AE82" s="503"/>
      <c r="AF82" s="503"/>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72"/>
      <c r="AB84" s="472"/>
      <c r="AC84" s="472"/>
      <c r="AD84" s="472"/>
      <c r="AE84" s="472"/>
      <c r="AF84" s="472"/>
      <c r="AG84" s="472"/>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00">
        <f>'（別添）_計画書（無床診療所及びⅡを算定する有床診療所）'!AB87</f>
        <v>0</v>
      </c>
      <c r="AC85" s="500"/>
      <c r="AD85" s="500"/>
      <c r="AE85" s="500"/>
      <c r="AF85" s="500"/>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35">
        <f>'（別添）_計画書（無床診療所及びⅡを算定する有床診療所）'!AB88</f>
        <v>0</v>
      </c>
      <c r="AC86" s="435"/>
      <c r="AD86" s="435"/>
      <c r="AE86" s="435"/>
      <c r="AF86" s="435"/>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50"/>
      <c r="AC87" s="450"/>
      <c r="AD87" s="450"/>
      <c r="AE87" s="450"/>
      <c r="AF87" s="450"/>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52">
        <f>AB87-AB86</f>
        <v>0</v>
      </c>
      <c r="AC88" s="452"/>
      <c r="AD88" s="452"/>
      <c r="AE88" s="452"/>
      <c r="AF88" s="452"/>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1"/>
      <c r="AC89" s="501"/>
      <c r="AD89" s="501"/>
      <c r="AE89" s="501"/>
      <c r="AF89" s="501"/>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02"/>
      <c r="AC90" s="502"/>
      <c r="AD90" s="502"/>
      <c r="AE90" s="502"/>
      <c r="AF90" s="502"/>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03">
        <f>IFERROR(AB90/AB86*100,0)</f>
        <v>0</v>
      </c>
      <c r="AC91" s="503"/>
      <c r="AD91" s="503"/>
      <c r="AE91" s="503"/>
      <c r="AF91" s="503"/>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72"/>
      <c r="AB93" s="472"/>
      <c r="AC93" s="472"/>
      <c r="AD93" s="472"/>
      <c r="AE93" s="472"/>
      <c r="AF93" s="472"/>
      <c r="AG93" s="472"/>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00">
        <f>'（別添）_計画書（無床診療所及びⅡを算定する有床診療所）'!AB96</f>
        <v>0</v>
      </c>
      <c r="AC94" s="500"/>
      <c r="AD94" s="500"/>
      <c r="AE94" s="500"/>
      <c r="AF94" s="500"/>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35">
        <f>'（別添）_計画書（無床診療所及びⅡを算定する有床診療所）'!AB97</f>
        <v>0</v>
      </c>
      <c r="AC95" s="435"/>
      <c r="AD95" s="435"/>
      <c r="AE95" s="435"/>
      <c r="AF95" s="435"/>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50"/>
      <c r="AC96" s="450"/>
      <c r="AD96" s="450"/>
      <c r="AE96" s="450"/>
      <c r="AF96" s="450"/>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52">
        <f>AB96-AB95</f>
        <v>0</v>
      </c>
      <c r="AC97" s="452"/>
      <c r="AD97" s="452"/>
      <c r="AE97" s="452"/>
      <c r="AF97" s="452"/>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1"/>
      <c r="AC98" s="501"/>
      <c r="AD98" s="501"/>
      <c r="AE98" s="501"/>
      <c r="AF98" s="501"/>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02"/>
      <c r="AC99" s="502"/>
      <c r="AD99" s="502"/>
      <c r="AE99" s="502"/>
      <c r="AF99" s="502"/>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03">
        <f>IFERROR(AB99/AB95*100,0)</f>
        <v>0</v>
      </c>
      <c r="AC100" s="503"/>
      <c r="AD100" s="503"/>
      <c r="AE100" s="503"/>
      <c r="AF100" s="503"/>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72"/>
      <c r="AB102" s="472"/>
      <c r="AC102" s="472"/>
      <c r="AD102" s="472"/>
      <c r="AE102" s="472"/>
      <c r="AF102" s="472"/>
      <c r="AG102" s="472"/>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00">
        <f>'（別添）_計画書（無床診療所及びⅡを算定する有床診療所）'!AB105</f>
        <v>0</v>
      </c>
      <c r="AC103" s="500"/>
      <c r="AD103" s="500"/>
      <c r="AE103" s="500"/>
      <c r="AF103" s="500"/>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35">
        <f>'（別添）_計画書（無床診療所及びⅡを算定する有床診療所）'!AB106</f>
        <v>0</v>
      </c>
      <c r="AC104" s="435"/>
      <c r="AD104" s="435"/>
      <c r="AE104" s="435"/>
      <c r="AF104" s="435"/>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50"/>
      <c r="AC105" s="450"/>
      <c r="AD105" s="450"/>
      <c r="AE105" s="450"/>
      <c r="AF105" s="450"/>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52">
        <f>AB105-AB104</f>
        <v>0</v>
      </c>
      <c r="AC106" s="452"/>
      <c r="AD106" s="452"/>
      <c r="AE106" s="452"/>
      <c r="AF106" s="452"/>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1"/>
      <c r="AC107" s="501"/>
      <c r="AD107" s="501"/>
      <c r="AE107" s="501"/>
      <c r="AF107" s="501"/>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02"/>
      <c r="AC108" s="502"/>
      <c r="AD108" s="502"/>
      <c r="AE108" s="502"/>
      <c r="AF108" s="502"/>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03">
        <f>IFERROR(AB108/AB104*100,0)</f>
        <v>0</v>
      </c>
      <c r="AC109" s="503"/>
      <c r="AD109" s="503"/>
      <c r="AE109" s="503"/>
      <c r="AF109" s="503"/>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70"/>
      <c r="AB112" s="470"/>
      <c r="AC112" s="470"/>
      <c r="AD112" s="470"/>
      <c r="AE112" s="470"/>
      <c r="AF112" s="470"/>
      <c r="AG112" s="470"/>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00">
        <f>'（別添）_計画書（無床診療所及びⅡを算定する有床診療所）'!AB115</f>
        <v>0</v>
      </c>
      <c r="AC113" s="500"/>
      <c r="AD113" s="500"/>
      <c r="AE113" s="500"/>
      <c r="AF113" s="500"/>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'（別添）_計画書（無床診療所及びⅡを算定する有床診療所）'!AB116</f>
        <v>0</v>
      </c>
      <c r="AC114" s="435"/>
      <c r="AD114" s="435"/>
      <c r="AE114" s="435"/>
      <c r="AF114" s="435"/>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35">
        <f>'（別添）_計画書（無床診療所及びⅡを算定する有床診療所）'!AB117</f>
        <v>0</v>
      </c>
      <c r="AC115" s="435"/>
      <c r="AD115" s="435"/>
      <c r="AE115" s="435"/>
      <c r="AF115" s="435"/>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4"/>
      <c r="AC116" s="444"/>
      <c r="AD116" s="444"/>
      <c r="AE116" s="444"/>
      <c r="AF116" s="444"/>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43"/>
      <c r="AC117" s="443"/>
      <c r="AD117" s="443"/>
      <c r="AE117" s="443"/>
      <c r="AF117" s="443"/>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49">
        <f>AB116-AB114</f>
        <v>0</v>
      </c>
      <c r="AC118" s="449"/>
      <c r="AD118" s="449"/>
      <c r="AE118" s="449"/>
      <c r="AF118" s="449"/>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9">
        <f>AB117-AB115</f>
        <v>0</v>
      </c>
      <c r="AC119" s="449"/>
      <c r="AD119" s="449"/>
      <c r="AE119" s="449"/>
      <c r="AF119" s="449"/>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43"/>
      <c r="AC120" s="443"/>
      <c r="AD120" s="443"/>
      <c r="AE120" s="443"/>
      <c r="AF120" s="443"/>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68"/>
      <c r="AC121" s="468"/>
      <c r="AD121" s="468"/>
      <c r="AE121" s="468"/>
      <c r="AF121" s="468"/>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499">
        <f>IFERROR(AB121/AB115*100,0)</f>
        <v>0</v>
      </c>
      <c r="AC122" s="499"/>
      <c r="AD122" s="499"/>
      <c r="AE122" s="499"/>
      <c r="AF122" s="499"/>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70"/>
      <c r="AB124" s="470"/>
      <c r="AC124" s="470"/>
      <c r="AD124" s="470"/>
      <c r="AE124" s="470"/>
      <c r="AF124" s="470"/>
      <c r="AG124" s="470"/>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00">
        <f>'（別添）_計画書（無床診療所及びⅡを算定する有床診療所）'!AB127</f>
        <v>0</v>
      </c>
      <c r="AC125" s="500"/>
      <c r="AD125" s="500"/>
      <c r="AE125" s="500"/>
      <c r="AF125" s="500"/>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'（別添）_計画書（無床診療所及びⅡを算定する有床診療所）'!AB128</f>
        <v>0</v>
      </c>
      <c r="AC126" s="435"/>
      <c r="AD126" s="435"/>
      <c r="AE126" s="435"/>
      <c r="AF126" s="435"/>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35">
        <f>'（別添）_計画書（無床診療所及びⅡを算定する有床診療所）'!AB129</f>
        <v>0</v>
      </c>
      <c r="AC127" s="435"/>
      <c r="AD127" s="435"/>
      <c r="AE127" s="435"/>
      <c r="AF127" s="435"/>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4"/>
      <c r="AC128" s="444"/>
      <c r="AD128" s="444"/>
      <c r="AE128" s="444"/>
      <c r="AF128" s="444"/>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43"/>
      <c r="AC129" s="443"/>
      <c r="AD129" s="443"/>
      <c r="AE129" s="443"/>
      <c r="AF129" s="443"/>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49">
        <f>AB128-AB126</f>
        <v>0</v>
      </c>
      <c r="AC130" s="449"/>
      <c r="AD130" s="449"/>
      <c r="AE130" s="449"/>
      <c r="AF130" s="449"/>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9">
        <f>AB129-AB127</f>
        <v>0</v>
      </c>
      <c r="AC131" s="449"/>
      <c r="AD131" s="449"/>
      <c r="AE131" s="449"/>
      <c r="AF131" s="449"/>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43"/>
      <c r="AC132" s="443"/>
      <c r="AD132" s="443"/>
      <c r="AE132" s="443"/>
      <c r="AF132" s="443"/>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68"/>
      <c r="AC133" s="468"/>
      <c r="AD133" s="468"/>
      <c r="AE133" s="468"/>
      <c r="AF133" s="468"/>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499">
        <f>IFERROR(AB133/AB127*100,0)</f>
        <v>0</v>
      </c>
      <c r="AC134" s="499"/>
      <c r="AD134" s="499"/>
      <c r="AE134" s="499"/>
      <c r="AF134" s="499"/>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65"/>
      <c r="G139" s="465"/>
      <c r="H139" s="3" t="s">
        <v>16</v>
      </c>
      <c r="I139" s="465"/>
      <c r="J139" s="465"/>
      <c r="K139" s="3" t="s">
        <v>264</v>
      </c>
      <c r="L139" s="465"/>
      <c r="M139" s="465"/>
      <c r="N139" s="3" t="s">
        <v>18</v>
      </c>
      <c r="O139" s="3"/>
      <c r="P139" s="3"/>
      <c r="Q139" s="3" t="s">
        <v>532</v>
      </c>
      <c r="R139" s="3"/>
      <c r="S139" s="3"/>
      <c r="T139" s="3"/>
      <c r="U139" s="466"/>
      <c r="V139" s="466"/>
      <c r="W139" s="466"/>
      <c r="X139" s="466"/>
      <c r="Y139" s="466"/>
      <c r="Z139" s="466"/>
      <c r="AA139" s="466"/>
      <c r="AB139" s="466"/>
      <c r="AC139" s="466"/>
      <c r="AD139" s="466"/>
      <c r="AE139" s="466"/>
      <c r="AF139" s="466"/>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568</v>
      </c>
      <c r="B2" s="422"/>
      <c r="C2" s="422"/>
      <c r="D2" s="422"/>
      <c r="E2" s="422"/>
      <c r="F2" s="422"/>
      <c r="G2" s="422"/>
      <c r="H2" s="422"/>
      <c r="I2" s="422"/>
      <c r="J2" s="422"/>
      <c r="K2" s="422"/>
      <c r="L2" s="422"/>
      <c r="M2" s="422"/>
      <c r="N2" s="422"/>
      <c r="O2" s="422"/>
      <c r="P2" s="422"/>
      <c r="Q2" s="422"/>
      <c r="R2" s="422"/>
      <c r="S2" s="422"/>
      <c r="T2" s="423"/>
      <c r="U2" s="423"/>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IF('（別添）_計画書（歯科診療所及びⅡを算定する有床診療所）'!E16=0,"",'（別添）_計画書（歯科診療所及びⅡを算定する有床診療所）'!E16)</f>
        <v/>
      </c>
      <c r="F12" s="524"/>
      <c r="G12" s="21" t="s">
        <v>16</v>
      </c>
      <c r="H12" s="524" t="str">
        <f>IF('（別添）_計画書（歯科診療所及びⅡを算定する有床診療所）'!H16=0,"",'（別添）_計画書（歯科診療所及びⅡを算定する有床診療所）'!H16)</f>
        <v/>
      </c>
      <c r="I12" s="524"/>
      <c r="J12" s="21" t="s">
        <v>264</v>
      </c>
      <c r="K12" s="21"/>
      <c r="L12" s="21" t="s">
        <v>265</v>
      </c>
      <c r="M12" s="21" t="s">
        <v>15</v>
      </c>
      <c r="N12" s="21"/>
      <c r="O12" s="524" t="str">
        <f>IF('（別添）_計画書（歯科診療所及びⅡを算定する有床診療所）'!O16=0,"",'（別添）_計画書（歯科診療所及びⅡを算定する有床診療所）'!O16)</f>
        <v/>
      </c>
      <c r="P12" s="524"/>
      <c r="Q12" s="21" t="s">
        <v>16</v>
      </c>
      <c r="R12" s="524" t="str">
        <f>IF('（別添）_計画書（歯科診療所及びⅡを算定する有床診療所）'!R16=0,"",'（別添）_計画書（歯科診療所及びⅡを算定する有床診療所）'!R16)</f>
        <v/>
      </c>
      <c r="S12" s="524"/>
      <c r="T12" s="22" t="s">
        <v>264</v>
      </c>
      <c r="V12" s="525">
        <f>'（別添）_計画書（歯科診療所及びⅡを算定する有床診療所）'!V16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IF('（別添）_計画書（歯科診療所及びⅡを算定する有床診療所）'!E21=0,"",'（別添）_計画書（歯科診療所及びⅡを算定する有床診療所）'!E21)</f>
        <v/>
      </c>
      <c r="F15" s="524"/>
      <c r="G15" s="21" t="s">
        <v>16</v>
      </c>
      <c r="H15" s="524" t="str">
        <f>IF('（別添）_計画書（歯科診療所及びⅡを算定する有床診療所）'!H21=0,"",'（別添）_計画書（歯科診療所及びⅡを算定する有床診療所）'!H21)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6"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6"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6"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6"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6"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c r="AJ25" s="244"/>
    </row>
    <row r="26" spans="1:36"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6"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6"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6"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6"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6"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6" ht="16.149999999999999" customHeight="1" x14ac:dyDescent="0.4">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3"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3"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3"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6" si="1">IFERROR(Z28*AD22*10,"")</f>
        <v/>
      </c>
      <c r="AA35" s="542"/>
      <c r="AB35" s="542"/>
      <c r="AC35" s="542"/>
      <c r="AD35" s="542"/>
      <c r="AE35" s="542"/>
      <c r="AF35" s="542"/>
      <c r="AG35" s="314" t="s">
        <v>270</v>
      </c>
    </row>
    <row r="36" spans="1:43"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3"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IFERROR(Z30*AD24*10,"")</f>
        <v/>
      </c>
      <c r="AA37" s="542"/>
      <c r="AB37" s="542"/>
      <c r="AC37" s="542"/>
      <c r="AD37" s="542"/>
      <c r="AE37" s="542"/>
      <c r="AF37" s="542"/>
      <c r="AG37" s="314" t="s">
        <v>270</v>
      </c>
    </row>
    <row r="38" spans="1:43"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c r="AQ38" s="240"/>
    </row>
    <row r="39" spans="1:43" s="59" customFormat="1" ht="16.149999999999999" customHeight="1" x14ac:dyDescent="0.4">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c r="AQ39" s="240"/>
    </row>
    <row r="40" spans="1:43"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324"/>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00">
        <f>'（別添）_計画書（歯科診療所及びⅡを算定する有床診療所）'!AB69</f>
        <v>0</v>
      </c>
      <c r="AC66" s="500"/>
      <c r="AD66" s="500"/>
      <c r="AE66" s="500"/>
      <c r="AF66" s="500"/>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35">
        <f>'（別添）_計画書（歯科診療所及びⅡを算定する有床診療所）'!AB70</f>
        <v>0</v>
      </c>
      <c r="AC67" s="435"/>
      <c r="AD67" s="435"/>
      <c r="AE67" s="435"/>
      <c r="AF67" s="435"/>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50"/>
      <c r="AC68" s="450"/>
      <c r="AD68" s="450"/>
      <c r="AE68" s="450"/>
      <c r="AF68" s="450"/>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52">
        <f>AB68-AB67</f>
        <v>0</v>
      </c>
      <c r="AC69" s="452"/>
      <c r="AD69" s="452"/>
      <c r="AE69" s="452"/>
      <c r="AF69" s="452"/>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01"/>
      <c r="AC70" s="501"/>
      <c r="AD70" s="501"/>
      <c r="AE70" s="501"/>
      <c r="AF70" s="501"/>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2"/>
      <c r="AC71" s="502"/>
      <c r="AD71" s="502"/>
      <c r="AE71" s="502"/>
      <c r="AF71" s="502"/>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03">
        <f>IFERROR(AB71/AB67*100,0)</f>
        <v>0</v>
      </c>
      <c r="AC72" s="503"/>
      <c r="AD72" s="503"/>
      <c r="AE72" s="503"/>
      <c r="AF72" s="503"/>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72"/>
      <c r="AB74" s="472"/>
      <c r="AC74" s="472"/>
      <c r="AD74" s="472"/>
      <c r="AE74" s="472"/>
      <c r="AF74" s="472"/>
      <c r="AG74" s="472"/>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00">
        <f>'（別添）_計画書（歯科診療所及びⅡを算定する有床診療所）'!AB78</f>
        <v>0</v>
      </c>
      <c r="AC75" s="500"/>
      <c r="AD75" s="500"/>
      <c r="AE75" s="500"/>
      <c r="AF75" s="500"/>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35">
        <f>'（別添）_計画書（歯科診療所及びⅡを算定する有床診療所）'!AB79</f>
        <v>0</v>
      </c>
      <c r="AC76" s="435"/>
      <c r="AD76" s="435"/>
      <c r="AE76" s="435"/>
      <c r="AF76" s="435"/>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50"/>
      <c r="AC77" s="450"/>
      <c r="AD77" s="450"/>
      <c r="AE77" s="450"/>
      <c r="AF77" s="450"/>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52">
        <f>AB77-AB76</f>
        <v>0</v>
      </c>
      <c r="AC78" s="452"/>
      <c r="AD78" s="452"/>
      <c r="AE78" s="452"/>
      <c r="AF78" s="452"/>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01"/>
      <c r="AC79" s="501"/>
      <c r="AD79" s="501"/>
      <c r="AE79" s="501"/>
      <c r="AF79" s="501"/>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2"/>
      <c r="AC80" s="502"/>
      <c r="AD80" s="502"/>
      <c r="AE80" s="502"/>
      <c r="AF80" s="502"/>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03">
        <f>IFERROR(AB80/AB76*100,0)</f>
        <v>0</v>
      </c>
      <c r="AC81" s="503"/>
      <c r="AD81" s="503"/>
      <c r="AE81" s="503"/>
      <c r="AF81" s="503"/>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72"/>
      <c r="AB83" s="472"/>
      <c r="AC83" s="472"/>
      <c r="AD83" s="472"/>
      <c r="AE83" s="472"/>
      <c r="AF83" s="472"/>
      <c r="AG83" s="472"/>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00">
        <f>'（別添）_計画書（歯科診療所及びⅡを算定する有床診療所）'!AB87</f>
        <v>0</v>
      </c>
      <c r="AC84" s="500"/>
      <c r="AD84" s="500"/>
      <c r="AE84" s="500"/>
      <c r="AF84" s="500"/>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35">
        <f>'（別添）_計画書（歯科診療所及びⅡを算定する有床診療所）'!AB88</f>
        <v>0</v>
      </c>
      <c r="AC85" s="435"/>
      <c r="AD85" s="435"/>
      <c r="AE85" s="435"/>
      <c r="AF85" s="435"/>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50"/>
      <c r="AC86" s="450"/>
      <c r="AD86" s="450"/>
      <c r="AE86" s="450"/>
      <c r="AF86" s="450"/>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52">
        <f>AB86-AB85</f>
        <v>0</v>
      </c>
      <c r="AC87" s="452"/>
      <c r="AD87" s="452"/>
      <c r="AE87" s="452"/>
      <c r="AF87" s="452"/>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01"/>
      <c r="AC88" s="501"/>
      <c r="AD88" s="501"/>
      <c r="AE88" s="501"/>
      <c r="AF88" s="501"/>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2"/>
      <c r="AC89" s="502"/>
      <c r="AD89" s="502"/>
      <c r="AE89" s="502"/>
      <c r="AF89" s="502"/>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03">
        <f>IFERROR(AB89/AB85*100,0)</f>
        <v>0</v>
      </c>
      <c r="AC90" s="503"/>
      <c r="AD90" s="503"/>
      <c r="AE90" s="503"/>
      <c r="AF90" s="503"/>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72"/>
      <c r="AB92" s="472"/>
      <c r="AC92" s="472"/>
      <c r="AD92" s="472"/>
      <c r="AE92" s="472"/>
      <c r="AF92" s="472"/>
      <c r="AG92" s="472"/>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00">
        <f>'（別添）_計画書（歯科診療所及びⅡを算定する有床診療所）'!AB96</f>
        <v>0</v>
      </c>
      <c r="AC93" s="500"/>
      <c r="AD93" s="500"/>
      <c r="AE93" s="500"/>
      <c r="AF93" s="500"/>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35">
        <f>'（別添）_計画書（歯科診療所及びⅡを算定する有床診療所）'!AB97</f>
        <v>0</v>
      </c>
      <c r="AC94" s="435"/>
      <c r="AD94" s="435"/>
      <c r="AE94" s="435"/>
      <c r="AF94" s="435"/>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50"/>
      <c r="AC95" s="450"/>
      <c r="AD95" s="450"/>
      <c r="AE95" s="450"/>
      <c r="AF95" s="450"/>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52">
        <f>AB95-AB94</f>
        <v>0</v>
      </c>
      <c r="AC96" s="452"/>
      <c r="AD96" s="452"/>
      <c r="AE96" s="452"/>
      <c r="AF96" s="452"/>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01"/>
      <c r="AC97" s="501"/>
      <c r="AD97" s="501"/>
      <c r="AE97" s="501"/>
      <c r="AF97" s="501"/>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2"/>
      <c r="AC98" s="502"/>
      <c r="AD98" s="502"/>
      <c r="AE98" s="502"/>
      <c r="AF98" s="502"/>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03">
        <f>IFERROR(AB98/AB94*100,0)</f>
        <v>0</v>
      </c>
      <c r="AC99" s="503"/>
      <c r="AD99" s="503"/>
      <c r="AE99" s="503"/>
      <c r="AF99" s="503"/>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72"/>
      <c r="AB101" s="472"/>
      <c r="AC101" s="472"/>
      <c r="AD101" s="472"/>
      <c r="AE101" s="472"/>
      <c r="AF101" s="472"/>
      <c r="AG101" s="472"/>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00">
        <f>'（別添）_計画書（歯科診療所及びⅡを算定する有床診療所）'!AB105</f>
        <v>0</v>
      </c>
      <c r="AC102" s="500"/>
      <c r="AD102" s="500"/>
      <c r="AE102" s="500"/>
      <c r="AF102" s="500"/>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35">
        <f>'（別添）_計画書（歯科診療所及びⅡを算定する有床診療所）'!AB106</f>
        <v>0</v>
      </c>
      <c r="AC103" s="435"/>
      <c r="AD103" s="435"/>
      <c r="AE103" s="435"/>
      <c r="AF103" s="435"/>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50"/>
      <c r="AC104" s="450"/>
      <c r="AD104" s="450"/>
      <c r="AE104" s="450"/>
      <c r="AF104" s="450"/>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52">
        <f>AB104-AB103</f>
        <v>0</v>
      </c>
      <c r="AC105" s="452"/>
      <c r="AD105" s="452"/>
      <c r="AE105" s="452"/>
      <c r="AF105" s="452"/>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01"/>
      <c r="AC106" s="501"/>
      <c r="AD106" s="501"/>
      <c r="AE106" s="501"/>
      <c r="AF106" s="501"/>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2"/>
      <c r="AC107" s="502"/>
      <c r="AD107" s="502"/>
      <c r="AE107" s="502"/>
      <c r="AF107" s="502"/>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03">
        <f>IFERROR(AB107/AB103*100,0)</f>
        <v>0</v>
      </c>
      <c r="AC108" s="503"/>
      <c r="AD108" s="503"/>
      <c r="AE108" s="503"/>
      <c r="AF108" s="503"/>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70"/>
      <c r="AB111" s="470"/>
      <c r="AC111" s="470"/>
      <c r="AD111" s="470"/>
      <c r="AE111" s="470"/>
      <c r="AF111" s="470"/>
      <c r="AG111" s="470"/>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00">
        <f>'（別添）_計画書（歯科診療所及びⅡを算定する有床診療所）'!AB115</f>
        <v>0</v>
      </c>
      <c r="AC112" s="500"/>
      <c r="AD112" s="500"/>
      <c r="AE112" s="500"/>
      <c r="AF112" s="500"/>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35">
        <f>'（別添）_計画書（歯科診療所及びⅡを算定する有床診療所）'!AB116</f>
        <v>0</v>
      </c>
      <c r="AC113" s="435"/>
      <c r="AD113" s="435"/>
      <c r="AE113" s="435"/>
      <c r="AF113" s="435"/>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'（別添）_計画書（歯科診療所及びⅡを算定する有床診療所）'!AB117</f>
        <v>0</v>
      </c>
      <c r="AC114" s="435"/>
      <c r="AD114" s="435"/>
      <c r="AE114" s="435"/>
      <c r="AF114" s="435"/>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4"/>
      <c r="AC115" s="444"/>
      <c r="AD115" s="444"/>
      <c r="AE115" s="444"/>
      <c r="AF115" s="444"/>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3"/>
      <c r="AC116" s="443"/>
      <c r="AD116" s="443"/>
      <c r="AE116" s="443"/>
      <c r="AF116" s="443"/>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49">
        <f>AB115-AB113</f>
        <v>0</v>
      </c>
      <c r="AC117" s="449"/>
      <c r="AD117" s="449"/>
      <c r="AE117" s="449"/>
      <c r="AF117" s="449"/>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9">
        <f>AB116-AB114</f>
        <v>0</v>
      </c>
      <c r="AC118" s="449"/>
      <c r="AD118" s="449"/>
      <c r="AE118" s="449"/>
      <c r="AF118" s="449"/>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43"/>
      <c r="AC119" s="443"/>
      <c r="AD119" s="443"/>
      <c r="AE119" s="443"/>
      <c r="AF119" s="443"/>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68"/>
      <c r="AC120" s="468"/>
      <c r="AD120" s="468"/>
      <c r="AE120" s="468"/>
      <c r="AF120" s="468"/>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499">
        <f>IFERROR(AB120/AB114*100,0)</f>
        <v>0</v>
      </c>
      <c r="AC121" s="499"/>
      <c r="AD121" s="499"/>
      <c r="AE121" s="499"/>
      <c r="AF121" s="499"/>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70"/>
      <c r="AB123" s="470"/>
      <c r="AC123" s="470"/>
      <c r="AD123" s="470"/>
      <c r="AE123" s="470"/>
      <c r="AF123" s="470"/>
      <c r="AG123" s="470"/>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00">
        <f>'（別添）_計画書（歯科診療所及びⅡを算定する有床診療所）'!AB127</f>
        <v>0</v>
      </c>
      <c r="AC124" s="500"/>
      <c r="AD124" s="500"/>
      <c r="AE124" s="500"/>
      <c r="AF124" s="500"/>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35">
        <f>'（別添）_計画書（歯科診療所及びⅡを算定する有床診療所）'!AB128</f>
        <v>0</v>
      </c>
      <c r="AC125" s="435"/>
      <c r="AD125" s="435"/>
      <c r="AE125" s="435"/>
      <c r="AF125" s="435"/>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'（別添）_計画書（歯科診療所及びⅡを算定する有床診療所）'!AB129</f>
        <v>0</v>
      </c>
      <c r="AC126" s="435"/>
      <c r="AD126" s="435"/>
      <c r="AE126" s="435"/>
      <c r="AF126" s="435"/>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4"/>
      <c r="AC127" s="444"/>
      <c r="AD127" s="444"/>
      <c r="AE127" s="444"/>
      <c r="AF127" s="444"/>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3"/>
      <c r="AC128" s="443"/>
      <c r="AD128" s="443"/>
      <c r="AE128" s="443"/>
      <c r="AF128" s="443"/>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49">
        <f>AB127-AB125</f>
        <v>0</v>
      </c>
      <c r="AC129" s="449"/>
      <c r="AD129" s="449"/>
      <c r="AE129" s="449"/>
      <c r="AF129" s="449"/>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9">
        <f>AB128-AB126</f>
        <v>0</v>
      </c>
      <c r="AC130" s="449"/>
      <c r="AD130" s="449"/>
      <c r="AE130" s="449"/>
      <c r="AF130" s="449"/>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43"/>
      <c r="AC131" s="443"/>
      <c r="AD131" s="443"/>
      <c r="AE131" s="443"/>
      <c r="AF131" s="443"/>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68"/>
      <c r="AC132" s="468"/>
      <c r="AD132" s="468"/>
      <c r="AE132" s="468"/>
      <c r="AF132" s="468"/>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499">
        <f>IFERROR(AB132/AB126*100,0)</f>
        <v>0</v>
      </c>
      <c r="AC133" s="499"/>
      <c r="AD133" s="499"/>
      <c r="AE133" s="499"/>
      <c r="AF133" s="499"/>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65"/>
      <c r="G137" s="465"/>
      <c r="H137" s="3" t="s">
        <v>16</v>
      </c>
      <c r="I137" s="465"/>
      <c r="J137" s="465"/>
      <c r="K137" s="3" t="s">
        <v>264</v>
      </c>
      <c r="L137" s="465"/>
      <c r="M137" s="465"/>
      <c r="N137" s="3" t="s">
        <v>18</v>
      </c>
      <c r="O137" s="3"/>
      <c r="P137" s="3"/>
      <c r="Q137" s="3" t="s">
        <v>532</v>
      </c>
      <c r="R137" s="3"/>
      <c r="S137" s="3"/>
      <c r="T137" s="3"/>
      <c r="U137" s="466"/>
      <c r="V137" s="466"/>
      <c r="W137" s="466"/>
      <c r="X137" s="466"/>
      <c r="Y137" s="466"/>
      <c r="Z137" s="466"/>
      <c r="AA137" s="466"/>
      <c r="AB137" s="466"/>
      <c r="AC137" s="466"/>
      <c r="AD137" s="466"/>
      <c r="AE137" s="466"/>
      <c r="AF137" s="466"/>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AP16" sqref="AP16"/>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7.25" style="334" hidden="1" customWidth="1" outlineLevel="1"/>
    <col min="38" max="39" width="9" style="334" hidden="1" customWidth="1" outlineLevel="1"/>
    <col min="40" max="40" width="9" style="210" collapsed="1"/>
    <col min="41" max="16384" width="9" style="210"/>
  </cols>
  <sheetData>
    <row r="1" spans="1:39" x14ac:dyDescent="0.4">
      <c r="A1" s="35" t="s">
        <v>584</v>
      </c>
    </row>
    <row r="3" spans="1:39" x14ac:dyDescent="0.4">
      <c r="A3" s="567" t="s">
        <v>585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row>
    <row r="4" spans="1:39" x14ac:dyDescent="0.4">
      <c r="A4" s="139"/>
      <c r="B4" s="139"/>
      <c r="C4" s="139"/>
      <c r="D4" s="139"/>
      <c r="E4" s="139"/>
      <c r="G4" s="139"/>
      <c r="H4" s="139"/>
      <c r="I4" s="139"/>
    </row>
    <row r="5" spans="1:39" x14ac:dyDescent="0.4">
      <c r="A5" s="36" t="s">
        <v>28</v>
      </c>
      <c r="B5" s="386" t="s">
        <v>29</v>
      </c>
      <c r="C5" s="386"/>
      <c r="D5" s="386"/>
      <c r="E5" s="386"/>
      <c r="F5" s="386"/>
      <c r="G5" s="386"/>
      <c r="H5" s="410" t="str">
        <f>IF(別添2!E6=0,"",別添2!E6)</f>
        <v/>
      </c>
      <c r="I5" s="410"/>
      <c r="J5" s="410"/>
      <c r="K5" s="410"/>
      <c r="L5" s="410"/>
      <c r="M5" s="410"/>
      <c r="N5" s="410"/>
      <c r="O5" s="410"/>
      <c r="P5" s="410"/>
      <c r="Q5" s="410"/>
      <c r="R5" s="410"/>
      <c r="S5" s="410"/>
      <c r="T5" s="410"/>
    </row>
    <row r="6" spans="1:39" x14ac:dyDescent="0.4">
      <c r="B6" s="386" t="s">
        <v>30</v>
      </c>
      <c r="C6" s="386"/>
      <c r="D6" s="386"/>
      <c r="E6" s="386"/>
      <c r="F6" s="386"/>
      <c r="G6" s="386"/>
      <c r="H6" s="388" t="str">
        <f>IF(別添2!H27=0,"",別添2!H27)</f>
        <v/>
      </c>
      <c r="I6" s="388"/>
      <c r="J6" s="388"/>
      <c r="K6" s="388"/>
      <c r="L6" s="388"/>
      <c r="M6" s="388"/>
      <c r="N6" s="388"/>
      <c r="O6" s="388"/>
      <c r="P6" s="388"/>
      <c r="Q6" s="388"/>
      <c r="R6" s="388"/>
      <c r="S6" s="388"/>
      <c r="T6" s="388"/>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6" t="s">
        <v>17</v>
      </c>
      <c r="AM8" s="334" t="s">
        <v>1576</v>
      </c>
    </row>
    <row r="9" spans="1:39" x14ac:dyDescent="0.4">
      <c r="A9" s="36"/>
      <c r="B9" s="138"/>
      <c r="C9" s="325" t="s">
        <v>1575</v>
      </c>
      <c r="D9" s="139"/>
      <c r="E9" s="139"/>
      <c r="H9" s="413"/>
      <c r="I9" s="413"/>
      <c r="J9" s="139" t="s">
        <v>17</v>
      </c>
      <c r="L9" s="139"/>
      <c r="M9" s="139"/>
      <c r="N9" s="139"/>
      <c r="O9" s="139"/>
      <c r="P9" s="139"/>
      <c r="Q9" s="139"/>
      <c r="R9" s="139"/>
      <c r="S9" s="139"/>
      <c r="AK9" s="335" t="str">
        <f>IFERROR(VLOOKUP(H9,AL9:AM21,2,FALSE),"")</f>
        <v/>
      </c>
      <c r="AL9" s="35">
        <v>1</v>
      </c>
      <c r="AM9" s="334">
        <v>4</v>
      </c>
    </row>
    <row r="10" spans="1:39" s="333" customFormat="1" x14ac:dyDescent="0.4">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6"/>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4">
        <v>1</v>
      </c>
    </row>
    <row r="14" spans="1:39" x14ac:dyDescent="0.4">
      <c r="A14" s="36"/>
      <c r="B14" s="35" t="s">
        <v>588</v>
      </c>
      <c r="E14" s="139"/>
      <c r="G14" s="139"/>
      <c r="H14" s="139"/>
      <c r="I14" s="139"/>
      <c r="J14" s="139"/>
      <c r="K14" s="139"/>
      <c r="L14" s="139"/>
      <c r="M14" s="139"/>
      <c r="N14" s="139"/>
      <c r="O14" s="139"/>
      <c r="P14" s="139"/>
      <c r="Q14" s="139"/>
      <c r="R14" s="139"/>
      <c r="S14" s="139"/>
      <c r="AL14" s="35">
        <v>6</v>
      </c>
      <c r="AM14" s="334">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x14ac:dyDescent="0.4">
      <c r="A18" s="54"/>
      <c r="B18" s="51"/>
      <c r="C18" s="52"/>
      <c r="D18" s="50"/>
      <c r="E18" s="50"/>
      <c r="F18" s="52"/>
      <c r="G18" s="50"/>
      <c r="H18" s="50"/>
      <c r="I18" s="50"/>
      <c r="J18" s="50"/>
      <c r="K18" s="50"/>
      <c r="L18" s="50"/>
      <c r="M18" s="565"/>
      <c r="N18" s="565"/>
      <c r="O18" s="565"/>
      <c r="P18" s="565"/>
      <c r="Q18" s="565"/>
      <c r="R18" s="565"/>
      <c r="S18" s="565"/>
      <c r="T18" s="50" t="s">
        <v>100</v>
      </c>
      <c r="U18" s="51"/>
      <c r="V18" s="338"/>
      <c r="W18" s="337"/>
      <c r="X18" s="339"/>
      <c r="Y18" s="337"/>
      <c r="Z18" s="566"/>
      <c r="AA18" s="566"/>
      <c r="AB18" s="566"/>
      <c r="AC18" s="566"/>
      <c r="AD18" s="566"/>
      <c r="AE18" s="566"/>
      <c r="AF18" s="566"/>
      <c r="AG18" s="339"/>
      <c r="AH18" s="51"/>
      <c r="AI18" s="51"/>
      <c r="AL18" s="35">
        <v>10</v>
      </c>
      <c r="AM18" s="334">
        <v>3</v>
      </c>
    </row>
    <row r="19" spans="1:39" x14ac:dyDescent="0.4">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x14ac:dyDescent="0.4">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x14ac:dyDescent="0.4">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6"/>
      <c r="AA30" s="566"/>
      <c r="AB30" s="566"/>
      <c r="AC30" s="566"/>
      <c r="AD30" s="566"/>
      <c r="AE30" s="566"/>
      <c r="AF30" s="566"/>
      <c r="AG30" s="339"/>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x14ac:dyDescent="0.4">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6"/>
      <c r="AA32" s="566"/>
      <c r="AB32" s="566"/>
      <c r="AC32" s="566"/>
      <c r="AD32" s="566"/>
      <c r="AE32" s="566"/>
      <c r="AF32" s="566"/>
      <c r="AG32" s="339"/>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x14ac:dyDescent="0.4">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6"/>
      <c r="AA34" s="566"/>
      <c r="AB34" s="566"/>
      <c r="AC34" s="566"/>
      <c r="AD34" s="566"/>
      <c r="AE34" s="566"/>
      <c r="AF34" s="566"/>
      <c r="AG34" s="339"/>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x14ac:dyDescent="0.4">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6"/>
      <c r="AA36" s="566"/>
      <c r="AB36" s="566"/>
      <c r="AC36" s="566"/>
      <c r="AD36" s="566"/>
      <c r="AE36" s="566"/>
      <c r="AF36" s="566"/>
      <c r="AG36" s="339"/>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x14ac:dyDescent="0.4">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6"/>
      <c r="AA38" s="566"/>
      <c r="AB38" s="566"/>
      <c r="AC38" s="566"/>
      <c r="AD38" s="566"/>
      <c r="AE38" s="566"/>
      <c r="AF38" s="566"/>
      <c r="AG38" s="339"/>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x14ac:dyDescent="0.4">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6"/>
      <c r="AA40" s="566"/>
      <c r="AB40" s="566"/>
      <c r="AC40" s="566"/>
      <c r="AD40" s="566"/>
      <c r="AE40" s="566"/>
      <c r="AF40" s="566"/>
      <c r="AG40" s="339"/>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x14ac:dyDescent="0.4">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6"/>
      <c r="AA42" s="566"/>
      <c r="AB42" s="566"/>
      <c r="AC42" s="566"/>
      <c r="AD42" s="566"/>
      <c r="AE42" s="566"/>
      <c r="AF42" s="566"/>
      <c r="AG42" s="339"/>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x14ac:dyDescent="0.4">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6"/>
      <c r="AA44" s="566"/>
      <c r="AB44" s="566"/>
      <c r="AC44" s="566"/>
      <c r="AD44" s="566"/>
      <c r="AE44" s="566"/>
      <c r="AF44" s="566"/>
      <c r="AG44" s="339"/>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x14ac:dyDescent="0.4">
      <c r="A51" s="36"/>
      <c r="C51" s="138"/>
      <c r="D51" s="139"/>
      <c r="E51" s="139"/>
      <c r="G51" s="139"/>
      <c r="H51" s="139"/>
      <c r="I51" s="139"/>
      <c r="J51" s="139"/>
      <c r="K51" s="139"/>
      <c r="L51" s="139"/>
      <c r="M51" s="569">
        <f>SUM(M29:S44)</f>
        <v>0</v>
      </c>
      <c r="N51" s="569"/>
      <c r="O51" s="569"/>
      <c r="P51" s="569"/>
      <c r="Q51" s="569"/>
      <c r="R51" s="569"/>
      <c r="S51" s="569"/>
      <c r="T51" s="50" t="s">
        <v>114</v>
      </c>
      <c r="U51" s="51"/>
      <c r="V51" s="344"/>
      <c r="W51" s="340"/>
      <c r="X51" s="343"/>
      <c r="Y51" s="340"/>
      <c r="Z51" s="570"/>
      <c r="AA51" s="570"/>
      <c r="AB51" s="570"/>
      <c r="AC51" s="570"/>
      <c r="AD51" s="570"/>
      <c r="AE51" s="570"/>
      <c r="AF51" s="570"/>
      <c r="AG51" s="343"/>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x14ac:dyDescent="0.4">
      <c r="A53" s="36"/>
      <c r="C53" s="138"/>
      <c r="D53" s="139"/>
      <c r="E53" s="139"/>
      <c r="G53" s="139"/>
      <c r="H53" s="139"/>
      <c r="I53" s="139"/>
      <c r="J53" s="139"/>
      <c r="K53" s="139"/>
      <c r="L53" s="139"/>
      <c r="M53" s="569">
        <f>M30*AK30+M32*AK32+M34*AK34+M36*AK36+M38*AK38+M40*AK40+M42*AK42+M44*AK44</f>
        <v>0</v>
      </c>
      <c r="N53" s="569"/>
      <c r="O53" s="569"/>
      <c r="P53" s="569"/>
      <c r="Q53" s="569"/>
      <c r="R53" s="569"/>
      <c r="S53" s="569"/>
      <c r="T53" s="50" t="s">
        <v>129</v>
      </c>
      <c r="U53" s="51"/>
      <c r="V53" s="344"/>
      <c r="W53" s="340"/>
      <c r="X53" s="343"/>
      <c r="Y53" s="340"/>
      <c r="Z53" s="570"/>
      <c r="AA53" s="570"/>
      <c r="AB53" s="570"/>
      <c r="AC53" s="570"/>
      <c r="AD53" s="570"/>
      <c r="AE53" s="570"/>
      <c r="AF53" s="570"/>
      <c r="AG53" s="343"/>
    </row>
    <row r="54" spans="1:39" x14ac:dyDescent="0.4">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x14ac:dyDescent="0.4">
      <c r="A56" s="36"/>
      <c r="B56" s="138"/>
      <c r="D56" s="139"/>
      <c r="E56" s="139"/>
      <c r="G56" s="139"/>
      <c r="H56" s="139"/>
      <c r="I56" s="139"/>
      <c r="J56" s="139"/>
      <c r="K56" s="139"/>
      <c r="L56" s="139"/>
      <c r="M56" s="406" t="e">
        <f>ROUNDDOWN(M53*10/M18,4)</f>
        <v>#DIV/0!</v>
      </c>
      <c r="N56" s="406"/>
      <c r="O56" s="406"/>
      <c r="P56" s="406"/>
      <c r="Q56" s="406"/>
      <c r="R56" s="406"/>
      <c r="S56" s="406"/>
      <c r="T56" s="50"/>
      <c r="U56" s="51"/>
      <c r="V56" s="344"/>
      <c r="W56" s="340"/>
      <c r="X56" s="343"/>
      <c r="Y56" s="340"/>
      <c r="Z56" s="571"/>
      <c r="AA56" s="571"/>
      <c r="AB56" s="571"/>
      <c r="AC56" s="571"/>
      <c r="AD56" s="571"/>
      <c r="AE56" s="571"/>
      <c r="AF56" s="571"/>
      <c r="AG56" s="343"/>
    </row>
    <row r="57" spans="1:39" s="355" customFormat="1" ht="19.5" x14ac:dyDescent="0.4">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x14ac:dyDescent="0.4">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x14ac:dyDescent="0.4">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x14ac:dyDescent="0.4">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x14ac:dyDescent="0.4">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x14ac:dyDescent="0.4">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20241121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2" t="s">
        <v>1379</v>
      </c>
      <c r="B2" s="572"/>
      <c r="C2" s="572" t="s">
        <v>1380</v>
      </c>
      <c r="D2" s="572" t="s">
        <v>1381</v>
      </c>
    </row>
    <row r="3" spans="1:11" x14ac:dyDescent="0.4">
      <c r="A3" s="33" t="s">
        <v>1382</v>
      </c>
      <c r="B3" s="33" t="s">
        <v>1383</v>
      </c>
      <c r="C3" s="572"/>
      <c r="D3" s="572"/>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2" t="s">
        <v>1379</v>
      </c>
      <c r="B2" s="572"/>
      <c r="C2" s="572" t="s">
        <v>1553</v>
      </c>
      <c r="D2" s="572" t="s">
        <v>1554</v>
      </c>
      <c r="E2" s="572" t="s">
        <v>1555</v>
      </c>
    </row>
    <row r="3" spans="1:14" x14ac:dyDescent="0.4">
      <c r="A3" s="33" t="s">
        <v>1382</v>
      </c>
      <c r="B3" s="33" t="s">
        <v>1383</v>
      </c>
      <c r="C3" s="572"/>
      <c r="D3" s="572"/>
      <c r="E3" s="572"/>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2" t="s">
        <v>1379</v>
      </c>
      <c r="B13" s="572"/>
      <c r="C13" s="572" t="s">
        <v>1553</v>
      </c>
      <c r="D13" s="572" t="s">
        <v>1554</v>
      </c>
      <c r="E13" s="572" t="s">
        <v>1555</v>
      </c>
    </row>
    <row r="14" spans="1:14" x14ac:dyDescent="0.4">
      <c r="A14" s="33" t="s">
        <v>1382</v>
      </c>
      <c r="B14" s="33" t="s">
        <v>1383</v>
      </c>
      <c r="C14" s="572"/>
      <c r="D14" s="572"/>
      <c r="E14" s="572"/>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x14ac:dyDescent="0.4">
      <c r="A4" s="139"/>
      <c r="B4" s="139"/>
      <c r="C4" s="139"/>
      <c r="D4" s="139"/>
      <c r="E4" s="139"/>
      <c r="G4" s="139"/>
      <c r="H4" s="139"/>
      <c r="I4" s="139"/>
    </row>
    <row r="5" spans="1:37" ht="30" customHeight="1" x14ac:dyDescent="0.4">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x14ac:dyDescent="0.4">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4"/>
      <c r="G19" s="384"/>
      <c r="H19" s="384"/>
      <c r="I19" s="384"/>
      <c r="J19" s="384"/>
      <c r="K19" s="384"/>
      <c r="L19" s="384"/>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415" t="s">
        <v>55</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0" t="str">
        <f>IF('様式95_外来・在宅ベースアップ評価料（Ⅰ）'!H5=0,"",'様式95_外来・在宅ベースアップ評価料（Ⅰ）'!H5)</f>
        <v/>
      </c>
      <c r="I5" s="410"/>
      <c r="J5" s="410"/>
      <c r="K5" s="410"/>
      <c r="L5" s="410"/>
      <c r="M5" s="410"/>
      <c r="N5" s="410"/>
      <c r="O5" s="410"/>
      <c r="P5" s="410"/>
      <c r="Q5" s="410"/>
      <c r="R5" s="410"/>
      <c r="S5" s="410"/>
      <c r="T5" s="410"/>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407"/>
      <c r="K15" s="413"/>
      <c r="L15" s="407" t="s">
        <v>61</v>
      </c>
      <c r="M15" s="407"/>
      <c r="N15" s="413"/>
      <c r="O15" s="407" t="s">
        <v>62</v>
      </c>
      <c r="P15" s="407"/>
      <c r="Q15" s="413"/>
      <c r="R15" s="407" t="s">
        <v>63</v>
      </c>
      <c r="S15" s="407"/>
      <c r="T15" s="413"/>
      <c r="U15" s="407" t="s">
        <v>64</v>
      </c>
      <c r="V15" s="407"/>
      <c r="W15" s="407"/>
    </row>
    <row r="16" spans="1:39" ht="24.95" customHeight="1" x14ac:dyDescent="0.4">
      <c r="A16" s="36"/>
      <c r="B16" s="139"/>
      <c r="C16" s="139"/>
      <c r="D16" s="139"/>
      <c r="E16" s="139"/>
      <c r="F16" s="201"/>
      <c r="G16" s="138" t="s">
        <v>65</v>
      </c>
      <c r="H16" s="139"/>
      <c r="I16" s="139"/>
      <c r="J16" s="407"/>
      <c r="K16" s="413"/>
      <c r="L16" s="407"/>
      <c r="M16" s="407"/>
      <c r="N16" s="413"/>
      <c r="O16" s="407"/>
      <c r="P16" s="407"/>
      <c r="Q16" s="413"/>
      <c r="R16" s="407"/>
      <c r="S16" s="407"/>
      <c r="T16" s="413"/>
      <c r="U16" s="407"/>
      <c r="V16" s="407"/>
      <c r="W16" s="407"/>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389" t="s">
        <v>69</v>
      </c>
      <c r="I20" s="390"/>
      <c r="J20" s="390"/>
      <c r="K20" s="391"/>
      <c r="L20" s="392" t="s">
        <v>70</v>
      </c>
      <c r="M20" s="392"/>
      <c r="N20" s="392"/>
      <c r="O20" s="392"/>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389" t="s">
        <v>71</v>
      </c>
      <c r="I21" s="390"/>
      <c r="J21" s="390"/>
      <c r="K21" s="391"/>
      <c r="L21" s="393" t="s">
        <v>71</v>
      </c>
      <c r="M21" s="394"/>
      <c r="N21" s="394"/>
      <c r="O21" s="395"/>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389" t="s">
        <v>72</v>
      </c>
      <c r="I22" s="390"/>
      <c r="J22" s="390"/>
      <c r="K22" s="391"/>
      <c r="L22" s="396"/>
      <c r="M22" s="397"/>
      <c r="N22" s="397"/>
      <c r="O22" s="398"/>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389" t="s">
        <v>73</v>
      </c>
      <c r="I23" s="390"/>
      <c r="J23" s="390"/>
      <c r="K23" s="391"/>
      <c r="L23" s="399"/>
      <c r="M23" s="400"/>
      <c r="N23" s="400"/>
      <c r="O23" s="401"/>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389" t="s">
        <v>74</v>
      </c>
      <c r="I24" s="390"/>
      <c r="J24" s="390"/>
      <c r="K24" s="391"/>
      <c r="L24" s="393" t="s">
        <v>74</v>
      </c>
      <c r="M24" s="394"/>
      <c r="N24" s="394"/>
      <c r="O24" s="395"/>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389" t="s">
        <v>75</v>
      </c>
      <c r="I25" s="390"/>
      <c r="J25" s="390"/>
      <c r="K25" s="391"/>
      <c r="L25" s="396"/>
      <c r="M25" s="397"/>
      <c r="N25" s="397"/>
      <c r="O25" s="398"/>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389" t="s">
        <v>76</v>
      </c>
      <c r="I26" s="390"/>
      <c r="J26" s="390"/>
      <c r="K26" s="391"/>
      <c r="L26" s="399"/>
      <c r="M26" s="400"/>
      <c r="N26" s="400"/>
      <c r="O26" s="401"/>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389" t="s">
        <v>77</v>
      </c>
      <c r="I27" s="390"/>
      <c r="J27" s="390"/>
      <c r="K27" s="391"/>
      <c r="L27" s="393" t="s">
        <v>77</v>
      </c>
      <c r="M27" s="394"/>
      <c r="N27" s="394"/>
      <c r="O27" s="395"/>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389" t="s">
        <v>78</v>
      </c>
      <c r="I28" s="390"/>
      <c r="J28" s="390"/>
      <c r="K28" s="391"/>
      <c r="L28" s="396"/>
      <c r="M28" s="397"/>
      <c r="N28" s="397"/>
      <c r="O28" s="398"/>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389" t="s">
        <v>79</v>
      </c>
      <c r="I29" s="390"/>
      <c r="J29" s="390"/>
      <c r="K29" s="391"/>
      <c r="L29" s="399"/>
      <c r="M29" s="400"/>
      <c r="N29" s="400"/>
      <c r="O29" s="401"/>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389" t="s">
        <v>80</v>
      </c>
      <c r="I30" s="390"/>
      <c r="J30" s="390"/>
      <c r="K30" s="391"/>
      <c r="L30" s="393" t="s">
        <v>80</v>
      </c>
      <c r="M30" s="394"/>
      <c r="N30" s="394"/>
      <c r="O30" s="395"/>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389" t="s">
        <v>81</v>
      </c>
      <c r="I31" s="390"/>
      <c r="J31" s="390"/>
      <c r="K31" s="391"/>
      <c r="L31" s="396"/>
      <c r="M31" s="397"/>
      <c r="N31" s="397"/>
      <c r="O31" s="398"/>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389" t="s">
        <v>82</v>
      </c>
      <c r="I32" s="390"/>
      <c r="J32" s="390"/>
      <c r="K32" s="391"/>
      <c r="L32" s="399"/>
      <c r="M32" s="400"/>
      <c r="N32" s="400"/>
      <c r="O32" s="401"/>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4"/>
      <c r="K34" s="384"/>
      <c r="L34" s="384"/>
      <c r="M34" s="384"/>
      <c r="N34" s="384"/>
      <c r="O34" s="384"/>
      <c r="P34" s="384"/>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417"/>
      <c r="N47" s="417"/>
      <c r="O47" s="417"/>
      <c r="P47" s="417"/>
      <c r="Q47" s="417"/>
      <c r="R47" s="417"/>
      <c r="S47" s="417"/>
      <c r="T47" s="139" t="s">
        <v>100</v>
      </c>
      <c r="V47" s="138" t="s">
        <v>101</v>
      </c>
      <c r="W47" s="35"/>
      <c r="X47" s="139"/>
      <c r="Y47" s="35"/>
      <c r="Z47" s="384"/>
      <c r="AA47" s="384"/>
      <c r="AB47" s="384"/>
      <c r="AC47" s="384"/>
      <c r="AD47" s="384"/>
      <c r="AE47" s="384"/>
      <c r="AF47" s="384"/>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414">
        <f>SUM(M57:S72)</f>
        <v>0</v>
      </c>
      <c r="N79" s="414"/>
      <c r="O79" s="414"/>
      <c r="P79" s="414"/>
      <c r="Q79" s="414"/>
      <c r="R79" s="414"/>
      <c r="S79" s="414"/>
      <c r="T79" s="139" t="s">
        <v>114</v>
      </c>
      <c r="U79" s="35"/>
      <c r="V79" s="138" t="s">
        <v>101</v>
      </c>
      <c r="W79" s="35"/>
      <c r="X79" s="139"/>
      <c r="Y79" s="35"/>
      <c r="Z79" s="414">
        <f>SUM(Z57:AF72)</f>
        <v>0</v>
      </c>
      <c r="AA79" s="414"/>
      <c r="AB79" s="414"/>
      <c r="AC79" s="414"/>
      <c r="AD79" s="414"/>
      <c r="AE79" s="414"/>
      <c r="AF79" s="414"/>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414">
        <f>M58*AK58+M60*AK60+M62*AK62+M64*AK64+M66*AK66+M68*AK68+M70*AK70+M72*AK72</f>
        <v>0</v>
      </c>
      <c r="N81" s="414"/>
      <c r="O81" s="414"/>
      <c r="P81" s="414"/>
      <c r="Q81" s="414"/>
      <c r="R81" s="414"/>
      <c r="S81" s="414"/>
      <c r="T81" s="139" t="s">
        <v>129</v>
      </c>
      <c r="U81" s="35"/>
      <c r="V81" s="138" t="s">
        <v>101</v>
      </c>
      <c r="W81" s="35"/>
      <c r="X81" s="139"/>
      <c r="Y81" s="35"/>
      <c r="Z81" s="414">
        <f>Z58*AK58+Z60*AK60+Z62*AK62+Z64*AK64+Z66*AK66+Z68*AK68+Z70*AK70+Z72*AK72</f>
        <v>0</v>
      </c>
      <c r="AA81" s="414"/>
      <c r="AB81" s="414"/>
      <c r="AC81" s="414"/>
      <c r="AD81" s="414"/>
      <c r="AE81" s="414"/>
      <c r="AF81" s="414"/>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06" t="str">
        <f>IFERROR(ROUNDDOWN(M81*10/M47,4),"")</f>
        <v/>
      </c>
      <c r="N84" s="406"/>
      <c r="O84" s="406"/>
      <c r="P84" s="406"/>
      <c r="Q84" s="406"/>
      <c r="R84" s="406"/>
      <c r="S84" s="406"/>
      <c r="T84" s="139"/>
      <c r="U84" s="35"/>
      <c r="V84" s="138" t="s">
        <v>101</v>
      </c>
      <c r="W84" s="35"/>
      <c r="X84" s="139"/>
      <c r="Y84" s="35"/>
      <c r="Z84" s="412" t="str">
        <f>IFERROR(Z81*10/Z47,"")</f>
        <v/>
      </c>
      <c r="AA84" s="412"/>
      <c r="AB84" s="412"/>
      <c r="AC84" s="412"/>
      <c r="AD84" s="412"/>
      <c r="AE84" s="412"/>
      <c r="AF84" s="412"/>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411" t="str">
        <f>IFERROR(IF((M47*1.2%-(M81*10))/(((M58+M62+M64+M66+M70+M72)*8+M60+M68)*10)&lt;0,0,(M47*1.2%-(M81*10))/(((M58+M62+M64+M66+M70+M72)*8+M60+M68)*10)),"")</f>
        <v/>
      </c>
      <c r="N87" s="411"/>
      <c r="O87" s="411"/>
      <c r="P87" s="411"/>
      <c r="Q87" s="411"/>
      <c r="R87" s="411"/>
      <c r="S87" s="411"/>
      <c r="T87" s="139"/>
      <c r="V87" s="138" t="s">
        <v>101</v>
      </c>
      <c r="Z87" s="411" t="str">
        <f>IFERROR(IF((Z47*1.2%-(Z81*10))/(((Z58+Z62+Z64+Z66+Z70+Z72)*8+Z60+Z68)*10)&lt;0,0,(Z47*1.2%-(Z81*10))/(((Z58+Z62+Z64+Z66+Z70+Z72)*8+Z60+Z68)*10)),"")</f>
        <v/>
      </c>
      <c r="AA87" s="411"/>
      <c r="AB87" s="411"/>
      <c r="AC87" s="411"/>
      <c r="AD87" s="411"/>
      <c r="AE87" s="411"/>
      <c r="AF87" s="411"/>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407" t="s">
        <v>135</v>
      </c>
      <c r="C89" s="407"/>
      <c r="D89" s="407"/>
      <c r="E89" s="407"/>
      <c r="F89" s="397" t="s">
        <v>136</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row>
    <row r="90" spans="1:37" ht="20.100000000000001" customHeight="1" x14ac:dyDescent="0.4">
      <c r="A90" s="36"/>
      <c r="B90" s="407"/>
      <c r="C90" s="407"/>
      <c r="D90" s="407"/>
      <c r="E90" s="407"/>
      <c r="F90" s="400" t="s">
        <v>137</v>
      </c>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row>
    <row r="91" spans="1:37" ht="20.100000000000001" customHeight="1" x14ac:dyDescent="0.4">
      <c r="A91" s="36"/>
      <c r="B91" s="407"/>
      <c r="C91" s="407"/>
      <c r="D91" s="407"/>
      <c r="E91" s="407"/>
      <c r="G91" s="83"/>
      <c r="H91" s="83"/>
      <c r="I91" s="83"/>
      <c r="J91" s="394" t="s">
        <v>138</v>
      </c>
      <c r="K91" s="394"/>
      <c r="L91" s="394"/>
      <c r="M91" s="394"/>
      <c r="N91" s="394"/>
      <c r="O91" s="394"/>
      <c r="P91" s="394"/>
      <c r="Q91" s="394"/>
      <c r="R91" s="394"/>
      <c r="S91" s="394"/>
      <c r="T91" s="394"/>
      <c r="U91" s="394"/>
      <c r="V91" s="394"/>
      <c r="W91" s="394"/>
      <c r="X91" s="394"/>
      <c r="Y91" s="394"/>
      <c r="Z91" s="394"/>
      <c r="AA91" s="394"/>
      <c r="AB91" s="394"/>
      <c r="AC91" s="394"/>
      <c r="AD91" s="394"/>
      <c r="AE91" s="83"/>
      <c r="AF91" s="83"/>
      <c r="AG91" s="83"/>
      <c r="AH91" s="83"/>
    </row>
    <row r="92" spans="1:37" ht="20.100000000000001" customHeight="1" x14ac:dyDescent="0.4">
      <c r="A92" s="36"/>
      <c r="B92" s="407"/>
      <c r="C92" s="407"/>
      <c r="D92" s="407"/>
      <c r="E92" s="407"/>
      <c r="G92" s="82"/>
      <c r="H92" s="82"/>
      <c r="I92" s="82"/>
      <c r="J92" s="409" t="s">
        <v>139</v>
      </c>
      <c r="K92" s="409"/>
      <c r="L92" s="409"/>
      <c r="M92" s="409"/>
      <c r="N92" s="409"/>
      <c r="O92" s="409"/>
      <c r="P92" s="409"/>
      <c r="Q92" s="409"/>
      <c r="R92" s="409"/>
      <c r="S92" s="409"/>
      <c r="T92" s="409"/>
      <c r="U92" s="409"/>
      <c r="V92" s="409"/>
      <c r="W92" s="409"/>
      <c r="X92" s="409"/>
      <c r="Y92" s="409"/>
      <c r="Z92" s="409"/>
      <c r="AA92" s="409"/>
      <c r="AB92" s="409"/>
      <c r="AC92" s="409"/>
      <c r="AD92" s="409"/>
      <c r="AE92" s="82"/>
      <c r="AF92" s="82"/>
      <c r="AG92" s="82"/>
      <c r="AH92" s="82"/>
    </row>
    <row r="93" spans="1:37" ht="20.100000000000001" customHeight="1" x14ac:dyDescent="0.4">
      <c r="A93" s="36"/>
      <c r="B93" s="407"/>
      <c r="C93" s="407"/>
      <c r="D93" s="407"/>
      <c r="E93" s="407"/>
      <c r="G93" s="81"/>
      <c r="H93" s="81"/>
      <c r="I93" s="81"/>
      <c r="J93" s="409" t="s">
        <v>140</v>
      </c>
      <c r="K93" s="409"/>
      <c r="L93" s="409"/>
      <c r="M93" s="409"/>
      <c r="N93" s="409"/>
      <c r="O93" s="409"/>
      <c r="P93" s="409"/>
      <c r="Q93" s="409"/>
      <c r="R93" s="409"/>
      <c r="S93" s="409"/>
      <c r="T93" s="409"/>
      <c r="U93" s="409"/>
      <c r="V93" s="409"/>
      <c r="W93" s="409"/>
      <c r="X93" s="409"/>
      <c r="Y93" s="409"/>
      <c r="Z93" s="409"/>
      <c r="AA93" s="409"/>
      <c r="AB93" s="409"/>
      <c r="AC93" s="409"/>
      <c r="AD93" s="409"/>
      <c r="AE93" s="82" t="s">
        <v>141</v>
      </c>
      <c r="AF93" s="82"/>
      <c r="AG93" s="82"/>
      <c r="AH93" s="82"/>
    </row>
    <row r="94" spans="1:37" ht="20.100000000000001" customHeight="1" x14ac:dyDescent="0.4">
      <c r="A94" s="36"/>
      <c r="B94" s="407"/>
      <c r="C94" s="407"/>
      <c r="D94" s="407"/>
      <c r="E94" s="407"/>
      <c r="G94" s="82"/>
      <c r="H94" s="82"/>
      <c r="I94" s="82"/>
      <c r="J94" s="409" t="s">
        <v>142</v>
      </c>
      <c r="K94" s="409"/>
      <c r="L94" s="409"/>
      <c r="M94" s="409"/>
      <c r="N94" s="409"/>
      <c r="O94" s="409"/>
      <c r="P94" s="409"/>
      <c r="Q94" s="409"/>
      <c r="R94" s="409"/>
      <c r="S94" s="409"/>
      <c r="T94" s="409"/>
      <c r="U94" s="409"/>
      <c r="V94" s="409"/>
      <c r="W94" s="409"/>
      <c r="X94" s="409"/>
      <c r="Y94" s="409"/>
      <c r="Z94" s="409"/>
      <c r="AA94" s="409"/>
      <c r="AB94" s="409"/>
      <c r="AC94" s="409"/>
      <c r="AD94" s="409"/>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8" t="str">
        <f>IF(AK98&lt;=1.1,IF(AK98&gt;=0.9,"☑","□"),"□")</f>
        <v>□</v>
      </c>
      <c r="K98" s="408"/>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8" t="str">
        <f>IF(AK99&lt;=1.1,IF(AK99&gt;=0.9,"☑","□"),"□")</f>
        <v>□</v>
      </c>
      <c r="K99" s="408"/>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8" t="str">
        <f>IF(AK100&lt;=1.1,IF(AK100&gt;=0.9,"☑","□"),"□")</f>
        <v>□</v>
      </c>
      <c r="K100" s="408"/>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8" t="str">
        <f>IF(AK101&lt;=1.1,IF(AK101&gt;=0.9,"☑","□"),"□")</f>
        <v>□</v>
      </c>
      <c r="K101" s="408"/>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410" t="str">
        <f>IFERROR(IF(OR(AK34*AK37*AK84=0,M87&lt;=0),"算定不可",(VLOOKUP("該当",'リスト（外来）'!J:L,3,FALSE))),"")</f>
        <v>算定不可</v>
      </c>
      <c r="E106" s="410"/>
      <c r="F106" s="410"/>
      <c r="G106" s="410"/>
      <c r="H106" s="410"/>
      <c r="I106" s="410"/>
      <c r="J106" s="410"/>
      <c r="K106" s="410"/>
      <c r="L106" s="410"/>
      <c r="M106" s="410"/>
      <c r="N106" s="410"/>
      <c r="O106" s="410"/>
      <c r="P106" s="410"/>
      <c r="R106" s="410" t="str">
        <f>IFERROR(IF(OR(AK34*AK37*AK84=0,M87&lt;=0),"算定不可",(VLOOKUP("該当",'リスト（外来）'!J:N,4,FALSE))),"")</f>
        <v>算定不可</v>
      </c>
      <c r="S106" s="410"/>
      <c r="T106" s="410"/>
      <c r="U106" s="410"/>
      <c r="V106" s="410"/>
      <c r="W106" s="410"/>
      <c r="X106" s="410"/>
      <c r="Y106" s="410"/>
      <c r="Z106" s="410"/>
      <c r="AA106" s="410"/>
      <c r="AB106" s="410"/>
      <c r="AC106" s="410"/>
      <c r="AD106" s="410"/>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402" t="s">
        <v>151</v>
      </c>
      <c r="E108" s="403"/>
      <c r="F108" s="404" t="s">
        <v>152</v>
      </c>
      <c r="G108" s="404"/>
      <c r="H108" s="404"/>
      <c r="I108" s="404"/>
      <c r="J108" s="404"/>
      <c r="K108" s="404"/>
      <c r="L108" s="404"/>
      <c r="M108" s="404"/>
      <c r="N108" s="404"/>
      <c r="O108" s="404"/>
      <c r="P108" s="405"/>
      <c r="Q108" s="139"/>
      <c r="R108" s="402" t="s">
        <v>151</v>
      </c>
      <c r="S108" s="403"/>
      <c r="T108" s="404" t="s">
        <v>152</v>
      </c>
      <c r="U108" s="404"/>
      <c r="V108" s="404"/>
      <c r="W108" s="404"/>
      <c r="X108" s="404"/>
      <c r="Y108" s="404"/>
      <c r="Z108" s="404"/>
      <c r="AA108" s="404"/>
      <c r="AB108" s="404"/>
      <c r="AC108" s="404"/>
      <c r="AD108" s="405"/>
      <c r="AK108" s="202">
        <v>1</v>
      </c>
      <c r="AL108" s="203">
        <v>1</v>
      </c>
      <c r="AM108" s="203">
        <v>7</v>
      </c>
      <c r="AN108" s="203">
        <v>7</v>
      </c>
    </row>
    <row r="109" spans="1:40" ht="24.95" customHeight="1" x14ac:dyDescent="0.4">
      <c r="A109" s="36"/>
      <c r="B109" s="138"/>
      <c r="C109" s="139"/>
      <c r="D109" s="402" t="s">
        <v>151</v>
      </c>
      <c r="E109" s="403"/>
      <c r="F109" s="404" t="s">
        <v>153</v>
      </c>
      <c r="G109" s="404"/>
      <c r="H109" s="404"/>
      <c r="I109" s="404"/>
      <c r="J109" s="404"/>
      <c r="K109" s="404"/>
      <c r="L109" s="404"/>
      <c r="M109" s="404"/>
      <c r="N109" s="404"/>
      <c r="O109" s="404"/>
      <c r="P109" s="405"/>
      <c r="R109" s="402" t="s">
        <v>151</v>
      </c>
      <c r="S109" s="403"/>
      <c r="T109" s="404" t="s">
        <v>154</v>
      </c>
      <c r="U109" s="404"/>
      <c r="V109" s="404"/>
      <c r="W109" s="404"/>
      <c r="X109" s="404"/>
      <c r="Y109" s="404"/>
      <c r="Z109" s="404"/>
      <c r="AA109" s="404"/>
      <c r="AB109" s="404"/>
      <c r="AC109" s="404"/>
      <c r="AD109" s="405"/>
      <c r="AK109" s="202">
        <v>1</v>
      </c>
      <c r="AL109" s="203">
        <f>IF(AK$106&gt;=AK109,1,0)</f>
        <v>0</v>
      </c>
    </row>
    <row r="110" spans="1:40" ht="24.95" customHeight="1" x14ac:dyDescent="0.4">
      <c r="A110" s="36"/>
      <c r="B110" s="138"/>
      <c r="C110" s="139"/>
      <c r="D110" s="402" t="s">
        <v>151</v>
      </c>
      <c r="E110" s="403"/>
      <c r="F110" s="404" t="s">
        <v>155</v>
      </c>
      <c r="G110" s="404"/>
      <c r="H110" s="404"/>
      <c r="I110" s="404"/>
      <c r="J110" s="404"/>
      <c r="K110" s="404"/>
      <c r="L110" s="404"/>
      <c r="M110" s="404"/>
      <c r="N110" s="404"/>
      <c r="O110" s="404"/>
      <c r="P110" s="405"/>
      <c r="R110" s="402" t="s">
        <v>151</v>
      </c>
      <c r="S110" s="403"/>
      <c r="T110" s="404" t="s">
        <v>156</v>
      </c>
      <c r="U110" s="404"/>
      <c r="V110" s="404"/>
      <c r="W110" s="404"/>
      <c r="X110" s="404"/>
      <c r="Y110" s="404"/>
      <c r="Z110" s="404"/>
      <c r="AA110" s="404"/>
      <c r="AB110" s="404"/>
      <c r="AC110" s="404"/>
      <c r="AD110" s="405"/>
      <c r="AK110" s="202">
        <v>2</v>
      </c>
      <c r="AL110" s="203">
        <f>IF(AK$106&gt;=AK110,1,0)</f>
        <v>0</v>
      </c>
    </row>
    <row r="111" spans="1:40" ht="24.95" customHeight="1" x14ac:dyDescent="0.4">
      <c r="A111" s="36"/>
      <c r="B111" s="138"/>
      <c r="C111" s="139"/>
      <c r="D111" s="402" t="s">
        <v>151</v>
      </c>
      <c r="E111" s="403"/>
      <c r="F111" s="404" t="s">
        <v>157</v>
      </c>
      <c r="G111" s="404"/>
      <c r="H111" s="404"/>
      <c r="I111" s="404"/>
      <c r="J111" s="404"/>
      <c r="K111" s="404"/>
      <c r="L111" s="404"/>
      <c r="M111" s="404"/>
      <c r="N111" s="404"/>
      <c r="O111" s="404"/>
      <c r="P111" s="405"/>
      <c r="R111" s="402" t="s">
        <v>151</v>
      </c>
      <c r="S111" s="403"/>
      <c r="T111" s="404" t="s">
        <v>158</v>
      </c>
      <c r="U111" s="404"/>
      <c r="V111" s="404"/>
      <c r="W111" s="404"/>
      <c r="X111" s="404"/>
      <c r="Y111" s="404"/>
      <c r="Z111" s="404"/>
      <c r="AA111" s="404"/>
      <c r="AB111" s="404"/>
      <c r="AC111" s="404"/>
      <c r="AD111" s="405"/>
      <c r="AK111" s="202">
        <v>3</v>
      </c>
      <c r="AL111" s="203">
        <f>IF(AK$106&gt;=AK111,1,0)</f>
        <v>0</v>
      </c>
    </row>
    <row r="112" spans="1:40" ht="24.95" customHeight="1" x14ac:dyDescent="0.4">
      <c r="A112" s="36"/>
      <c r="B112" s="138"/>
      <c r="C112" s="139"/>
      <c r="D112" s="402" t="s">
        <v>151</v>
      </c>
      <c r="E112" s="403"/>
      <c r="F112" s="404" t="s">
        <v>159</v>
      </c>
      <c r="G112" s="404"/>
      <c r="H112" s="404"/>
      <c r="I112" s="404"/>
      <c r="J112" s="404"/>
      <c r="K112" s="404"/>
      <c r="L112" s="404"/>
      <c r="M112" s="404"/>
      <c r="N112" s="404"/>
      <c r="O112" s="404"/>
      <c r="P112" s="405"/>
      <c r="R112" s="402" t="s">
        <v>151</v>
      </c>
      <c r="S112" s="403"/>
      <c r="T112" s="404" t="s">
        <v>160</v>
      </c>
      <c r="U112" s="404"/>
      <c r="V112" s="404"/>
      <c r="W112" s="404"/>
      <c r="X112" s="404"/>
      <c r="Y112" s="404"/>
      <c r="Z112" s="404"/>
      <c r="AA112" s="404"/>
      <c r="AB112" s="404"/>
      <c r="AC112" s="404"/>
      <c r="AD112" s="405"/>
      <c r="AK112" s="202">
        <v>4</v>
      </c>
      <c r="AL112" s="203">
        <f t="shared" ref="AL112:AL116" si="0">IF(AK$106&gt;=AK112,1,0)</f>
        <v>0</v>
      </c>
    </row>
    <row r="113" spans="1:38" ht="24.95" customHeight="1" x14ac:dyDescent="0.4">
      <c r="A113" s="36"/>
      <c r="B113" s="138"/>
      <c r="C113" s="139"/>
      <c r="D113" s="402" t="s">
        <v>151</v>
      </c>
      <c r="E113" s="403"/>
      <c r="F113" s="404" t="s">
        <v>161</v>
      </c>
      <c r="G113" s="404"/>
      <c r="H113" s="404"/>
      <c r="I113" s="404"/>
      <c r="J113" s="404"/>
      <c r="K113" s="404"/>
      <c r="L113" s="404"/>
      <c r="M113" s="404"/>
      <c r="N113" s="404"/>
      <c r="O113" s="404"/>
      <c r="P113" s="405"/>
      <c r="R113" s="402" t="s">
        <v>151</v>
      </c>
      <c r="S113" s="403"/>
      <c r="T113" s="404" t="s">
        <v>162</v>
      </c>
      <c r="U113" s="404"/>
      <c r="V113" s="404"/>
      <c r="W113" s="404"/>
      <c r="X113" s="404"/>
      <c r="Y113" s="404"/>
      <c r="Z113" s="404"/>
      <c r="AA113" s="404"/>
      <c r="AB113" s="404"/>
      <c r="AC113" s="404"/>
      <c r="AD113" s="405"/>
      <c r="AK113" s="202">
        <v>5</v>
      </c>
      <c r="AL113" s="203">
        <f t="shared" si="0"/>
        <v>0</v>
      </c>
    </row>
    <row r="114" spans="1:38" ht="24.95" customHeight="1" x14ac:dyDescent="0.4">
      <c r="A114" s="36"/>
      <c r="B114" s="138"/>
      <c r="C114" s="139"/>
      <c r="D114" s="402" t="s">
        <v>151</v>
      </c>
      <c r="E114" s="403"/>
      <c r="F114" s="404" t="s">
        <v>163</v>
      </c>
      <c r="G114" s="404"/>
      <c r="H114" s="404"/>
      <c r="I114" s="404"/>
      <c r="J114" s="404"/>
      <c r="K114" s="404"/>
      <c r="L114" s="404"/>
      <c r="M114" s="404"/>
      <c r="N114" s="404"/>
      <c r="O114" s="404"/>
      <c r="P114" s="405"/>
      <c r="R114" s="402" t="s">
        <v>151</v>
      </c>
      <c r="S114" s="403"/>
      <c r="T114" s="404" t="s">
        <v>164</v>
      </c>
      <c r="U114" s="404"/>
      <c r="V114" s="404"/>
      <c r="W114" s="404"/>
      <c r="X114" s="404"/>
      <c r="Y114" s="404"/>
      <c r="Z114" s="404"/>
      <c r="AA114" s="404"/>
      <c r="AB114" s="404"/>
      <c r="AC114" s="404"/>
      <c r="AD114" s="405"/>
      <c r="AK114" s="202">
        <v>6</v>
      </c>
      <c r="AL114" s="203">
        <f t="shared" si="0"/>
        <v>0</v>
      </c>
    </row>
    <row r="115" spans="1:38" ht="24.95" customHeight="1" x14ac:dyDescent="0.4">
      <c r="A115" s="36"/>
      <c r="B115" s="138"/>
      <c r="C115" s="139"/>
      <c r="D115" s="402" t="s">
        <v>151</v>
      </c>
      <c r="E115" s="403"/>
      <c r="F115" s="404" t="s">
        <v>165</v>
      </c>
      <c r="G115" s="404"/>
      <c r="H115" s="404"/>
      <c r="I115" s="404"/>
      <c r="J115" s="404"/>
      <c r="K115" s="404"/>
      <c r="L115" s="404"/>
      <c r="M115" s="404"/>
      <c r="N115" s="404"/>
      <c r="O115" s="404"/>
      <c r="P115" s="405"/>
      <c r="R115" s="402" t="s">
        <v>151</v>
      </c>
      <c r="S115" s="403"/>
      <c r="T115" s="404" t="s">
        <v>166</v>
      </c>
      <c r="U115" s="404"/>
      <c r="V115" s="404"/>
      <c r="W115" s="404"/>
      <c r="X115" s="404"/>
      <c r="Y115" s="404"/>
      <c r="Z115" s="404"/>
      <c r="AA115" s="404"/>
      <c r="AB115" s="404"/>
      <c r="AC115" s="404"/>
      <c r="AD115" s="405"/>
      <c r="AK115" s="202">
        <v>7</v>
      </c>
      <c r="AL115" s="203">
        <f t="shared" si="0"/>
        <v>0</v>
      </c>
    </row>
    <row r="116" spans="1:38" ht="24.95" customHeight="1" x14ac:dyDescent="0.4">
      <c r="A116" s="36"/>
      <c r="B116" s="138"/>
      <c r="C116" s="139"/>
      <c r="D116" s="402" t="s">
        <v>151</v>
      </c>
      <c r="E116" s="403"/>
      <c r="F116" s="404" t="s">
        <v>167</v>
      </c>
      <c r="G116" s="404"/>
      <c r="H116" s="404"/>
      <c r="I116" s="404"/>
      <c r="J116" s="404"/>
      <c r="K116" s="404"/>
      <c r="L116" s="404"/>
      <c r="M116" s="404"/>
      <c r="N116" s="404"/>
      <c r="O116" s="404"/>
      <c r="P116" s="405"/>
      <c r="R116" s="402" t="s">
        <v>151</v>
      </c>
      <c r="S116" s="403"/>
      <c r="T116" s="404" t="s">
        <v>168</v>
      </c>
      <c r="U116" s="404"/>
      <c r="V116" s="404"/>
      <c r="W116" s="404"/>
      <c r="X116" s="404"/>
      <c r="Y116" s="404"/>
      <c r="Z116" s="404"/>
      <c r="AA116" s="404"/>
      <c r="AB116" s="404"/>
      <c r="AC116" s="404"/>
      <c r="AD116" s="405"/>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415" t="s">
        <v>207</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8" t="str">
        <f>IF('様式95_外来・在宅ベースアップ評価料（Ⅰ）'!H5=0,"",'様式95_外来・在宅ベースアップ評価料（Ⅰ）'!H5)</f>
        <v/>
      </c>
      <c r="I5" s="418"/>
      <c r="J5" s="418"/>
      <c r="K5" s="418"/>
      <c r="L5" s="418"/>
      <c r="M5" s="418"/>
      <c r="N5" s="418"/>
      <c r="O5" s="418"/>
      <c r="P5" s="418"/>
      <c r="Q5" s="418"/>
      <c r="R5" s="418"/>
      <c r="S5" s="418"/>
      <c r="T5" s="418"/>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407"/>
      <c r="K10" s="413"/>
      <c r="L10" s="407" t="s">
        <v>61</v>
      </c>
      <c r="M10" s="407"/>
      <c r="N10" s="413"/>
      <c r="O10" s="407" t="s">
        <v>62</v>
      </c>
      <c r="P10" s="407"/>
      <c r="Q10" s="413"/>
      <c r="R10" s="407" t="s">
        <v>63</v>
      </c>
      <c r="S10" s="407"/>
      <c r="T10" s="413"/>
      <c r="U10" s="407" t="s">
        <v>64</v>
      </c>
      <c r="V10" s="407"/>
      <c r="W10" s="407"/>
      <c r="AM10" s="203" t="b">
        <v>0</v>
      </c>
    </row>
    <row r="11" spans="1:39" ht="24.95" customHeight="1" x14ac:dyDescent="0.4">
      <c r="A11" s="36"/>
      <c r="B11" s="139"/>
      <c r="C11" s="139"/>
      <c r="D11" s="139"/>
      <c r="E11" s="139"/>
      <c r="F11" s="201"/>
      <c r="G11" s="138" t="s">
        <v>65</v>
      </c>
      <c r="H11" s="139"/>
      <c r="I11" s="139"/>
      <c r="J11" s="407"/>
      <c r="K11" s="413"/>
      <c r="L11" s="407"/>
      <c r="M11" s="407"/>
      <c r="N11" s="413"/>
      <c r="O11" s="407"/>
      <c r="P11" s="407"/>
      <c r="Q11" s="413"/>
      <c r="R11" s="407"/>
      <c r="S11" s="407"/>
      <c r="T11" s="413"/>
      <c r="U11" s="407"/>
      <c r="V11" s="407"/>
      <c r="W11" s="407"/>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x14ac:dyDescent="0.4">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x14ac:dyDescent="0.4">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x14ac:dyDescent="0.4">
      <c r="A15" s="36"/>
      <c r="B15" s="139"/>
      <c r="C15" s="139"/>
      <c r="D15" s="139"/>
      <c r="E15" s="139"/>
      <c r="F15" s="189"/>
      <c r="G15" s="389" t="s">
        <v>69</v>
      </c>
      <c r="H15" s="390"/>
      <c r="I15" s="390"/>
      <c r="J15" s="391"/>
      <c r="K15" s="392" t="s">
        <v>70</v>
      </c>
      <c r="L15" s="392"/>
      <c r="M15" s="392"/>
      <c r="N15" s="392"/>
      <c r="O15" s="138"/>
      <c r="P15" s="139"/>
      <c r="Q15" s="290"/>
      <c r="R15" s="290"/>
      <c r="S15" s="291"/>
      <c r="T15" s="290"/>
      <c r="U15" s="290"/>
      <c r="V15" s="291"/>
      <c r="W15" s="290"/>
      <c r="X15" s="290"/>
      <c r="Y15" s="291"/>
      <c r="Z15" s="291"/>
      <c r="AA15" s="291"/>
      <c r="AB15" s="291"/>
      <c r="AC15" s="291"/>
    </row>
    <row r="16" spans="1:39" ht="24.95" customHeight="1" x14ac:dyDescent="0.4">
      <c r="A16" s="36"/>
      <c r="B16" s="139"/>
      <c r="C16" s="139"/>
      <c r="D16" s="139"/>
      <c r="E16" s="139"/>
      <c r="F16" s="48"/>
      <c r="G16" s="389" t="s">
        <v>71</v>
      </c>
      <c r="H16" s="390"/>
      <c r="I16" s="390"/>
      <c r="J16" s="391"/>
      <c r="K16" s="393" t="s">
        <v>71</v>
      </c>
      <c r="L16" s="394"/>
      <c r="M16" s="394"/>
      <c r="N16" s="395"/>
      <c r="O16" s="138"/>
      <c r="P16" s="139"/>
      <c r="Q16" s="290"/>
      <c r="R16" s="290"/>
      <c r="S16" s="291"/>
      <c r="T16" s="290"/>
      <c r="U16" s="290"/>
      <c r="V16" s="291"/>
      <c r="W16" s="290"/>
      <c r="X16" s="290"/>
      <c r="Y16" s="291"/>
      <c r="Z16" s="291"/>
      <c r="AA16" s="291"/>
      <c r="AB16" s="291"/>
      <c r="AC16" s="291"/>
    </row>
    <row r="17" spans="1:37" ht="24.95" customHeight="1" x14ac:dyDescent="0.4">
      <c r="A17" s="36"/>
      <c r="B17" s="139"/>
      <c r="C17" s="139"/>
      <c r="D17" s="139"/>
      <c r="E17" s="139"/>
      <c r="F17" s="48"/>
      <c r="G17" s="389" t="s">
        <v>72</v>
      </c>
      <c r="H17" s="390"/>
      <c r="I17" s="390"/>
      <c r="J17" s="391"/>
      <c r="K17" s="396"/>
      <c r="L17" s="397"/>
      <c r="M17" s="397"/>
      <c r="N17" s="398"/>
      <c r="O17" s="138"/>
      <c r="P17" s="139"/>
      <c r="Q17" s="290"/>
      <c r="R17" s="290"/>
      <c r="S17" s="291"/>
      <c r="T17" s="290"/>
      <c r="U17" s="290"/>
      <c r="V17" s="291"/>
      <c r="W17" s="290"/>
      <c r="X17" s="290"/>
      <c r="Y17" s="291"/>
      <c r="Z17" s="291"/>
      <c r="AA17" s="291"/>
      <c r="AB17" s="291"/>
      <c r="AC17" s="291"/>
    </row>
    <row r="18" spans="1:37" ht="24.95" customHeight="1" x14ac:dyDescent="0.4">
      <c r="A18" s="36"/>
      <c r="B18" s="139"/>
      <c r="C18" s="139"/>
      <c r="D18" s="139"/>
      <c r="E18" s="139"/>
      <c r="F18" s="48"/>
      <c r="G18" s="389" t="s">
        <v>73</v>
      </c>
      <c r="H18" s="390"/>
      <c r="I18" s="390"/>
      <c r="J18" s="391"/>
      <c r="K18" s="399"/>
      <c r="L18" s="400"/>
      <c r="M18" s="400"/>
      <c r="N18" s="401"/>
      <c r="O18" s="138"/>
      <c r="P18" s="139"/>
      <c r="Q18" s="290"/>
      <c r="R18" s="290"/>
      <c r="S18" s="291"/>
      <c r="T18" s="290"/>
      <c r="U18" s="290"/>
      <c r="V18" s="291"/>
      <c r="W18" s="290"/>
      <c r="X18" s="290"/>
      <c r="Y18" s="291"/>
      <c r="Z18" s="291"/>
      <c r="AA18" s="291"/>
      <c r="AB18" s="291"/>
      <c r="AC18" s="291"/>
    </row>
    <row r="19" spans="1:37" ht="24.95" customHeight="1" x14ac:dyDescent="0.4">
      <c r="A19" s="36"/>
      <c r="B19" s="139"/>
      <c r="C19" s="139"/>
      <c r="D19" s="139"/>
      <c r="E19" s="139"/>
      <c r="F19" s="48"/>
      <c r="G19" s="389" t="s">
        <v>74</v>
      </c>
      <c r="H19" s="390"/>
      <c r="I19" s="390"/>
      <c r="J19" s="391"/>
      <c r="K19" s="393" t="s">
        <v>74</v>
      </c>
      <c r="L19" s="394"/>
      <c r="M19" s="394"/>
      <c r="N19" s="395"/>
      <c r="O19" s="138"/>
      <c r="P19" s="139"/>
      <c r="Q19" s="290"/>
      <c r="R19" s="290"/>
      <c r="S19" s="291"/>
      <c r="T19" s="290"/>
      <c r="U19" s="290"/>
      <c r="V19" s="291"/>
      <c r="W19" s="290"/>
      <c r="X19" s="290"/>
      <c r="Y19" s="291"/>
      <c r="Z19" s="291"/>
      <c r="AA19" s="291"/>
      <c r="AB19" s="291"/>
      <c r="AC19" s="291"/>
    </row>
    <row r="20" spans="1:37" ht="24.95" customHeight="1" x14ac:dyDescent="0.4">
      <c r="A20" s="36"/>
      <c r="B20" s="139"/>
      <c r="C20" s="139"/>
      <c r="D20" s="139"/>
      <c r="E20" s="139"/>
      <c r="F20" s="48"/>
      <c r="G20" s="389" t="s">
        <v>75</v>
      </c>
      <c r="H20" s="390"/>
      <c r="I20" s="390"/>
      <c r="J20" s="391"/>
      <c r="K20" s="396"/>
      <c r="L20" s="397"/>
      <c r="M20" s="397"/>
      <c r="N20" s="398"/>
      <c r="O20" s="138"/>
      <c r="P20" s="139"/>
      <c r="Q20" s="290"/>
      <c r="R20" s="290"/>
      <c r="S20" s="291"/>
      <c r="T20" s="290"/>
      <c r="U20" s="290"/>
      <c r="V20" s="291"/>
      <c r="W20" s="290"/>
      <c r="X20" s="290"/>
      <c r="Y20" s="291"/>
      <c r="Z20" s="291"/>
      <c r="AA20" s="291"/>
      <c r="AB20" s="291"/>
      <c r="AC20" s="291"/>
    </row>
    <row r="21" spans="1:37" ht="24.95" customHeight="1" x14ac:dyDescent="0.4">
      <c r="A21" s="36"/>
      <c r="B21" s="139"/>
      <c r="C21" s="139"/>
      <c r="D21" s="139"/>
      <c r="E21" s="139"/>
      <c r="F21" s="48"/>
      <c r="G21" s="389" t="s">
        <v>76</v>
      </c>
      <c r="H21" s="390"/>
      <c r="I21" s="390"/>
      <c r="J21" s="391"/>
      <c r="K21" s="399"/>
      <c r="L21" s="400"/>
      <c r="M21" s="400"/>
      <c r="N21" s="401"/>
      <c r="O21" s="138"/>
      <c r="P21" s="139"/>
      <c r="Q21" s="290"/>
      <c r="R21" s="290"/>
      <c r="S21" s="291"/>
      <c r="T21" s="290"/>
      <c r="U21" s="290"/>
      <c r="V21" s="291"/>
      <c r="W21" s="290"/>
      <c r="X21" s="290"/>
      <c r="Y21" s="291"/>
      <c r="Z21" s="291"/>
      <c r="AA21" s="291"/>
      <c r="AB21" s="291"/>
      <c r="AC21" s="291"/>
    </row>
    <row r="22" spans="1:37" ht="24.95" customHeight="1" x14ac:dyDescent="0.4">
      <c r="A22" s="36"/>
      <c r="B22" s="139"/>
      <c r="C22" s="139"/>
      <c r="D22" s="139"/>
      <c r="E22" s="139"/>
      <c r="F22" s="48"/>
      <c r="G22" s="389" t="s">
        <v>77</v>
      </c>
      <c r="H22" s="390"/>
      <c r="I22" s="390"/>
      <c r="J22" s="391"/>
      <c r="K22" s="393" t="s">
        <v>77</v>
      </c>
      <c r="L22" s="394"/>
      <c r="M22" s="394"/>
      <c r="N22" s="395"/>
      <c r="O22" s="138"/>
      <c r="P22" s="139"/>
      <c r="Q22" s="290"/>
      <c r="R22" s="290"/>
      <c r="S22" s="291"/>
      <c r="T22" s="290"/>
      <c r="U22" s="290"/>
      <c r="V22" s="291"/>
      <c r="W22" s="290"/>
      <c r="X22" s="290"/>
      <c r="Y22" s="291"/>
      <c r="Z22" s="291"/>
      <c r="AA22" s="291"/>
      <c r="AB22" s="291"/>
      <c r="AC22" s="291"/>
    </row>
    <row r="23" spans="1:37" ht="24.95" customHeight="1" x14ac:dyDescent="0.4">
      <c r="A23" s="36"/>
      <c r="B23" s="139"/>
      <c r="C23" s="139"/>
      <c r="D23" s="139"/>
      <c r="E23" s="139"/>
      <c r="F23" s="48"/>
      <c r="G23" s="389" t="s">
        <v>78</v>
      </c>
      <c r="H23" s="390"/>
      <c r="I23" s="390"/>
      <c r="J23" s="391"/>
      <c r="K23" s="396"/>
      <c r="L23" s="397"/>
      <c r="M23" s="397"/>
      <c r="N23" s="398"/>
      <c r="O23" s="138"/>
      <c r="P23" s="139"/>
      <c r="Q23" s="290"/>
      <c r="R23" s="290"/>
      <c r="S23" s="291"/>
      <c r="T23" s="290"/>
      <c r="U23" s="290"/>
      <c r="V23" s="291"/>
      <c r="W23" s="290"/>
      <c r="X23" s="290"/>
      <c r="Y23" s="291"/>
      <c r="Z23" s="291"/>
      <c r="AA23" s="291"/>
      <c r="AB23" s="291"/>
      <c r="AC23" s="291"/>
    </row>
    <row r="24" spans="1:37" ht="24.95" customHeight="1" x14ac:dyDescent="0.4">
      <c r="A24" s="36"/>
      <c r="B24" s="139"/>
      <c r="C24" s="139"/>
      <c r="D24" s="139"/>
      <c r="E24" s="139"/>
      <c r="F24" s="48"/>
      <c r="G24" s="389" t="s">
        <v>79</v>
      </c>
      <c r="H24" s="390"/>
      <c r="I24" s="390"/>
      <c r="J24" s="391"/>
      <c r="K24" s="399"/>
      <c r="L24" s="400"/>
      <c r="M24" s="400"/>
      <c r="N24" s="401"/>
      <c r="O24" s="138"/>
      <c r="P24" s="139"/>
      <c r="Q24" s="290"/>
      <c r="R24" s="290"/>
      <c r="S24" s="291"/>
      <c r="T24" s="290"/>
      <c r="U24" s="290"/>
      <c r="V24" s="291"/>
      <c r="W24" s="290"/>
      <c r="X24" s="290"/>
      <c r="Y24" s="291"/>
      <c r="Z24" s="291"/>
      <c r="AA24" s="291"/>
      <c r="AB24" s="291"/>
      <c r="AC24" s="291"/>
    </row>
    <row r="25" spans="1:37" ht="24.95" customHeight="1" x14ac:dyDescent="0.4">
      <c r="A25" s="36"/>
      <c r="B25" s="139"/>
      <c r="C25" s="139"/>
      <c r="D25" s="139"/>
      <c r="E25" s="139"/>
      <c r="F25" s="48"/>
      <c r="G25" s="389" t="s">
        <v>80</v>
      </c>
      <c r="H25" s="390"/>
      <c r="I25" s="390"/>
      <c r="J25" s="391"/>
      <c r="K25" s="393" t="s">
        <v>80</v>
      </c>
      <c r="L25" s="394"/>
      <c r="M25" s="394"/>
      <c r="N25" s="395"/>
      <c r="O25" s="138"/>
      <c r="P25" s="139"/>
      <c r="Q25" s="290"/>
      <c r="R25" s="290"/>
      <c r="S25" s="291"/>
      <c r="T25" s="290"/>
      <c r="U25" s="290"/>
      <c r="V25" s="291"/>
      <c r="W25" s="290"/>
      <c r="X25" s="290"/>
      <c r="Y25" s="291"/>
      <c r="Z25" s="291"/>
      <c r="AA25" s="291"/>
      <c r="AB25" s="291"/>
      <c r="AC25" s="291"/>
    </row>
    <row r="26" spans="1:37" ht="24.95" customHeight="1" x14ac:dyDescent="0.4">
      <c r="A26" s="36"/>
      <c r="B26" s="139"/>
      <c r="C26" s="139"/>
      <c r="D26" s="139"/>
      <c r="E26" s="139"/>
      <c r="F26" s="48"/>
      <c r="G26" s="389" t="s">
        <v>81</v>
      </c>
      <c r="H26" s="390"/>
      <c r="I26" s="390"/>
      <c r="J26" s="391"/>
      <c r="K26" s="396"/>
      <c r="L26" s="397"/>
      <c r="M26" s="397"/>
      <c r="N26" s="398"/>
      <c r="O26" s="138"/>
      <c r="P26" s="139"/>
      <c r="Q26" s="290"/>
      <c r="R26" s="290"/>
      <c r="S26" s="291"/>
      <c r="T26" s="290"/>
      <c r="U26" s="290"/>
      <c r="V26" s="291"/>
      <c r="W26" s="290"/>
      <c r="X26" s="290"/>
      <c r="Y26" s="291"/>
      <c r="Z26" s="291"/>
      <c r="AA26" s="291"/>
      <c r="AB26" s="291"/>
      <c r="AC26" s="291"/>
    </row>
    <row r="27" spans="1:37" ht="24.95" customHeight="1" x14ac:dyDescent="0.4">
      <c r="A27" s="36"/>
      <c r="B27" s="139"/>
      <c r="C27" s="139"/>
      <c r="D27" s="139"/>
      <c r="E27" s="139"/>
      <c r="F27" s="48"/>
      <c r="G27" s="389" t="s">
        <v>82</v>
      </c>
      <c r="H27" s="390"/>
      <c r="I27" s="390"/>
      <c r="J27" s="391"/>
      <c r="K27" s="399"/>
      <c r="L27" s="400"/>
      <c r="M27" s="400"/>
      <c r="N27" s="401"/>
      <c r="O27" s="138"/>
      <c r="P27" s="139"/>
      <c r="Q27" s="290"/>
      <c r="R27" s="290"/>
      <c r="S27" s="291"/>
      <c r="T27" s="290"/>
      <c r="U27" s="290"/>
      <c r="V27" s="291"/>
      <c r="W27" s="290"/>
      <c r="X27" s="290"/>
      <c r="Y27" s="291"/>
      <c r="Z27" s="291"/>
      <c r="AA27" s="291"/>
      <c r="AB27" s="291"/>
      <c r="AC27" s="291"/>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19">
        <f>SUM(M47:S62)</f>
        <v>0</v>
      </c>
      <c r="N69" s="419"/>
      <c r="O69" s="419"/>
      <c r="P69" s="419"/>
      <c r="Q69" s="419"/>
      <c r="R69" s="419"/>
      <c r="S69" s="419"/>
      <c r="T69" s="139" t="s">
        <v>114</v>
      </c>
      <c r="U69" s="35"/>
      <c r="V69" s="138" t="s">
        <v>101</v>
      </c>
      <c r="W69" s="35"/>
      <c r="X69" s="139"/>
      <c r="Y69" s="35"/>
      <c r="Z69" s="419">
        <f>SUM(Z47:AF62)</f>
        <v>0</v>
      </c>
      <c r="AA69" s="419"/>
      <c r="AB69" s="419"/>
      <c r="AC69" s="419"/>
      <c r="AD69" s="419"/>
      <c r="AE69" s="419"/>
      <c r="AF69" s="419"/>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414">
        <f>M48*AK48+M50*AK50+M52*AK52+M54*AK54+M56*AK56+M58*AK58+M60*AK60+M62*AK62</f>
        <v>0</v>
      </c>
      <c r="N71" s="414"/>
      <c r="O71" s="414"/>
      <c r="P71" s="414"/>
      <c r="Q71" s="414"/>
      <c r="R71" s="414"/>
      <c r="S71" s="414"/>
      <c r="T71" s="139" t="s">
        <v>219</v>
      </c>
      <c r="U71" s="35"/>
      <c r="V71" s="138" t="s">
        <v>101</v>
      </c>
      <c r="W71" s="35"/>
      <c r="X71" s="139"/>
      <c r="Y71" s="35"/>
      <c r="Z71" s="414">
        <f>Z48*AK48+Z50*AK50+Z52*AK52+Z54*AK54+Z56*AK56+Z58*AK58+Z60*AK60+Z62*AK62</f>
        <v>0</v>
      </c>
      <c r="AA71" s="414"/>
      <c r="AB71" s="414"/>
      <c r="AC71" s="414"/>
      <c r="AD71" s="414"/>
      <c r="AE71" s="414"/>
      <c r="AF71" s="414"/>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06" t="str">
        <f>IFERROR(ROUNDDOWN(M71*10/M37,4),"")</f>
        <v/>
      </c>
      <c r="N73" s="406"/>
      <c r="O73" s="406"/>
      <c r="P73" s="406"/>
      <c r="Q73" s="406"/>
      <c r="R73" s="406"/>
      <c r="S73" s="406"/>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414" t="str">
        <f>IFERROR(IF((M37*2.3%-M71*10)/(M76*10)&lt;0,0,(M37*2.3%-M71*10)/(M76*10)),"")</f>
        <v/>
      </c>
      <c r="J84" s="414"/>
      <c r="K84" s="414"/>
      <c r="L84" s="414"/>
      <c r="M84" s="414"/>
      <c r="N84" s="414"/>
      <c r="O84" s="414"/>
      <c r="P84" s="139"/>
      <c r="Q84" s="139"/>
      <c r="R84" s="138" t="s">
        <v>101</v>
      </c>
      <c r="T84" s="139"/>
      <c r="V84" s="414" t="str">
        <f>IFERROR(IF((Z37*2.3%-Z71*10)/(Z76*10)&lt;0,0,(Z37*2.3%-Z71*10)/(Z76*10)),"")</f>
        <v/>
      </c>
      <c r="W84" s="414"/>
      <c r="X84" s="414"/>
      <c r="Y84" s="414"/>
      <c r="Z84" s="414"/>
      <c r="AA84" s="414"/>
      <c r="AB84" s="414"/>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407" t="s">
        <v>227</v>
      </c>
      <c r="C86" s="407"/>
      <c r="D86" s="407"/>
      <c r="E86" s="407"/>
      <c r="F86" s="407" t="s">
        <v>228</v>
      </c>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row>
    <row r="87" spans="1:37" ht="24.95" customHeight="1" x14ac:dyDescent="0.4">
      <c r="A87" s="36"/>
      <c r="B87" s="407"/>
      <c r="C87" s="407"/>
      <c r="D87" s="407"/>
      <c r="E87" s="407"/>
      <c r="F87" s="420" t="s">
        <v>229</v>
      </c>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row>
    <row r="88" spans="1:37" ht="24.95" customHeight="1" x14ac:dyDescent="0.4">
      <c r="A88" s="36"/>
      <c r="B88" s="407"/>
      <c r="C88" s="407"/>
      <c r="D88" s="407"/>
      <c r="E88" s="407"/>
      <c r="F88" s="421" t="s">
        <v>230</v>
      </c>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8" t="str">
        <f>IF(AK91&lt;=1.1,IF(AK91&gt;=0.9,"☑","□"),"□")</f>
        <v>□</v>
      </c>
      <c r="K91" s="408"/>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8" t="str">
        <f>IF(AK92&lt;=1.1,IF(AK92&gt;=0.9,"☑","□"),"□")</f>
        <v>□</v>
      </c>
      <c r="K92" s="408"/>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8" t="str">
        <f>IF(AK93&lt;=1.1,IF(AK93&gt;=0.9,"☑","□"),"□")</f>
        <v>□</v>
      </c>
      <c r="K93" s="408"/>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8" t="str">
        <f>IF(AK94&lt;=1.1,IF(AK94&gt;=0.9,"☑","□"),"□")</f>
        <v>□</v>
      </c>
      <c r="K94" s="408"/>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410" t="str">
        <f>IFERROR(IF(OR(AK27=0,AK73=0,I84&lt;=0),"算定不可",(VLOOKUP("該当",'リスト（入院）'!I:K,3,FALSE))),"")</f>
        <v>算定不可</v>
      </c>
      <c r="Q97" s="410"/>
      <c r="R97" s="410"/>
      <c r="S97" s="410"/>
      <c r="T97" s="410"/>
      <c r="U97" s="410"/>
      <c r="V97" s="410"/>
      <c r="W97" s="410"/>
      <c r="X97" s="410"/>
      <c r="Y97" s="410"/>
      <c r="Z97" s="410"/>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22" t="s">
        <v>255</v>
      </c>
      <c r="B2" s="422"/>
      <c r="C2" s="422"/>
      <c r="D2" s="422"/>
      <c r="E2" s="422"/>
      <c r="F2" s="422"/>
      <c r="G2" s="422"/>
      <c r="H2" s="422"/>
      <c r="I2" s="422"/>
      <c r="J2" s="422"/>
      <c r="K2" s="422"/>
      <c r="L2" s="422"/>
      <c r="M2" s="422"/>
      <c r="N2" s="422"/>
      <c r="O2" s="422"/>
      <c r="P2" s="422"/>
      <c r="Q2" s="422"/>
      <c r="R2" s="422"/>
      <c r="S2" s="422"/>
      <c r="T2" s="422"/>
      <c r="U2" s="423"/>
      <c r="V2" s="423"/>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45" t="s">
        <v>257</v>
      </c>
      <c r="R4" s="445"/>
      <c r="S4" s="445"/>
      <c r="T4" s="445"/>
      <c r="U4" s="445"/>
      <c r="V4" s="446" t="str">
        <f>IF('様式95_外来・在宅ベースアップ評価料（Ⅰ）'!H5=0,"",'様式95_外来・在宅ベースアップ評価料（Ⅰ）'!H5)</f>
        <v/>
      </c>
      <c r="W4" s="446"/>
      <c r="X4" s="446"/>
      <c r="Y4" s="446"/>
      <c r="Z4" s="446"/>
      <c r="AA4" s="446"/>
      <c r="AB4" s="446"/>
      <c r="AC4" s="446"/>
      <c r="AD4" s="446"/>
      <c r="AE4" s="446"/>
      <c r="AF4" s="446"/>
      <c r="AG4" s="446"/>
      <c r="AH4" s="128"/>
      <c r="AI4" s="230"/>
    </row>
    <row r="5" spans="1:35" ht="16.149999999999999" customHeight="1" x14ac:dyDescent="0.4">
      <c r="A5" s="3"/>
      <c r="B5" s="3"/>
      <c r="C5" s="3"/>
      <c r="D5" s="3"/>
      <c r="E5" s="3"/>
      <c r="F5" s="3"/>
      <c r="G5" s="3"/>
      <c r="H5" s="3"/>
      <c r="I5" s="3"/>
      <c r="J5" s="3"/>
      <c r="K5" s="3"/>
      <c r="L5" s="3"/>
      <c r="M5" s="3"/>
      <c r="N5" s="3"/>
      <c r="O5" s="3"/>
      <c r="P5" s="3"/>
      <c r="Q5" s="424" t="s">
        <v>258</v>
      </c>
      <c r="R5" s="424"/>
      <c r="S5" s="424"/>
      <c r="T5" s="424"/>
      <c r="U5" s="425"/>
      <c r="V5" s="447" t="str">
        <f>IF(様式97_入院ベースアップ評価料!H6="","",様式97_入院ベースアップ評価料!H6)</f>
        <v/>
      </c>
      <c r="W5" s="447"/>
      <c r="X5" s="447"/>
      <c r="Y5" s="447"/>
      <c r="Z5" s="447"/>
      <c r="AA5" s="447"/>
      <c r="AB5" s="447"/>
      <c r="AC5" s="447"/>
      <c r="AD5" s="447"/>
      <c r="AE5" s="447"/>
      <c r="AF5" s="447"/>
      <c r="AG5" s="447"/>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55"/>
      <c r="C9" s="455"/>
      <c r="D9" s="456" t="s">
        <v>261</v>
      </c>
      <c r="E9" s="456"/>
      <c r="F9" s="456"/>
      <c r="G9" s="456"/>
      <c r="H9" s="456"/>
      <c r="I9" s="456"/>
      <c r="J9" s="456"/>
      <c r="K9" s="456"/>
      <c r="L9" s="456"/>
      <c r="M9" s="456"/>
      <c r="N9" s="456"/>
      <c r="O9" s="456"/>
      <c r="P9" s="456"/>
      <c r="Q9" s="456"/>
      <c r="R9" s="456"/>
      <c r="S9" s="456"/>
      <c r="T9" s="456"/>
      <c r="U9" s="456"/>
      <c r="V9" s="456"/>
      <c r="W9" s="456"/>
      <c r="X9" s="456"/>
      <c r="Y9" s="456"/>
      <c r="Z9" s="456"/>
      <c r="AA9" s="3"/>
      <c r="AB9" s="3"/>
      <c r="AC9" s="3"/>
      <c r="AD9" s="3"/>
      <c r="AE9" s="3"/>
      <c r="AF9" s="3"/>
      <c r="AG9" s="20"/>
    </row>
    <row r="10" spans="1:35" ht="16.149999999999999" customHeight="1" thickBot="1" x14ac:dyDescent="0.45">
      <c r="A10" s="2"/>
      <c r="B10" s="437"/>
      <c r="C10" s="437"/>
      <c r="D10" s="438" t="s">
        <v>262</v>
      </c>
      <c r="E10" s="438"/>
      <c r="F10" s="438"/>
      <c r="G10" s="438"/>
      <c r="H10" s="438"/>
      <c r="I10" s="438"/>
      <c r="J10" s="438"/>
      <c r="K10" s="438"/>
      <c r="L10" s="438"/>
      <c r="M10" s="438"/>
      <c r="N10" s="438"/>
      <c r="O10" s="438"/>
      <c r="P10" s="438"/>
      <c r="Q10" s="438"/>
      <c r="R10" s="438"/>
      <c r="S10" s="438"/>
      <c r="T10" s="438"/>
      <c r="U10" s="438"/>
      <c r="V10" s="438"/>
      <c r="W10" s="438"/>
      <c r="X10" s="438"/>
      <c r="Y10" s="438"/>
      <c r="Z10" s="438"/>
      <c r="AA10" s="3"/>
      <c r="AB10" s="3"/>
      <c r="AC10" s="3"/>
      <c r="AD10" s="3"/>
      <c r="AE10" s="3"/>
      <c r="AF10" s="3"/>
      <c r="AG10" s="20"/>
    </row>
    <row r="11" spans="1:3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62" t="s">
        <v>15</v>
      </c>
      <c r="C16" s="462"/>
      <c r="D16" s="462"/>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62" t="s">
        <v>15</v>
      </c>
      <c r="C21" s="462"/>
      <c r="D21" s="462"/>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59">
        <f>IFERROR(SUM(AB29:AF30),"")</f>
        <v>0</v>
      </c>
      <c r="AC28" s="459"/>
      <c r="AD28" s="459"/>
      <c r="AE28" s="459"/>
      <c r="AF28" s="459"/>
      <c r="AG28" s="159" t="s">
        <v>270</v>
      </c>
    </row>
    <row r="29" spans="1:33" ht="16.149999999999999" customHeight="1" x14ac:dyDescent="0.4">
      <c r="A29" s="63"/>
      <c r="B29" s="460" t="s">
        <v>271</v>
      </c>
      <c r="C29" s="460"/>
      <c r="D29" s="460"/>
      <c r="E29" s="460"/>
      <c r="F29" s="460"/>
      <c r="G29" s="460"/>
      <c r="H29" s="460"/>
      <c r="I29" s="460"/>
      <c r="J29" s="460"/>
      <c r="K29" s="460"/>
      <c r="L29" s="460"/>
      <c r="M29" s="460"/>
      <c r="N29" s="460"/>
      <c r="O29" s="460"/>
      <c r="P29" s="460"/>
      <c r="Q29" s="460"/>
      <c r="R29" s="460"/>
      <c r="S29" s="460"/>
      <c r="T29" s="460"/>
      <c r="U29" s="460"/>
      <c r="V29" s="460"/>
      <c r="W29" s="460"/>
      <c r="X29" s="15"/>
      <c r="Y29" s="15" t="s">
        <v>272</v>
      </c>
      <c r="Z29" s="15"/>
      <c r="AA29" s="15"/>
      <c r="AB29" s="461">
        <f>様式97_入院ベースアップ評価料!M71*V21*10</f>
        <v>0</v>
      </c>
      <c r="AC29" s="461"/>
      <c r="AD29" s="461"/>
      <c r="AE29" s="461"/>
      <c r="AF29" s="461"/>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28">
        <f>IFERROR(AB31*AB32*10,0)</f>
        <v>0</v>
      </c>
      <c r="AC30" s="428"/>
      <c r="AD30" s="428"/>
      <c r="AE30" s="428"/>
      <c r="AF30" s="428"/>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39" t="str">
        <f>様式97_入院ベースアップ評価料!P97</f>
        <v>算定不可</v>
      </c>
      <c r="Q31" s="439"/>
      <c r="R31" s="439"/>
      <c r="S31" s="439"/>
      <c r="T31" s="439"/>
      <c r="U31" s="439"/>
      <c r="V31" s="439"/>
      <c r="W31" s="439"/>
      <c r="X31" s="6" t="s">
        <v>132</v>
      </c>
      <c r="Y31" s="6" t="s">
        <v>272</v>
      </c>
      <c r="Z31" s="6" t="s">
        <v>113</v>
      </c>
      <c r="AA31" s="6"/>
      <c r="AB31" s="440" t="str">
        <f>IFERROR(VLOOKUP(P31,'リスト（入院）'!C:D,2,FALSE),"-")</f>
        <v>-</v>
      </c>
      <c r="AC31" s="440"/>
      <c r="AD31" s="440"/>
      <c r="AE31" s="440"/>
      <c r="AF31" s="440"/>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41" t="str">
        <f>IF(様式97_入院ベースアップ評価料!H5="","0",様式97_入院ベースアップ評価料!M76*V21)</f>
        <v>0</v>
      </c>
      <c r="AC32" s="441"/>
      <c r="AD32" s="441"/>
      <c r="AE32" s="441"/>
      <c r="AF32" s="441"/>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42">
        <v>0</v>
      </c>
      <c r="AC33" s="442"/>
      <c r="AD33" s="442"/>
      <c r="AE33" s="442"/>
      <c r="AF33" s="442"/>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27">
        <v>0</v>
      </c>
      <c r="AC34" s="427"/>
      <c r="AD34" s="427"/>
      <c r="AE34" s="427"/>
      <c r="AF34" s="427"/>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26">
        <f>IFERROR(AB28-AB33+AB34,"")</f>
        <v>0</v>
      </c>
      <c r="AC35" s="426"/>
      <c r="AD35" s="426"/>
      <c r="AE35" s="426"/>
      <c r="AF35" s="426"/>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34"/>
      <c r="AC40" s="434"/>
      <c r="AD40" s="434"/>
      <c r="AE40" s="434"/>
      <c r="AF40" s="434"/>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35">
        <f>AB35</f>
        <v>0</v>
      </c>
      <c r="AC41" s="435"/>
      <c r="AD41" s="435"/>
      <c r="AE41" s="435"/>
      <c r="AF41" s="435"/>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30"/>
      <c r="AC42" s="430"/>
      <c r="AD42" s="430"/>
      <c r="AE42" s="430"/>
      <c r="AF42" s="430"/>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30"/>
      <c r="AC43" s="430"/>
      <c r="AD43" s="430"/>
      <c r="AE43" s="430"/>
      <c r="AF43" s="430"/>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31">
        <f>AB40-SUM(AB41:AF43)</f>
        <v>0</v>
      </c>
      <c r="AC44" s="431"/>
      <c r="AD44" s="431"/>
      <c r="AE44" s="431"/>
      <c r="AF44" s="431"/>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33">
        <f>SUM(AB73,AB82,AB91,AB100,AB109)</f>
        <v>0</v>
      </c>
      <c r="AC64" s="433"/>
      <c r="AD64" s="433"/>
      <c r="AE64" s="433"/>
      <c r="AF64" s="433"/>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2">
        <f t="shared" ref="AB65:AB69" si="0">SUM(AB74,AB83,AB92,AB101,AB110)</f>
        <v>0</v>
      </c>
      <c r="AC65" s="432"/>
      <c r="AD65" s="432"/>
      <c r="AE65" s="432"/>
      <c r="AF65" s="432"/>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32">
        <f t="shared" si="0"/>
        <v>0</v>
      </c>
      <c r="AC66" s="432"/>
      <c r="AD66" s="432"/>
      <c r="AE66" s="432"/>
      <c r="AF66" s="432"/>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29">
        <f>AB66-AB65</f>
        <v>0</v>
      </c>
      <c r="AC67" s="429"/>
      <c r="AD67" s="429"/>
      <c r="AE67" s="429"/>
      <c r="AF67" s="429"/>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32">
        <f t="shared" si="0"/>
        <v>0</v>
      </c>
      <c r="AC68" s="432"/>
      <c r="AD68" s="432"/>
      <c r="AE68" s="432"/>
      <c r="AF68" s="432"/>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67">
        <f t="shared" si="0"/>
        <v>0</v>
      </c>
      <c r="AC69" s="467"/>
      <c r="AD69" s="467"/>
      <c r="AE69" s="467"/>
      <c r="AF69" s="467"/>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4">
        <f>IFERROR(AB69/AB65*100,0)</f>
        <v>0</v>
      </c>
      <c r="AC70" s="454"/>
      <c r="AD70" s="454"/>
      <c r="AE70" s="454"/>
      <c r="AF70" s="454"/>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51"/>
      <c r="AC73" s="451"/>
      <c r="AD73" s="451"/>
      <c r="AE73" s="451"/>
      <c r="AF73" s="451"/>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42"/>
      <c r="AC74" s="442"/>
      <c r="AD74" s="442"/>
      <c r="AE74" s="442"/>
      <c r="AF74" s="442"/>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42"/>
      <c r="AC77" s="442"/>
      <c r="AD77" s="442"/>
      <c r="AE77" s="442"/>
      <c r="AF77" s="442"/>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69"/>
      <c r="AC78" s="469"/>
      <c r="AD78" s="469"/>
      <c r="AE78" s="469"/>
      <c r="AF78" s="469"/>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48">
        <f>IFERROR(AB78/AB74*100,0)</f>
        <v>0</v>
      </c>
      <c r="AC79" s="448"/>
      <c r="AD79" s="448"/>
      <c r="AE79" s="448"/>
      <c r="AF79" s="448"/>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51"/>
      <c r="AC82" s="451"/>
      <c r="AD82" s="451"/>
      <c r="AE82" s="451"/>
      <c r="AF82" s="451"/>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42"/>
      <c r="AC83" s="442"/>
      <c r="AD83" s="442"/>
      <c r="AE83" s="442"/>
      <c r="AF83" s="442"/>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42"/>
      <c r="AC86" s="442"/>
      <c r="AD86" s="442"/>
      <c r="AE86" s="442"/>
      <c r="AF86" s="442"/>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69"/>
      <c r="AC87" s="469"/>
      <c r="AD87" s="469"/>
      <c r="AE87" s="469"/>
      <c r="AF87" s="469"/>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48">
        <f>IFERROR(AB87/AB83*100,0)</f>
        <v>0</v>
      </c>
      <c r="AC88" s="448"/>
      <c r="AD88" s="448"/>
      <c r="AE88" s="448"/>
      <c r="AF88" s="448"/>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51"/>
      <c r="AC91" s="451"/>
      <c r="AD91" s="451"/>
      <c r="AE91" s="451"/>
      <c r="AF91" s="451"/>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42"/>
      <c r="AC92" s="442"/>
      <c r="AD92" s="442"/>
      <c r="AE92" s="442"/>
      <c r="AF92" s="442"/>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42"/>
      <c r="AC95" s="442"/>
      <c r="AD95" s="442"/>
      <c r="AE95" s="442"/>
      <c r="AF95" s="442"/>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69"/>
      <c r="AC96" s="469"/>
      <c r="AD96" s="469"/>
      <c r="AE96" s="469"/>
      <c r="AF96" s="469"/>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48">
        <f>IFERROR(AB96/AB92*100,0)</f>
        <v>0</v>
      </c>
      <c r="AC97" s="448"/>
      <c r="AD97" s="448"/>
      <c r="AE97" s="448"/>
      <c r="AF97" s="448"/>
      <c r="AG97" s="181" t="s">
        <v>300</v>
      </c>
    </row>
    <row r="98" spans="1:36" ht="16.350000000000001" customHeight="1" x14ac:dyDescent="0.4"/>
    <row r="99" spans="1:36" ht="16.350000000000001" customHeight="1" thickBot="1" x14ac:dyDescent="0.45">
      <c r="A99" s="473" t="s">
        <v>325</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51"/>
      <c r="AC100" s="451"/>
      <c r="AD100" s="451"/>
      <c r="AE100" s="451"/>
      <c r="AF100" s="451"/>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42"/>
      <c r="AC101" s="442"/>
      <c r="AD101" s="442"/>
      <c r="AE101" s="442"/>
      <c r="AF101" s="442"/>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42"/>
      <c r="AC104" s="442"/>
      <c r="AD104" s="442"/>
      <c r="AE104" s="442"/>
      <c r="AF104" s="442"/>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48">
        <f>IFERROR(AB105/AB101*100,0)</f>
        <v>0</v>
      </c>
      <c r="AC106" s="448"/>
      <c r="AD106" s="448"/>
      <c r="AE106" s="448"/>
      <c r="AF106" s="448"/>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51"/>
      <c r="AC109" s="451"/>
      <c r="AD109" s="451"/>
      <c r="AE109" s="451"/>
      <c r="AF109" s="451"/>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42"/>
      <c r="AC110" s="442"/>
      <c r="AD110" s="442"/>
      <c r="AE110" s="442"/>
      <c r="AF110" s="442"/>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42"/>
      <c r="AC113" s="442"/>
      <c r="AD113" s="442"/>
      <c r="AE113" s="442"/>
      <c r="AF113" s="442"/>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69"/>
      <c r="AC114" s="469"/>
      <c r="AD114" s="469"/>
      <c r="AE114" s="469"/>
      <c r="AF114" s="469"/>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48">
        <f>IFERROR(AB114/AB110*100,0)</f>
        <v>0</v>
      </c>
      <c r="AC115" s="448"/>
      <c r="AD115" s="448"/>
      <c r="AE115" s="448"/>
      <c r="AF115" s="448"/>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71"/>
      <c r="AC119" s="471"/>
      <c r="AD119" s="471"/>
      <c r="AE119" s="471"/>
      <c r="AF119" s="471"/>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43"/>
      <c r="AC120" s="443"/>
      <c r="AD120" s="443"/>
      <c r="AE120" s="443"/>
      <c r="AF120" s="443"/>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43"/>
      <c r="AC121" s="443"/>
      <c r="AD121" s="443"/>
      <c r="AE121" s="443"/>
      <c r="AF121" s="443"/>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48">
        <f>IFERROR(AB127/AB121*100,0)</f>
        <v>0</v>
      </c>
      <c r="AC128" s="448"/>
      <c r="AD128" s="448"/>
      <c r="AE128" s="448"/>
      <c r="AF128" s="448"/>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71"/>
      <c r="AC131" s="471"/>
      <c r="AD131" s="471"/>
      <c r="AE131" s="471"/>
      <c r="AF131" s="471"/>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43"/>
      <c r="AC132" s="443"/>
      <c r="AD132" s="443"/>
      <c r="AE132" s="443"/>
      <c r="AF132" s="443"/>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43"/>
      <c r="AC133" s="443"/>
      <c r="AD133" s="443"/>
      <c r="AE133" s="443"/>
      <c r="AF133" s="443"/>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48">
        <f>IFERROR(AB139/AB133*100,0)</f>
        <v>0</v>
      </c>
      <c r="AC140" s="448"/>
      <c r="AD140" s="448"/>
      <c r="AE140" s="448"/>
      <c r="AF140" s="448"/>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66"/>
      <c r="K145" s="466"/>
      <c r="L145" s="466"/>
      <c r="M145" s="466"/>
      <c r="N145" s="466"/>
      <c r="O145" s="466"/>
      <c r="P145" s="466"/>
      <c r="Q145" s="466"/>
      <c r="R145" s="466"/>
      <c r="S145" s="466"/>
      <c r="T145" s="466"/>
      <c r="U145" s="466"/>
      <c r="V145" s="466"/>
      <c r="W145" s="466"/>
      <c r="X145" s="466"/>
      <c r="Y145" s="466"/>
      <c r="Z145" s="466"/>
      <c r="AA145" s="466"/>
      <c r="AB145" s="466"/>
      <c r="AC145" s="466"/>
      <c r="AD145" s="466"/>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63"/>
      <c r="D148" s="463"/>
      <c r="E148" s="463"/>
      <c r="F148" s="463"/>
      <c r="G148" s="463"/>
      <c r="H148" s="463"/>
      <c r="I148" s="463"/>
      <c r="J148" s="463"/>
      <c r="K148" s="463"/>
      <c r="L148" s="463"/>
      <c r="M148" s="463"/>
      <c r="N148" s="463"/>
      <c r="O148" s="463"/>
      <c r="P148" s="463"/>
      <c r="Q148" s="463"/>
      <c r="R148" s="463"/>
      <c r="S148" s="463"/>
      <c r="T148" s="463"/>
      <c r="U148" s="463"/>
      <c r="V148" s="463"/>
      <c r="W148" s="463"/>
      <c r="X148" s="463"/>
      <c r="Y148" s="463"/>
      <c r="Z148" s="463"/>
      <c r="AA148" s="463"/>
      <c r="AB148" s="463"/>
      <c r="AC148" s="463"/>
      <c r="AD148" s="463"/>
      <c r="AE148" s="463"/>
      <c r="AF148" s="463"/>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64" t="s">
        <v>369</v>
      </c>
      <c r="B151" s="464"/>
      <c r="C151" s="464"/>
      <c r="D151" s="464"/>
      <c r="E151" s="464"/>
      <c r="F151" s="464"/>
      <c r="G151" s="464"/>
      <c r="H151" s="464"/>
      <c r="I151" s="464"/>
      <c r="J151" s="464"/>
      <c r="K151" s="464"/>
      <c r="L151" s="464"/>
      <c r="M151" s="464"/>
      <c r="N151" s="464"/>
      <c r="O151" s="464"/>
      <c r="P151" s="464"/>
      <c r="Q151" s="464"/>
      <c r="R151" s="464"/>
      <c r="S151" s="464"/>
      <c r="T151" s="464"/>
      <c r="U151" s="464"/>
      <c r="V151" s="464"/>
      <c r="W151" s="464"/>
      <c r="X151" s="464"/>
      <c r="Y151" s="464"/>
      <c r="Z151" s="464"/>
      <c r="AA151" s="464"/>
      <c r="AB151" s="464"/>
      <c r="AC151" s="464"/>
      <c r="AD151" s="464"/>
      <c r="AE151" s="464"/>
      <c r="AF151" s="464"/>
      <c r="AG151" s="464"/>
      <c r="AH151" s="129"/>
      <c r="AI151" s="233"/>
    </row>
    <row r="152" spans="1:36" ht="15" customHeight="1" x14ac:dyDescent="0.4">
      <c r="A152" s="464"/>
      <c r="B152" s="464"/>
      <c r="C152" s="464"/>
      <c r="D152" s="464"/>
      <c r="E152" s="464"/>
      <c r="F152" s="464"/>
      <c r="G152" s="464"/>
      <c r="H152" s="464"/>
      <c r="I152" s="464"/>
      <c r="J152" s="464"/>
      <c r="K152" s="464"/>
      <c r="L152" s="464"/>
      <c r="M152" s="464"/>
      <c r="N152" s="464"/>
      <c r="O152" s="464"/>
      <c r="P152" s="464"/>
      <c r="Q152" s="464"/>
      <c r="R152" s="464"/>
      <c r="S152" s="464"/>
      <c r="T152" s="464"/>
      <c r="U152" s="464"/>
      <c r="V152" s="464"/>
      <c r="W152" s="464"/>
      <c r="X152" s="464"/>
      <c r="Y152" s="464"/>
      <c r="Z152" s="464"/>
      <c r="AA152" s="464"/>
      <c r="AB152" s="464"/>
      <c r="AC152" s="464"/>
      <c r="AD152" s="464"/>
      <c r="AE152" s="464"/>
      <c r="AF152" s="464"/>
      <c r="AG152" s="464"/>
      <c r="AH152" s="129"/>
      <c r="AI152" s="233"/>
    </row>
    <row r="153" spans="1:36" ht="15" customHeight="1" x14ac:dyDescent="0.4">
      <c r="A153" s="3"/>
      <c r="B153" s="3"/>
      <c r="C153" s="3" t="s">
        <v>15</v>
      </c>
      <c r="D153" s="3"/>
      <c r="E153" s="465"/>
      <c r="F153" s="465"/>
      <c r="G153" s="3" t="s">
        <v>16</v>
      </c>
      <c r="H153" s="465"/>
      <c r="I153" s="465"/>
      <c r="J153" s="3" t="s">
        <v>264</v>
      </c>
      <c r="K153" s="465"/>
      <c r="L153" s="465"/>
      <c r="M153" s="3" t="s">
        <v>18</v>
      </c>
      <c r="N153" s="3"/>
      <c r="O153" s="3"/>
      <c r="P153" s="3" t="s">
        <v>370</v>
      </c>
      <c r="Q153" s="3"/>
      <c r="R153" s="3"/>
      <c r="S153" s="3"/>
      <c r="T153" s="466"/>
      <c r="U153" s="466"/>
      <c r="V153" s="466"/>
      <c r="W153" s="466"/>
      <c r="X153" s="466"/>
      <c r="Y153" s="466"/>
      <c r="Z153" s="466"/>
      <c r="AA153" s="466"/>
      <c r="AB153" s="466"/>
      <c r="AC153" s="466"/>
      <c r="AD153" s="466"/>
      <c r="AE153" s="466"/>
      <c r="AF153" s="466"/>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22" t="s">
        <v>373</v>
      </c>
      <c r="B2" s="422"/>
      <c r="C2" s="422"/>
      <c r="D2" s="422"/>
      <c r="E2" s="422"/>
      <c r="F2" s="422"/>
      <c r="G2" s="422"/>
      <c r="H2" s="422"/>
      <c r="I2" s="422"/>
      <c r="J2" s="422"/>
      <c r="K2" s="422"/>
      <c r="L2" s="422"/>
      <c r="M2" s="422"/>
      <c r="N2" s="422"/>
      <c r="O2" s="422"/>
      <c r="P2" s="422"/>
      <c r="Q2" s="422"/>
      <c r="R2" s="422"/>
      <c r="S2" s="423"/>
      <c r="T2" s="423"/>
      <c r="U2" s="474" t="s">
        <v>256</v>
      </c>
      <c r="V2" s="474"/>
      <c r="W2" s="474"/>
      <c r="X2" s="474"/>
      <c r="Y2" s="474"/>
      <c r="Z2" s="474"/>
      <c r="AA2" s="474"/>
      <c r="AB2" s="474"/>
      <c r="AC2" s="474"/>
      <c r="AD2" s="474"/>
      <c r="AE2" s="474"/>
      <c r="AF2" s="474"/>
      <c r="AG2" s="474"/>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30"/>
      <c r="AI4" s="230"/>
    </row>
    <row r="5" spans="1:45"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row>
    <row r="10" spans="1:45"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row>
    <row r="11" spans="1:4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62" t="s">
        <v>15</v>
      </c>
      <c r="C16" s="484"/>
      <c r="D16" s="484"/>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7" ht="16.149999999999999" customHeight="1" x14ac:dyDescent="0.4">
      <c r="A34" s="63"/>
      <c r="B34" s="487" t="s">
        <v>271</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7" ht="16.149999999999999" customHeight="1" x14ac:dyDescent="0.4">
      <c r="A35" s="62"/>
      <c r="B35" s="164"/>
      <c r="C35" s="488" t="s">
        <v>378</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IF(AH27=TRUE,'様式96_外来・在宅ベースアップ評価料（Ⅱ）'!M81,'（参考）賃金引き上げ計画書作成のための計算シート'!M53)</f>
        <v>0</v>
      </c>
      <c r="AC35" s="489"/>
      <c r="AD35" s="489"/>
      <c r="AE35" s="489"/>
      <c r="AF35" s="489"/>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9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96"/>
      <c r="K141" s="496"/>
      <c r="L141" s="496"/>
      <c r="M141" s="496"/>
      <c r="N141" s="496"/>
      <c r="O141" s="496"/>
      <c r="P141" s="496"/>
      <c r="Q141" s="496"/>
      <c r="R141" s="496"/>
      <c r="S141" s="496"/>
      <c r="T141" s="496"/>
      <c r="U141" s="496"/>
      <c r="V141" s="496"/>
      <c r="W141" s="496"/>
      <c r="X141" s="496"/>
      <c r="Y141" s="496"/>
      <c r="Z141" s="496"/>
      <c r="AA141" s="496"/>
      <c r="AB141" s="496"/>
      <c r="AC141" s="496"/>
      <c r="AD141" s="496"/>
      <c r="AE141" s="496"/>
      <c r="AF141" s="496"/>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row>
    <row r="148" spans="1:35" ht="15" customHeight="1" x14ac:dyDescent="0.4">
      <c r="A148" s="464"/>
      <c r="B148" s="464"/>
      <c r="C148" s="464"/>
      <c r="D148" s="464"/>
      <c r="E148" s="464"/>
      <c r="F148" s="464"/>
      <c r="G148" s="464"/>
      <c r="H148" s="464"/>
      <c r="I148" s="464"/>
      <c r="J148" s="464"/>
      <c r="K148" s="464"/>
      <c r="L148" s="464"/>
      <c r="M148" s="464"/>
      <c r="N148" s="464"/>
      <c r="O148" s="464"/>
      <c r="P148" s="464"/>
      <c r="Q148" s="464"/>
      <c r="R148" s="464"/>
      <c r="S148" s="464"/>
      <c r="T148" s="464"/>
      <c r="U148" s="464"/>
      <c r="V148" s="464"/>
      <c r="W148" s="464"/>
      <c r="X148" s="464"/>
      <c r="Y148" s="464"/>
      <c r="Z148" s="464"/>
      <c r="AA148" s="464"/>
      <c r="AB148" s="464"/>
      <c r="AC148" s="464"/>
      <c r="AD148" s="464"/>
      <c r="AE148" s="464"/>
      <c r="AF148" s="464"/>
      <c r="AG148" s="464"/>
      <c r="AH148" s="233"/>
      <c r="AI148" s="233"/>
    </row>
    <row r="149" spans="1:35" ht="15" customHeight="1" x14ac:dyDescent="0.4">
      <c r="A149" s="3"/>
      <c r="B149" s="3"/>
      <c r="C149" s="3" t="s">
        <v>15</v>
      </c>
      <c r="D149" s="3"/>
      <c r="E149" s="465"/>
      <c r="F149" s="465"/>
      <c r="G149" s="3" t="s">
        <v>16</v>
      </c>
      <c r="H149" s="465"/>
      <c r="I149" s="465"/>
      <c r="J149" s="3" t="s">
        <v>264</v>
      </c>
      <c r="K149" s="465"/>
      <c r="L149" s="465"/>
      <c r="M149" s="3" t="s">
        <v>18</v>
      </c>
      <c r="N149" s="3"/>
      <c r="O149" s="3"/>
      <c r="P149" s="3" t="s">
        <v>370</v>
      </c>
      <c r="Q149" s="3"/>
      <c r="R149" s="3"/>
      <c r="S149" s="3"/>
      <c r="T149" s="466"/>
      <c r="U149" s="466"/>
      <c r="V149" s="466"/>
      <c r="W149" s="466"/>
      <c r="X149" s="466"/>
      <c r="Y149" s="466"/>
      <c r="Z149" s="466"/>
      <c r="AA149" s="466"/>
      <c r="AB149" s="466"/>
      <c r="AC149" s="466"/>
      <c r="AD149" s="466"/>
      <c r="AE149" s="466"/>
      <c r="AF149" s="466"/>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87:AF87"/>
    <mergeCell ref="AB88:AF88"/>
    <mergeCell ref="AB89:AF89"/>
    <mergeCell ref="AB90:AF90"/>
    <mergeCell ref="AB91:AF91"/>
    <mergeCell ref="AB92:AF92"/>
    <mergeCell ref="AB82:AF82"/>
    <mergeCell ref="AB83:AF83"/>
    <mergeCell ref="AB84:AF84"/>
    <mergeCell ref="AA86:AG86"/>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22" t="s">
        <v>410</v>
      </c>
      <c r="B2" s="422"/>
      <c r="C2" s="422"/>
      <c r="D2" s="422"/>
      <c r="E2" s="422"/>
      <c r="F2" s="422"/>
      <c r="G2" s="422"/>
      <c r="H2" s="422"/>
      <c r="I2" s="422"/>
      <c r="J2" s="422"/>
      <c r="K2" s="422"/>
      <c r="L2" s="422"/>
      <c r="M2" s="422"/>
      <c r="N2" s="422"/>
      <c r="O2" s="422"/>
      <c r="P2" s="422"/>
      <c r="Q2" s="422"/>
      <c r="R2" s="422"/>
      <c r="S2" s="423"/>
      <c r="T2" s="423"/>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13"/>
      <c r="AI4" s="230"/>
      <c r="AJ4" s="230"/>
    </row>
    <row r="5" spans="1:36"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c r="AH9" s="240"/>
    </row>
    <row r="10" spans="1:36"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c r="AH10" s="240"/>
    </row>
    <row r="11" spans="1:36"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62" t="s">
        <v>15</v>
      </c>
      <c r="C16" s="484"/>
      <c r="D16" s="484"/>
      <c r="E16" s="436"/>
      <c r="F16" s="436"/>
      <c r="G16" s="21"/>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1" ht="16.149999999999999" customHeight="1" x14ac:dyDescent="0.4">
      <c r="A34" s="63"/>
      <c r="B34" s="487" t="s">
        <v>413</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1" ht="16.149999999999999" customHeight="1" x14ac:dyDescent="0.4">
      <c r="A35" s="62"/>
      <c r="B35" s="164"/>
      <c r="C35" s="488" t="s">
        <v>414</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IF(AI27=TRUE,'様式96_外来・在宅ベースアップ評価料（Ⅱ）'!M81,'（参考）賃金引き上げ計画書作成のための計算シート'!M53)</f>
        <v>0</v>
      </c>
      <c r="AC35" s="489"/>
      <c r="AD35" s="489"/>
      <c r="AE35" s="489"/>
      <c r="AF35" s="489"/>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9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65"/>
      <c r="F149" s="465"/>
      <c r="G149" s="56" t="s">
        <v>16</v>
      </c>
      <c r="H149" s="465"/>
      <c r="I149" s="465"/>
      <c r="J149" s="56" t="s">
        <v>264</v>
      </c>
      <c r="K149" s="465"/>
      <c r="L149" s="465"/>
      <c r="M149" s="56" t="s">
        <v>18</v>
      </c>
      <c r="N149" s="56"/>
      <c r="O149" s="56"/>
      <c r="P149" s="56" t="s">
        <v>370</v>
      </c>
      <c r="Q149" s="56"/>
      <c r="R149" s="56"/>
      <c r="S149" s="56"/>
      <c r="T149" s="466"/>
      <c r="U149" s="466"/>
      <c r="V149" s="466"/>
      <c r="W149" s="466"/>
      <c r="X149" s="466"/>
      <c r="Y149" s="466"/>
      <c r="Z149" s="466"/>
      <c r="AA149" s="466"/>
      <c r="AB149" s="466"/>
      <c r="AC149" s="466"/>
      <c r="AD149" s="466"/>
      <c r="AE149" s="466"/>
      <c r="AF149" s="466"/>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22" t="s">
        <v>434</v>
      </c>
      <c r="B2" s="422"/>
      <c r="C2" s="422"/>
      <c r="D2" s="422"/>
      <c r="E2" s="422"/>
      <c r="F2" s="422"/>
      <c r="G2" s="422"/>
      <c r="H2" s="422"/>
      <c r="I2" s="422"/>
      <c r="J2" s="422"/>
      <c r="K2" s="422"/>
      <c r="L2" s="422"/>
      <c r="M2" s="422"/>
      <c r="N2" s="422"/>
      <c r="O2" s="422"/>
      <c r="P2" s="422"/>
      <c r="Q2" s="422"/>
      <c r="R2" s="422"/>
      <c r="S2" s="422"/>
      <c r="T2" s="422"/>
      <c r="U2" s="423"/>
      <c r="V2" s="423"/>
      <c r="W2" s="474" t="s">
        <v>435</v>
      </c>
      <c r="X2" s="474"/>
      <c r="Y2" s="474"/>
      <c r="Z2" s="474"/>
      <c r="AA2" s="474"/>
      <c r="AB2" s="474"/>
      <c r="AC2" s="474"/>
      <c r="AD2" s="474"/>
      <c r="AE2" s="474"/>
      <c r="AF2" s="474"/>
      <c r="AG2" s="474"/>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43" ht="16.149999999999999" customHeight="1" x14ac:dyDescent="0.4">
      <c r="A5" s="3"/>
      <c r="B5" s="3"/>
      <c r="C5" s="3"/>
      <c r="D5" s="3"/>
      <c r="E5" s="3"/>
      <c r="F5" s="3"/>
      <c r="G5" s="3"/>
      <c r="H5" s="3"/>
      <c r="I5" s="3"/>
      <c r="J5" s="3"/>
      <c r="K5" s="3"/>
      <c r="L5" s="3"/>
      <c r="M5" s="3"/>
      <c r="N5" s="3"/>
      <c r="O5" s="3"/>
      <c r="P5" s="3"/>
      <c r="Q5" s="3"/>
      <c r="R5" s="3"/>
      <c r="S5" s="424" t="s">
        <v>258</v>
      </c>
      <c r="T5" s="424"/>
      <c r="U5" s="424"/>
      <c r="V5" s="424"/>
      <c r="W5" s="425"/>
      <c r="X5" s="478" t="str">
        <f>IF('様式95_外来・在宅ベースアップ評価料（Ⅰ）'!H6=0,"",'様式95_外来・在宅ベースアップ評価料（Ⅰ）'!H6)</f>
        <v/>
      </c>
      <c r="Y5" s="510"/>
      <c r="Z5" s="510"/>
      <c r="AA5" s="510"/>
      <c r="AB5" s="510"/>
      <c r="AC5" s="510"/>
      <c r="AD5" s="510"/>
      <c r="AE5" s="510"/>
      <c r="AF5" s="510"/>
      <c r="AG5" s="523"/>
    </row>
    <row r="6" spans="1:43" s="299" customFormat="1" ht="16.149999999999999" customHeight="1" x14ac:dyDescent="0.4">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27"/>
      <c r="C9" s="528"/>
      <c r="D9" s="456" t="s">
        <v>261</v>
      </c>
      <c r="E9" s="483"/>
      <c r="F9" s="483"/>
      <c r="G9" s="483"/>
      <c r="H9" s="483"/>
      <c r="I9" s="483"/>
      <c r="J9" s="483"/>
      <c r="K9" s="483"/>
      <c r="L9" s="483"/>
      <c r="M9" s="483"/>
      <c r="N9" s="483"/>
      <c r="O9" s="483"/>
      <c r="P9" s="483"/>
      <c r="Q9" s="483"/>
      <c r="R9" s="483"/>
      <c r="S9" s="483"/>
      <c r="T9" s="483"/>
      <c r="U9" s="483"/>
      <c r="V9" s="483"/>
      <c r="W9" s="483"/>
      <c r="X9" s="483"/>
      <c r="Y9" s="483"/>
      <c r="Z9" s="483"/>
      <c r="AA9" s="3"/>
      <c r="AB9" s="3"/>
      <c r="AC9" s="3"/>
      <c r="AD9" s="3"/>
      <c r="AE9" s="3"/>
      <c r="AF9" s="3"/>
      <c r="AG9" s="3"/>
    </row>
    <row r="10" spans="1:43" ht="16.149999999999999" customHeight="1" thickBot="1" x14ac:dyDescent="0.45">
      <c r="A10" s="3"/>
      <c r="B10" s="527"/>
      <c r="C10" s="528"/>
      <c r="D10" s="438"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62" t="s">
        <v>15</v>
      </c>
      <c r="C13" s="484"/>
      <c r="D13" s="484"/>
      <c r="E13" s="524" t="str">
        <f>IF('別添_計画書（病院及び有床診療所）'!E16=0,"",'別添_計画書（病院及び有床診療所）'!E16)</f>
        <v/>
      </c>
      <c r="F13" s="524"/>
      <c r="G13" s="21" t="s">
        <v>16</v>
      </c>
      <c r="H13" s="524" t="str">
        <f>IF('別添_計画書（病院及び有床診療所）'!H16=0,"",'別添_計画書（病院及び有床診療所）'!H16)</f>
        <v/>
      </c>
      <c r="I13" s="524"/>
      <c r="J13" s="21" t="s">
        <v>264</v>
      </c>
      <c r="K13" s="21"/>
      <c r="L13" s="21" t="s">
        <v>265</v>
      </c>
      <c r="M13" s="21" t="s">
        <v>15</v>
      </c>
      <c r="N13" s="21"/>
      <c r="O13" s="524" t="str">
        <f>IF('別添_計画書（病院及び有床診療所）'!O16=0,"",'別添_計画書（病院及び有床診療所）'!O16)</f>
        <v/>
      </c>
      <c r="P13" s="524"/>
      <c r="Q13" s="21" t="s">
        <v>16</v>
      </c>
      <c r="R13" s="524" t="str">
        <f>IF('別添_計画書（病院及び有床診療所）'!R16=0,"",'別添_計画書（病院及び有床診療所）'!R16)</f>
        <v/>
      </c>
      <c r="S13" s="524"/>
      <c r="T13" s="22" t="s">
        <v>264</v>
      </c>
      <c r="V13" s="525">
        <f>'別添_計画書（病院及び有床診療所）'!V16</f>
        <v>1</v>
      </c>
      <c r="W13" s="525"/>
      <c r="X13" s="525"/>
      <c r="Y13" s="526"/>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62" t="s">
        <v>15</v>
      </c>
      <c r="C16" s="484"/>
      <c r="D16" s="484"/>
      <c r="E16" s="524" t="str">
        <f>IF('別添_計画書（病院及び有床診療所）'!E21=0,"",'別添_計画書（病院及び有床診療所）'!E21)</f>
        <v/>
      </c>
      <c r="F16" s="524"/>
      <c r="G16" s="21" t="s">
        <v>16</v>
      </c>
      <c r="H16" s="524" t="str">
        <f>IF('別添_計画書（病院及び有床診療所）'!H21=0,"",'別添_計画書（病院及び有床診療所）'!H21)</f>
        <v/>
      </c>
      <c r="I16" s="524"/>
      <c r="J16" s="21" t="s">
        <v>264</v>
      </c>
      <c r="K16" s="21"/>
      <c r="L16" s="21" t="s">
        <v>265</v>
      </c>
      <c r="M16" s="21" t="s">
        <v>15</v>
      </c>
      <c r="N16" s="21"/>
      <c r="O16" s="436"/>
      <c r="P16" s="436"/>
      <c r="Q16" s="21" t="s">
        <v>16</v>
      </c>
      <c r="R16" s="436"/>
      <c r="S16" s="436"/>
      <c r="T16" s="22" t="s">
        <v>264</v>
      </c>
      <c r="V16" s="525">
        <f>IFERROR(IF(E16=O16,R16-H16+1,IF(O16-E16=1,12-H16+1+R16,IF(O16-E16=2,12-H16+1+R16+12,"エラー"))),1)</f>
        <v>1</v>
      </c>
      <c r="W16" s="525"/>
      <c r="X16" s="525"/>
      <c r="Y16" s="526"/>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19"/>
      <c r="S19" s="520"/>
      <c r="T19" s="520"/>
      <c r="U19" s="520"/>
      <c r="V19" s="520"/>
      <c r="W19" s="520"/>
      <c r="X19" s="520"/>
      <c r="Y19" s="37"/>
      <c r="Z19" s="37"/>
      <c r="AA19" s="37"/>
      <c r="AB19" s="37"/>
      <c r="AC19" s="521"/>
      <c r="AD19" s="521"/>
      <c r="AE19" s="521"/>
      <c r="AF19" s="521"/>
      <c r="AG19" s="38"/>
    </row>
    <row r="20" spans="1:33" ht="16.149999999999999" customHeight="1" x14ac:dyDescent="0.4">
      <c r="A20" s="17"/>
      <c r="B20" s="512" t="s">
        <v>438</v>
      </c>
      <c r="C20" s="512"/>
      <c r="D20" s="512"/>
      <c r="E20" s="512"/>
      <c r="F20" s="512"/>
      <c r="G20" s="512"/>
      <c r="H20" s="512"/>
      <c r="I20" s="512"/>
      <c r="J20" s="512"/>
      <c r="K20" s="512"/>
      <c r="L20" s="512"/>
      <c r="M20" s="512"/>
      <c r="N20" s="512"/>
      <c r="O20" s="512"/>
      <c r="P20" s="512"/>
      <c r="Q20" s="512"/>
      <c r="R20" s="512"/>
      <c r="S20" s="513" t="s">
        <v>439</v>
      </c>
      <c r="T20" s="514"/>
      <c r="U20" s="514"/>
      <c r="V20" s="514"/>
      <c r="W20" s="514"/>
      <c r="X20" s="514"/>
      <c r="Y20" s="514"/>
      <c r="Z20" s="514"/>
      <c r="AA20" s="522"/>
      <c r="AB20" s="513" t="s">
        <v>113</v>
      </c>
      <c r="AC20" s="514"/>
      <c r="AD20" s="514"/>
      <c r="AE20" s="514"/>
      <c r="AF20" s="514"/>
      <c r="AG20" s="515"/>
    </row>
    <row r="21" spans="1:33" ht="16.149999999999999" customHeight="1" x14ac:dyDescent="0.4">
      <c r="A21" s="17"/>
      <c r="B21" s="40" t="s">
        <v>440</v>
      </c>
      <c r="C21" s="39" t="s">
        <v>15</v>
      </c>
      <c r="D21" s="510" t="str">
        <f>IF('別添_計画書（病院及び有床診療所）'!E21=0,"",'別添_計画書（病院及び有床診療所）'!E21)</f>
        <v/>
      </c>
      <c r="E21" s="510"/>
      <c r="F21" s="15" t="s">
        <v>16</v>
      </c>
      <c r="G21" s="510" t="str">
        <f>IF('別添_計画書（病院及び有床診療所）'!H21=0,"",'別添_計画書（病院及び有床診療所）'!H21)</f>
        <v/>
      </c>
      <c r="H21" s="510"/>
      <c r="I21" s="15" t="s">
        <v>264</v>
      </c>
      <c r="J21" s="15" t="s">
        <v>441</v>
      </c>
      <c r="K21" s="15" t="s">
        <v>442</v>
      </c>
      <c r="L21" s="15"/>
      <c r="M21" s="517"/>
      <c r="N21" s="517"/>
      <c r="O21" s="26" t="s">
        <v>16</v>
      </c>
      <c r="P21" s="517"/>
      <c r="Q21" s="517"/>
      <c r="R21" s="41" t="s">
        <v>264</v>
      </c>
      <c r="S21" s="39"/>
      <c r="T21" s="439" t="str">
        <f>'別添_計画書（病院及び有床診療所）'!P31</f>
        <v>算定不可</v>
      </c>
      <c r="U21" s="439"/>
      <c r="V21" s="439"/>
      <c r="W21" s="439"/>
      <c r="X21" s="439"/>
      <c r="Y21" s="439"/>
      <c r="Z21" s="439"/>
      <c r="AA21" s="15"/>
      <c r="AB21" s="42"/>
      <c r="AC21" s="440" t="str">
        <f>IFERROR(IF(T21="","-",VLOOKUP(T21,'リスト（入院）'!C:D,2,FALSE)),"-")</f>
        <v>-</v>
      </c>
      <c r="AD21" s="440"/>
      <c r="AE21" s="440"/>
      <c r="AF21" s="440"/>
      <c r="AG21" s="7" t="s">
        <v>276</v>
      </c>
    </row>
    <row r="22" spans="1:33" ht="16.149999999999999" customHeight="1" x14ac:dyDescent="0.4">
      <c r="A22" s="17"/>
      <c r="B22" s="40" t="s">
        <v>443</v>
      </c>
      <c r="C22" s="39" t="s">
        <v>15</v>
      </c>
      <c r="D22" s="517"/>
      <c r="E22" s="517"/>
      <c r="F22" s="15" t="s">
        <v>16</v>
      </c>
      <c r="G22" s="517"/>
      <c r="H22" s="517"/>
      <c r="I22" s="15" t="s">
        <v>264</v>
      </c>
      <c r="J22" s="15" t="s">
        <v>441</v>
      </c>
      <c r="K22" s="15" t="s">
        <v>442</v>
      </c>
      <c r="L22" s="15"/>
      <c r="M22" s="517"/>
      <c r="N22" s="517"/>
      <c r="O22" s="26" t="s">
        <v>16</v>
      </c>
      <c r="P22" s="517"/>
      <c r="Q22" s="517"/>
      <c r="R22" s="41" t="s">
        <v>264</v>
      </c>
      <c r="S22" s="39"/>
      <c r="T22" s="518"/>
      <c r="U22" s="518"/>
      <c r="V22" s="518"/>
      <c r="W22" s="518"/>
      <c r="X22" s="518"/>
      <c r="Y22" s="518"/>
      <c r="Z22" s="518"/>
      <c r="AA22" s="15"/>
      <c r="AB22" s="42"/>
      <c r="AC22" s="440" t="str">
        <f>IFERROR(IF(T22="","-",VLOOKUP(T22,'リスト（入院）'!C:D,2,FALSE)),"-")</f>
        <v>-</v>
      </c>
      <c r="AD22" s="440"/>
      <c r="AE22" s="440"/>
      <c r="AF22" s="440"/>
      <c r="AG22" s="7" t="s">
        <v>276</v>
      </c>
    </row>
    <row r="23" spans="1:33" ht="16.149999999999999" customHeight="1" x14ac:dyDescent="0.4">
      <c r="A23" s="17"/>
      <c r="B23" s="40" t="s">
        <v>444</v>
      </c>
      <c r="C23" s="39" t="s">
        <v>15</v>
      </c>
      <c r="D23" s="517"/>
      <c r="E23" s="517"/>
      <c r="F23" s="15" t="s">
        <v>16</v>
      </c>
      <c r="G23" s="517"/>
      <c r="H23" s="517"/>
      <c r="I23" s="15" t="s">
        <v>264</v>
      </c>
      <c r="J23" s="15" t="s">
        <v>441</v>
      </c>
      <c r="K23" s="15" t="s">
        <v>442</v>
      </c>
      <c r="L23" s="15"/>
      <c r="M23" s="517"/>
      <c r="N23" s="517"/>
      <c r="O23" s="26" t="s">
        <v>16</v>
      </c>
      <c r="P23" s="517"/>
      <c r="Q23" s="517"/>
      <c r="R23" s="41" t="s">
        <v>264</v>
      </c>
      <c r="S23" s="39"/>
      <c r="T23" s="518"/>
      <c r="U23" s="518"/>
      <c r="V23" s="518"/>
      <c r="W23" s="518"/>
      <c r="X23" s="518"/>
      <c r="Y23" s="518"/>
      <c r="Z23" s="518"/>
      <c r="AA23" s="15"/>
      <c r="AB23" s="42"/>
      <c r="AC23" s="440" t="str">
        <f>IFERROR(IF(T23="","-",VLOOKUP(T23,'リスト（入院）'!C:D,2,FALSE)),"-")</f>
        <v>-</v>
      </c>
      <c r="AD23" s="440"/>
      <c r="AE23" s="440"/>
      <c r="AF23" s="440"/>
      <c r="AG23" s="7" t="s">
        <v>276</v>
      </c>
    </row>
    <row r="24" spans="1:33" ht="16.149999999999999" customHeight="1" x14ac:dyDescent="0.4">
      <c r="A24" s="17"/>
      <c r="B24" s="296" t="s">
        <v>445</v>
      </c>
      <c r="C24" s="39" t="s">
        <v>15</v>
      </c>
      <c r="D24" s="517"/>
      <c r="E24" s="517"/>
      <c r="F24" s="15" t="s">
        <v>16</v>
      </c>
      <c r="G24" s="517"/>
      <c r="H24" s="517"/>
      <c r="I24" s="15" t="s">
        <v>264</v>
      </c>
      <c r="J24" s="15" t="s">
        <v>441</v>
      </c>
      <c r="K24" s="15" t="s">
        <v>442</v>
      </c>
      <c r="L24" s="15"/>
      <c r="M24" s="517"/>
      <c r="N24" s="517"/>
      <c r="O24" s="26" t="s">
        <v>16</v>
      </c>
      <c r="P24" s="517"/>
      <c r="Q24" s="517"/>
      <c r="R24" s="41" t="s">
        <v>264</v>
      </c>
      <c r="S24" s="39"/>
      <c r="T24" s="518"/>
      <c r="U24" s="518"/>
      <c r="V24" s="518"/>
      <c r="W24" s="518"/>
      <c r="X24" s="518"/>
      <c r="Y24" s="518"/>
      <c r="Z24" s="518"/>
      <c r="AA24" s="15"/>
      <c r="AB24" s="42"/>
      <c r="AC24" s="440" t="str">
        <f>IFERROR(IF(T24="","-",VLOOKUP(T24,'リスト（入院）'!C:D,2,FALSE)),"-")</f>
        <v>-</v>
      </c>
      <c r="AD24" s="440"/>
      <c r="AE24" s="440"/>
      <c r="AF24" s="440"/>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x14ac:dyDescent="0.4">
      <c r="A26" s="17"/>
      <c r="B26" s="512" t="s">
        <v>438</v>
      </c>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3" t="s">
        <v>447</v>
      </c>
      <c r="AC26" s="514"/>
      <c r="AD26" s="514"/>
      <c r="AE26" s="514"/>
      <c r="AF26" s="514"/>
      <c r="AG26" s="515"/>
    </row>
    <row r="27" spans="1:33" ht="16.149999999999999" customHeight="1" x14ac:dyDescent="0.4">
      <c r="A27" s="17"/>
      <c r="B27" s="40" t="s">
        <v>440</v>
      </c>
      <c r="C27" s="39" t="s">
        <v>15</v>
      </c>
      <c r="D27" s="510" t="str">
        <f>IF(D21="","",D21)</f>
        <v/>
      </c>
      <c r="E27" s="510"/>
      <c r="F27" s="15" t="s">
        <v>16</v>
      </c>
      <c r="G27" s="510" t="str">
        <f>IF(G21="","",G21)</f>
        <v/>
      </c>
      <c r="H27" s="510"/>
      <c r="I27" s="15" t="s">
        <v>264</v>
      </c>
      <c r="J27" s="15" t="s">
        <v>441</v>
      </c>
      <c r="K27" s="15" t="s">
        <v>442</v>
      </c>
      <c r="L27" s="15"/>
      <c r="M27" s="510" t="str">
        <f>IF(M21="","",M21)</f>
        <v/>
      </c>
      <c r="N27" s="510"/>
      <c r="O27" s="26" t="s">
        <v>16</v>
      </c>
      <c r="P27" s="510" t="str">
        <f>IF(P21="","",P21)</f>
        <v/>
      </c>
      <c r="Q27" s="510"/>
      <c r="R27" s="26" t="s">
        <v>264</v>
      </c>
      <c r="S27" s="297"/>
      <c r="T27" s="297"/>
      <c r="U27" s="297"/>
      <c r="V27" s="297"/>
      <c r="W27" s="297"/>
      <c r="X27" s="297"/>
      <c r="Y27" s="297"/>
      <c r="Z27" s="297"/>
      <c r="AA27" s="298"/>
      <c r="AB27" s="42"/>
      <c r="AC27" s="442"/>
      <c r="AD27" s="442"/>
      <c r="AE27" s="442"/>
      <c r="AF27" s="442"/>
      <c r="AG27" s="7" t="s">
        <v>278</v>
      </c>
    </row>
    <row r="28" spans="1:33" ht="16.149999999999999" customHeight="1" x14ac:dyDescent="0.4">
      <c r="A28" s="17"/>
      <c r="B28" s="40" t="s">
        <v>443</v>
      </c>
      <c r="C28" s="39" t="s">
        <v>15</v>
      </c>
      <c r="D28" s="510" t="str">
        <f>IF(D22="","",D22)</f>
        <v/>
      </c>
      <c r="E28" s="510"/>
      <c r="F28" s="15" t="s">
        <v>16</v>
      </c>
      <c r="G28" s="510" t="str">
        <f>IF(G22="","",G22)</f>
        <v/>
      </c>
      <c r="H28" s="510"/>
      <c r="I28" s="15" t="s">
        <v>264</v>
      </c>
      <c r="J28" s="15" t="s">
        <v>441</v>
      </c>
      <c r="K28" s="15" t="s">
        <v>442</v>
      </c>
      <c r="L28" s="15"/>
      <c r="M28" s="510" t="str">
        <f>IF(M22="","",M22)</f>
        <v/>
      </c>
      <c r="N28" s="510"/>
      <c r="O28" s="26" t="s">
        <v>16</v>
      </c>
      <c r="P28" s="510" t="str">
        <f>IF(P22="","",P22)</f>
        <v/>
      </c>
      <c r="Q28" s="510"/>
      <c r="R28" s="26" t="s">
        <v>264</v>
      </c>
      <c r="S28" s="297"/>
      <c r="T28" s="297"/>
      <c r="U28" s="297"/>
      <c r="V28" s="297"/>
      <c r="W28" s="297"/>
      <c r="X28" s="297"/>
      <c r="Y28" s="297"/>
      <c r="Z28" s="297"/>
      <c r="AA28" s="298"/>
      <c r="AB28" s="42"/>
      <c r="AC28" s="442"/>
      <c r="AD28" s="442"/>
      <c r="AE28" s="442"/>
      <c r="AF28" s="442"/>
      <c r="AG28" s="7" t="s">
        <v>278</v>
      </c>
    </row>
    <row r="29" spans="1:33" ht="16.149999999999999" customHeight="1" x14ac:dyDescent="0.4">
      <c r="A29" s="17"/>
      <c r="B29" s="40" t="s">
        <v>444</v>
      </c>
      <c r="C29" s="39" t="s">
        <v>15</v>
      </c>
      <c r="D29" s="510" t="str">
        <f>IF(D23="","",D23)</f>
        <v/>
      </c>
      <c r="E29" s="510"/>
      <c r="F29" s="15" t="s">
        <v>16</v>
      </c>
      <c r="G29" s="510" t="str">
        <f>IF(G23="","",G23)</f>
        <v/>
      </c>
      <c r="H29" s="510"/>
      <c r="I29" s="15" t="s">
        <v>264</v>
      </c>
      <c r="J29" s="15" t="s">
        <v>441</v>
      </c>
      <c r="K29" s="15" t="s">
        <v>442</v>
      </c>
      <c r="L29" s="15"/>
      <c r="M29" s="510" t="str">
        <f>IF(M23="","",M23)</f>
        <v/>
      </c>
      <c r="N29" s="510"/>
      <c r="O29" s="26" t="s">
        <v>16</v>
      </c>
      <c r="P29" s="510" t="str">
        <f>IF(P23="","",P23)</f>
        <v/>
      </c>
      <c r="Q29" s="510"/>
      <c r="R29" s="26" t="s">
        <v>264</v>
      </c>
      <c r="S29" s="297"/>
      <c r="T29" s="297"/>
      <c r="U29" s="297"/>
      <c r="V29" s="297"/>
      <c r="W29" s="297"/>
      <c r="X29" s="297"/>
      <c r="Y29" s="297"/>
      <c r="Z29" s="297"/>
      <c r="AA29" s="298"/>
      <c r="AB29" s="42"/>
      <c r="AC29" s="442"/>
      <c r="AD29" s="442"/>
      <c r="AE29" s="442"/>
      <c r="AF29" s="442"/>
      <c r="AG29" s="7" t="s">
        <v>278</v>
      </c>
    </row>
    <row r="30" spans="1:33" ht="16.149999999999999" customHeight="1" x14ac:dyDescent="0.4">
      <c r="A30" s="43"/>
      <c r="B30" s="296" t="s">
        <v>445</v>
      </c>
      <c r="C30" s="39" t="s">
        <v>15</v>
      </c>
      <c r="D30" s="510" t="str">
        <f>IF(D24="","",D24)</f>
        <v/>
      </c>
      <c r="E30" s="510"/>
      <c r="F30" s="15" t="s">
        <v>16</v>
      </c>
      <c r="G30" s="510" t="str">
        <f>IF(G24="","",G24)</f>
        <v/>
      </c>
      <c r="H30" s="510"/>
      <c r="I30" s="15" t="s">
        <v>264</v>
      </c>
      <c r="J30" s="15" t="s">
        <v>441</v>
      </c>
      <c r="K30" s="15" t="s">
        <v>442</v>
      </c>
      <c r="L30" s="15"/>
      <c r="M30" s="510" t="str">
        <f>IF(M24="","",M24)</f>
        <v/>
      </c>
      <c r="N30" s="510"/>
      <c r="O30" s="26" t="s">
        <v>16</v>
      </c>
      <c r="P30" s="510" t="str">
        <f>IF(P24="","",P24)</f>
        <v/>
      </c>
      <c r="Q30" s="510"/>
      <c r="R30" s="26" t="s">
        <v>264</v>
      </c>
      <c r="S30" s="297"/>
      <c r="T30" s="26"/>
      <c r="U30" s="26"/>
      <c r="V30" s="26"/>
      <c r="W30" s="26"/>
      <c r="X30" s="26"/>
      <c r="Y30" s="26"/>
      <c r="Z30" s="26"/>
      <c r="AA30" s="26"/>
      <c r="AB30" s="42"/>
      <c r="AC30" s="442"/>
      <c r="AD30" s="442"/>
      <c r="AE30" s="442"/>
      <c r="AF30" s="442"/>
      <c r="AG30" s="7" t="s">
        <v>278</v>
      </c>
    </row>
    <row r="31" spans="1:33" ht="16.149999999999999" customHeight="1" x14ac:dyDescent="0.4">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35" t="str">
        <f>IF(AC27="","",SUM(AC27:AF30))</f>
        <v/>
      </c>
      <c r="AD31" s="435"/>
      <c r="AE31" s="435"/>
      <c r="AF31" s="435"/>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1"/>
      <c r="AD32" s="511"/>
      <c r="AE32" s="511"/>
      <c r="AF32" s="511"/>
      <c r="AG32" s="16"/>
    </row>
    <row r="33" spans="1:43" ht="16.149999999999999" customHeight="1" x14ac:dyDescent="0.4">
      <c r="A33" s="17"/>
      <c r="B33" s="512" t="s">
        <v>438</v>
      </c>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3"/>
      <c r="AB33" s="513" t="s">
        <v>450</v>
      </c>
      <c r="AC33" s="514"/>
      <c r="AD33" s="514"/>
      <c r="AE33" s="514"/>
      <c r="AF33" s="514"/>
      <c r="AG33" s="515"/>
    </row>
    <row r="34" spans="1:43" ht="16.149999999999999" customHeight="1" x14ac:dyDescent="0.4">
      <c r="A34" s="17"/>
      <c r="B34" s="40" t="s">
        <v>440</v>
      </c>
      <c r="C34" s="39" t="s">
        <v>15</v>
      </c>
      <c r="D34" s="510" t="str">
        <f>IF(D21="","",D21)</f>
        <v/>
      </c>
      <c r="E34" s="510"/>
      <c r="F34" s="15" t="s">
        <v>16</v>
      </c>
      <c r="G34" s="510" t="str">
        <f>IF(G21="","",G21)</f>
        <v/>
      </c>
      <c r="H34" s="510"/>
      <c r="I34" s="15" t="s">
        <v>264</v>
      </c>
      <c r="J34" s="15" t="s">
        <v>441</v>
      </c>
      <c r="K34" s="15" t="s">
        <v>442</v>
      </c>
      <c r="L34" s="15"/>
      <c r="M34" s="510" t="str">
        <f>IF(M21="","",M21)</f>
        <v/>
      </c>
      <c r="N34" s="510"/>
      <c r="O34" s="26" t="s">
        <v>16</v>
      </c>
      <c r="P34" s="510" t="str">
        <f>IF(P21="","",P21)</f>
        <v/>
      </c>
      <c r="Q34" s="510"/>
      <c r="R34" s="26" t="s">
        <v>264</v>
      </c>
      <c r="S34" s="297"/>
      <c r="T34" s="297"/>
      <c r="U34" s="297"/>
      <c r="V34" s="297"/>
      <c r="W34" s="297"/>
      <c r="X34" s="297"/>
      <c r="Y34" s="297"/>
      <c r="Z34" s="297"/>
      <c r="AA34" s="297"/>
      <c r="AB34" s="42"/>
      <c r="AC34" s="435" t="str">
        <f>IFERROR(AC21*AC27*10,"")</f>
        <v/>
      </c>
      <c r="AD34" s="435"/>
      <c r="AE34" s="435"/>
      <c r="AF34" s="435"/>
      <c r="AG34" s="7" t="s">
        <v>270</v>
      </c>
    </row>
    <row r="35" spans="1:43" ht="16.149999999999999" customHeight="1" x14ac:dyDescent="0.4">
      <c r="A35" s="17"/>
      <c r="B35" s="40" t="s">
        <v>443</v>
      </c>
      <c r="C35" s="39" t="s">
        <v>15</v>
      </c>
      <c r="D35" s="510" t="str">
        <f>IF(D22="","",D22)</f>
        <v/>
      </c>
      <c r="E35" s="510"/>
      <c r="F35" s="15" t="s">
        <v>16</v>
      </c>
      <c r="G35" s="510" t="str">
        <f>IF(G22="","",G22)</f>
        <v/>
      </c>
      <c r="H35" s="510"/>
      <c r="I35" s="15" t="s">
        <v>264</v>
      </c>
      <c r="J35" s="15" t="s">
        <v>441</v>
      </c>
      <c r="K35" s="15" t="s">
        <v>442</v>
      </c>
      <c r="L35" s="15"/>
      <c r="M35" s="510" t="str">
        <f>IF(M22="","",M22)</f>
        <v/>
      </c>
      <c r="N35" s="510"/>
      <c r="O35" s="26" t="s">
        <v>16</v>
      </c>
      <c r="P35" s="510" t="str">
        <f>IF(P22="","",P22)</f>
        <v/>
      </c>
      <c r="Q35" s="510"/>
      <c r="R35" s="26" t="s">
        <v>264</v>
      </c>
      <c r="S35" s="297"/>
      <c r="T35" s="297"/>
      <c r="U35" s="297"/>
      <c r="V35" s="297"/>
      <c r="W35" s="297"/>
      <c r="X35" s="297"/>
      <c r="Y35" s="297"/>
      <c r="Z35" s="297"/>
      <c r="AA35" s="297"/>
      <c r="AB35" s="42"/>
      <c r="AC35" s="435" t="str">
        <f>IFERROR(AC22*AC28*10,"")</f>
        <v/>
      </c>
      <c r="AD35" s="435"/>
      <c r="AE35" s="435"/>
      <c r="AF35" s="435"/>
      <c r="AG35" s="7" t="s">
        <v>270</v>
      </c>
    </row>
    <row r="36" spans="1:43" ht="16.149999999999999" customHeight="1" x14ac:dyDescent="0.4">
      <c r="A36" s="17"/>
      <c r="B36" s="40" t="s">
        <v>444</v>
      </c>
      <c r="C36" s="39" t="s">
        <v>15</v>
      </c>
      <c r="D36" s="510" t="str">
        <f>IF(D23="","",D23)</f>
        <v/>
      </c>
      <c r="E36" s="510"/>
      <c r="F36" s="15" t="s">
        <v>16</v>
      </c>
      <c r="G36" s="510" t="str">
        <f>IF(G23="","",G23)</f>
        <v/>
      </c>
      <c r="H36" s="510"/>
      <c r="I36" s="15" t="s">
        <v>264</v>
      </c>
      <c r="J36" s="15" t="s">
        <v>441</v>
      </c>
      <c r="K36" s="15" t="s">
        <v>442</v>
      </c>
      <c r="L36" s="15"/>
      <c r="M36" s="510" t="str">
        <f>IF(M23="","",M23)</f>
        <v/>
      </c>
      <c r="N36" s="510"/>
      <c r="O36" s="26" t="s">
        <v>16</v>
      </c>
      <c r="P36" s="510" t="str">
        <f>IF(P23="","",P23)</f>
        <v/>
      </c>
      <c r="Q36" s="510"/>
      <c r="R36" s="26" t="s">
        <v>264</v>
      </c>
      <c r="S36" s="297"/>
      <c r="T36" s="297"/>
      <c r="U36" s="297"/>
      <c r="V36" s="297"/>
      <c r="W36" s="297"/>
      <c r="X36" s="297"/>
      <c r="Y36" s="297"/>
      <c r="Z36" s="297"/>
      <c r="AA36" s="297"/>
      <c r="AB36" s="42"/>
      <c r="AC36" s="435" t="str">
        <f>IFERROR(AC23*AC29*10,"")</f>
        <v/>
      </c>
      <c r="AD36" s="435"/>
      <c r="AE36" s="435"/>
      <c r="AF36" s="435"/>
      <c r="AG36" s="7" t="s">
        <v>270</v>
      </c>
    </row>
    <row r="37" spans="1:43" ht="16.149999999999999" customHeight="1" x14ac:dyDescent="0.4">
      <c r="A37" s="17"/>
      <c r="B37" s="45" t="s">
        <v>445</v>
      </c>
      <c r="C37" s="42" t="s">
        <v>15</v>
      </c>
      <c r="D37" s="510" t="str">
        <f>IF(D24="","",D24)</f>
        <v/>
      </c>
      <c r="E37" s="510"/>
      <c r="F37" s="15" t="s">
        <v>16</v>
      </c>
      <c r="G37" s="510" t="str">
        <f>IF(G24="","",G24)</f>
        <v/>
      </c>
      <c r="H37" s="510"/>
      <c r="I37" s="15" t="s">
        <v>264</v>
      </c>
      <c r="J37" s="15" t="s">
        <v>441</v>
      </c>
      <c r="K37" s="15" t="s">
        <v>442</v>
      </c>
      <c r="L37" s="15"/>
      <c r="M37" s="510" t="str">
        <f>IF(M24="","",M24)</f>
        <v/>
      </c>
      <c r="N37" s="510"/>
      <c r="O37" s="26" t="s">
        <v>16</v>
      </c>
      <c r="P37" s="510" t="str">
        <f>IF(P24="","",P24)</f>
        <v/>
      </c>
      <c r="Q37" s="510"/>
      <c r="R37" s="26" t="s">
        <v>264</v>
      </c>
      <c r="S37" s="297"/>
      <c r="T37" s="26"/>
      <c r="U37" s="26"/>
      <c r="V37" s="26"/>
      <c r="W37" s="26"/>
      <c r="X37" s="26"/>
      <c r="Y37" s="26"/>
      <c r="Z37" s="26"/>
      <c r="AA37" s="26"/>
      <c r="AB37" s="42"/>
      <c r="AC37" s="435" t="str">
        <f>IFERROR(AC24*AC30*10,"")</f>
        <v/>
      </c>
      <c r="AD37" s="435"/>
      <c r="AE37" s="435"/>
      <c r="AF37" s="435"/>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01"/>
      <c r="AD38" s="501"/>
      <c r="AE38" s="501"/>
      <c r="AF38" s="501"/>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01"/>
      <c r="AD39" s="501"/>
      <c r="AE39" s="501"/>
      <c r="AF39" s="501"/>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08" t="str">
        <f>IF(AC34="","",SUM(AC34:AF37)-AC38+AC39)</f>
        <v/>
      </c>
      <c r="AD40" s="508"/>
      <c r="AE40" s="508"/>
      <c r="AF40" s="508"/>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t="str">
        <f>AC40</f>
        <v/>
      </c>
      <c r="AC45" s="509"/>
      <c r="AD45" s="509"/>
      <c r="AE45" s="509"/>
      <c r="AF45" s="509"/>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04"/>
      <c r="AC46" s="504"/>
      <c r="AD46" s="504"/>
      <c r="AE46" s="504"/>
      <c r="AF46" s="504"/>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04"/>
      <c r="AC47" s="504"/>
      <c r="AD47" s="504"/>
      <c r="AE47" s="504"/>
      <c r="AF47" s="504"/>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7" t="str">
        <f>IF(AH51=TRUE,"問題なし","問題あり")</f>
        <v>問題あり</v>
      </c>
      <c r="AC52" s="507"/>
      <c r="AD52" s="507"/>
      <c r="AE52" s="507"/>
      <c r="AF52" s="507"/>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00">
        <f>'別添_計画書（病院及び有床診療所）'!AB64</f>
        <v>0</v>
      </c>
      <c r="AC64" s="500"/>
      <c r="AD64" s="500"/>
      <c r="AE64" s="500"/>
      <c r="AF64" s="500"/>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5">
        <f>'別添_計画書（病院及び有床診療所）'!AB65</f>
        <v>0</v>
      </c>
      <c r="AC65" s="435"/>
      <c r="AD65" s="435"/>
      <c r="AE65" s="435"/>
      <c r="AF65" s="435"/>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50"/>
      <c r="AC66" s="450"/>
      <c r="AD66" s="450"/>
      <c r="AE66" s="450"/>
      <c r="AF66" s="450"/>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52">
        <f>AB66-AB65</f>
        <v>0</v>
      </c>
      <c r="AC67" s="452"/>
      <c r="AD67" s="452"/>
      <c r="AE67" s="452"/>
      <c r="AF67" s="452"/>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01"/>
      <c r="AC68" s="501"/>
      <c r="AD68" s="501"/>
      <c r="AE68" s="501"/>
      <c r="AF68" s="501"/>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02"/>
      <c r="AC69" s="502"/>
      <c r="AD69" s="502"/>
      <c r="AE69" s="502"/>
      <c r="AF69" s="502"/>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03">
        <f>IFERROR(AB69/AB65*100,0)</f>
        <v>0</v>
      </c>
      <c r="AC70" s="503"/>
      <c r="AD70" s="503"/>
      <c r="AE70" s="503"/>
      <c r="AF70" s="503"/>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72"/>
      <c r="AB72" s="472"/>
      <c r="AC72" s="472"/>
      <c r="AD72" s="472"/>
      <c r="AE72" s="472"/>
      <c r="AF72" s="472"/>
      <c r="AG72" s="472"/>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00">
        <f>'別添_計画書（病院及び有床診療所）'!AB73</f>
        <v>0</v>
      </c>
      <c r="AC73" s="500"/>
      <c r="AD73" s="500"/>
      <c r="AE73" s="500"/>
      <c r="AF73" s="500"/>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35">
        <f>'別添_計画書（病院及び有床診療所）'!AB74</f>
        <v>0</v>
      </c>
      <c r="AC74" s="435"/>
      <c r="AD74" s="435"/>
      <c r="AE74" s="435"/>
      <c r="AF74" s="435"/>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01"/>
      <c r="AC77" s="501"/>
      <c r="AD77" s="501"/>
      <c r="AE77" s="501"/>
      <c r="AF77" s="501"/>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02"/>
      <c r="AC78" s="502"/>
      <c r="AD78" s="502"/>
      <c r="AE78" s="502"/>
      <c r="AF78" s="502"/>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03">
        <f>IFERROR(AB78/AB74*100,0)</f>
        <v>0</v>
      </c>
      <c r="AC79" s="503"/>
      <c r="AD79" s="503"/>
      <c r="AE79" s="503"/>
      <c r="AF79" s="503"/>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00">
        <f>'別添_計画書（病院及び有床診療所）'!AB82</f>
        <v>0</v>
      </c>
      <c r="AC82" s="500"/>
      <c r="AD82" s="500"/>
      <c r="AE82" s="500"/>
      <c r="AF82" s="500"/>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35">
        <f>'別添_計画書（病院及び有床診療所）'!AB83</f>
        <v>0</v>
      </c>
      <c r="AC83" s="435"/>
      <c r="AD83" s="435"/>
      <c r="AE83" s="435"/>
      <c r="AF83" s="435"/>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01"/>
      <c r="AC86" s="501"/>
      <c r="AD86" s="501"/>
      <c r="AE86" s="501"/>
      <c r="AF86" s="501"/>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02"/>
      <c r="AC87" s="502"/>
      <c r="AD87" s="502"/>
      <c r="AE87" s="502"/>
      <c r="AF87" s="502"/>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03">
        <f>IFERROR(AB87/AB83*100,0)</f>
        <v>0</v>
      </c>
      <c r="AC88" s="503"/>
      <c r="AD88" s="503"/>
      <c r="AE88" s="503"/>
      <c r="AF88" s="503"/>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00">
        <f>'別添_計画書（病院及び有床診療所）'!AB91</f>
        <v>0</v>
      </c>
      <c r="AC91" s="500"/>
      <c r="AD91" s="500"/>
      <c r="AE91" s="500"/>
      <c r="AF91" s="500"/>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35">
        <f>'別添_計画書（病院及び有床診療所）'!AB92</f>
        <v>0</v>
      </c>
      <c r="AC92" s="435"/>
      <c r="AD92" s="435"/>
      <c r="AE92" s="435"/>
      <c r="AF92" s="435"/>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01"/>
      <c r="AC95" s="501"/>
      <c r="AD95" s="501"/>
      <c r="AE95" s="501"/>
      <c r="AF95" s="501"/>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02"/>
      <c r="AC96" s="502"/>
      <c r="AD96" s="502"/>
      <c r="AE96" s="502"/>
      <c r="AF96" s="502"/>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03">
        <f>IFERROR(AB96/AB92*100,0)</f>
        <v>0</v>
      </c>
      <c r="AC97" s="503"/>
      <c r="AD97" s="503"/>
      <c r="AE97" s="503"/>
      <c r="AF97" s="503"/>
      <c r="AG97" s="149" t="s">
        <v>300</v>
      </c>
    </row>
    <row r="98" spans="1:35" ht="16.350000000000001" customHeight="1" x14ac:dyDescent="0.4">
      <c r="AG98" s="29"/>
    </row>
    <row r="99" spans="1:35" ht="16.350000000000001" customHeight="1" thickBot="1" x14ac:dyDescent="0.45">
      <c r="A99" s="473" t="s">
        <v>494</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00">
        <f>'別添_計画書（病院及び有床診療所）'!AB100</f>
        <v>0</v>
      </c>
      <c r="AC100" s="500"/>
      <c r="AD100" s="500"/>
      <c r="AE100" s="500"/>
      <c r="AF100" s="500"/>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35">
        <f>'別添_計画書（病院及び有床診療所）'!AB101</f>
        <v>0</v>
      </c>
      <c r="AC101" s="435"/>
      <c r="AD101" s="435"/>
      <c r="AE101" s="435"/>
      <c r="AF101" s="435"/>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01"/>
      <c r="AC104" s="501"/>
      <c r="AD104" s="501"/>
      <c r="AE104" s="501"/>
      <c r="AF104" s="501"/>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02"/>
      <c r="AC105" s="502"/>
      <c r="AD105" s="502"/>
      <c r="AE105" s="502"/>
      <c r="AF105" s="502"/>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03">
        <f>IFERROR(AB105/AB101*100,0)</f>
        <v>0</v>
      </c>
      <c r="AC106" s="503"/>
      <c r="AD106" s="503"/>
      <c r="AE106" s="503"/>
      <c r="AF106" s="503"/>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00">
        <f>'別添_計画書（病院及び有床診療所）'!AB109</f>
        <v>0</v>
      </c>
      <c r="AC109" s="500"/>
      <c r="AD109" s="500"/>
      <c r="AE109" s="500"/>
      <c r="AF109" s="500"/>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35">
        <f>'別添_計画書（病院及び有床診療所）'!AB110</f>
        <v>0</v>
      </c>
      <c r="AC110" s="435"/>
      <c r="AD110" s="435"/>
      <c r="AE110" s="435"/>
      <c r="AF110" s="435"/>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01"/>
      <c r="AC113" s="501"/>
      <c r="AD113" s="501"/>
      <c r="AE113" s="501"/>
      <c r="AF113" s="501"/>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02"/>
      <c r="AC114" s="502"/>
      <c r="AD114" s="502"/>
      <c r="AE114" s="502"/>
      <c r="AF114" s="502"/>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03">
        <f>IFERROR(AB114/AB110*100,0)</f>
        <v>0</v>
      </c>
      <c r="AC115" s="503"/>
      <c r="AD115" s="503"/>
      <c r="AE115" s="503"/>
      <c r="AF115" s="503"/>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00">
        <f>'別添_計画書（病院及び有床診療所）'!AB119</f>
        <v>0</v>
      </c>
      <c r="AC119" s="500"/>
      <c r="AD119" s="500"/>
      <c r="AE119" s="500"/>
      <c r="AF119" s="500"/>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35">
        <f>'別添_計画書（病院及び有床診療所）'!AB120</f>
        <v>0</v>
      </c>
      <c r="AC120" s="435"/>
      <c r="AD120" s="435"/>
      <c r="AE120" s="435"/>
      <c r="AF120" s="435"/>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35">
        <f>'別添_計画書（病院及び有床診療所）'!AB121</f>
        <v>0</v>
      </c>
      <c r="AC121" s="435"/>
      <c r="AD121" s="435"/>
      <c r="AE121" s="435"/>
      <c r="AF121" s="435"/>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99">
        <f>IFERROR(AB127/AB121*100,0)</f>
        <v>0</v>
      </c>
      <c r="AC128" s="499"/>
      <c r="AD128" s="499"/>
      <c r="AE128" s="499"/>
      <c r="AF128" s="499"/>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00">
        <f>'別添_計画書（病院及び有床診療所）'!AB131</f>
        <v>0</v>
      </c>
      <c r="AC131" s="500"/>
      <c r="AD131" s="500"/>
      <c r="AE131" s="500"/>
      <c r="AF131" s="500"/>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35">
        <f>'別添_計画書（病院及び有床診療所）'!AB132</f>
        <v>0</v>
      </c>
      <c r="AC132" s="435"/>
      <c r="AD132" s="435"/>
      <c r="AE132" s="435"/>
      <c r="AF132" s="435"/>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35">
        <f>'別添_計画書（病院及び有床診療所）'!AB133</f>
        <v>0</v>
      </c>
      <c r="AC133" s="435"/>
      <c r="AD133" s="435"/>
      <c r="AE133" s="435"/>
      <c r="AF133" s="435"/>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99">
        <f>IFERROR(AB139/AB133*100,0)</f>
        <v>0</v>
      </c>
      <c r="AC140" s="499"/>
      <c r="AD140" s="499"/>
      <c r="AE140" s="499"/>
      <c r="AF140" s="499"/>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65"/>
      <c r="G145" s="465"/>
      <c r="H145" s="3" t="s">
        <v>16</v>
      </c>
      <c r="I145" s="465"/>
      <c r="J145" s="465"/>
      <c r="K145" s="3" t="s">
        <v>264</v>
      </c>
      <c r="L145" s="465"/>
      <c r="M145" s="465"/>
      <c r="N145" s="3" t="s">
        <v>18</v>
      </c>
      <c r="O145" s="3"/>
      <c r="P145" s="3"/>
      <c r="Q145" s="3" t="s">
        <v>532</v>
      </c>
      <c r="R145" s="3"/>
      <c r="S145" s="3"/>
      <c r="T145" s="3"/>
      <c r="U145" s="466"/>
      <c r="V145" s="466"/>
      <c r="W145" s="466"/>
      <c r="X145" s="466"/>
      <c r="Y145" s="466"/>
      <c r="Z145" s="466"/>
      <c r="AA145" s="466"/>
      <c r="AB145" s="466"/>
      <c r="AC145" s="466"/>
      <c r="AD145" s="466"/>
      <c r="AE145" s="466"/>
      <c r="AF145" s="466"/>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33f003c0-0d95-44a8-96ef-b6b435aaba2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2024-11-26T04:34:06Z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