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 documentId="13_ncr:1_{DACEB335-17EE-45CC-A65A-9DF9C77C0C29}" xr6:coauthVersionLast="47" xr6:coauthVersionMax="47" xr10:uidLastSave="{AE15BFC3-3DCB-4D0D-8F9F-78A3092C167A}"/>
  <bookViews>
    <workbookView xWindow="-120" yWindow="-120" windowWidth="29040" windowHeight="15840" tabRatio="809" activeTab="10"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_実績報告書（歯科診療所及びⅡを算定する有床診療所）" sheetId="25" r:id="rId10"/>
    <sheet name="（参考）賃金引き上げ計画書作成のための計算シート" sheetId="13" r:id="rId11"/>
    <sheet name="医療機関集計用シート（横）" sheetId="21" state="hidden" r:id="rId12"/>
    <sheet name="リスト（入院）" sheetId="5" state="hidden" r:id="rId13"/>
    <sheet name="リスト（外来）" sheetId="8" state="hidden" r:id="rId14"/>
  </sheets>
  <externalReferences>
    <externalReference r:id="rId15"/>
    <externalReference r:id="rId16"/>
    <externalReference r:id="rId17"/>
    <externalReference r:id="rId18"/>
    <externalReference r:id="rId19"/>
  </externalReferences>
  <definedNames>
    <definedName name="_new1">[1]【参考】サービス名一覧!$A$4:$A$27</definedName>
    <definedName name="erea">#REF!</definedName>
    <definedName name="new">#REF!</definedName>
    <definedName name="_xlnm.Print_Area" localSheetId="10">'（参考）賃金引き上げ計画書作成のための計算シート'!$A$1:$AG$105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9">'（別添）_実績報告書（歯科診療所及びⅡを算定する有床診療所）'!$A$1:$AG$169</definedName>
    <definedName name="_xlnm.Print_Area" localSheetId="8">'（別添）_実績報告書（病院及び有床診療所）'!$A$1:$AG$180</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AS2" i="21"/>
  <c r="AAI2" i="21"/>
  <c r="AAH2" i="21"/>
  <c r="AB56" i="25"/>
  <c r="ADO2" i="21"/>
  <c r="ADN2" i="21"/>
  <c r="AB46" i="25"/>
  <c r="AB54" i="25" s="1"/>
  <c r="AAJ2" i="21" s="1"/>
  <c r="VH2" i="21"/>
  <c r="VG2" i="21"/>
  <c r="ADL2" i="21"/>
  <c r="ADK2" i="21"/>
  <c r="AB139" i="18"/>
  <c r="AB127" i="18"/>
  <c r="AB78" i="18"/>
  <c r="AB139" i="11"/>
  <c r="AB127" i="11"/>
  <c r="AB78" i="11"/>
  <c r="ADP2" i="21" l="1"/>
  <c r="QJ2" i="21"/>
  <c r="PZ2" i="21"/>
  <c r="PY2" i="21"/>
  <c r="AB56" i="23" l="1"/>
  <c r="ADI2" i="21"/>
  <c r="ADH2" i="21"/>
  <c r="ADG2" i="21"/>
  <c r="VI2" i="21" l="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TE2" i="21"/>
  <c r="TD2" i="21"/>
  <c r="TC2" i="21"/>
  <c r="TB2" i="2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WV2" i="21"/>
  <c r="WU2" i="21"/>
  <c r="WO2" i="21"/>
  <c r="WN2" i="21"/>
  <c r="WH2" i="21"/>
  <c r="WG2" i="21"/>
  <c r="WA2" i="21"/>
  <c r="VZ2" i="21"/>
  <c r="VT2" i="21"/>
  <c r="VS2" i="2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WF2" i="21"/>
  <c r="XB2" i="21"/>
  <c r="XF2" i="21"/>
  <c r="XL2" i="21"/>
  <c r="XP2" i="21"/>
  <c r="XS2" i="21"/>
  <c r="WX2" i="21"/>
  <c r="WM2" i="21"/>
  <c r="XA2" i="21"/>
  <c r="WT2" i="21"/>
  <c r="WJ2" i="21"/>
  <c r="AB148" i="25"/>
  <c r="ACE2" i="21"/>
  <c r="AB136" i="25"/>
  <c r="AB88" i="25"/>
  <c r="AAW2" i="21" s="1"/>
  <c r="AAU2" i="21"/>
  <c r="D22" i="25"/>
  <c r="D28" i="25" s="1"/>
  <c r="G22" i="25"/>
  <c r="YI2" i="21"/>
  <c r="V15" i="25"/>
  <c r="YL2" i="21" s="1"/>
  <c r="XD2" i="21"/>
  <c r="TG2" i="21"/>
  <c r="TH2" i="21"/>
  <c r="XN2" i="21"/>
  <c r="SM2" i="21"/>
  <c r="AB159" i="23"/>
  <c r="SC2" i="21"/>
  <c r="AB147" i="23"/>
  <c r="RU2" i="21"/>
  <c r="RG2" i="21"/>
  <c r="QZ2" i="21"/>
  <c r="V16" i="23"/>
  <c r="OQ2" i="21" s="1"/>
  <c r="QS2" i="21"/>
  <c r="Z38" i="25"/>
  <c r="S38" i="25"/>
  <c r="S37" i="25"/>
  <c r="Z37" i="25"/>
  <c r="S36" i="25"/>
  <c r="Z36" i="25"/>
  <c r="S35" i="25"/>
  <c r="Z35" i="25"/>
  <c r="AC37" i="23"/>
  <c r="AC36" i="23"/>
  <c r="AC35" i="23"/>
  <c r="AB91" i="25"/>
  <c r="AAZ2" i="21" s="1"/>
  <c r="G34" i="23"/>
  <c r="WC2" i="21"/>
  <c r="WQ2" i="21"/>
  <c r="TK2" i="2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XH2" i="21"/>
  <c r="AB137" i="25"/>
  <c r="VV2" i="21"/>
  <c r="XI2" i="21"/>
  <c r="D35" i="25"/>
  <c r="G35" i="25"/>
  <c r="G28" i="25"/>
  <c r="Z41" i="25"/>
  <c r="AB61" i="25" s="1"/>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VY2" i="21"/>
  <c r="ACK2" i="21"/>
  <c r="AB140" i="25"/>
  <c r="ACL2" i="21" s="1"/>
  <c r="ACU2" i="21"/>
  <c r="AB152" i="25"/>
  <c r="ACV2" i="21" s="1"/>
  <c r="XT2" i="21"/>
  <c r="XU2" i="21"/>
  <c r="RR2" i="21"/>
  <c r="AB129" i="23"/>
  <c r="RS2" i="21" s="1"/>
  <c r="SS2" i="21"/>
  <c r="AB163" i="23"/>
  <c r="ST2" i="21" s="1"/>
  <c r="SI2" i="21"/>
  <c r="AB151" i="23"/>
  <c r="SJ2" i="21" s="1"/>
  <c r="QW2" i="21"/>
  <c r="AB102" i="23"/>
  <c r="QX2" i="21" s="1"/>
  <c r="AAR2" i="21"/>
  <c r="ADA2" i="21"/>
  <c r="AB111" i="23" l="1"/>
  <c r="RE2" i="21" s="1"/>
  <c r="RY2" i="21"/>
  <c r="RK2" i="21"/>
  <c r="XK2" i="2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SY2" i="21"/>
  <c r="SZ2" i="2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TF2" i="2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<sst xmlns="http://schemas.openxmlformats.org/spreadsheetml/2006/main" count="3373" uniqueCount="1762">
  <si>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</si>
  <si>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</si>
  <si>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</si>
  <si>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</si>
  <si>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</si>
  <si>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</si>
  <si>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</si>
  <si>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</si>
  <si>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</si>
  <si>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</si>
  <si>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</si>
  <si>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</si>
  <si>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</si>
  <si>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</si>
  <si>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</si>
  <si>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</si>
  <si>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</si>
  <si>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</si>
  <si>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</si>
  <si>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</si>
  <si>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</si>
  <si>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</si>
  <si>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</si>
  <si>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</si>
  <si>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</si>
  <si>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</si>
  <si>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</si>
  <si>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</si>
  <si>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</si>
  <si>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</si>
  <si>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</si>
  <si>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</si>
  <si>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</si>
  <si>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</si>
  <si>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</si>
  <si>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</si>
  <si>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</si>
  <si>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</si>
  <si>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</si>
  <si>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</si>
  <si>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</si>
  <si>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</si>
  <si>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</si>
  <si>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</si>
  <si>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</si>
  <si>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</si>
  <si>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</si>
  <si>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</si>
  <si>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</si>
  <si>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</si>
  <si>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</si>
  <si>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</si>
  <si>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</si>
  <si>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</si>
  <si>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</si>
  <si>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</si>
  <si>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</si>
  <si>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</si>
  <si>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</si>
  <si>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</si>
  <si>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</si>
  <si>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</si>
  <si>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</si>
  <si>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</si>
  <si>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</si>
  <si>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</si>
  <si>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</si>
  <si>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</si>
  <si>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</si>
  <si>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</si>
  <si>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</si>
  <si>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</si>
  <si>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</si>
  <si>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</si>
  <si>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</si>
  <si>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</si>
  <si>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</si>
  <si>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</si>
  <si>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</si>
  <si>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</si>
  <si>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</si>
  <si>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</si>
  <si>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</si>
  <si>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</si>
  <si>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</si>
  <si>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</si>
  <si>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</si>
  <si>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</si>
  <si>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</si>
  <si>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</si>
  <si>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</si>
  <si>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</si>
  <si>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</si>
  <si>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</si>
  <si>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</si>
  <si>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</si>
  <si>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</si>
  <si>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</si>
  <si>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</si>
  <si>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</si>
  <si>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</si>
  <si>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</si>
  <si>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</si>
  <si>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</si>
  <si>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</si>
  <si>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</si>
  <si>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</si>
  <si>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</si>
  <si>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</si>
  <si>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</si>
  <si>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</si>
  <si>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</si>
  <si>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</si>
  <si>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</si>
  <si>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</si>
  <si>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</si>
  <si>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</si>
  <si>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</si>
  <si>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</si>
  <si>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</si>
  <si>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</si>
  <si>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</si>
  <si>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</si>
  <si>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</si>
  <si>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</si>
  <si>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</si>
  <si>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</si>
  <si>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</si>
  <si>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</si>
  <si>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</si>
  <si>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</si>
  <si>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</si>
  <si>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</si>
  <si>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</si>
  <si>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</si>
  <si>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</si>
  <si>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</si>
  <si>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</si>
  <si>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</si>
  <si>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</si>
  <si>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</si>
  <si>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</si>
  <si>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</si>
  <si>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</si>
  <si>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</si>
  <si>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</si>
  <si>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</si>
  <si>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</si>
  <si>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</si>
  <si>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</si>
  <si>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</si>
  <si>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</si>
  <si>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</si>
  <si>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</si>
  <si>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</si>
  <si>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</si>
  <si>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</si>
  <si>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</si>
  <si>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</si>
  <si>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</si>
  <si>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</si>
  <si>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</si>
  <si>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</si>
  <si>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</si>
  <si>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</si>
  <si>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</si>
  <si>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</si>
  <si>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</si>
  <si>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</si>
  <si>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</si>
  <si>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</si>
  <si>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</si>
  <si>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</si>
  <si>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</si>
  <si>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</si>
  <si>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</si>
  <si>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</si>
  <si>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</si>
  <si>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</si>
  <si>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</si>
  <si>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</si>
  <si>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</si>
  <si>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</si>
  <si>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</si>
  <si>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</si>
  <si>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</si>
  <si>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</si>
  <si>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</si>
  <si>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</si>
  <si>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</si>
  <si>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</si>
  <si>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</si>
  <si>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</si>
  <si>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</si>
  <si>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</si>
  <si>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</si>
  <si>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</si>
  <si>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</si>
  <si>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</si>
  <si>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</si>
  <si>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</si>
  <si>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</si>
  <si>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</si>
  <si>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</si>
  <si>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</si>
  <si>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</si>
  <si>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</si>
  <si>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</si>
  <si>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</si>
  <si>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</si>
  <si>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</si>
  <si>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</si>
  <si>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</si>
  <si>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</si>
  <si>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</si>
  <si>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</si>
  <si>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</si>
  <si>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</si>
  <si>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</si>
  <si>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</si>
  <si>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</si>
  <si>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</si>
  <si>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</si>
  <si>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</si>
  <si>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</si>
  <si>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</si>
  <si>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</si>
  <si>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</si>
  <si>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</si>
  <si>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</si>
  <si>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</si>
  <si>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</si>
  <si>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</si>
  <si>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</si>
  <si>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</si>
  <si>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</si>
  <si>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</si>
  <si>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</si>
  <si>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</si>
  <si>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</si>
  <si>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</si>
  <si>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</si>
  <si>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</si>
  <si>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</si>
  <si>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</si>
  <si>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</si>
  <si>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</si>
  <si>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</si>
  <si>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</si>
  <si>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</si>
  <si>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</si>
  <si>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</si>
  <si>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</si>
  <si>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</si>
  <si>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</si>
  <si>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</si>
  <si>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</si>
  <si>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</si>
  <si>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</si>
  <si>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</si>
  <si>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</si>
  <si>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</si>
  <si>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</si>
  <si>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</si>
  <si>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</si>
  <si>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</si>
  <si>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</si>
  <si>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</si>
  <si>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</si>
  <si>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</si>
  <si>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</si>
  <si>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</si>
  <si>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</si>
  <si>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</si>
  <si>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</si>
  <si>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</si>
  <si>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</si>
  <si>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</si>
  <si>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</si>
  <si>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</si>
  <si>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</si>
  <si>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</si>
  <si>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</si>
  <si>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</si>
  <si>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</si>
  <si>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</si>
  <si>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</si>
  <si>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</si>
  <si>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</si>
  <si>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</si>
  <si>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</si>
  <si>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</si>
  <si>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</si>
  <si>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</si>
  <si>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</si>
  <si>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</si>
  <si>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</si>
  <si>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</si>
  <si>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</si>
  <si>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</si>
  <si>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</si>
  <si>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</si>
  <si>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</si>
  <si>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</si>
  <si>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</si>
  <si>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</si>
  <si>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</si>
  <si>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</si>
  <si>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</si>
  <si>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</si>
  <si>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</si>
  <si>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</si>
  <si>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</si>
  <si>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</si>
  <si>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</si>
  <si>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</si>
  <si>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</si>
  <si>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</si>
  <si>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</si>
  <si>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</si>
  <si>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</si>
  <si>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</si>
  <si>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</si>
  <si>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</si>
  <si>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</si>
  <si>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</si>
  <si>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</si>
  <si>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</si>
  <si>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</si>
  <si>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</si>
  <si>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</si>
  <si>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</si>
  <si>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</si>
  <si>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</si>
  <si>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</si>
  <si>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</si>
  <si>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</si>
  <si>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</si>
  <si>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</si>
  <si>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</si>
  <si>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</si>
  <si>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</si>
  <si>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</si>
  <si>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</si>
  <si>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</si>
  <si>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</si>
  <si>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</si>
  <si>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</si>
  <si>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</si>
  <si>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</si>
  <si>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</si>
  <si>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</si>
  <si>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</si>
  <si>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</si>
  <si>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</si>
  <si>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</si>
  <si>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</si>
  <si>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</si>
  <si>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</si>
  <si>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</si>
  <si>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</si>
  <si>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</si>
  <si>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</si>
  <si>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</si>
  <si>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</si>
  <si>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</si>
  <si>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</si>
  <si>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</si>
  <si>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</si>
  <si>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</si>
  <si>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</si>
  <si>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</si>
  <si>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</si>
  <si>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</si>
  <si>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</si>
  <si>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</si>
  <si>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</si>
  <si>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</si>
  <si>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</si>
  <si>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</si>
  <si>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</si>
  <si>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</si>
  <si>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</si>
  <si>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</si>
  <si>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</si>
  <si>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</si>
  <si>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</si>
  <si>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</si>
  <si>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</si>
  <si>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</si>
  <si>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</si>
  <si>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</si>
  <si>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</si>
  <si>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</si>
  <si>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</si>
  <si>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</si>
  <si>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</si>
  <si>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</si>
  <si>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</si>
  <si>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</si>
  <si>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</si>
  <si>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</si>
  <si>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</si>
  <si>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</si>
  <si>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</si>
  <si>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</si>
  <si>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</si>
  <si>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</si>
  <si>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</si>
  <si>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</si>
  <si>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</si>
  <si>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</si>
  <si>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</si>
  <si>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</si>
  <si>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</si>
  <si>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</si>
  <si>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</si>
  <si>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</si>
  <si>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</si>
  <si>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</si>
  <si>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</si>
  <si>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</si>
  <si>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</si>
  <si>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</si>
  <si>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</si>
  <si>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</si>
  <si>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</si>
  <si>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</si>
  <si>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</si>
  <si>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</si>
  <si>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</si>
  <si>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</si>
  <si>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</si>
  <si>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</si>
  <si>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</si>
  <si>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</si>
  <si>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</si>
  <si>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（イ）の算定回数</t>
    <rPh sb="4" eb="6">
      <t>サンテイ</t>
    </rPh>
    <rPh sb="6" eb="8">
      <t>カイスウ</t>
    </rPh>
    <phoneticPr fontId="1"/>
  </si>
  <si>
    <t>（ロ）の算定回数</t>
    <rPh sb="4" eb="6">
      <t>サンテイ</t>
    </rPh>
    <rPh sb="6" eb="8">
      <t>カイスウ</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</si>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</sst>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65">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externalLinks/externalLink1.xml" Type="http://schemas.openxmlformats.org/officeDocument/2006/relationships/externalLink"/><Relationship Id="rId16" Target="externalLinks/externalLink2.xml" Type="http://schemas.openxmlformats.org/officeDocument/2006/relationships/externalLink"/><Relationship Id="rId17" Target="externalLinks/externalLink3.xml" Type="http://schemas.openxmlformats.org/officeDocument/2006/relationships/externalLink"/><Relationship Id="rId18" Target="externalLinks/externalLink4.xml" Type="http://schemas.openxmlformats.org/officeDocument/2006/relationships/externalLink"/><Relationship Id="rId19" Target="externalLinks/externalLink5.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26"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election activeCell="P26" sqref="P25:P26"/>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13" t="s">
        <v>2</v>
      </c>
      <c r="C6" s="513"/>
      <c r="D6" s="513"/>
      <c r="E6" s="515"/>
      <c r="F6" s="516"/>
      <c r="G6" s="517"/>
      <c r="H6" s="213"/>
      <c r="I6" s="512" t="s">
        <v>3</v>
      </c>
      <c r="J6" s="512"/>
      <c r="K6" s="512"/>
      <c r="L6" s="213"/>
      <c r="M6" s="218"/>
    </row>
    <row r="7" spans="1:15" ht="22.5" customHeight="1">
      <c r="A7" s="219"/>
      <c r="B7" s="514" t="s">
        <v>4</v>
      </c>
      <c r="C7" s="514"/>
      <c r="D7" s="514"/>
      <c r="E7" s="518"/>
      <c r="F7" s="519"/>
      <c r="G7" s="520"/>
      <c r="H7" s="213"/>
      <c r="I7" s="512"/>
      <c r="J7" s="512"/>
      <c r="K7" s="512"/>
      <c r="L7" s="213"/>
      <c r="M7" s="218"/>
    </row>
    <row r="8" spans="1:15" ht="11.25" customHeight="1">
      <c r="A8" s="220"/>
      <c r="B8" s="221"/>
      <c r="C8" s="221"/>
      <c r="D8" s="221"/>
      <c r="E8" s="180"/>
      <c r="F8" s="180"/>
      <c r="G8" s="180"/>
      <c r="H8" s="180"/>
      <c r="I8" s="180"/>
      <c r="J8" s="180"/>
      <c r="K8" s="180"/>
      <c r="L8" s="180"/>
      <c r="M8" s="222"/>
    </row>
    <row r="9" spans="1:15" ht="22.5" customHeight="1">
      <c r="A9" s="220"/>
      <c r="B9" s="521" t="s">
        <v>5</v>
      </c>
      <c r="C9" s="521"/>
      <c r="D9" s="521"/>
      <c r="E9" s="180"/>
      <c r="F9" s="180"/>
      <c r="G9" s="180"/>
      <c r="H9" s="180"/>
      <c r="I9" s="180"/>
      <c r="J9" s="180"/>
      <c r="K9" s="180"/>
      <c r="L9" s="180"/>
      <c r="M9" s="222"/>
    </row>
    <row r="10" spans="1:15" ht="22.5" customHeight="1">
      <c r="A10" s="220"/>
      <c r="B10" s="524" t="s">
        <v>6</v>
      </c>
      <c r="C10" s="524"/>
      <c r="D10" s="524"/>
      <c r="E10" s="525"/>
      <c r="F10" s="525"/>
      <c r="G10" s="525"/>
      <c r="H10" s="525"/>
      <c r="I10" s="180"/>
      <c r="J10" s="180"/>
      <c r="K10" s="180"/>
      <c r="L10" s="180"/>
      <c r="M10" s="222"/>
    </row>
    <row r="11" spans="1:15" ht="22.5" customHeight="1">
      <c r="A11" s="220"/>
      <c r="B11" s="524" t="s">
        <v>7</v>
      </c>
      <c r="C11" s="524"/>
      <c r="D11" s="524"/>
      <c r="E11" s="525"/>
      <c r="F11" s="525"/>
      <c r="G11" s="525"/>
      <c r="H11" s="525"/>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26" t="s">
        <v>1577</v>
      </c>
      <c r="D14" s="526"/>
      <c r="E14" s="526"/>
      <c r="F14" s="526"/>
      <c r="G14" s="526"/>
      <c r="H14" s="526"/>
      <c r="I14" s="526"/>
      <c r="J14" s="400"/>
      <c r="K14" s="400"/>
      <c r="L14" s="245"/>
      <c r="M14" s="223"/>
    </row>
    <row r="15" spans="1:15" ht="33.75" customHeight="1">
      <c r="A15" s="217"/>
      <c r="B15" s="234"/>
      <c r="C15" s="537"/>
      <c r="D15" s="537"/>
      <c r="E15" s="537"/>
      <c r="F15" s="537"/>
      <c r="G15" s="537"/>
      <c r="H15" s="537"/>
      <c r="I15" s="537"/>
      <c r="J15" s="530" t="s">
        <v>9</v>
      </c>
      <c r="K15" s="530"/>
      <c r="L15" s="531"/>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22" t="s">
        <v>10</v>
      </c>
      <c r="D18" s="522"/>
      <c r="E18" s="522"/>
      <c r="F18" s="522"/>
      <c r="G18" s="522"/>
      <c r="H18" s="522"/>
      <c r="I18" s="522"/>
      <c r="J18" s="522"/>
      <c r="K18" s="522"/>
      <c r="L18" s="523"/>
      <c r="M18" s="240"/>
      <c r="O18" s="251" t="b">
        <v>0</v>
      </c>
    </row>
    <row r="19" spans="1:15" ht="36.75" customHeight="1">
      <c r="A19" s="217"/>
      <c r="B19" s="246"/>
      <c r="C19" s="522" t="s">
        <v>11</v>
      </c>
      <c r="D19" s="522"/>
      <c r="E19" s="522"/>
      <c r="F19" s="522"/>
      <c r="G19" s="522"/>
      <c r="H19" s="522"/>
      <c r="I19" s="522"/>
      <c r="J19" s="522"/>
      <c r="K19" s="522"/>
      <c r="L19" s="523"/>
      <c r="M19" s="240"/>
      <c r="O19" s="251" t="b">
        <v>0</v>
      </c>
    </row>
    <row r="20" spans="1:15" ht="36.75" customHeight="1">
      <c r="A20" s="217"/>
      <c r="B20" s="246"/>
      <c r="C20" s="522" t="s">
        <v>12</v>
      </c>
      <c r="D20" s="522"/>
      <c r="E20" s="522"/>
      <c r="F20" s="522"/>
      <c r="G20" s="522"/>
      <c r="H20" s="522"/>
      <c r="I20" s="522"/>
      <c r="J20" s="522"/>
      <c r="K20" s="522"/>
      <c r="L20" s="523"/>
      <c r="M20" s="240"/>
      <c r="O20" s="251" t="b">
        <v>0</v>
      </c>
    </row>
    <row r="21" spans="1:15" ht="36.75" customHeight="1">
      <c r="A21" s="217"/>
      <c r="B21" s="246"/>
      <c r="C21" s="522" t="s">
        <v>13</v>
      </c>
      <c r="D21" s="522"/>
      <c r="E21" s="522"/>
      <c r="F21" s="522"/>
      <c r="G21" s="522"/>
      <c r="H21" s="522"/>
      <c r="I21" s="522"/>
      <c r="J21" s="522"/>
      <c r="K21" s="522"/>
      <c r="L21" s="523"/>
      <c r="M21" s="240"/>
      <c r="O21" s="251" t="b">
        <v>0</v>
      </c>
    </row>
    <row r="22" spans="1:15" ht="15" customHeight="1">
      <c r="A22" s="217"/>
      <c r="B22" s="234"/>
      <c r="D22" s="532"/>
      <c r="E22" s="532"/>
      <c r="F22" s="532"/>
      <c r="G22" s="532"/>
      <c r="H22" s="532"/>
      <c r="I22" s="532"/>
      <c r="J22" s="532"/>
      <c r="K22" s="532"/>
      <c r="L22" s="533"/>
      <c r="M22" s="223"/>
    </row>
    <row r="23" spans="1:15" ht="22.5" customHeight="1">
      <c r="A23" s="217"/>
      <c r="B23" s="534" t="s">
        <v>14</v>
      </c>
      <c r="C23" s="535"/>
      <c r="D23" s="535"/>
      <c r="E23" s="535"/>
      <c r="F23" s="535"/>
      <c r="G23" s="535"/>
      <c r="H23" s="535"/>
      <c r="I23" s="535"/>
      <c r="J23" s="535"/>
      <c r="K23" s="535"/>
      <c r="L23" s="536"/>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9"/>
      <c r="I27" s="529"/>
      <c r="J27" s="529"/>
      <c r="K27" s="529"/>
      <c r="L27" s="245"/>
      <c r="M27" s="223"/>
    </row>
    <row r="28" spans="1:15" ht="22.5" customHeight="1">
      <c r="A28" s="217"/>
      <c r="B28" s="234"/>
      <c r="C28" s="225" t="s">
        <v>20</v>
      </c>
      <c r="H28" s="529"/>
      <c r="I28" s="529"/>
      <c r="J28" s="529"/>
      <c r="K28" s="529"/>
      <c r="L28" s="245"/>
      <c r="M28" s="223"/>
    </row>
    <row r="29" spans="1:15" ht="15" customHeight="1">
      <c r="A29" s="217"/>
      <c r="B29" s="234"/>
      <c r="L29" s="245"/>
      <c r="M29" s="223"/>
    </row>
    <row r="30" spans="1:15" ht="22.5" customHeight="1">
      <c r="A30" s="217"/>
      <c r="B30" s="234"/>
      <c r="G30" s="179" t="s">
        <v>21</v>
      </c>
      <c r="I30" s="527"/>
      <c r="J30" s="527"/>
      <c r="K30" s="527"/>
      <c r="L30" s="245"/>
      <c r="M30" s="223"/>
    </row>
    <row r="31" spans="1:15" ht="15" customHeight="1">
      <c r="A31" s="217"/>
      <c r="B31" s="234"/>
      <c r="L31" s="245"/>
      <c r="M31" s="223"/>
    </row>
    <row r="32" spans="1:15" ht="22.5" customHeight="1">
      <c r="A32" s="217"/>
      <c r="B32" s="528"/>
      <c r="C32" s="527"/>
      <c r="D32" s="527"/>
      <c r="E32" s="527"/>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O11" sqref="O11"/>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39" t="s">
        <v>27</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row>
    <row r="4" spans="1:37" ht="30" customHeight="1">
      <c r="A4" s="114"/>
      <c r="B4" s="114"/>
      <c r="C4" s="114"/>
      <c r="D4" s="114"/>
      <c r="E4" s="114"/>
      <c r="G4" s="114"/>
      <c r="H4" s="114"/>
      <c r="I4" s="114"/>
    </row>
    <row r="5" spans="1:37" ht="30" customHeight="1">
      <c r="A5" s="35" t="s">
        <v>28</v>
      </c>
      <c r="B5" s="540" t="s">
        <v>29</v>
      </c>
      <c r="C5" s="540"/>
      <c r="D5" s="540"/>
      <c r="E5" s="540"/>
      <c r="F5" s="540"/>
      <c r="G5" s="540"/>
      <c r="H5" s="541" t="str">
        <f>IF(別添2!E6="","",別添2!E6)</f>
        <v/>
      </c>
      <c r="I5" s="541"/>
      <c r="J5" s="541"/>
      <c r="K5" s="541"/>
      <c r="L5" s="541"/>
      <c r="M5" s="541"/>
      <c r="N5" s="541"/>
      <c r="O5" s="541"/>
      <c r="P5" s="541"/>
      <c r="Q5" s="541"/>
      <c r="R5" s="541"/>
      <c r="S5" s="541"/>
      <c r="T5" s="541"/>
    </row>
    <row r="6" spans="1:37" ht="30" customHeight="1">
      <c r="B6" s="540" t="s">
        <v>30</v>
      </c>
      <c r="C6" s="540"/>
      <c r="D6" s="540"/>
      <c r="E6" s="540"/>
      <c r="F6" s="540"/>
      <c r="G6" s="540"/>
      <c r="H6" s="542" t="str">
        <f>IF(別添2!H28="","",別添2!H28)</f>
        <v/>
      </c>
      <c r="I6" s="542"/>
      <c r="J6" s="542"/>
      <c r="K6" s="542"/>
      <c r="L6" s="542"/>
      <c r="M6" s="542"/>
      <c r="N6" s="542"/>
      <c r="O6" s="542"/>
      <c r="P6" s="542"/>
      <c r="Q6" s="542"/>
      <c r="R6" s="542"/>
      <c r="S6" s="542"/>
      <c r="T6" s="542"/>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38"/>
      <c r="G19" s="538"/>
      <c r="H19" s="538"/>
      <c r="I19" s="538"/>
      <c r="J19" s="538"/>
      <c r="K19" s="538"/>
      <c r="L19" s="538"/>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W11" sqref="W11"/>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69" t="s">
        <v>55</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row>
    <row r="4" spans="1:39" ht="15" customHeight="1">
      <c r="A4" s="114"/>
      <c r="B4" s="114"/>
      <c r="C4" s="114"/>
      <c r="D4" s="114"/>
      <c r="E4" s="114"/>
      <c r="G4" s="114"/>
      <c r="H4" s="114"/>
      <c r="I4" s="114"/>
    </row>
    <row r="5" spans="1:39" ht="24.95" customHeight="1">
      <c r="A5" s="35" t="s">
        <v>28</v>
      </c>
      <c r="B5" s="540" t="s">
        <v>29</v>
      </c>
      <c r="C5" s="540"/>
      <c r="D5" s="540"/>
      <c r="E5" s="540"/>
      <c r="F5" s="540"/>
      <c r="G5" s="540"/>
      <c r="H5" s="564" t="str">
        <f>IF('様式95_外来・在宅ベースアップ評価料（Ⅰ）'!H5=0,"",'様式95_外来・在宅ベースアップ評価料（Ⅰ）'!H5)</f>
        <v/>
      </c>
      <c r="I5" s="564"/>
      <c r="J5" s="564"/>
      <c r="K5" s="564"/>
      <c r="L5" s="564"/>
      <c r="M5" s="564"/>
      <c r="N5" s="564"/>
      <c r="O5" s="564"/>
      <c r="P5" s="564"/>
      <c r="Q5" s="564"/>
      <c r="R5" s="564"/>
      <c r="S5" s="564"/>
      <c r="T5" s="564"/>
    </row>
    <row r="6" spans="1:39" ht="24.95" customHeight="1">
      <c r="B6" s="540" t="s">
        <v>30</v>
      </c>
      <c r="C6" s="540"/>
      <c r="D6" s="540"/>
      <c r="E6" s="540"/>
      <c r="F6" s="540"/>
      <c r="G6" s="540"/>
      <c r="H6" s="570" t="str">
        <f>'様式95_外来・在宅ベースアップ評価料（Ⅰ）'!H6</f>
        <v/>
      </c>
      <c r="I6" s="570"/>
      <c r="J6" s="570"/>
      <c r="K6" s="570"/>
      <c r="L6" s="570"/>
      <c r="M6" s="570"/>
      <c r="N6" s="570"/>
      <c r="O6" s="570"/>
      <c r="P6" s="570"/>
      <c r="Q6" s="570"/>
      <c r="R6" s="570"/>
      <c r="S6" s="570"/>
      <c r="T6" s="570"/>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61"/>
      <c r="K15" s="567"/>
      <c r="L15" s="561" t="s">
        <v>61</v>
      </c>
      <c r="M15" s="561"/>
      <c r="N15" s="567"/>
      <c r="O15" s="561" t="s">
        <v>62</v>
      </c>
      <c r="P15" s="561"/>
      <c r="Q15" s="567"/>
      <c r="R15" s="561" t="s">
        <v>63</v>
      </c>
      <c r="S15" s="561"/>
      <c r="T15" s="567"/>
      <c r="U15" s="561" t="s">
        <v>64</v>
      </c>
      <c r="V15" s="561"/>
      <c r="W15" s="561"/>
    </row>
    <row r="16" spans="1:39" ht="24.95" customHeight="1">
      <c r="A16" s="35"/>
      <c r="B16" s="114"/>
      <c r="C16" s="114"/>
      <c r="D16" s="114"/>
      <c r="E16" s="114"/>
      <c r="F16" s="169"/>
      <c r="G16" s="113" t="s">
        <v>65</v>
      </c>
      <c r="H16" s="114"/>
      <c r="I16" s="114"/>
      <c r="J16" s="561"/>
      <c r="K16" s="567"/>
      <c r="L16" s="561"/>
      <c r="M16" s="561"/>
      <c r="N16" s="567"/>
      <c r="O16" s="561"/>
      <c r="P16" s="561"/>
      <c r="Q16" s="567"/>
      <c r="R16" s="561"/>
      <c r="S16" s="561"/>
      <c r="T16" s="567"/>
      <c r="U16" s="561"/>
      <c r="V16" s="561"/>
      <c r="W16" s="561"/>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43" t="s">
        <v>69</v>
      </c>
      <c r="I20" s="544"/>
      <c r="J20" s="544"/>
      <c r="K20" s="545"/>
      <c r="L20" s="546" t="s">
        <v>70</v>
      </c>
      <c r="M20" s="546"/>
      <c r="N20" s="546"/>
      <c r="O20" s="546"/>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43" t="s">
        <v>71</v>
      </c>
      <c r="I21" s="544"/>
      <c r="J21" s="544"/>
      <c r="K21" s="545"/>
      <c r="L21" s="547" t="s">
        <v>71</v>
      </c>
      <c r="M21" s="548"/>
      <c r="N21" s="548"/>
      <c r="O21" s="549"/>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43" t="s">
        <v>72</v>
      </c>
      <c r="I22" s="544"/>
      <c r="J22" s="544"/>
      <c r="K22" s="545"/>
      <c r="L22" s="550"/>
      <c r="M22" s="551"/>
      <c r="N22" s="551"/>
      <c r="O22" s="552"/>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43" t="s">
        <v>73</v>
      </c>
      <c r="I23" s="544"/>
      <c r="J23" s="544"/>
      <c r="K23" s="545"/>
      <c r="L23" s="553"/>
      <c r="M23" s="554"/>
      <c r="N23" s="554"/>
      <c r="O23" s="555"/>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43" t="s">
        <v>74</v>
      </c>
      <c r="I24" s="544"/>
      <c r="J24" s="544"/>
      <c r="K24" s="545"/>
      <c r="L24" s="547" t="s">
        <v>74</v>
      </c>
      <c r="M24" s="548"/>
      <c r="N24" s="548"/>
      <c r="O24" s="549"/>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43" t="s">
        <v>75</v>
      </c>
      <c r="I25" s="544"/>
      <c r="J25" s="544"/>
      <c r="K25" s="545"/>
      <c r="L25" s="550"/>
      <c r="M25" s="551"/>
      <c r="N25" s="551"/>
      <c r="O25" s="552"/>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43" t="s">
        <v>76</v>
      </c>
      <c r="I26" s="544"/>
      <c r="J26" s="544"/>
      <c r="K26" s="545"/>
      <c r="L26" s="553"/>
      <c r="M26" s="554"/>
      <c r="N26" s="554"/>
      <c r="O26" s="555"/>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43" t="s">
        <v>77</v>
      </c>
      <c r="I27" s="544"/>
      <c r="J27" s="544"/>
      <c r="K27" s="545"/>
      <c r="L27" s="547" t="s">
        <v>77</v>
      </c>
      <c r="M27" s="548"/>
      <c r="N27" s="548"/>
      <c r="O27" s="549"/>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43" t="s">
        <v>78</v>
      </c>
      <c r="I28" s="544"/>
      <c r="J28" s="544"/>
      <c r="K28" s="545"/>
      <c r="L28" s="550"/>
      <c r="M28" s="551"/>
      <c r="N28" s="551"/>
      <c r="O28" s="552"/>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43" t="s">
        <v>79</v>
      </c>
      <c r="I29" s="544"/>
      <c r="J29" s="544"/>
      <c r="K29" s="545"/>
      <c r="L29" s="553"/>
      <c r="M29" s="554"/>
      <c r="N29" s="554"/>
      <c r="O29" s="555"/>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43" t="s">
        <v>80</v>
      </c>
      <c r="I30" s="544"/>
      <c r="J30" s="544"/>
      <c r="K30" s="545"/>
      <c r="L30" s="547" t="s">
        <v>80</v>
      </c>
      <c r="M30" s="548"/>
      <c r="N30" s="548"/>
      <c r="O30" s="549"/>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43" t="s">
        <v>81</v>
      </c>
      <c r="I31" s="544"/>
      <c r="J31" s="544"/>
      <c r="K31" s="545"/>
      <c r="L31" s="550"/>
      <c r="M31" s="551"/>
      <c r="N31" s="551"/>
      <c r="O31" s="552"/>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43" t="s">
        <v>82</v>
      </c>
      <c r="I32" s="544"/>
      <c r="J32" s="544"/>
      <c r="K32" s="545"/>
      <c r="L32" s="553"/>
      <c r="M32" s="554"/>
      <c r="N32" s="554"/>
      <c r="O32" s="555"/>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38"/>
      <c r="K34" s="538"/>
      <c r="L34" s="538"/>
      <c r="M34" s="538"/>
      <c r="N34" s="538"/>
      <c r="O34" s="538"/>
      <c r="P34" s="538"/>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71"/>
      <c r="N47" s="571"/>
      <c r="O47" s="571"/>
      <c r="P47" s="571"/>
      <c r="Q47" s="571"/>
      <c r="R47" s="571"/>
      <c r="S47" s="571"/>
      <c r="T47" s="114" t="s">
        <v>100</v>
      </c>
      <c r="V47" s="113" t="s">
        <v>101</v>
      </c>
      <c r="W47" s="34"/>
      <c r="X47" s="114"/>
      <c r="Y47" s="34"/>
      <c r="Z47" s="538"/>
      <c r="AA47" s="538"/>
      <c r="AB47" s="538"/>
      <c r="AC47" s="538"/>
      <c r="AD47" s="538"/>
      <c r="AE47" s="538"/>
      <c r="AF47" s="538"/>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38"/>
      <c r="N58" s="538"/>
      <c r="O58" s="538"/>
      <c r="P58" s="538"/>
      <c r="Q58" s="538"/>
      <c r="R58" s="538"/>
      <c r="S58" s="538"/>
      <c r="T58" s="114" t="s">
        <v>114</v>
      </c>
      <c r="V58" s="113" t="s">
        <v>101</v>
      </c>
      <c r="X58" s="114"/>
      <c r="Z58" s="538"/>
      <c r="AA58" s="538"/>
      <c r="AB58" s="538"/>
      <c r="AC58" s="538"/>
      <c r="AD58" s="538"/>
      <c r="AE58" s="538"/>
      <c r="AF58" s="538"/>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38"/>
      <c r="N60" s="538"/>
      <c r="O60" s="538"/>
      <c r="P60" s="538"/>
      <c r="Q60" s="538"/>
      <c r="R60" s="538"/>
      <c r="S60" s="538"/>
      <c r="T60" s="114" t="s">
        <v>114</v>
      </c>
      <c r="V60" s="113" t="s">
        <v>101</v>
      </c>
      <c r="X60" s="114"/>
      <c r="Z60" s="538"/>
      <c r="AA60" s="538"/>
      <c r="AB60" s="538"/>
      <c r="AC60" s="538"/>
      <c r="AD60" s="538"/>
      <c r="AE60" s="538"/>
      <c r="AF60" s="538"/>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38"/>
      <c r="N62" s="538"/>
      <c r="O62" s="538"/>
      <c r="P62" s="538"/>
      <c r="Q62" s="538"/>
      <c r="R62" s="538"/>
      <c r="S62" s="538"/>
      <c r="T62" s="114" t="s">
        <v>114</v>
      </c>
      <c r="V62" s="113" t="s">
        <v>101</v>
      </c>
      <c r="X62" s="114"/>
      <c r="Z62" s="538"/>
      <c r="AA62" s="538"/>
      <c r="AB62" s="538"/>
      <c r="AC62" s="538"/>
      <c r="AD62" s="538"/>
      <c r="AE62" s="538"/>
      <c r="AF62" s="538"/>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38"/>
      <c r="N64" s="538"/>
      <c r="O64" s="538"/>
      <c r="P64" s="538"/>
      <c r="Q64" s="538"/>
      <c r="R64" s="538"/>
      <c r="S64" s="538"/>
      <c r="T64" s="114" t="s">
        <v>114</v>
      </c>
      <c r="U64" s="34"/>
      <c r="V64" s="113" t="s">
        <v>101</v>
      </c>
      <c r="W64" s="34"/>
      <c r="X64" s="114"/>
      <c r="Y64" s="34"/>
      <c r="Z64" s="538"/>
      <c r="AA64" s="538"/>
      <c r="AB64" s="538"/>
      <c r="AC64" s="538"/>
      <c r="AD64" s="538"/>
      <c r="AE64" s="538"/>
      <c r="AF64" s="538"/>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38"/>
      <c r="N66" s="538"/>
      <c r="O66" s="538"/>
      <c r="P66" s="538"/>
      <c r="Q66" s="538"/>
      <c r="R66" s="538"/>
      <c r="S66" s="538"/>
      <c r="T66" s="114" t="s">
        <v>114</v>
      </c>
      <c r="U66" s="34"/>
      <c r="V66" s="113" t="s">
        <v>101</v>
      </c>
      <c r="W66" s="34"/>
      <c r="X66" s="114"/>
      <c r="Y66" s="34"/>
      <c r="Z66" s="538"/>
      <c r="AA66" s="538"/>
      <c r="AB66" s="538"/>
      <c r="AC66" s="538"/>
      <c r="AD66" s="538"/>
      <c r="AE66" s="538"/>
      <c r="AF66" s="538"/>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38"/>
      <c r="N68" s="538"/>
      <c r="O68" s="538"/>
      <c r="P68" s="538"/>
      <c r="Q68" s="538"/>
      <c r="R68" s="538"/>
      <c r="S68" s="538"/>
      <c r="T68" s="114" t="s">
        <v>114</v>
      </c>
      <c r="V68" s="113" t="s">
        <v>101</v>
      </c>
      <c r="X68" s="114"/>
      <c r="Z68" s="538"/>
      <c r="AA68" s="538"/>
      <c r="AB68" s="538"/>
      <c r="AC68" s="538"/>
      <c r="AD68" s="538"/>
      <c r="AE68" s="538"/>
      <c r="AF68" s="538"/>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38"/>
      <c r="N70" s="538"/>
      <c r="O70" s="538"/>
      <c r="P70" s="538"/>
      <c r="Q70" s="538"/>
      <c r="R70" s="538"/>
      <c r="S70" s="538"/>
      <c r="T70" s="114" t="s">
        <v>114</v>
      </c>
      <c r="V70" s="113" t="s">
        <v>101</v>
      </c>
      <c r="X70" s="114"/>
      <c r="Z70" s="538"/>
      <c r="AA70" s="538"/>
      <c r="AB70" s="538"/>
      <c r="AC70" s="538"/>
      <c r="AD70" s="538"/>
      <c r="AE70" s="538"/>
      <c r="AF70" s="538"/>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38"/>
      <c r="N72" s="538"/>
      <c r="O72" s="538"/>
      <c r="P72" s="538"/>
      <c r="Q72" s="538"/>
      <c r="R72" s="538"/>
      <c r="S72" s="538"/>
      <c r="T72" s="114" t="s">
        <v>114</v>
      </c>
      <c r="U72" s="34"/>
      <c r="V72" s="113" t="s">
        <v>101</v>
      </c>
      <c r="W72" s="34"/>
      <c r="X72" s="114"/>
      <c r="Y72" s="34"/>
      <c r="Z72" s="538"/>
      <c r="AA72" s="538"/>
      <c r="AB72" s="538"/>
      <c r="AC72" s="538"/>
      <c r="AD72" s="538"/>
      <c r="AE72" s="538"/>
      <c r="AF72" s="538"/>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68">
        <f>SUM(M57:S72)</f>
        <v>0</v>
      </c>
      <c r="N79" s="568"/>
      <c r="O79" s="568"/>
      <c r="P79" s="568"/>
      <c r="Q79" s="568"/>
      <c r="R79" s="568"/>
      <c r="S79" s="568"/>
      <c r="T79" s="114" t="s">
        <v>114</v>
      </c>
      <c r="U79" s="34"/>
      <c r="V79" s="113" t="s">
        <v>101</v>
      </c>
      <c r="W79" s="34"/>
      <c r="X79" s="114"/>
      <c r="Y79" s="34"/>
      <c r="Z79" s="568">
        <f>SUM(Z57:AF72)</f>
        <v>0</v>
      </c>
      <c r="AA79" s="568"/>
      <c r="AB79" s="568"/>
      <c r="AC79" s="568"/>
      <c r="AD79" s="568"/>
      <c r="AE79" s="568"/>
      <c r="AF79" s="568"/>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68">
        <f>M58*AK58+M60*AK60+M62*AK62+M64*AK64+M66*AK66+M68*AK68+M70*AK70+M72*AK72</f>
        <v>0</v>
      </c>
      <c r="N81" s="568"/>
      <c r="O81" s="568"/>
      <c r="P81" s="568"/>
      <c r="Q81" s="568"/>
      <c r="R81" s="568"/>
      <c r="S81" s="568"/>
      <c r="T81" s="114" t="s">
        <v>129</v>
      </c>
      <c r="U81" s="34"/>
      <c r="V81" s="113" t="s">
        <v>101</v>
      </c>
      <c r="W81" s="34"/>
      <c r="X81" s="114"/>
      <c r="Y81" s="34"/>
      <c r="Z81" s="568">
        <f>Z58*AK58+Z60*AK60+Z62*AK62+Z64*AK64+Z66*AK66+Z68*AK68+Z70*AK70+Z72*AK72</f>
        <v>0</v>
      </c>
      <c r="AA81" s="568"/>
      <c r="AB81" s="568"/>
      <c r="AC81" s="568"/>
      <c r="AD81" s="568"/>
      <c r="AE81" s="568"/>
      <c r="AF81" s="568"/>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60" t="str">
        <f>IFERROR(ROUNDDOWN(M81*10/M47,4),"")</f>
        <v/>
      </c>
      <c r="N84" s="560"/>
      <c r="O84" s="560"/>
      <c r="P84" s="560"/>
      <c r="Q84" s="560"/>
      <c r="R84" s="560"/>
      <c r="S84" s="560"/>
      <c r="T84" s="114"/>
      <c r="U84" s="34"/>
      <c r="V84" s="113" t="s">
        <v>101</v>
      </c>
      <c r="W84" s="34"/>
      <c r="X84" s="114"/>
      <c r="Y84" s="34"/>
      <c r="Z84" s="566" t="str">
        <f>IFERROR(Z81*10/Z47,"")</f>
        <v/>
      </c>
      <c r="AA84" s="566"/>
      <c r="AB84" s="566"/>
      <c r="AC84" s="566"/>
      <c r="AD84" s="566"/>
      <c r="AE84" s="566"/>
      <c r="AF84" s="566"/>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65" t="str">
        <f>IFERROR(IF((M47*1.2%-(M81*10))/(((M58+M62+M64+M66+M70+M72)*8+M60+M68)*10)&lt;0,0,(M47*1.2%-(M81*10))/(((M58+M62+M64+M66+M70+M72)*8+M60+M68)*10)),"")</f>
        <v/>
      </c>
      <c r="N87" s="565"/>
      <c r="O87" s="565"/>
      <c r="P87" s="565"/>
      <c r="Q87" s="565"/>
      <c r="R87" s="565"/>
      <c r="S87" s="565"/>
      <c r="T87" s="114"/>
      <c r="V87" s="113" t="s">
        <v>101</v>
      </c>
      <c r="Z87" s="565" t="str">
        <f>IFERROR(IF((Z47*1.2%-(Z81*10))/(((Z58+Z62+Z64+Z66+Z70+Z72)*8+Z60+Z68)*10)&lt;0,0,(Z47*1.2%-(Z81*10))/(((Z58+Z62+Z64+Z66+Z70+Z72)*8+Z60+Z68)*10)),"")</f>
        <v/>
      </c>
      <c r="AA87" s="565"/>
      <c r="AB87" s="565"/>
      <c r="AC87" s="565"/>
      <c r="AD87" s="565"/>
      <c r="AE87" s="565"/>
      <c r="AF87" s="565"/>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61" t="s">
        <v>135</v>
      </c>
      <c r="C89" s="561"/>
      <c r="D89" s="561"/>
      <c r="E89" s="561"/>
      <c r="F89" s="551" t="s">
        <v>136</v>
      </c>
      <c r="G89" s="551"/>
      <c r="H89" s="551"/>
      <c r="I89" s="551"/>
      <c r="J89" s="551"/>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row>
    <row r="90" spans="1:37" ht="20.100000000000001" customHeight="1">
      <c r="A90" s="35"/>
      <c r="B90" s="561"/>
      <c r="C90" s="561"/>
      <c r="D90" s="561"/>
      <c r="E90" s="561"/>
      <c r="F90" s="554" t="s">
        <v>137</v>
      </c>
      <c r="G90" s="554"/>
      <c r="H90" s="554"/>
      <c r="I90" s="554"/>
      <c r="J90" s="554"/>
      <c r="K90" s="554"/>
      <c r="L90" s="554"/>
      <c r="M90" s="554"/>
      <c r="N90" s="554"/>
      <c r="O90" s="554"/>
      <c r="P90" s="554"/>
      <c r="Q90" s="554"/>
      <c r="R90" s="554"/>
      <c r="S90" s="554"/>
      <c r="T90" s="554"/>
      <c r="U90" s="554"/>
      <c r="V90" s="554"/>
      <c r="W90" s="554"/>
      <c r="X90" s="554"/>
      <c r="Y90" s="554"/>
      <c r="Z90" s="554"/>
      <c r="AA90" s="554"/>
      <c r="AB90" s="554"/>
      <c r="AC90" s="554"/>
      <c r="AD90" s="554"/>
      <c r="AE90" s="554"/>
      <c r="AF90" s="554"/>
      <c r="AG90" s="554"/>
      <c r="AH90" s="554"/>
    </row>
    <row r="91" spans="1:37" ht="20.100000000000001" customHeight="1">
      <c r="A91" s="35"/>
      <c r="B91" s="561"/>
      <c r="C91" s="561"/>
      <c r="D91" s="561"/>
      <c r="E91" s="561"/>
      <c r="G91" s="73"/>
      <c r="H91" s="73"/>
      <c r="I91" s="73"/>
      <c r="J91" s="548" t="s">
        <v>138</v>
      </c>
      <c r="K91" s="548"/>
      <c r="L91" s="548"/>
      <c r="M91" s="548"/>
      <c r="N91" s="548"/>
      <c r="O91" s="548"/>
      <c r="P91" s="548"/>
      <c r="Q91" s="548"/>
      <c r="R91" s="548"/>
      <c r="S91" s="548"/>
      <c r="T91" s="548"/>
      <c r="U91" s="548"/>
      <c r="V91" s="548"/>
      <c r="W91" s="548"/>
      <c r="X91" s="548"/>
      <c r="Y91" s="548"/>
      <c r="Z91" s="548"/>
      <c r="AA91" s="548"/>
      <c r="AB91" s="548"/>
      <c r="AC91" s="548"/>
      <c r="AD91" s="548"/>
      <c r="AE91" s="73"/>
      <c r="AF91" s="73"/>
      <c r="AG91" s="73"/>
      <c r="AH91" s="73"/>
    </row>
    <row r="92" spans="1:37" ht="20.100000000000001" customHeight="1">
      <c r="A92" s="35"/>
      <c r="B92" s="561"/>
      <c r="C92" s="561"/>
      <c r="D92" s="561"/>
      <c r="E92" s="561"/>
      <c r="G92" s="72"/>
      <c r="H92" s="72"/>
      <c r="I92" s="72"/>
      <c r="J92" s="563" t="s">
        <v>139</v>
      </c>
      <c r="K92" s="563"/>
      <c r="L92" s="563"/>
      <c r="M92" s="563"/>
      <c r="N92" s="563"/>
      <c r="O92" s="563"/>
      <c r="P92" s="563"/>
      <c r="Q92" s="563"/>
      <c r="R92" s="563"/>
      <c r="S92" s="563"/>
      <c r="T92" s="563"/>
      <c r="U92" s="563"/>
      <c r="V92" s="563"/>
      <c r="W92" s="563"/>
      <c r="X92" s="563"/>
      <c r="Y92" s="563"/>
      <c r="Z92" s="563"/>
      <c r="AA92" s="563"/>
      <c r="AB92" s="563"/>
      <c r="AC92" s="563"/>
      <c r="AD92" s="563"/>
      <c r="AE92" s="72"/>
      <c r="AF92" s="72"/>
      <c r="AG92" s="72"/>
      <c r="AH92" s="72"/>
    </row>
    <row r="93" spans="1:37" ht="20.100000000000001" customHeight="1">
      <c r="A93" s="35"/>
      <c r="B93" s="561"/>
      <c r="C93" s="561"/>
      <c r="D93" s="561"/>
      <c r="E93" s="561"/>
      <c r="G93" s="71"/>
      <c r="H93" s="71"/>
      <c r="I93" s="71"/>
      <c r="J93" s="563" t="s">
        <v>140</v>
      </c>
      <c r="K93" s="563"/>
      <c r="L93" s="563"/>
      <c r="M93" s="563"/>
      <c r="N93" s="563"/>
      <c r="O93" s="563"/>
      <c r="P93" s="563"/>
      <c r="Q93" s="563"/>
      <c r="R93" s="563"/>
      <c r="S93" s="563"/>
      <c r="T93" s="563"/>
      <c r="U93" s="563"/>
      <c r="V93" s="563"/>
      <c r="W93" s="563"/>
      <c r="X93" s="563"/>
      <c r="Y93" s="563"/>
      <c r="Z93" s="563"/>
      <c r="AA93" s="563"/>
      <c r="AB93" s="563"/>
      <c r="AC93" s="563"/>
      <c r="AD93" s="563"/>
      <c r="AE93" s="72" t="s">
        <v>141</v>
      </c>
      <c r="AF93" s="72"/>
      <c r="AG93" s="72"/>
      <c r="AH93" s="72"/>
    </row>
    <row r="94" spans="1:37" ht="20.100000000000001" customHeight="1">
      <c r="A94" s="35"/>
      <c r="B94" s="561"/>
      <c r="C94" s="561"/>
      <c r="D94" s="561"/>
      <c r="E94" s="561"/>
      <c r="G94" s="72"/>
      <c r="H94" s="72"/>
      <c r="I94" s="72"/>
      <c r="J94" s="563" t="s">
        <v>142</v>
      </c>
      <c r="K94" s="563"/>
      <c r="L94" s="563"/>
      <c r="M94" s="563"/>
      <c r="N94" s="563"/>
      <c r="O94" s="563"/>
      <c r="P94" s="563"/>
      <c r="Q94" s="563"/>
      <c r="R94" s="563"/>
      <c r="S94" s="563"/>
      <c r="T94" s="563"/>
      <c r="U94" s="563"/>
      <c r="V94" s="563"/>
      <c r="W94" s="563"/>
      <c r="X94" s="563"/>
      <c r="Y94" s="563"/>
      <c r="Z94" s="563"/>
      <c r="AA94" s="563"/>
      <c r="AB94" s="563"/>
      <c r="AC94" s="563"/>
      <c r="AD94" s="563"/>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2" t="str">
        <f>IF(AK98&lt;=1.1,IF(AK98&gt;=0.9,"☑","□"),"□")</f>
        <v>□</v>
      </c>
      <c r="K98" s="562"/>
      <c r="L98" s="113" t="s">
        <v>1457</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2" t="str">
        <f>IF(AK99&lt;=1.1,IF(AK99&gt;=0.9,"☑","□"),"□")</f>
        <v>□</v>
      </c>
      <c r="K99" s="562"/>
      <c r="L99" s="41" t="s">
        <v>1458</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2" t="str">
        <f>IF(AK100&lt;=1.1,IF(AK100&gt;=0.9,"☑","□"),"□")</f>
        <v>□</v>
      </c>
      <c r="K100" s="562"/>
      <c r="L100" s="41" t="s">
        <v>1459</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2" t="str">
        <f>IF(AK101&lt;=1.1,IF(AK101&gt;=0.9,"☑","□"),"□")</f>
        <v>□</v>
      </c>
      <c r="K101" s="562"/>
      <c r="L101" s="113" t="s">
        <v>1460</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64" t="str">
        <f>IFERROR(IF(OR(AK34*AK37*AK84=0,M87&lt;=0),"算定不可",(VLOOKUP("該当",'リスト（外来）'!J:L,3,FALSE))),"")</f>
        <v>算定不可</v>
      </c>
      <c r="E106" s="564"/>
      <c r="F106" s="564"/>
      <c r="G106" s="564"/>
      <c r="H106" s="564"/>
      <c r="I106" s="564"/>
      <c r="J106" s="564"/>
      <c r="K106" s="564"/>
      <c r="L106" s="564"/>
      <c r="M106" s="564"/>
      <c r="N106" s="564"/>
      <c r="O106" s="564"/>
      <c r="P106" s="564"/>
      <c r="R106" s="564" t="str">
        <f>IFERROR(IF(OR(AK34*AK37*AK84=0,M87&lt;=0),"算定不可",(VLOOKUP("該当",'リスト（外来）'!J:N,4,FALSE))),"")</f>
        <v>算定不可</v>
      </c>
      <c r="S106" s="564"/>
      <c r="T106" s="564"/>
      <c r="U106" s="564"/>
      <c r="V106" s="564"/>
      <c r="W106" s="564"/>
      <c r="X106" s="564"/>
      <c r="Y106" s="564"/>
      <c r="Z106" s="564"/>
      <c r="AA106" s="564"/>
      <c r="AB106" s="564"/>
      <c r="AC106" s="564"/>
      <c r="AD106" s="564"/>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56" t="s">
        <v>151</v>
      </c>
      <c r="E108" s="557"/>
      <c r="F108" s="558" t="s">
        <v>152</v>
      </c>
      <c r="G108" s="558"/>
      <c r="H108" s="558"/>
      <c r="I108" s="558"/>
      <c r="J108" s="558"/>
      <c r="K108" s="558"/>
      <c r="L108" s="558"/>
      <c r="M108" s="558"/>
      <c r="N108" s="558"/>
      <c r="O108" s="558"/>
      <c r="P108" s="559"/>
      <c r="Q108" s="114"/>
      <c r="R108" s="556" t="s">
        <v>151</v>
      </c>
      <c r="S108" s="557"/>
      <c r="T108" s="558" t="s">
        <v>152</v>
      </c>
      <c r="U108" s="558"/>
      <c r="V108" s="558"/>
      <c r="W108" s="558"/>
      <c r="X108" s="558"/>
      <c r="Y108" s="558"/>
      <c r="Z108" s="558"/>
      <c r="AA108" s="558"/>
      <c r="AB108" s="558"/>
      <c r="AC108" s="558"/>
      <c r="AD108" s="559"/>
      <c r="AK108" s="170">
        <v>1</v>
      </c>
      <c r="AL108" s="171">
        <v>1</v>
      </c>
      <c r="AM108" s="171">
        <v>7</v>
      </c>
      <c r="AN108" s="171">
        <v>7</v>
      </c>
    </row>
    <row r="109" spans="1:40" ht="24.95" customHeight="1">
      <c r="A109" s="35"/>
      <c r="B109" s="113"/>
      <c r="C109" s="114"/>
      <c r="D109" s="556" t="s">
        <v>151</v>
      </c>
      <c r="E109" s="557"/>
      <c r="F109" s="558" t="s">
        <v>153</v>
      </c>
      <c r="G109" s="558"/>
      <c r="H109" s="558"/>
      <c r="I109" s="558"/>
      <c r="J109" s="558"/>
      <c r="K109" s="558"/>
      <c r="L109" s="558"/>
      <c r="M109" s="558"/>
      <c r="N109" s="558"/>
      <c r="O109" s="558"/>
      <c r="P109" s="559"/>
      <c r="R109" s="556" t="s">
        <v>151</v>
      </c>
      <c r="S109" s="557"/>
      <c r="T109" s="558" t="s">
        <v>154</v>
      </c>
      <c r="U109" s="558"/>
      <c r="V109" s="558"/>
      <c r="W109" s="558"/>
      <c r="X109" s="558"/>
      <c r="Y109" s="558"/>
      <c r="Z109" s="558"/>
      <c r="AA109" s="558"/>
      <c r="AB109" s="558"/>
      <c r="AC109" s="558"/>
      <c r="AD109" s="559"/>
      <c r="AK109" s="170">
        <v>1</v>
      </c>
      <c r="AL109" s="171">
        <f>IF(AK$106&gt;=AK109,1,0)</f>
        <v>0</v>
      </c>
    </row>
    <row r="110" spans="1:40" ht="24.95" customHeight="1">
      <c r="A110" s="35"/>
      <c r="B110" s="113"/>
      <c r="C110" s="114"/>
      <c r="D110" s="556" t="s">
        <v>151</v>
      </c>
      <c r="E110" s="557"/>
      <c r="F110" s="558" t="s">
        <v>155</v>
      </c>
      <c r="G110" s="558"/>
      <c r="H110" s="558"/>
      <c r="I110" s="558"/>
      <c r="J110" s="558"/>
      <c r="K110" s="558"/>
      <c r="L110" s="558"/>
      <c r="M110" s="558"/>
      <c r="N110" s="558"/>
      <c r="O110" s="558"/>
      <c r="P110" s="559"/>
      <c r="R110" s="556" t="s">
        <v>151</v>
      </c>
      <c r="S110" s="557"/>
      <c r="T110" s="558" t="s">
        <v>156</v>
      </c>
      <c r="U110" s="558"/>
      <c r="V110" s="558"/>
      <c r="W110" s="558"/>
      <c r="X110" s="558"/>
      <c r="Y110" s="558"/>
      <c r="Z110" s="558"/>
      <c r="AA110" s="558"/>
      <c r="AB110" s="558"/>
      <c r="AC110" s="558"/>
      <c r="AD110" s="559"/>
      <c r="AK110" s="170">
        <v>2</v>
      </c>
      <c r="AL110" s="171">
        <f>IF(AK$106&gt;=AK110,1,0)</f>
        <v>0</v>
      </c>
    </row>
    <row r="111" spans="1:40" ht="24.95" customHeight="1">
      <c r="A111" s="35"/>
      <c r="B111" s="113"/>
      <c r="C111" s="114"/>
      <c r="D111" s="556" t="s">
        <v>151</v>
      </c>
      <c r="E111" s="557"/>
      <c r="F111" s="558" t="s">
        <v>157</v>
      </c>
      <c r="G111" s="558"/>
      <c r="H111" s="558"/>
      <c r="I111" s="558"/>
      <c r="J111" s="558"/>
      <c r="K111" s="558"/>
      <c r="L111" s="558"/>
      <c r="M111" s="558"/>
      <c r="N111" s="558"/>
      <c r="O111" s="558"/>
      <c r="P111" s="559"/>
      <c r="R111" s="556" t="s">
        <v>151</v>
      </c>
      <c r="S111" s="557"/>
      <c r="T111" s="558" t="s">
        <v>158</v>
      </c>
      <c r="U111" s="558"/>
      <c r="V111" s="558"/>
      <c r="W111" s="558"/>
      <c r="X111" s="558"/>
      <c r="Y111" s="558"/>
      <c r="Z111" s="558"/>
      <c r="AA111" s="558"/>
      <c r="AB111" s="558"/>
      <c r="AC111" s="558"/>
      <c r="AD111" s="559"/>
      <c r="AK111" s="170">
        <v>3</v>
      </c>
      <c r="AL111" s="171">
        <f>IF(AK$106&gt;=AK111,1,0)</f>
        <v>0</v>
      </c>
    </row>
    <row r="112" spans="1:40" ht="24.95" customHeight="1">
      <c r="A112" s="35"/>
      <c r="B112" s="113"/>
      <c r="C112" s="114"/>
      <c r="D112" s="556" t="s">
        <v>151</v>
      </c>
      <c r="E112" s="557"/>
      <c r="F112" s="558" t="s">
        <v>159</v>
      </c>
      <c r="G112" s="558"/>
      <c r="H112" s="558"/>
      <c r="I112" s="558"/>
      <c r="J112" s="558"/>
      <c r="K112" s="558"/>
      <c r="L112" s="558"/>
      <c r="M112" s="558"/>
      <c r="N112" s="558"/>
      <c r="O112" s="558"/>
      <c r="P112" s="559"/>
      <c r="R112" s="556" t="s">
        <v>151</v>
      </c>
      <c r="S112" s="557"/>
      <c r="T112" s="558" t="s">
        <v>160</v>
      </c>
      <c r="U112" s="558"/>
      <c r="V112" s="558"/>
      <c r="W112" s="558"/>
      <c r="X112" s="558"/>
      <c r="Y112" s="558"/>
      <c r="Z112" s="558"/>
      <c r="AA112" s="558"/>
      <c r="AB112" s="558"/>
      <c r="AC112" s="558"/>
      <c r="AD112" s="559"/>
      <c r="AK112" s="170">
        <v>4</v>
      </c>
      <c r="AL112" s="171">
        <f t="shared" ref="AL112:AL116" si="0">IF(AK$106&gt;=AK112,1,0)</f>
        <v>0</v>
      </c>
    </row>
    <row r="113" spans="1:38" ht="24.95" customHeight="1">
      <c r="A113" s="35"/>
      <c r="B113" s="113"/>
      <c r="C113" s="114"/>
      <c r="D113" s="556" t="s">
        <v>151</v>
      </c>
      <c r="E113" s="557"/>
      <c r="F113" s="558" t="s">
        <v>161</v>
      </c>
      <c r="G113" s="558"/>
      <c r="H113" s="558"/>
      <c r="I113" s="558"/>
      <c r="J113" s="558"/>
      <c r="K113" s="558"/>
      <c r="L113" s="558"/>
      <c r="M113" s="558"/>
      <c r="N113" s="558"/>
      <c r="O113" s="558"/>
      <c r="P113" s="559"/>
      <c r="R113" s="556" t="s">
        <v>151</v>
      </c>
      <c r="S113" s="557"/>
      <c r="T113" s="558" t="s">
        <v>162</v>
      </c>
      <c r="U113" s="558"/>
      <c r="V113" s="558"/>
      <c r="W113" s="558"/>
      <c r="X113" s="558"/>
      <c r="Y113" s="558"/>
      <c r="Z113" s="558"/>
      <c r="AA113" s="558"/>
      <c r="AB113" s="558"/>
      <c r="AC113" s="558"/>
      <c r="AD113" s="559"/>
      <c r="AK113" s="170">
        <v>5</v>
      </c>
      <c r="AL113" s="171">
        <f t="shared" si="0"/>
        <v>0</v>
      </c>
    </row>
    <row r="114" spans="1:38" ht="24.95" customHeight="1">
      <c r="A114" s="35"/>
      <c r="B114" s="113"/>
      <c r="C114" s="114"/>
      <c r="D114" s="556" t="s">
        <v>151</v>
      </c>
      <c r="E114" s="557"/>
      <c r="F114" s="558" t="s">
        <v>163</v>
      </c>
      <c r="G114" s="558"/>
      <c r="H114" s="558"/>
      <c r="I114" s="558"/>
      <c r="J114" s="558"/>
      <c r="K114" s="558"/>
      <c r="L114" s="558"/>
      <c r="M114" s="558"/>
      <c r="N114" s="558"/>
      <c r="O114" s="558"/>
      <c r="P114" s="559"/>
      <c r="R114" s="556" t="s">
        <v>151</v>
      </c>
      <c r="S114" s="557"/>
      <c r="T114" s="558" t="s">
        <v>164</v>
      </c>
      <c r="U114" s="558"/>
      <c r="V114" s="558"/>
      <c r="W114" s="558"/>
      <c r="X114" s="558"/>
      <c r="Y114" s="558"/>
      <c r="Z114" s="558"/>
      <c r="AA114" s="558"/>
      <c r="AB114" s="558"/>
      <c r="AC114" s="558"/>
      <c r="AD114" s="559"/>
      <c r="AK114" s="170">
        <v>6</v>
      </c>
      <c r="AL114" s="171">
        <f t="shared" si="0"/>
        <v>0</v>
      </c>
    </row>
    <row r="115" spans="1:38" ht="24.95" customHeight="1">
      <c r="A115" s="35"/>
      <c r="B115" s="113"/>
      <c r="C115" s="114"/>
      <c r="D115" s="556" t="s">
        <v>151</v>
      </c>
      <c r="E115" s="557"/>
      <c r="F115" s="558" t="s">
        <v>165</v>
      </c>
      <c r="G115" s="558"/>
      <c r="H115" s="558"/>
      <c r="I115" s="558"/>
      <c r="J115" s="558"/>
      <c r="K115" s="558"/>
      <c r="L115" s="558"/>
      <c r="M115" s="558"/>
      <c r="N115" s="558"/>
      <c r="O115" s="558"/>
      <c r="P115" s="559"/>
      <c r="R115" s="556" t="s">
        <v>151</v>
      </c>
      <c r="S115" s="557"/>
      <c r="T115" s="558" t="s">
        <v>166</v>
      </c>
      <c r="U115" s="558"/>
      <c r="V115" s="558"/>
      <c r="W115" s="558"/>
      <c r="X115" s="558"/>
      <c r="Y115" s="558"/>
      <c r="Z115" s="558"/>
      <c r="AA115" s="558"/>
      <c r="AB115" s="558"/>
      <c r="AC115" s="558"/>
      <c r="AD115" s="559"/>
      <c r="AK115" s="170">
        <v>7</v>
      </c>
      <c r="AL115" s="171">
        <f t="shared" si="0"/>
        <v>0</v>
      </c>
    </row>
    <row r="116" spans="1:38" ht="24.95" customHeight="1">
      <c r="A116" s="35"/>
      <c r="B116" s="113"/>
      <c r="C116" s="114"/>
      <c r="D116" s="556" t="s">
        <v>151</v>
      </c>
      <c r="E116" s="557"/>
      <c r="F116" s="558" t="s">
        <v>167</v>
      </c>
      <c r="G116" s="558"/>
      <c r="H116" s="558"/>
      <c r="I116" s="558"/>
      <c r="J116" s="558"/>
      <c r="K116" s="558"/>
      <c r="L116" s="558"/>
      <c r="M116" s="558"/>
      <c r="N116" s="558"/>
      <c r="O116" s="558"/>
      <c r="P116" s="559"/>
      <c r="R116" s="556" t="s">
        <v>151</v>
      </c>
      <c r="S116" s="557"/>
      <c r="T116" s="558" t="s">
        <v>168</v>
      </c>
      <c r="U116" s="558"/>
      <c r="V116" s="558"/>
      <c r="W116" s="558"/>
      <c r="X116" s="558"/>
      <c r="Y116" s="558"/>
      <c r="Z116" s="558"/>
      <c r="AA116" s="558"/>
      <c r="AB116" s="558"/>
      <c r="AC116" s="558"/>
      <c r="AD116" s="559"/>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1473</v>
      </c>
    </row>
    <row r="131" spans="1:2" ht="24.95" customHeight="1">
      <c r="A131" s="44" t="s">
        <v>176</v>
      </c>
    </row>
    <row r="132" spans="1:2" ht="24.95" customHeight="1">
      <c r="A132" s="44" t="s">
        <v>177</v>
      </c>
    </row>
    <row r="133" spans="1:2" ht="24.95" customHeight="1">
      <c r="A133" s="44" t="s">
        <v>178</v>
      </c>
    </row>
    <row r="134" spans="1:2" ht="24.95" customHeight="1">
      <c r="A134" s="44" t="s">
        <v>1474</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1475</v>
      </c>
    </row>
    <row r="146" spans="1:42" ht="24.95" customHeight="1">
      <c r="A146" s="44" t="s">
        <v>189</v>
      </c>
    </row>
    <row r="147" spans="1:42" ht="24.95" customHeight="1">
      <c r="A147" s="44" t="s">
        <v>190</v>
      </c>
    </row>
    <row r="148" spans="1:42" ht="24.95" customHeight="1">
      <c r="A148" s="44" t="s">
        <v>1476</v>
      </c>
    </row>
    <row r="149" spans="1:42" ht="24.95" customHeight="1">
      <c r="A149" s="44" t="s">
        <v>191</v>
      </c>
    </row>
    <row r="150" spans="1:42" ht="24.95" customHeight="1">
      <c r="A150" s="44" t="s">
        <v>192</v>
      </c>
    </row>
    <row r="151" spans="1:42" ht="24.95" customHeight="1">
      <c r="A151" s="44" t="s">
        <v>1477</v>
      </c>
    </row>
    <row r="152" spans="1:42" ht="24.95" customHeight="1">
      <c r="A152" s="44" t="s">
        <v>193</v>
      </c>
    </row>
    <row r="153" spans="1:42" ht="24.95" customHeight="1">
      <c r="A153" s="44" t="s">
        <v>1478</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1479</v>
      </c>
    </row>
    <row r="159" spans="1:42" ht="24.95" customHeight="1">
      <c r="A159" s="44" t="s">
        <v>198</v>
      </c>
    </row>
    <row r="160" spans="1:42" ht="24.95" customHeight="1">
      <c r="A160" s="44" t="s">
        <v>1480</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36" priority="4">
      <formula>$AL109=0</formula>
    </cfRule>
  </conditionalFormatting>
  <conditionalFormatting sqref="F108:P108">
    <cfRule type="expression" dxfId="35" priority="2">
      <formula>$AL108=0</formula>
    </cfRule>
  </conditionalFormatting>
  <conditionalFormatting sqref="T108:AD108">
    <cfRule type="expression" dxfId="34"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topLeftCell="A71" zoomScaleNormal="100" zoomScaleSheetLayoutView="100" workbookViewId="0">
      <selection activeCell="AS81" sqref="AS81"/>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69" t="s">
        <v>207</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row>
    <row r="4" spans="1:39" ht="15" customHeight="1">
      <c r="A4" s="114"/>
      <c r="B4" s="114"/>
      <c r="C4" s="114"/>
      <c r="D4" s="114"/>
      <c r="E4" s="114"/>
      <c r="G4" s="114"/>
      <c r="H4" s="114"/>
      <c r="I4" s="114"/>
    </row>
    <row r="5" spans="1:39" ht="24.95" customHeight="1">
      <c r="A5" s="35" t="s">
        <v>28</v>
      </c>
      <c r="B5" s="540" t="s">
        <v>29</v>
      </c>
      <c r="C5" s="540"/>
      <c r="D5" s="540"/>
      <c r="E5" s="540"/>
      <c r="F5" s="540"/>
      <c r="G5" s="540"/>
      <c r="H5" s="572" t="str">
        <f>IF('様式95_外来・在宅ベースアップ評価料（Ⅰ）'!H5=0,"",'様式95_外来・在宅ベースアップ評価料（Ⅰ）'!H5)</f>
        <v/>
      </c>
      <c r="I5" s="572"/>
      <c r="J5" s="572"/>
      <c r="K5" s="572"/>
      <c r="L5" s="572"/>
      <c r="M5" s="572"/>
      <c r="N5" s="572"/>
      <c r="O5" s="572"/>
      <c r="P5" s="572"/>
      <c r="Q5" s="572"/>
      <c r="R5" s="572"/>
      <c r="S5" s="572"/>
      <c r="T5" s="572"/>
    </row>
    <row r="6" spans="1:39" ht="24.95" customHeight="1">
      <c r="B6" s="540" t="s">
        <v>30</v>
      </c>
      <c r="C6" s="540"/>
      <c r="D6" s="540"/>
      <c r="E6" s="540"/>
      <c r="F6" s="540"/>
      <c r="G6" s="540"/>
      <c r="H6" s="570" t="str">
        <f>'様式95_外来・在宅ベースアップ評価料（Ⅰ）'!H6</f>
        <v/>
      </c>
      <c r="I6" s="570"/>
      <c r="J6" s="570"/>
      <c r="K6" s="570"/>
      <c r="L6" s="570"/>
      <c r="M6" s="570"/>
      <c r="N6" s="570"/>
      <c r="O6" s="570"/>
      <c r="P6" s="570"/>
      <c r="Q6" s="570"/>
      <c r="R6" s="570"/>
      <c r="S6" s="570"/>
      <c r="T6" s="570"/>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61"/>
      <c r="K10" s="567"/>
      <c r="L10" s="561" t="s">
        <v>61</v>
      </c>
      <c r="M10" s="561"/>
      <c r="N10" s="567"/>
      <c r="O10" s="561" t="s">
        <v>62</v>
      </c>
      <c r="P10" s="561"/>
      <c r="Q10" s="567"/>
      <c r="R10" s="561" t="s">
        <v>63</v>
      </c>
      <c r="S10" s="561"/>
      <c r="T10" s="567"/>
      <c r="U10" s="561" t="s">
        <v>64</v>
      </c>
      <c r="V10" s="561"/>
      <c r="W10" s="561"/>
      <c r="AM10" s="171" t="b">
        <v>0</v>
      </c>
    </row>
    <row r="11" spans="1:39" ht="24.95" customHeight="1">
      <c r="A11" s="35"/>
      <c r="B11" s="114"/>
      <c r="C11" s="114"/>
      <c r="D11" s="114"/>
      <c r="E11" s="114"/>
      <c r="F11" s="169"/>
      <c r="G11" s="113" t="s">
        <v>65</v>
      </c>
      <c r="H11" s="114"/>
      <c r="I11" s="114"/>
      <c r="J11" s="561"/>
      <c r="K11" s="567"/>
      <c r="L11" s="561"/>
      <c r="M11" s="561"/>
      <c r="N11" s="567"/>
      <c r="O11" s="561"/>
      <c r="P11" s="561"/>
      <c r="Q11" s="567"/>
      <c r="R11" s="561"/>
      <c r="S11" s="561"/>
      <c r="T11" s="567"/>
      <c r="U11" s="561"/>
      <c r="V11" s="561"/>
      <c r="W11" s="561"/>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43" t="s">
        <v>69</v>
      </c>
      <c r="H15" s="544"/>
      <c r="I15" s="544"/>
      <c r="J15" s="545"/>
      <c r="K15" s="546" t="s">
        <v>70</v>
      </c>
      <c r="L15" s="546"/>
      <c r="M15" s="546"/>
      <c r="N15" s="546"/>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43" t="s">
        <v>71</v>
      </c>
      <c r="H16" s="544"/>
      <c r="I16" s="544"/>
      <c r="J16" s="545"/>
      <c r="K16" s="547" t="s">
        <v>71</v>
      </c>
      <c r="L16" s="548"/>
      <c r="M16" s="548"/>
      <c r="N16" s="549"/>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43" t="s">
        <v>72</v>
      </c>
      <c r="H17" s="544"/>
      <c r="I17" s="544"/>
      <c r="J17" s="545"/>
      <c r="K17" s="550"/>
      <c r="L17" s="551"/>
      <c r="M17" s="551"/>
      <c r="N17" s="552"/>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43" t="s">
        <v>73</v>
      </c>
      <c r="H18" s="544"/>
      <c r="I18" s="544"/>
      <c r="J18" s="545"/>
      <c r="K18" s="553"/>
      <c r="L18" s="554"/>
      <c r="M18" s="554"/>
      <c r="N18" s="555"/>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43" t="s">
        <v>74</v>
      </c>
      <c r="H19" s="544"/>
      <c r="I19" s="544"/>
      <c r="J19" s="545"/>
      <c r="K19" s="547" t="s">
        <v>74</v>
      </c>
      <c r="L19" s="548"/>
      <c r="M19" s="548"/>
      <c r="N19" s="549"/>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43" t="s">
        <v>75</v>
      </c>
      <c r="H20" s="544"/>
      <c r="I20" s="544"/>
      <c r="J20" s="545"/>
      <c r="K20" s="550"/>
      <c r="L20" s="551"/>
      <c r="M20" s="551"/>
      <c r="N20" s="552"/>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43" t="s">
        <v>76</v>
      </c>
      <c r="H21" s="544"/>
      <c r="I21" s="544"/>
      <c r="J21" s="545"/>
      <c r="K21" s="553"/>
      <c r="L21" s="554"/>
      <c r="M21" s="554"/>
      <c r="N21" s="555"/>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43" t="s">
        <v>77</v>
      </c>
      <c r="H22" s="544"/>
      <c r="I22" s="544"/>
      <c r="J22" s="545"/>
      <c r="K22" s="547" t="s">
        <v>77</v>
      </c>
      <c r="L22" s="548"/>
      <c r="M22" s="548"/>
      <c r="N22" s="549"/>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43" t="s">
        <v>78</v>
      </c>
      <c r="H23" s="544"/>
      <c r="I23" s="544"/>
      <c r="J23" s="545"/>
      <c r="K23" s="550"/>
      <c r="L23" s="551"/>
      <c r="M23" s="551"/>
      <c r="N23" s="552"/>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43" t="s">
        <v>79</v>
      </c>
      <c r="H24" s="544"/>
      <c r="I24" s="544"/>
      <c r="J24" s="545"/>
      <c r="K24" s="553"/>
      <c r="L24" s="554"/>
      <c r="M24" s="554"/>
      <c r="N24" s="555"/>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43" t="s">
        <v>80</v>
      </c>
      <c r="H25" s="544"/>
      <c r="I25" s="544"/>
      <c r="J25" s="545"/>
      <c r="K25" s="547" t="s">
        <v>80</v>
      </c>
      <c r="L25" s="548"/>
      <c r="M25" s="548"/>
      <c r="N25" s="549"/>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43" t="s">
        <v>81</v>
      </c>
      <c r="H26" s="544"/>
      <c r="I26" s="544"/>
      <c r="J26" s="545"/>
      <c r="K26" s="550"/>
      <c r="L26" s="551"/>
      <c r="M26" s="551"/>
      <c r="N26" s="552"/>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43" t="s">
        <v>82</v>
      </c>
      <c r="H27" s="544"/>
      <c r="I27" s="544"/>
      <c r="J27" s="545"/>
      <c r="K27" s="553"/>
      <c r="L27" s="554"/>
      <c r="M27" s="554"/>
      <c r="N27" s="555"/>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38"/>
      <c r="N37" s="538"/>
      <c r="O37" s="538"/>
      <c r="P37" s="538"/>
      <c r="Q37" s="538"/>
      <c r="R37" s="538"/>
      <c r="S37" s="538"/>
      <c r="T37" s="114" t="s">
        <v>100</v>
      </c>
      <c r="V37" s="113" t="s">
        <v>101</v>
      </c>
      <c r="W37" s="34"/>
      <c r="X37" s="114"/>
      <c r="Y37" s="34"/>
      <c r="Z37" s="538"/>
      <c r="AA37" s="538"/>
      <c r="AB37" s="538"/>
      <c r="AC37" s="538"/>
      <c r="AD37" s="538"/>
      <c r="AE37" s="538"/>
      <c r="AF37" s="538"/>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38"/>
      <c r="N48" s="538"/>
      <c r="O48" s="538"/>
      <c r="P48" s="538"/>
      <c r="Q48" s="538"/>
      <c r="R48" s="538"/>
      <c r="S48" s="538"/>
      <c r="T48" s="114" t="s">
        <v>114</v>
      </c>
      <c r="V48" s="113" t="s">
        <v>101</v>
      </c>
      <c r="X48" s="114"/>
      <c r="Z48" s="538"/>
      <c r="AA48" s="538"/>
      <c r="AB48" s="538"/>
      <c r="AC48" s="538"/>
      <c r="AD48" s="538"/>
      <c r="AE48" s="538"/>
      <c r="AF48" s="538"/>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38"/>
      <c r="N50" s="538"/>
      <c r="O50" s="538"/>
      <c r="P50" s="538"/>
      <c r="Q50" s="538"/>
      <c r="R50" s="538"/>
      <c r="S50" s="538"/>
      <c r="T50" s="114" t="s">
        <v>114</v>
      </c>
      <c r="V50" s="113" t="s">
        <v>101</v>
      </c>
      <c r="X50" s="114"/>
      <c r="Z50" s="538"/>
      <c r="AA50" s="538"/>
      <c r="AB50" s="538"/>
      <c r="AC50" s="538"/>
      <c r="AD50" s="538"/>
      <c r="AE50" s="538"/>
      <c r="AF50" s="538"/>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38"/>
      <c r="N52" s="538"/>
      <c r="O52" s="538"/>
      <c r="P52" s="538"/>
      <c r="Q52" s="538"/>
      <c r="R52" s="538"/>
      <c r="S52" s="538"/>
      <c r="T52" s="114" t="s">
        <v>114</v>
      </c>
      <c r="V52" s="113" t="s">
        <v>101</v>
      </c>
      <c r="X52" s="114"/>
      <c r="Z52" s="538"/>
      <c r="AA52" s="538"/>
      <c r="AB52" s="538"/>
      <c r="AC52" s="538"/>
      <c r="AD52" s="538"/>
      <c r="AE52" s="538"/>
      <c r="AF52" s="538"/>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38"/>
      <c r="N54" s="538"/>
      <c r="O54" s="538"/>
      <c r="P54" s="538"/>
      <c r="Q54" s="538"/>
      <c r="R54" s="538"/>
      <c r="S54" s="538"/>
      <c r="T54" s="114" t="s">
        <v>114</v>
      </c>
      <c r="U54" s="34"/>
      <c r="V54" s="113" t="s">
        <v>101</v>
      </c>
      <c r="W54" s="34"/>
      <c r="X54" s="114"/>
      <c r="Y54" s="34"/>
      <c r="Z54" s="538"/>
      <c r="AA54" s="538"/>
      <c r="AB54" s="538"/>
      <c r="AC54" s="538"/>
      <c r="AD54" s="538"/>
      <c r="AE54" s="538"/>
      <c r="AF54" s="538"/>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38"/>
      <c r="N56" s="538"/>
      <c r="O56" s="538"/>
      <c r="P56" s="538"/>
      <c r="Q56" s="538"/>
      <c r="R56" s="538"/>
      <c r="S56" s="538"/>
      <c r="T56" s="114" t="s">
        <v>114</v>
      </c>
      <c r="U56" s="34"/>
      <c r="V56" s="113" t="s">
        <v>101</v>
      </c>
      <c r="W56" s="34"/>
      <c r="X56" s="114"/>
      <c r="Y56" s="34"/>
      <c r="Z56" s="538"/>
      <c r="AA56" s="538"/>
      <c r="AB56" s="538"/>
      <c r="AC56" s="538"/>
      <c r="AD56" s="538"/>
      <c r="AE56" s="538"/>
      <c r="AF56" s="538"/>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38"/>
      <c r="N58" s="538"/>
      <c r="O58" s="538"/>
      <c r="P58" s="538"/>
      <c r="Q58" s="538"/>
      <c r="R58" s="538"/>
      <c r="S58" s="538"/>
      <c r="T58" s="114" t="s">
        <v>114</v>
      </c>
      <c r="V58" s="113" t="s">
        <v>101</v>
      </c>
      <c r="X58" s="114"/>
      <c r="Z58" s="538"/>
      <c r="AA58" s="538"/>
      <c r="AB58" s="538"/>
      <c r="AC58" s="538"/>
      <c r="AD58" s="538"/>
      <c r="AE58" s="538"/>
      <c r="AF58" s="538"/>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38"/>
      <c r="N60" s="538"/>
      <c r="O60" s="538"/>
      <c r="P60" s="538"/>
      <c r="Q60" s="538"/>
      <c r="R60" s="538"/>
      <c r="S60" s="538"/>
      <c r="T60" s="114" t="s">
        <v>114</v>
      </c>
      <c r="V60" s="113" t="s">
        <v>101</v>
      </c>
      <c r="X60" s="114"/>
      <c r="Z60" s="538"/>
      <c r="AA60" s="538"/>
      <c r="AB60" s="538"/>
      <c r="AC60" s="538"/>
      <c r="AD60" s="538"/>
      <c r="AE60" s="538"/>
      <c r="AF60" s="538"/>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38"/>
      <c r="N62" s="538"/>
      <c r="O62" s="538"/>
      <c r="P62" s="538"/>
      <c r="Q62" s="538"/>
      <c r="R62" s="538"/>
      <c r="S62" s="538"/>
      <c r="T62" s="114" t="s">
        <v>114</v>
      </c>
      <c r="U62" s="34"/>
      <c r="V62" s="113" t="s">
        <v>101</v>
      </c>
      <c r="W62" s="34"/>
      <c r="X62" s="114"/>
      <c r="Y62" s="34"/>
      <c r="Z62" s="538"/>
      <c r="AA62" s="538"/>
      <c r="AB62" s="538"/>
      <c r="AC62" s="538"/>
      <c r="AD62" s="538"/>
      <c r="AE62" s="538"/>
      <c r="AF62" s="538"/>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73">
        <f>SUM(M47:S62)</f>
        <v>0</v>
      </c>
      <c r="N69" s="573"/>
      <c r="O69" s="573"/>
      <c r="P69" s="573"/>
      <c r="Q69" s="573"/>
      <c r="R69" s="573"/>
      <c r="S69" s="573"/>
      <c r="T69" s="114" t="s">
        <v>114</v>
      </c>
      <c r="U69" s="34"/>
      <c r="V69" s="113" t="s">
        <v>101</v>
      </c>
      <c r="W69" s="34"/>
      <c r="X69" s="114"/>
      <c r="Y69" s="34"/>
      <c r="Z69" s="573">
        <f>SUM(Z47:AF62)</f>
        <v>0</v>
      </c>
      <c r="AA69" s="573"/>
      <c r="AB69" s="573"/>
      <c r="AC69" s="573"/>
      <c r="AD69" s="573"/>
      <c r="AE69" s="573"/>
      <c r="AF69" s="573"/>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68">
        <f>M48*AK48+M50*AK50+M52*AK52+M54*AK54+M56*AK56+M58*AK58+M60*AK60+M62*AK62</f>
        <v>0</v>
      </c>
      <c r="N71" s="568"/>
      <c r="O71" s="568"/>
      <c r="P71" s="568"/>
      <c r="Q71" s="568"/>
      <c r="R71" s="568"/>
      <c r="S71" s="568"/>
      <c r="T71" s="114" t="s">
        <v>219</v>
      </c>
      <c r="U71" s="34"/>
      <c r="V71" s="113" t="s">
        <v>101</v>
      </c>
      <c r="W71" s="34"/>
      <c r="X71" s="114"/>
      <c r="Y71" s="34"/>
      <c r="Z71" s="568">
        <f>Z48*AK48+Z50*AK50+Z52*AK52+Z54*AK54+Z56*AK56+Z58*AK58+Z60*AK60+Z62*AK62</f>
        <v>0</v>
      </c>
      <c r="AA71" s="568"/>
      <c r="AB71" s="568"/>
      <c r="AC71" s="568"/>
      <c r="AD71" s="568"/>
      <c r="AE71" s="568"/>
      <c r="AF71" s="568"/>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60" t="str">
        <f>IFERROR(ROUNDDOWN(M71*10/M37,4),"")</f>
        <v/>
      </c>
      <c r="N73" s="560"/>
      <c r="O73" s="560"/>
      <c r="P73" s="560"/>
      <c r="Q73" s="560"/>
      <c r="R73" s="560"/>
      <c r="S73" s="560"/>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38"/>
      <c r="N76" s="538"/>
      <c r="O76" s="538"/>
      <c r="P76" s="538"/>
      <c r="Q76" s="538"/>
      <c r="R76" s="538"/>
      <c r="S76" s="538"/>
      <c r="T76" s="113" t="s">
        <v>222</v>
      </c>
      <c r="V76" s="113" t="s">
        <v>101</v>
      </c>
      <c r="X76" s="114"/>
      <c r="Z76" s="538"/>
      <c r="AA76" s="538"/>
      <c r="AB76" s="538"/>
      <c r="AC76" s="538"/>
      <c r="AD76" s="538"/>
      <c r="AE76" s="538"/>
      <c r="AF76" s="538"/>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5" t="str">
        <f>IFERROR(IF((M37*2.3%-M71*10)/(M76*10)&lt;0,0,(M37*2.3%-M71*10)/(M76*10)),"")</f>
        <v/>
      </c>
      <c r="J84" s="565"/>
      <c r="K84" s="565"/>
      <c r="L84" s="565"/>
      <c r="M84" s="565"/>
      <c r="N84" s="565"/>
      <c r="O84" s="565"/>
      <c r="P84" s="114"/>
      <c r="Q84" s="114"/>
      <c r="R84" s="113" t="s">
        <v>101</v>
      </c>
      <c r="T84" s="114"/>
      <c r="V84" s="568" t="str">
        <f>IFERROR(IF((Z37*2.3%-Z71*10)/(Z76*10)&lt;0,0,(Z37*2.3%-Z71*10)/(Z76*10)),"")</f>
        <v/>
      </c>
      <c r="W84" s="568"/>
      <c r="X84" s="568"/>
      <c r="Y84" s="568"/>
      <c r="Z84" s="568"/>
      <c r="AA84" s="568"/>
      <c r="AB84" s="568"/>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61" t="s">
        <v>227</v>
      </c>
      <c r="C86" s="561"/>
      <c r="D86" s="561"/>
      <c r="E86" s="561"/>
      <c r="F86" s="561" t="s">
        <v>228</v>
      </c>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row>
    <row r="87" spans="1:37" ht="24.95" customHeight="1">
      <c r="A87" s="35"/>
      <c r="B87" s="561"/>
      <c r="C87" s="561"/>
      <c r="D87" s="561"/>
      <c r="E87" s="561"/>
      <c r="F87" s="574" t="s">
        <v>229</v>
      </c>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row>
    <row r="88" spans="1:37" ht="24.95" customHeight="1">
      <c r="A88" s="35"/>
      <c r="B88" s="561"/>
      <c r="C88" s="561"/>
      <c r="D88" s="561"/>
      <c r="E88" s="561"/>
      <c r="F88" s="575" t="s">
        <v>230</v>
      </c>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2" t="str">
        <f>IF(AK91&lt;=1.1,IF(AK91&gt;=0.9,"☑","□"),"□")</f>
        <v>□</v>
      </c>
      <c r="K91" s="562"/>
      <c r="L91" s="113" t="s">
        <v>1461</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2" t="str">
        <f>IF(AK92&lt;=1.1,IF(AK92&gt;=0.9,"☑","□"),"□")</f>
        <v>□</v>
      </c>
      <c r="K92" s="562"/>
      <c r="L92" s="41" t="s">
        <v>1462</v>
      </c>
      <c r="M92" s="114"/>
      <c r="N92" s="114"/>
      <c r="O92" s="114"/>
      <c r="P92" s="114"/>
      <c r="Q92" s="114"/>
      <c r="R92" s="114"/>
      <c r="S92" s="114"/>
      <c r="T92" s="114"/>
      <c r="U92" s="114"/>
      <c r="V92" s="114"/>
      <c r="AK92" s="174" t="str">
        <f>IFERROR(M71/Z71,"")</f>
        <v/>
      </c>
    </row>
    <row r="93" spans="1:37" ht="24.95" customHeight="1">
      <c r="A93" s="35"/>
      <c r="B93" s="113"/>
      <c r="D93" s="114"/>
      <c r="E93" s="114"/>
      <c r="G93" s="114"/>
      <c r="J93" s="562" t="str">
        <f>IF(AK93&lt;=1.1,IF(AK93&gt;=0.9,"☑","□"),"□")</f>
        <v>□</v>
      </c>
      <c r="K93" s="562"/>
      <c r="L93" s="113" t="s">
        <v>1463</v>
      </c>
      <c r="M93" s="114"/>
      <c r="N93" s="114"/>
      <c r="O93" s="114"/>
      <c r="P93" s="114"/>
      <c r="Q93" s="114"/>
      <c r="R93" s="114"/>
      <c r="S93" s="114"/>
      <c r="T93" s="114"/>
      <c r="U93" s="114"/>
      <c r="V93" s="114"/>
      <c r="AK93" s="174" t="str">
        <f>IFERROR(M76/Z76,"")</f>
        <v/>
      </c>
    </row>
    <row r="94" spans="1:37" ht="24.95" customHeight="1">
      <c r="A94" s="35"/>
      <c r="B94" s="113"/>
      <c r="D94" s="114"/>
      <c r="E94" s="114"/>
      <c r="G94" s="114"/>
      <c r="J94" s="562" t="str">
        <f>IF(AK94&lt;=1.1,IF(AK94&gt;=0.9,"☑","□"),"□")</f>
        <v>□</v>
      </c>
      <c r="K94" s="562"/>
      <c r="L94" s="113" t="s">
        <v>1464</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64" t="str">
        <f>IFERROR(IF(OR(AK27=0,AK73=0,I84&lt;=0),"算定不可",(VLOOKUP("該当",'リスト（入院）'!I:K,3,FALSE))),"")</f>
        <v>算定不可</v>
      </c>
      <c r="Q97" s="564"/>
      <c r="R97" s="564"/>
      <c r="S97" s="564"/>
      <c r="T97" s="564"/>
      <c r="U97" s="564"/>
      <c r="V97" s="564"/>
      <c r="W97" s="564"/>
      <c r="X97" s="564"/>
      <c r="Y97" s="564"/>
      <c r="Z97" s="564"/>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1490</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K39" sqref="AK39"/>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576" t="s">
        <v>255</v>
      </c>
      <c r="B2" s="576"/>
      <c r="C2" s="576"/>
      <c r="D2" s="576"/>
      <c r="E2" s="576"/>
      <c r="F2" s="576"/>
      <c r="G2" s="576"/>
      <c r="H2" s="576"/>
      <c r="I2" s="576"/>
      <c r="J2" s="576"/>
      <c r="K2" s="576"/>
      <c r="L2" s="576"/>
      <c r="M2" s="576"/>
      <c r="N2" s="576"/>
      <c r="O2" s="576"/>
      <c r="P2" s="576"/>
      <c r="Q2" s="576"/>
      <c r="R2" s="576"/>
      <c r="S2" s="576"/>
      <c r="T2" s="576"/>
      <c r="U2" s="577"/>
      <c r="V2" s="577"/>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599" t="s">
        <v>257</v>
      </c>
      <c r="R4" s="599"/>
      <c r="S4" s="599"/>
      <c r="T4" s="599"/>
      <c r="U4" s="599"/>
      <c r="V4" s="600" t="str">
        <f>IF('様式95_外来・在宅ベースアップ評価料（Ⅰ）'!H5=0,"",'様式95_外来・在宅ベースアップ評価料（Ⅰ）'!H5)</f>
        <v/>
      </c>
      <c r="W4" s="600"/>
      <c r="X4" s="600"/>
      <c r="Y4" s="600"/>
      <c r="Z4" s="600"/>
      <c r="AA4" s="600"/>
      <c r="AB4" s="600"/>
      <c r="AC4" s="600"/>
      <c r="AD4" s="600"/>
      <c r="AE4" s="600"/>
      <c r="AF4" s="600"/>
      <c r="AG4" s="600"/>
      <c r="AH4" s="104"/>
      <c r="AI4" s="196"/>
    </row>
    <row r="5" spans="1:35" ht="16.149999999999999" customHeight="1">
      <c r="A5" s="3"/>
      <c r="B5" s="3"/>
      <c r="C5" s="3"/>
      <c r="D5" s="3"/>
      <c r="E5" s="3"/>
      <c r="F5" s="3"/>
      <c r="G5" s="3"/>
      <c r="H5" s="3"/>
      <c r="I5" s="3"/>
      <c r="J5" s="3"/>
      <c r="K5" s="3"/>
      <c r="L5" s="3"/>
      <c r="M5" s="3"/>
      <c r="N5" s="3"/>
      <c r="O5" s="3"/>
      <c r="P5" s="3"/>
      <c r="Q5" s="578" t="s">
        <v>258</v>
      </c>
      <c r="R5" s="578"/>
      <c r="S5" s="578"/>
      <c r="T5" s="578"/>
      <c r="U5" s="579"/>
      <c r="V5" s="601" t="str">
        <f>IF(様式97_入院ベースアップ評価料!H6="","",様式97_入院ベースアップ評価料!H6)</f>
        <v/>
      </c>
      <c r="W5" s="601"/>
      <c r="X5" s="601"/>
      <c r="Y5" s="601"/>
      <c r="Z5" s="601"/>
      <c r="AA5" s="601"/>
      <c r="AB5" s="601"/>
      <c r="AC5" s="601"/>
      <c r="AD5" s="601"/>
      <c r="AE5" s="601"/>
      <c r="AF5" s="601"/>
      <c r="AG5" s="601"/>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09"/>
      <c r="C9" s="609"/>
      <c r="D9" s="610" t="s">
        <v>261</v>
      </c>
      <c r="E9" s="610"/>
      <c r="F9" s="610"/>
      <c r="G9" s="610"/>
      <c r="H9" s="610"/>
      <c r="I9" s="610"/>
      <c r="J9" s="610"/>
      <c r="K9" s="610"/>
      <c r="L9" s="610"/>
      <c r="M9" s="610"/>
      <c r="N9" s="610"/>
      <c r="O9" s="610"/>
      <c r="P9" s="610"/>
      <c r="Q9" s="610"/>
      <c r="R9" s="610"/>
      <c r="S9" s="610"/>
      <c r="T9" s="610"/>
      <c r="U9" s="610"/>
      <c r="V9" s="610"/>
      <c r="W9" s="610"/>
      <c r="X9" s="610"/>
      <c r="Y9" s="610"/>
      <c r="Z9" s="610"/>
      <c r="AA9" s="3"/>
      <c r="AB9" s="3"/>
      <c r="AC9" s="3"/>
      <c r="AD9" s="3"/>
      <c r="AE9" s="3"/>
      <c r="AF9" s="3"/>
      <c r="AG9" s="19"/>
    </row>
    <row r="10" spans="1:35" ht="16.149999999999999" customHeight="1" thickBot="1">
      <c r="A10" s="2"/>
      <c r="B10" s="592"/>
      <c r="C10" s="592"/>
      <c r="D10" s="593" t="s">
        <v>262</v>
      </c>
      <c r="E10" s="593"/>
      <c r="F10" s="593"/>
      <c r="G10" s="593"/>
      <c r="H10" s="593"/>
      <c r="I10" s="593"/>
      <c r="J10" s="593"/>
      <c r="K10" s="593"/>
      <c r="L10" s="593"/>
      <c r="M10" s="593"/>
      <c r="N10" s="593"/>
      <c r="O10" s="593"/>
      <c r="P10" s="593"/>
      <c r="Q10" s="593"/>
      <c r="R10" s="593"/>
      <c r="S10" s="593"/>
      <c r="T10" s="593"/>
      <c r="U10" s="593"/>
      <c r="V10" s="593"/>
      <c r="W10" s="593"/>
      <c r="X10" s="593"/>
      <c r="Y10" s="593"/>
      <c r="Z10" s="593"/>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16" t="s">
        <v>15</v>
      </c>
      <c r="C16" s="616"/>
      <c r="D16" s="616"/>
      <c r="E16" s="591"/>
      <c r="F16" s="591"/>
      <c r="G16" s="20" t="s">
        <v>16</v>
      </c>
      <c r="H16" s="591"/>
      <c r="I16" s="591"/>
      <c r="J16" s="20" t="s">
        <v>264</v>
      </c>
      <c r="K16" s="20"/>
      <c r="L16" s="20" t="s">
        <v>265</v>
      </c>
      <c r="M16" s="20" t="s">
        <v>15</v>
      </c>
      <c r="N16" s="20"/>
      <c r="O16" s="591"/>
      <c r="P16" s="591"/>
      <c r="Q16" s="20" t="s">
        <v>16</v>
      </c>
      <c r="R16" s="591"/>
      <c r="S16" s="591"/>
      <c r="T16" s="21" t="s">
        <v>264</v>
      </c>
      <c r="V16" s="611">
        <f>IF(E16=O16,R16-H16+1,IF(O16-E16=1,12-H16+1+R16,IF(O16-E16=2,12-H16+1+R16+12,"エラー")))</f>
        <v>1</v>
      </c>
      <c r="W16" s="611"/>
      <c r="X16" s="611"/>
      <c r="Y16" s="612"/>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16" t="s">
        <v>15</v>
      </c>
      <c r="C21" s="616"/>
      <c r="D21" s="616"/>
      <c r="E21" s="591"/>
      <c r="F21" s="591"/>
      <c r="G21" s="20" t="s">
        <v>16</v>
      </c>
      <c r="H21" s="591"/>
      <c r="I21" s="591"/>
      <c r="J21" s="20" t="s">
        <v>264</v>
      </c>
      <c r="K21" s="20"/>
      <c r="L21" s="20" t="s">
        <v>265</v>
      </c>
      <c r="M21" s="20" t="s">
        <v>15</v>
      </c>
      <c r="N21" s="20"/>
      <c r="O21" s="591"/>
      <c r="P21" s="591"/>
      <c r="Q21" s="20" t="s">
        <v>16</v>
      </c>
      <c r="R21" s="591"/>
      <c r="S21" s="591"/>
      <c r="T21" s="21" t="s">
        <v>264</v>
      </c>
      <c r="V21" s="611">
        <f>IF(E21=O21,R21-H21+1,IF(O21-E21=1,12-H21+1+R21,IF(O21-E21=2,12-H21+1+R21+12,"エラー")))</f>
        <v>1</v>
      </c>
      <c r="W21" s="611"/>
      <c r="X21" s="611"/>
      <c r="Y21" s="612"/>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13">
        <f>IFERROR(SUM(AB29:AF30),"")</f>
        <v>0</v>
      </c>
      <c r="AC28" s="613"/>
      <c r="AD28" s="613"/>
      <c r="AE28" s="613"/>
      <c r="AF28" s="613"/>
      <c r="AG28" s="132" t="s">
        <v>270</v>
      </c>
    </row>
    <row r="29" spans="1:33" ht="16.149999999999999" customHeight="1">
      <c r="A29" s="53"/>
      <c r="B29" s="614" t="s">
        <v>271</v>
      </c>
      <c r="C29" s="614"/>
      <c r="D29" s="614"/>
      <c r="E29" s="614"/>
      <c r="F29" s="614"/>
      <c r="G29" s="614"/>
      <c r="H29" s="614"/>
      <c r="I29" s="614"/>
      <c r="J29" s="614"/>
      <c r="K29" s="614"/>
      <c r="L29" s="614"/>
      <c r="M29" s="614"/>
      <c r="N29" s="614"/>
      <c r="O29" s="614"/>
      <c r="P29" s="614"/>
      <c r="Q29" s="614"/>
      <c r="R29" s="614"/>
      <c r="S29" s="614"/>
      <c r="T29" s="614"/>
      <c r="U29" s="614"/>
      <c r="V29" s="614"/>
      <c r="W29" s="614"/>
      <c r="X29" s="14"/>
      <c r="Y29" s="14" t="s">
        <v>272</v>
      </c>
      <c r="Z29" s="14"/>
      <c r="AA29" s="14"/>
      <c r="AB29" s="615">
        <f>様式97_入院ベースアップ評価料!M71*V21*10</f>
        <v>0</v>
      </c>
      <c r="AC29" s="615"/>
      <c r="AD29" s="615"/>
      <c r="AE29" s="615"/>
      <c r="AF29" s="615"/>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82">
        <f>IFERROR(AB31*AB32*10,0)</f>
        <v>0</v>
      </c>
      <c r="AC30" s="582"/>
      <c r="AD30" s="582"/>
      <c r="AE30" s="582"/>
      <c r="AF30" s="582"/>
      <c r="AG30" s="168" t="s">
        <v>270</v>
      </c>
    </row>
    <row r="31" spans="1:33" ht="16.149999999999999" customHeight="1">
      <c r="A31" s="52"/>
      <c r="B31" s="57"/>
      <c r="C31" s="59" t="s">
        <v>274</v>
      </c>
      <c r="D31" s="60"/>
      <c r="E31" s="60"/>
      <c r="F31" s="60"/>
      <c r="G31" s="60"/>
      <c r="H31" s="60"/>
      <c r="I31" s="60"/>
      <c r="J31" s="60"/>
      <c r="K31" s="60"/>
      <c r="L31" s="60"/>
      <c r="M31" s="58"/>
      <c r="N31" s="58"/>
      <c r="O31" s="5" t="s">
        <v>275</v>
      </c>
      <c r="P31" s="594" t="str">
        <f>様式97_入院ベースアップ評価料!P97</f>
        <v>算定不可</v>
      </c>
      <c r="Q31" s="594"/>
      <c r="R31" s="594"/>
      <c r="S31" s="594"/>
      <c r="T31" s="594"/>
      <c r="U31" s="594"/>
      <c r="V31" s="594"/>
      <c r="W31" s="594"/>
      <c r="X31" s="5" t="s">
        <v>132</v>
      </c>
      <c r="Y31" s="5" t="s">
        <v>272</v>
      </c>
      <c r="Z31" s="5" t="s">
        <v>113</v>
      </c>
      <c r="AA31" s="5"/>
      <c r="AB31" s="595" t="str">
        <f>IFERROR(VLOOKUP(P31,'リスト（入院）'!C:D,2,FALSE),"-")</f>
        <v>-</v>
      </c>
      <c r="AC31" s="595"/>
      <c r="AD31" s="595"/>
      <c r="AE31" s="595"/>
      <c r="AF31" s="595"/>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596" t="str">
        <f>IF(様式97_入院ベースアップ評価料!H5="","0",様式97_入院ベースアップ評価料!M76*V21)</f>
        <v>0</v>
      </c>
      <c r="AC32" s="596"/>
      <c r="AD32" s="596"/>
      <c r="AE32" s="596"/>
      <c r="AF32" s="596"/>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4">
        <v>0</v>
      </c>
      <c r="AC33" s="584"/>
      <c r="AD33" s="584"/>
      <c r="AE33" s="584"/>
      <c r="AF33" s="584"/>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81">
        <v>0</v>
      </c>
      <c r="AC34" s="581"/>
      <c r="AD34" s="581"/>
      <c r="AE34" s="581"/>
      <c r="AF34" s="581"/>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0">
        <f>IFERROR(AB28-AB33+AB34,"")</f>
        <v>0</v>
      </c>
      <c r="AC35" s="580"/>
      <c r="AD35" s="580"/>
      <c r="AE35" s="580"/>
      <c r="AF35" s="580"/>
      <c r="AG35" s="134" t="s">
        <v>270</v>
      </c>
    </row>
    <row r="36" spans="1:42" ht="16.149999999999999" customHeight="1">
      <c r="A36" s="374" t="s">
        <v>1508</v>
      </c>
      <c r="B36" s="376" t="s">
        <v>1547</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76" t="s">
        <v>1584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2"/>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589"/>
      <c r="AC40" s="589"/>
      <c r="AD40" s="589"/>
      <c r="AE40" s="589"/>
      <c r="AF40" s="589"/>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1" t="s">
        <v>285</v>
      </c>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590">
        <f>AB35</f>
        <v>0</v>
      </c>
      <c r="AC41" s="590"/>
      <c r="AD41" s="590"/>
      <c r="AE41" s="590"/>
      <c r="AF41" s="590"/>
      <c r="AG41" s="336" t="s">
        <v>270</v>
      </c>
    </row>
    <row r="42" spans="1:42" ht="16.149999999999999" customHeight="1" collapsed="1">
      <c r="A42" s="40"/>
      <c r="B42" s="39" t="s">
        <v>1587</v>
      </c>
      <c r="C42" s="5"/>
      <c r="D42" s="5"/>
      <c r="E42" s="5"/>
      <c r="F42" s="5"/>
      <c r="G42" s="5"/>
      <c r="H42" s="5"/>
      <c r="I42" s="5"/>
      <c r="J42" s="5"/>
      <c r="K42" s="5"/>
      <c r="L42" s="5"/>
      <c r="M42" s="5"/>
      <c r="N42" s="5"/>
      <c r="O42" s="5"/>
      <c r="P42" s="5"/>
      <c r="Q42" s="5"/>
      <c r="R42" s="5"/>
      <c r="S42" s="5"/>
      <c r="T42" s="5"/>
      <c r="U42" s="5"/>
      <c r="V42" s="5"/>
      <c r="W42" s="5"/>
      <c r="X42" s="5"/>
      <c r="Y42" s="5"/>
      <c r="Z42" s="5"/>
      <c r="AA42" s="5"/>
      <c r="AB42" s="584"/>
      <c r="AC42" s="584"/>
      <c r="AD42" s="584"/>
      <c r="AE42" s="584"/>
      <c r="AF42" s="584"/>
      <c r="AG42" s="168" t="s">
        <v>270</v>
      </c>
    </row>
    <row r="43" spans="1:42" ht="16.149999999999999" customHeight="1">
      <c r="A43" s="40"/>
      <c r="B43" s="96" t="s">
        <v>1588</v>
      </c>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586"/>
      <c r="AC43" s="586"/>
      <c r="AD43" s="586"/>
      <c r="AE43" s="586"/>
      <c r="AF43" s="586"/>
      <c r="AG43" s="136" t="s">
        <v>270</v>
      </c>
    </row>
    <row r="44" spans="1:42" ht="16.149999999999999" customHeight="1" thickBot="1">
      <c r="A44" s="86"/>
      <c r="B44" s="77" t="s">
        <v>1589</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585">
        <f>AB40-SUM(AB42:AF43)</f>
        <v>0</v>
      </c>
      <c r="AC44" s="585"/>
      <c r="AD44" s="585"/>
      <c r="AE44" s="585"/>
      <c r="AF44" s="585"/>
      <c r="AG44" s="135" t="s">
        <v>270</v>
      </c>
    </row>
    <row r="45" spans="1:42" ht="16.149999999999999" customHeight="1">
      <c r="A45" s="374" t="s">
        <v>1508</v>
      </c>
      <c r="B45" s="373" t="s">
        <v>1544</v>
      </c>
      <c r="C45" s="373"/>
      <c r="D45" s="37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3"/>
      <c r="B46" s="373" t="s">
        <v>1545</v>
      </c>
      <c r="C46" s="373"/>
      <c r="D46" s="37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4" t="s">
        <v>1508</v>
      </c>
      <c r="B47" s="373" t="s">
        <v>1569</v>
      </c>
      <c r="C47" s="373"/>
      <c r="D47" s="37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5"/>
    </row>
    <row r="48" spans="1:42" ht="16.149999999999999" customHeight="1">
      <c r="A48" s="374" t="s">
        <v>1508</v>
      </c>
      <c r="B48" s="373" t="s">
        <v>1546</v>
      </c>
      <c r="C48" s="373"/>
      <c r="D48" s="37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09"/>
      <c r="B49" s="384"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85" t="s">
        <v>1586</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4" t="s">
        <v>1508</v>
      </c>
      <c r="B51" s="385" t="s">
        <v>1558</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4" t="s">
        <v>1549</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85" t="s">
        <v>1550</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4" t="s">
        <v>1508</v>
      </c>
      <c r="B54" s="384" t="s">
        <v>1582</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4" t="s">
        <v>1583</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57"/>
    </row>
    <row r="57" spans="1:37" ht="16.149999999999999" customHeight="1">
      <c r="A57" s="156" t="s">
        <v>1467</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4" t="s">
        <v>1508</v>
      </c>
      <c r="B58" s="373" t="s">
        <v>1562</v>
      </c>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82"/>
      <c r="AB58" s="382"/>
      <c r="AC58" s="382"/>
      <c r="AD58" s="382"/>
      <c r="AE58" s="382"/>
      <c r="AF58" s="382"/>
      <c r="AG58" s="382"/>
      <c r="AH58" s="382"/>
      <c r="AI58" s="386"/>
      <c r="AJ58" s="387"/>
      <c r="AK58" s="387"/>
    </row>
    <row r="59" spans="1:37" ht="16.149999999999999" customHeight="1">
      <c r="A59" s="383"/>
      <c r="B59" s="373" t="s">
        <v>1563</v>
      </c>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82"/>
      <c r="AB59" s="382"/>
      <c r="AC59" s="382"/>
      <c r="AD59" s="382"/>
      <c r="AE59" s="382"/>
      <c r="AF59" s="382"/>
      <c r="AG59" s="382"/>
      <c r="AH59" s="382"/>
      <c r="AI59" s="386"/>
      <c r="AJ59" s="387"/>
      <c r="AK59" s="387"/>
    </row>
    <row r="60" spans="1:37" ht="16.149999999999999" customHeight="1">
      <c r="A60" s="374" t="s">
        <v>1508</v>
      </c>
      <c r="B60" s="373" t="s">
        <v>1512</v>
      </c>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82"/>
      <c r="AB60" s="382"/>
      <c r="AC60" s="382"/>
      <c r="AD60" s="382"/>
      <c r="AE60" s="382"/>
      <c r="AF60" s="382"/>
      <c r="AG60" s="382"/>
      <c r="AH60" s="382"/>
      <c r="AI60" s="386"/>
      <c r="AJ60" s="387"/>
      <c r="AK60" s="387"/>
    </row>
    <row r="61" spans="1:37" ht="16.149999999999999" customHeight="1">
      <c r="A61" s="403" t="s">
        <v>1508</v>
      </c>
      <c r="B61" s="404" t="s">
        <v>1590</v>
      </c>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5"/>
      <c r="AB61" s="405"/>
      <c r="AC61" s="405"/>
      <c r="AD61" s="405"/>
      <c r="AE61" s="405"/>
      <c r="AF61" s="405"/>
      <c r="AG61" s="405"/>
      <c r="AH61" s="382"/>
      <c r="AI61" s="386"/>
      <c r="AJ61" s="387"/>
      <c r="AK61" s="387"/>
    </row>
    <row r="62" spans="1:37" ht="16.149999999999999" customHeight="1">
      <c r="A62" s="406"/>
      <c r="B62" s="404" t="s">
        <v>1591</v>
      </c>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5"/>
      <c r="AB62" s="405"/>
      <c r="AC62" s="405"/>
      <c r="AD62" s="405"/>
      <c r="AE62" s="405"/>
      <c r="AF62" s="405"/>
      <c r="AG62" s="405"/>
      <c r="AH62" s="382"/>
      <c r="AI62" s="386"/>
      <c r="AJ62" s="387"/>
      <c r="AK62" s="387"/>
    </row>
    <row r="63" spans="1:37" ht="16.149999999999999" customHeight="1">
      <c r="A63" s="407"/>
      <c r="B63" s="404" t="s">
        <v>1592</v>
      </c>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5"/>
      <c r="AB63" s="405"/>
      <c r="AC63" s="405"/>
      <c r="AD63" s="405"/>
      <c r="AE63" s="405"/>
      <c r="AF63" s="405"/>
      <c r="AG63" s="405"/>
      <c r="AH63" s="382"/>
      <c r="AI63" s="386"/>
      <c r="AJ63" s="387"/>
      <c r="AK63" s="387"/>
    </row>
    <row r="64" spans="1:37" ht="16.149999999999999" customHeight="1">
      <c r="A64" s="374" t="s">
        <v>1508</v>
      </c>
      <c r="B64" s="373" t="s">
        <v>1572</v>
      </c>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82"/>
      <c r="AB64" s="382"/>
      <c r="AC64" s="382"/>
      <c r="AD64" s="382"/>
      <c r="AE64" s="382"/>
      <c r="AF64" s="382"/>
      <c r="AG64" s="382"/>
      <c r="AH64" s="382"/>
      <c r="AI64" s="386"/>
      <c r="AJ64" s="387"/>
      <c r="AK64" s="387"/>
    </row>
    <row r="65" spans="1:44" ht="16.149999999999999" customHeight="1">
      <c r="A65" s="383"/>
      <c r="B65" s="373" t="s">
        <v>1573</v>
      </c>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82"/>
      <c r="AB65" s="382"/>
      <c r="AC65" s="382"/>
      <c r="AD65" s="382"/>
      <c r="AE65" s="382"/>
      <c r="AF65" s="382"/>
      <c r="AG65" s="382"/>
      <c r="AH65" s="382"/>
      <c r="AI65" s="386"/>
      <c r="AJ65" s="387"/>
      <c r="AK65" s="387"/>
    </row>
    <row r="66" spans="1:44" ht="16.149999999999999" customHeight="1">
      <c r="A66" s="410" t="s">
        <v>1508</v>
      </c>
      <c r="B66" s="373" t="s">
        <v>1569</v>
      </c>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82"/>
      <c r="AB66" s="382"/>
      <c r="AC66" s="382"/>
      <c r="AD66" s="382"/>
      <c r="AE66" s="382"/>
      <c r="AF66" s="382"/>
      <c r="AG66" s="382"/>
      <c r="AH66" s="382"/>
      <c r="AI66" s="386"/>
      <c r="AJ66" s="387"/>
      <c r="AK66" s="387"/>
    </row>
    <row r="67" spans="1:44" ht="16.149999999999999" customHeight="1">
      <c r="A67" s="411" t="s">
        <v>1525</v>
      </c>
      <c r="B67" s="412"/>
      <c r="C67" s="3"/>
      <c r="D67" s="3"/>
      <c r="E67" s="3"/>
      <c r="F67" s="3"/>
      <c r="G67" s="3"/>
      <c r="H67" s="3"/>
      <c r="I67" s="3"/>
      <c r="J67" s="3"/>
      <c r="K67" s="3"/>
      <c r="L67" s="3"/>
      <c r="M67" s="3"/>
      <c r="N67" s="299"/>
      <c r="O67" s="299"/>
      <c r="P67" s="299"/>
      <c r="Q67" s="299"/>
      <c r="R67" s="299"/>
      <c r="S67" s="299"/>
      <c r="T67" s="299"/>
      <c r="U67" s="299"/>
      <c r="V67" s="299"/>
      <c r="W67" s="299"/>
      <c r="X67" s="299"/>
      <c r="Y67" s="299"/>
      <c r="Z67" s="299"/>
      <c r="AA67" s="326"/>
      <c r="AB67" s="326"/>
      <c r="AC67" s="326"/>
      <c r="AD67" s="326"/>
      <c r="AE67" s="326"/>
      <c r="AF67" s="299"/>
      <c r="AG67" s="261"/>
      <c r="AH67" s="176"/>
      <c r="AR67" s="4"/>
    </row>
    <row r="68" spans="1:44" ht="16.149999999999999" customHeight="1" thickBot="1">
      <c r="A68" s="2" t="s">
        <v>1600</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1593</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588">
        <f>SUM(AB78,AB87,AB96,AB105,AB114)</f>
        <v>0</v>
      </c>
      <c r="AC69" s="588"/>
      <c r="AD69" s="588"/>
      <c r="AE69" s="588"/>
      <c r="AF69" s="588"/>
      <c r="AG69" s="78" t="s">
        <v>289</v>
      </c>
      <c r="AH69" s="28"/>
      <c r="AI69" s="181"/>
    </row>
    <row r="70" spans="1:44" ht="16.149999999999999" customHeight="1">
      <c r="A70" s="1" t="s">
        <v>1594</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587">
        <f t="shared" ref="AB70:AB74" si="0">SUM(AB79,AB88,AB97,AB106,AB115)</f>
        <v>0</v>
      </c>
      <c r="AC70" s="587"/>
      <c r="AD70" s="587"/>
      <c r="AE70" s="587"/>
      <c r="AF70" s="587"/>
      <c r="AG70" s="118" t="s">
        <v>270</v>
      </c>
    </row>
    <row r="71" spans="1:44" ht="16.149999999999999" customHeight="1">
      <c r="A71" s="1" t="s">
        <v>1595</v>
      </c>
      <c r="B71" s="3"/>
      <c r="C71" s="3"/>
      <c r="D71" s="3"/>
      <c r="E71" s="3"/>
      <c r="F71" s="3"/>
      <c r="G71" s="3"/>
      <c r="H71" s="3"/>
      <c r="I71" s="3"/>
      <c r="J71" s="3"/>
      <c r="K71" s="3"/>
      <c r="L71" s="3"/>
      <c r="M71" s="3"/>
      <c r="N71" s="3"/>
      <c r="O71" s="3"/>
      <c r="P71" s="3"/>
      <c r="Q71" s="3"/>
      <c r="R71" s="3"/>
      <c r="S71" s="3"/>
      <c r="T71" s="3"/>
      <c r="U71" s="3"/>
      <c r="V71" s="3"/>
      <c r="W71" s="3"/>
      <c r="X71" s="3"/>
      <c r="Y71" s="3"/>
      <c r="Z71" s="3"/>
      <c r="AA71" s="3"/>
      <c r="AB71" s="587">
        <f t="shared" si="0"/>
        <v>0</v>
      </c>
      <c r="AC71" s="587"/>
      <c r="AD71" s="587"/>
      <c r="AE71" s="587"/>
      <c r="AF71" s="587"/>
      <c r="AG71" s="168" t="s">
        <v>270</v>
      </c>
    </row>
    <row r="72" spans="1:44" ht="16.149999999999999" customHeight="1">
      <c r="A72" s="22" t="s">
        <v>1596</v>
      </c>
      <c r="B72" s="5"/>
      <c r="C72" s="5"/>
      <c r="D72" s="5"/>
      <c r="E72" s="5"/>
      <c r="F72" s="5"/>
      <c r="G72" s="5"/>
      <c r="H72" s="5"/>
      <c r="I72" s="5"/>
      <c r="J72" s="5"/>
      <c r="K72" s="5"/>
      <c r="L72" s="5"/>
      <c r="M72" s="5"/>
      <c r="N72" s="5"/>
      <c r="O72" s="5"/>
      <c r="P72" s="5"/>
      <c r="Q72" s="5"/>
      <c r="R72" s="5"/>
      <c r="S72" s="5"/>
      <c r="T72" s="5"/>
      <c r="U72" s="5"/>
      <c r="V72" s="5"/>
      <c r="W72" s="5"/>
      <c r="X72" s="5"/>
      <c r="Y72" s="5"/>
      <c r="Z72" s="5"/>
      <c r="AA72" s="5"/>
      <c r="AB72" s="583">
        <f>AB71-AB70</f>
        <v>0</v>
      </c>
      <c r="AC72" s="583"/>
      <c r="AD72" s="583"/>
      <c r="AE72" s="583"/>
      <c r="AF72" s="583"/>
      <c r="AG72" s="168" t="s">
        <v>270</v>
      </c>
    </row>
    <row r="73" spans="1:44" ht="16.149999999999999" customHeight="1">
      <c r="A73" s="16"/>
      <c r="B73" s="39" t="s">
        <v>1597</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587">
        <f t="shared" si="0"/>
        <v>0</v>
      </c>
      <c r="AC73" s="587"/>
      <c r="AD73" s="587"/>
      <c r="AE73" s="587"/>
      <c r="AF73" s="587"/>
      <c r="AG73" s="120" t="s">
        <v>270</v>
      </c>
    </row>
    <row r="74" spans="1:44" ht="16.149999999999999" customHeight="1" thickBot="1">
      <c r="A74" s="40"/>
      <c r="B74" s="96" t="s">
        <v>1598</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07">
        <f t="shared" si="0"/>
        <v>0</v>
      </c>
      <c r="AC74" s="607"/>
      <c r="AD74" s="607"/>
      <c r="AE74" s="607"/>
      <c r="AF74" s="607"/>
      <c r="AG74" s="120" t="s">
        <v>291</v>
      </c>
    </row>
    <row r="75" spans="1:44" ht="16.149999999999999" customHeight="1" thickTop="1" thickBot="1">
      <c r="A75" s="86"/>
      <c r="B75" s="97" t="s">
        <v>1599</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08">
        <f>IFERROR(AB74/AB70*100,0)</f>
        <v>0</v>
      </c>
      <c r="AC75" s="608"/>
      <c r="AD75" s="608"/>
      <c r="AE75" s="608"/>
      <c r="AF75" s="608"/>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1601</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605"/>
      <c r="AC78" s="605"/>
      <c r="AD78" s="605"/>
      <c r="AE78" s="605"/>
      <c r="AF78" s="605"/>
      <c r="AG78" s="78" t="s">
        <v>289</v>
      </c>
      <c r="AH78" s="28"/>
      <c r="AI78" s="181"/>
      <c r="AJ78" s="197"/>
    </row>
    <row r="79" spans="1:44" ht="16.149999999999999" customHeight="1">
      <c r="A79" s="401" t="s">
        <v>1602</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84"/>
      <c r="AC79" s="584"/>
      <c r="AD79" s="584"/>
      <c r="AE79" s="584"/>
      <c r="AF79" s="584"/>
      <c r="AG79" s="118" t="s">
        <v>270</v>
      </c>
    </row>
    <row r="80" spans="1:44" ht="16.149999999999999" customHeight="1">
      <c r="A80" s="1" t="s">
        <v>1603</v>
      </c>
      <c r="B80" s="3"/>
      <c r="C80" s="3"/>
      <c r="D80" s="3"/>
      <c r="E80" s="3"/>
      <c r="F80" s="3"/>
      <c r="G80" s="3"/>
      <c r="H80" s="3"/>
      <c r="I80" s="3"/>
      <c r="J80" s="3"/>
      <c r="K80" s="3"/>
      <c r="L80" s="3"/>
      <c r="M80" s="3"/>
      <c r="N80" s="3"/>
      <c r="O80" s="3"/>
      <c r="P80" s="3"/>
      <c r="Q80" s="3"/>
      <c r="R80" s="3"/>
      <c r="S80" s="3"/>
      <c r="T80" s="3"/>
      <c r="U80" s="3"/>
      <c r="V80" s="3"/>
      <c r="W80" s="3"/>
      <c r="X80" s="3"/>
      <c r="Y80" s="3"/>
      <c r="Z80" s="3"/>
      <c r="AA80" s="3"/>
      <c r="AB80" s="604"/>
      <c r="AC80" s="604"/>
      <c r="AD80" s="604"/>
      <c r="AE80" s="604"/>
      <c r="AF80" s="604"/>
      <c r="AG80" s="168" t="s">
        <v>270</v>
      </c>
    </row>
    <row r="81" spans="1:35" ht="16.149999999999999" customHeight="1">
      <c r="A81" s="22" t="s">
        <v>1604</v>
      </c>
      <c r="B81" s="5"/>
      <c r="C81" s="5"/>
      <c r="D81" s="5"/>
      <c r="E81" s="5"/>
      <c r="F81" s="5"/>
      <c r="G81" s="5"/>
      <c r="H81" s="5"/>
      <c r="I81" s="5"/>
      <c r="J81" s="5"/>
      <c r="K81" s="5"/>
      <c r="L81" s="5"/>
      <c r="M81" s="5"/>
      <c r="N81" s="5"/>
      <c r="O81" s="5"/>
      <c r="P81" s="5"/>
      <c r="Q81" s="5"/>
      <c r="R81" s="5"/>
      <c r="S81" s="5"/>
      <c r="T81" s="5"/>
      <c r="U81" s="5"/>
      <c r="V81" s="5"/>
      <c r="W81" s="5"/>
      <c r="X81" s="5"/>
      <c r="Y81" s="5"/>
      <c r="Z81" s="5"/>
      <c r="AA81" s="5"/>
      <c r="AB81" s="606">
        <f>AB80-AB79</f>
        <v>0</v>
      </c>
      <c r="AC81" s="606"/>
      <c r="AD81" s="606"/>
      <c r="AE81" s="606"/>
      <c r="AF81" s="606"/>
      <c r="AG81" s="168" t="s">
        <v>270</v>
      </c>
    </row>
    <row r="82" spans="1:35" ht="16.149999999999999" customHeight="1">
      <c r="A82" s="16"/>
      <c r="B82" s="39" t="s">
        <v>1605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84"/>
      <c r="AC82" s="584"/>
      <c r="AD82" s="584"/>
      <c r="AE82" s="584"/>
      <c r="AF82" s="584"/>
      <c r="AG82" s="120" t="s">
        <v>270</v>
      </c>
    </row>
    <row r="83" spans="1:35" ht="16.149999999999999" customHeight="1" thickBot="1">
      <c r="A83" s="40"/>
      <c r="B83" s="96" t="s">
        <v>1606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07">
        <f>AB81-AB82</f>
        <v>0</v>
      </c>
      <c r="AC83" s="607"/>
      <c r="AD83" s="607"/>
      <c r="AE83" s="607"/>
      <c r="AF83" s="607"/>
      <c r="AG83" s="120" t="s">
        <v>291</v>
      </c>
    </row>
    <row r="84" spans="1:35" ht="16.350000000000001" customHeight="1" thickTop="1" thickBot="1">
      <c r="A84" s="86"/>
      <c r="B84" s="97" t="s">
        <v>1607</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602">
        <f>IFERROR(AB83/AB79*100,0)</f>
        <v>0</v>
      </c>
      <c r="AC84" s="602"/>
      <c r="AD84" s="602"/>
      <c r="AE84" s="602"/>
      <c r="AF84" s="602"/>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623"/>
      <c r="AB86" s="623"/>
      <c r="AC86" s="623"/>
      <c r="AD86" s="623"/>
      <c r="AE86" s="623"/>
      <c r="AF86" s="623"/>
      <c r="AG86" s="623"/>
      <c r="AH86" s="94"/>
      <c r="AI86" s="195"/>
    </row>
    <row r="87" spans="1:35" ht="16.149999999999999" customHeight="1">
      <c r="A87" s="107" t="s">
        <v>1608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05"/>
      <c r="AC87" s="605"/>
      <c r="AD87" s="605"/>
      <c r="AE87" s="605"/>
      <c r="AF87" s="605"/>
      <c r="AG87" s="78" t="s">
        <v>289</v>
      </c>
      <c r="AH87" s="28"/>
      <c r="AI87" s="181"/>
    </row>
    <row r="88" spans="1:35" ht="16.149999999999999" customHeight="1">
      <c r="A88" s="401" t="s">
        <v>1609</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84"/>
      <c r="AC88" s="584"/>
      <c r="AD88" s="584"/>
      <c r="AE88" s="584"/>
      <c r="AF88" s="584"/>
      <c r="AG88" s="118" t="s">
        <v>270</v>
      </c>
    </row>
    <row r="89" spans="1:35" ht="16.149999999999999" customHeight="1">
      <c r="A89" s="1" t="s">
        <v>1610</v>
      </c>
      <c r="B89" s="3"/>
      <c r="C89" s="3"/>
      <c r="D89" s="3"/>
      <c r="E89" s="3"/>
      <c r="F89" s="3"/>
      <c r="G89" s="3"/>
      <c r="H89" s="3"/>
      <c r="I89" s="3"/>
      <c r="J89" s="3"/>
      <c r="K89" s="3"/>
      <c r="L89" s="3"/>
      <c r="M89" s="3"/>
      <c r="N89" s="3"/>
      <c r="O89" s="3"/>
      <c r="P89" s="3"/>
      <c r="Q89" s="3"/>
      <c r="R89" s="3"/>
      <c r="S89" s="3"/>
      <c r="T89" s="3"/>
      <c r="U89" s="3"/>
      <c r="V89" s="3"/>
      <c r="W89" s="3"/>
      <c r="X89" s="3"/>
      <c r="Y89" s="3"/>
      <c r="Z89" s="3"/>
      <c r="AA89" s="3"/>
      <c r="AB89" s="604"/>
      <c r="AC89" s="604"/>
      <c r="AD89" s="604"/>
      <c r="AE89" s="604"/>
      <c r="AF89" s="604"/>
      <c r="AG89" s="168" t="s">
        <v>270</v>
      </c>
    </row>
    <row r="90" spans="1:35" ht="16.149999999999999" customHeight="1">
      <c r="A90" s="22" t="s">
        <v>1611</v>
      </c>
      <c r="B90" s="5"/>
      <c r="C90" s="5"/>
      <c r="D90" s="5"/>
      <c r="E90" s="5"/>
      <c r="F90" s="5"/>
      <c r="G90" s="5"/>
      <c r="H90" s="5"/>
      <c r="I90" s="5"/>
      <c r="J90" s="5"/>
      <c r="K90" s="5"/>
      <c r="L90" s="5"/>
      <c r="M90" s="5"/>
      <c r="N90" s="5"/>
      <c r="O90" s="5"/>
      <c r="P90" s="5"/>
      <c r="Q90" s="5"/>
      <c r="R90" s="5"/>
      <c r="S90" s="5"/>
      <c r="T90" s="5"/>
      <c r="U90" s="5"/>
      <c r="V90" s="5"/>
      <c r="W90" s="5"/>
      <c r="X90" s="5"/>
      <c r="Y90" s="5"/>
      <c r="Z90" s="5"/>
      <c r="AA90" s="5"/>
      <c r="AB90" s="606">
        <f>AB89-AB88</f>
        <v>0</v>
      </c>
      <c r="AC90" s="606"/>
      <c r="AD90" s="606"/>
      <c r="AE90" s="606"/>
      <c r="AF90" s="606"/>
      <c r="AG90" s="168" t="s">
        <v>270</v>
      </c>
    </row>
    <row r="91" spans="1:35" ht="16.149999999999999" customHeight="1">
      <c r="A91" s="16"/>
      <c r="B91" s="39" t="s">
        <v>1612</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84"/>
      <c r="AC91" s="584"/>
      <c r="AD91" s="584"/>
      <c r="AE91" s="584"/>
      <c r="AF91" s="584"/>
      <c r="AG91" s="120" t="s">
        <v>270</v>
      </c>
    </row>
    <row r="92" spans="1:35" ht="16.149999999999999" customHeight="1" thickBot="1">
      <c r="A92" s="40"/>
      <c r="B92" s="96" t="s">
        <v>1613</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07">
        <f>AB90-AB91</f>
        <v>0</v>
      </c>
      <c r="AC92" s="607"/>
      <c r="AD92" s="607"/>
      <c r="AE92" s="607"/>
      <c r="AF92" s="607"/>
      <c r="AG92" s="120" t="s">
        <v>291</v>
      </c>
    </row>
    <row r="93" spans="1:35" ht="16.350000000000001" customHeight="1" thickTop="1" thickBot="1">
      <c r="A93" s="86"/>
      <c r="B93" s="97" t="s">
        <v>1614</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02">
        <f>IFERROR(AB92/AB88*100,0)</f>
        <v>0</v>
      </c>
      <c r="AC93" s="602"/>
      <c r="AD93" s="602"/>
      <c r="AE93" s="602"/>
      <c r="AF93" s="602"/>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623"/>
      <c r="AB95" s="623"/>
      <c r="AC95" s="623"/>
      <c r="AD95" s="623"/>
      <c r="AE95" s="623"/>
      <c r="AF95" s="623"/>
      <c r="AG95" s="623"/>
      <c r="AH95" s="94"/>
      <c r="AI95" s="195"/>
    </row>
    <row r="96" spans="1:35" ht="16.149999999999999" customHeight="1">
      <c r="A96" s="107" t="s">
        <v>1615</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05"/>
      <c r="AC96" s="605"/>
      <c r="AD96" s="605"/>
      <c r="AE96" s="605"/>
      <c r="AF96" s="605"/>
      <c r="AG96" s="78" t="s">
        <v>289</v>
      </c>
      <c r="AH96" s="28"/>
      <c r="AI96" s="181"/>
    </row>
    <row r="97" spans="1:35" ht="16.149999999999999" customHeight="1">
      <c r="A97" s="401" t="s">
        <v>1616</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84"/>
      <c r="AC97" s="584"/>
      <c r="AD97" s="584"/>
      <c r="AE97" s="584"/>
      <c r="AF97" s="584"/>
      <c r="AG97" s="118" t="s">
        <v>270</v>
      </c>
    </row>
    <row r="98" spans="1:35" ht="16.149999999999999" customHeight="1">
      <c r="A98" s="1" t="s">
        <v>1617</v>
      </c>
      <c r="B98" s="3"/>
      <c r="C98" s="3"/>
      <c r="D98" s="3"/>
      <c r="E98" s="3"/>
      <c r="F98" s="3"/>
      <c r="G98" s="3"/>
      <c r="H98" s="3"/>
      <c r="I98" s="3"/>
      <c r="J98" s="3"/>
      <c r="K98" s="3"/>
      <c r="L98" s="3"/>
      <c r="M98" s="3"/>
      <c r="N98" s="3"/>
      <c r="O98" s="3"/>
      <c r="P98" s="3"/>
      <c r="Q98" s="3"/>
      <c r="R98" s="3"/>
      <c r="S98" s="3"/>
      <c r="T98" s="3"/>
      <c r="U98" s="3"/>
      <c r="V98" s="3"/>
      <c r="W98" s="3"/>
      <c r="X98" s="3"/>
      <c r="Y98" s="3"/>
      <c r="Z98" s="3"/>
      <c r="AA98" s="3"/>
      <c r="AB98" s="604"/>
      <c r="AC98" s="604"/>
      <c r="AD98" s="604"/>
      <c r="AE98" s="604"/>
      <c r="AF98" s="604"/>
      <c r="AG98" s="168" t="s">
        <v>270</v>
      </c>
    </row>
    <row r="99" spans="1:35" ht="16.149999999999999" customHeight="1">
      <c r="A99" s="22" t="s">
        <v>1618</v>
      </c>
      <c r="B99" s="5"/>
      <c r="C99" s="5"/>
      <c r="D99" s="5"/>
      <c r="E99" s="5"/>
      <c r="F99" s="5"/>
      <c r="G99" s="5"/>
      <c r="H99" s="5"/>
      <c r="I99" s="5"/>
      <c r="J99" s="5"/>
      <c r="K99" s="5"/>
      <c r="L99" s="5"/>
      <c r="M99" s="5"/>
      <c r="N99" s="5"/>
      <c r="O99" s="5"/>
      <c r="P99" s="5"/>
      <c r="Q99" s="5"/>
      <c r="R99" s="5"/>
      <c r="S99" s="5"/>
      <c r="T99" s="5"/>
      <c r="U99" s="5"/>
      <c r="V99" s="5"/>
      <c r="W99" s="5"/>
      <c r="X99" s="5"/>
      <c r="Y99" s="5"/>
      <c r="Z99" s="5"/>
      <c r="AA99" s="5"/>
      <c r="AB99" s="606">
        <f>AB98-AB97</f>
        <v>0</v>
      </c>
      <c r="AC99" s="606"/>
      <c r="AD99" s="606"/>
      <c r="AE99" s="606"/>
      <c r="AF99" s="606"/>
      <c r="AG99" s="168" t="s">
        <v>270</v>
      </c>
    </row>
    <row r="100" spans="1:35" ht="16.149999999999999" customHeight="1">
      <c r="A100" s="16"/>
      <c r="B100" s="39" t="s">
        <v>1619</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4"/>
      <c r="AC100" s="584"/>
      <c r="AD100" s="584"/>
      <c r="AE100" s="584"/>
      <c r="AF100" s="584"/>
      <c r="AG100" s="120" t="s">
        <v>270</v>
      </c>
    </row>
    <row r="101" spans="1:35" ht="16.350000000000001" customHeight="1" thickBot="1">
      <c r="A101" s="40"/>
      <c r="B101" s="96" t="s">
        <v>1620</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07">
        <f>AB99-AB100</f>
        <v>0</v>
      </c>
      <c r="AC101" s="607"/>
      <c r="AD101" s="607"/>
      <c r="AE101" s="607"/>
      <c r="AF101" s="607"/>
      <c r="AG101" s="120" t="s">
        <v>291</v>
      </c>
    </row>
    <row r="102" spans="1:35" ht="16.350000000000001" customHeight="1" thickTop="1" thickBot="1">
      <c r="A102" s="86"/>
      <c r="B102" s="97" t="s">
        <v>1621</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2">
        <f>IFERROR(AB101/AB97*100,0)</f>
        <v>0</v>
      </c>
      <c r="AC102" s="602"/>
      <c r="AD102" s="602"/>
      <c r="AE102" s="602"/>
      <c r="AF102" s="602"/>
      <c r="AG102" s="154" t="s">
        <v>292</v>
      </c>
    </row>
    <row r="103" spans="1:35" ht="16.350000000000001" customHeight="1"/>
    <row r="104" spans="1:35" ht="16.350000000000001" customHeight="1" thickBot="1">
      <c r="A104" s="624" t="s">
        <v>317</v>
      </c>
      <c r="B104" s="624"/>
      <c r="C104" s="624"/>
      <c r="D104" s="624"/>
      <c r="E104" s="624"/>
      <c r="F104" s="624"/>
      <c r="G104" s="624"/>
      <c r="H104" s="624"/>
      <c r="I104" s="624"/>
      <c r="J104" s="624"/>
      <c r="K104" s="624"/>
      <c r="L104" s="624"/>
      <c r="M104" s="624"/>
      <c r="N104" s="624"/>
      <c r="O104" s="624"/>
      <c r="P104" s="624"/>
      <c r="Q104" s="624"/>
      <c r="R104" s="624"/>
      <c r="S104" s="624"/>
      <c r="T104" s="624"/>
      <c r="U104" s="624"/>
      <c r="V104" s="624"/>
      <c r="W104" s="624"/>
      <c r="X104" s="624"/>
      <c r="Y104" s="624"/>
      <c r="Z104" s="624"/>
      <c r="AA104" s="624"/>
      <c r="AB104" s="624"/>
      <c r="AC104" s="624"/>
      <c r="AD104" s="624"/>
      <c r="AE104" s="624"/>
      <c r="AF104" s="624"/>
      <c r="AG104" s="624"/>
      <c r="AH104" s="94"/>
      <c r="AI104" s="195"/>
    </row>
    <row r="105" spans="1:35" ht="16.350000000000001" customHeight="1">
      <c r="A105" s="107" t="s">
        <v>1622</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05"/>
      <c r="AC105" s="605"/>
      <c r="AD105" s="605"/>
      <c r="AE105" s="605"/>
      <c r="AF105" s="605"/>
      <c r="AG105" s="78" t="s">
        <v>289</v>
      </c>
      <c r="AH105" s="28"/>
      <c r="AI105" s="181"/>
    </row>
    <row r="106" spans="1:35" ht="16.350000000000001" customHeight="1">
      <c r="A106" s="401" t="s">
        <v>1623</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84"/>
      <c r="AC106" s="584"/>
      <c r="AD106" s="584"/>
      <c r="AE106" s="584"/>
      <c r="AF106" s="584"/>
      <c r="AG106" s="118" t="s">
        <v>270</v>
      </c>
    </row>
    <row r="107" spans="1:35" ht="16.350000000000001" customHeight="1">
      <c r="A107" s="1" t="s">
        <v>1624</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4"/>
      <c r="AC107" s="604"/>
      <c r="AD107" s="604"/>
      <c r="AE107" s="604"/>
      <c r="AF107" s="604"/>
      <c r="AG107" s="168" t="s">
        <v>270</v>
      </c>
    </row>
    <row r="108" spans="1:35" ht="16.350000000000001" customHeight="1">
      <c r="A108" s="22" t="s">
        <v>1625</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06">
        <f>AB107-AB106</f>
        <v>0</v>
      </c>
      <c r="AC108" s="606"/>
      <c r="AD108" s="606"/>
      <c r="AE108" s="606"/>
      <c r="AF108" s="606"/>
      <c r="AG108" s="168" t="s">
        <v>270</v>
      </c>
    </row>
    <row r="109" spans="1:35" ht="16.350000000000001" customHeight="1">
      <c r="A109" s="16"/>
      <c r="B109" s="39" t="s">
        <v>1626</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4"/>
      <c r="AC109" s="584"/>
      <c r="AD109" s="584"/>
      <c r="AE109" s="584"/>
      <c r="AF109" s="584"/>
      <c r="AG109" s="120" t="s">
        <v>270</v>
      </c>
    </row>
    <row r="110" spans="1:35" ht="16.350000000000001" customHeight="1" thickBot="1">
      <c r="A110" s="40"/>
      <c r="B110" s="96" t="s">
        <v>1627</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07">
        <f>AB108-AB109</f>
        <v>0</v>
      </c>
      <c r="AC110" s="607"/>
      <c r="AD110" s="607"/>
      <c r="AE110" s="607"/>
      <c r="AF110" s="607"/>
      <c r="AG110" s="120" t="s">
        <v>291</v>
      </c>
    </row>
    <row r="111" spans="1:35" ht="16.350000000000001" customHeight="1" thickTop="1" thickBot="1">
      <c r="A111" s="86"/>
      <c r="B111" s="97" t="s">
        <v>1628</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2">
        <f>IFERROR(AB110/AB106*100,0)</f>
        <v>0</v>
      </c>
      <c r="AC111" s="602"/>
      <c r="AD111" s="602"/>
      <c r="AE111" s="602"/>
      <c r="AF111" s="602"/>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23"/>
      <c r="AB113" s="623"/>
      <c r="AC113" s="623"/>
      <c r="AD113" s="623"/>
      <c r="AE113" s="623"/>
      <c r="AF113" s="623"/>
      <c r="AG113" s="623"/>
      <c r="AH113" s="94"/>
      <c r="AI113" s="195"/>
    </row>
    <row r="114" spans="1:36" ht="16.149999999999999" customHeight="1">
      <c r="A114" s="107" t="s">
        <v>1629</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05"/>
      <c r="AC114" s="605"/>
      <c r="AD114" s="605"/>
      <c r="AE114" s="605"/>
      <c r="AF114" s="605"/>
      <c r="AG114" s="78" t="s">
        <v>289</v>
      </c>
      <c r="AH114" s="28"/>
      <c r="AI114" s="181"/>
      <c r="AJ114" s="198"/>
    </row>
    <row r="115" spans="1:36" ht="16.149999999999999" customHeight="1">
      <c r="A115" s="401" t="s">
        <v>1635</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84"/>
      <c r="AC115" s="584"/>
      <c r="AD115" s="584"/>
      <c r="AE115" s="584"/>
      <c r="AF115" s="584"/>
      <c r="AG115" s="118" t="s">
        <v>270</v>
      </c>
      <c r="AJ115" s="198"/>
    </row>
    <row r="116" spans="1:36" ht="16.149999999999999" customHeight="1">
      <c r="A116" s="1" t="s">
        <v>1630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04"/>
      <c r="AC116" s="604"/>
      <c r="AD116" s="604"/>
      <c r="AE116" s="604"/>
      <c r="AF116" s="604"/>
      <c r="AG116" s="168" t="s">
        <v>270</v>
      </c>
      <c r="AJ116" s="198"/>
    </row>
    <row r="117" spans="1:36" ht="16.149999999999999" customHeight="1">
      <c r="A117" s="22" t="s">
        <v>1631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06">
        <f>AB116-AB115</f>
        <v>0</v>
      </c>
      <c r="AC117" s="606"/>
      <c r="AD117" s="606"/>
      <c r="AE117" s="606"/>
      <c r="AF117" s="606"/>
      <c r="AG117" s="168" t="s">
        <v>270</v>
      </c>
      <c r="AJ117" s="198"/>
    </row>
    <row r="118" spans="1:36" ht="16.149999999999999" customHeight="1">
      <c r="A118" s="16"/>
      <c r="B118" s="39" t="s">
        <v>1632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4"/>
      <c r="AC118" s="584"/>
      <c r="AD118" s="584"/>
      <c r="AE118" s="584"/>
      <c r="AF118" s="584"/>
      <c r="AG118" s="120" t="s">
        <v>270</v>
      </c>
      <c r="AJ118" s="198"/>
    </row>
    <row r="119" spans="1:36" ht="16.149999999999999" customHeight="1" thickBot="1">
      <c r="A119" s="40"/>
      <c r="B119" s="96" t="s">
        <v>1633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07">
        <f>AB117-AB118</f>
        <v>0</v>
      </c>
      <c r="AC119" s="607"/>
      <c r="AD119" s="607"/>
      <c r="AE119" s="607"/>
      <c r="AF119" s="607"/>
      <c r="AG119" s="120" t="s">
        <v>291</v>
      </c>
      <c r="AJ119" s="198"/>
    </row>
    <row r="120" spans="1:36" ht="16.350000000000001" customHeight="1" thickTop="1" thickBot="1">
      <c r="A120" s="86"/>
      <c r="B120" s="97" t="s">
        <v>1634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2">
        <f>IFERROR(AB119/AB115*100,0)</f>
        <v>0</v>
      </c>
      <c r="AC120" s="602"/>
      <c r="AD120" s="602"/>
      <c r="AE120" s="602"/>
      <c r="AF120" s="602"/>
      <c r="AG120" s="154" t="s">
        <v>292</v>
      </c>
    </row>
    <row r="121" spans="1:36" ht="16.350000000000001" customHeight="1"/>
    <row r="122" spans="1:36" ht="16.350000000000001" customHeight="1">
      <c r="A122" s="63" t="s">
        <v>1643</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21"/>
      <c r="AB123" s="621"/>
      <c r="AC123" s="621"/>
      <c r="AD123" s="621"/>
      <c r="AE123" s="621"/>
      <c r="AF123" s="621"/>
      <c r="AG123" s="621"/>
      <c r="AH123" s="94"/>
      <c r="AI123" s="195"/>
    </row>
    <row r="124" spans="1:36" ht="16.149999999999999" customHeight="1">
      <c r="A124" s="106" t="s">
        <v>1636</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622"/>
      <c r="AC124" s="622"/>
      <c r="AD124" s="622"/>
      <c r="AE124" s="622"/>
      <c r="AF124" s="622"/>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597"/>
      <c r="AC125" s="597"/>
      <c r="AD125" s="597"/>
      <c r="AE125" s="597"/>
      <c r="AF125" s="597"/>
      <c r="AG125" s="112" t="s">
        <v>270</v>
      </c>
      <c r="AH125" s="28"/>
      <c r="AI125" s="181"/>
    </row>
    <row r="126" spans="1:36" ht="16.149999999999999" customHeight="1" collapsed="1">
      <c r="A126" s="402" t="s">
        <v>1637</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597"/>
      <c r="AC126" s="597"/>
      <c r="AD126" s="597"/>
      <c r="AE126" s="597"/>
      <c r="AF126" s="597"/>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598"/>
      <c r="AC127" s="598"/>
      <c r="AD127" s="598"/>
      <c r="AE127" s="598"/>
      <c r="AF127" s="598"/>
      <c r="AG127" s="124" t="s">
        <v>270</v>
      </c>
    </row>
    <row r="128" spans="1:36" ht="16.149999999999999" customHeight="1" collapsed="1">
      <c r="A128" s="95" t="s">
        <v>1638</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597"/>
      <c r="AC128" s="597"/>
      <c r="AD128" s="597"/>
      <c r="AE128" s="597"/>
      <c r="AF128" s="597"/>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03">
        <f>AB127-AB125</f>
        <v>0</v>
      </c>
      <c r="AC129" s="603"/>
      <c r="AD129" s="603"/>
      <c r="AE129" s="603"/>
      <c r="AF129" s="603"/>
      <c r="AG129" s="124" t="s">
        <v>270</v>
      </c>
    </row>
    <row r="130" spans="1:35" ht="16.149999999999999" customHeight="1" collapsed="1">
      <c r="A130" s="99" t="s">
        <v>1639</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03">
        <f>AB128-AB126</f>
        <v>0</v>
      </c>
      <c r="AC130" s="603"/>
      <c r="AD130" s="603"/>
      <c r="AE130" s="603"/>
      <c r="AF130" s="603"/>
      <c r="AG130" s="124" t="s">
        <v>270</v>
      </c>
    </row>
    <row r="131" spans="1:35" ht="16.149999999999999" customHeight="1">
      <c r="A131" s="88"/>
      <c r="B131" s="89" t="s">
        <v>1640</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597"/>
      <c r="AC131" s="597"/>
      <c r="AD131" s="597"/>
      <c r="AE131" s="597"/>
      <c r="AF131" s="597"/>
      <c r="AG131" s="127" t="s">
        <v>270</v>
      </c>
    </row>
    <row r="132" spans="1:35" ht="16.149999999999999" customHeight="1" thickBot="1">
      <c r="A132" s="90"/>
      <c r="B132" s="101" t="s">
        <v>1641</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607">
        <f>AB130-AB131</f>
        <v>0</v>
      </c>
      <c r="AC132" s="607"/>
      <c r="AD132" s="607"/>
      <c r="AE132" s="607"/>
      <c r="AF132" s="607"/>
      <c r="AG132" s="127" t="s">
        <v>291</v>
      </c>
    </row>
    <row r="133" spans="1:35" ht="16.350000000000001" customHeight="1" thickTop="1" thickBot="1">
      <c r="A133" s="91"/>
      <c r="B133" s="102" t="s">
        <v>1642</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602">
        <f>IFERROR(AB132/AB126*100,0)</f>
        <v>0</v>
      </c>
      <c r="AC133" s="602"/>
      <c r="AD133" s="602"/>
      <c r="AE133" s="602"/>
      <c r="AF133" s="602"/>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21"/>
      <c r="AB135" s="621"/>
      <c r="AC135" s="621"/>
      <c r="AD135" s="621"/>
      <c r="AE135" s="621"/>
      <c r="AF135" s="621"/>
      <c r="AG135" s="621"/>
      <c r="AH135" s="94"/>
      <c r="AI135" s="195"/>
    </row>
    <row r="136" spans="1:35" ht="16.149999999999999" customHeight="1">
      <c r="A136" s="106" t="s">
        <v>1644</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622"/>
      <c r="AC136" s="622"/>
      <c r="AD136" s="622"/>
      <c r="AE136" s="622"/>
      <c r="AF136" s="622"/>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597"/>
      <c r="AC137" s="597"/>
      <c r="AD137" s="597"/>
      <c r="AE137" s="597"/>
      <c r="AF137" s="597"/>
      <c r="AG137" s="112" t="s">
        <v>270</v>
      </c>
      <c r="AH137" s="28"/>
      <c r="AI137" s="181"/>
    </row>
    <row r="138" spans="1:35" ht="16.149999999999999" customHeight="1" collapsed="1">
      <c r="A138" s="95" t="s">
        <v>1650</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597"/>
      <c r="AC138" s="597"/>
      <c r="AD138" s="597"/>
      <c r="AE138" s="597"/>
      <c r="AF138" s="597"/>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598"/>
      <c r="AC139" s="598"/>
      <c r="AD139" s="598"/>
      <c r="AE139" s="598"/>
      <c r="AF139" s="598"/>
      <c r="AG139" s="124" t="s">
        <v>270</v>
      </c>
    </row>
    <row r="140" spans="1:35" ht="16.149999999999999" customHeight="1" collapsed="1">
      <c r="A140" s="95" t="s">
        <v>1645</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97"/>
      <c r="AC140" s="597"/>
      <c r="AD140" s="597"/>
      <c r="AE140" s="597"/>
      <c r="AF140" s="597"/>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03">
        <f>AB139-AB137</f>
        <v>0</v>
      </c>
      <c r="AC141" s="603"/>
      <c r="AD141" s="603"/>
      <c r="AE141" s="603"/>
      <c r="AF141" s="603"/>
      <c r="AG141" s="124" t="s">
        <v>270</v>
      </c>
    </row>
    <row r="142" spans="1:35" ht="16.149999999999999" customHeight="1" collapsed="1">
      <c r="A142" s="99" t="s">
        <v>1646</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03">
        <f>AB140-AB138</f>
        <v>0</v>
      </c>
      <c r="AC142" s="603"/>
      <c r="AD142" s="603"/>
      <c r="AE142" s="603"/>
      <c r="AF142" s="603"/>
      <c r="AG142" s="124" t="s">
        <v>270</v>
      </c>
    </row>
    <row r="143" spans="1:35" ht="16.149999999999999" customHeight="1">
      <c r="A143" s="88"/>
      <c r="B143" s="89" t="s">
        <v>1647</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597"/>
      <c r="AC143" s="597"/>
      <c r="AD143" s="597"/>
      <c r="AE143" s="597"/>
      <c r="AF143" s="597"/>
      <c r="AG143" s="127" t="s">
        <v>270</v>
      </c>
    </row>
    <row r="144" spans="1:35" ht="16.149999999999999" customHeight="1" thickBot="1">
      <c r="A144" s="90"/>
      <c r="B144" s="101" t="s">
        <v>1648</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607">
        <f>AB142-AB143</f>
        <v>0</v>
      </c>
      <c r="AC144" s="607"/>
      <c r="AD144" s="607"/>
      <c r="AE144" s="607"/>
      <c r="AF144" s="607"/>
      <c r="AG144" s="127" t="s">
        <v>291</v>
      </c>
    </row>
    <row r="145" spans="1:36" ht="16.350000000000001" customHeight="1" thickTop="1" thickBot="1">
      <c r="A145" s="91"/>
      <c r="B145" s="102" t="s">
        <v>1649</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602">
        <f>IFERROR(AB144/AB138*100,0)</f>
        <v>0</v>
      </c>
      <c r="AC145" s="602"/>
      <c r="AD145" s="602"/>
      <c r="AE145" s="602"/>
      <c r="AF145" s="602"/>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1651</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620"/>
      <c r="K150" s="620"/>
      <c r="L150" s="620"/>
      <c r="M150" s="620"/>
      <c r="N150" s="620"/>
      <c r="O150" s="620"/>
      <c r="P150" s="620"/>
      <c r="Q150" s="620"/>
      <c r="R150" s="620"/>
      <c r="S150" s="620"/>
      <c r="T150" s="620"/>
      <c r="U150" s="620"/>
      <c r="V150" s="620"/>
      <c r="W150" s="620"/>
      <c r="X150" s="620"/>
      <c r="Y150" s="620"/>
      <c r="Z150" s="620"/>
      <c r="AA150" s="620"/>
      <c r="AB150" s="620"/>
      <c r="AC150" s="620"/>
      <c r="AD150" s="620"/>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1652</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617"/>
      <c r="D153" s="617"/>
      <c r="E153" s="617"/>
      <c r="F153" s="617"/>
      <c r="G153" s="617"/>
      <c r="H153" s="617"/>
      <c r="I153" s="617"/>
      <c r="J153" s="617"/>
      <c r="K153" s="617"/>
      <c r="L153" s="617"/>
      <c r="M153" s="617"/>
      <c r="N153" s="617"/>
      <c r="O153" s="617"/>
      <c r="P153" s="617"/>
      <c r="Q153" s="617"/>
      <c r="R153" s="617"/>
      <c r="S153" s="617"/>
      <c r="T153" s="617"/>
      <c r="U153" s="617"/>
      <c r="V153" s="617"/>
      <c r="W153" s="617"/>
      <c r="X153" s="617"/>
      <c r="Y153" s="617"/>
      <c r="Z153" s="617"/>
      <c r="AA153" s="617"/>
      <c r="AB153" s="617"/>
      <c r="AC153" s="617"/>
      <c r="AD153" s="617"/>
      <c r="AE153" s="617"/>
      <c r="AF153" s="617"/>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618" t="s">
        <v>335</v>
      </c>
      <c r="B156" s="618"/>
      <c r="C156" s="618"/>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c r="AA156" s="618"/>
      <c r="AB156" s="618"/>
      <c r="AC156" s="618"/>
      <c r="AD156" s="618"/>
      <c r="AE156" s="618"/>
      <c r="AF156" s="618"/>
      <c r="AG156" s="618"/>
      <c r="AH156" s="105"/>
      <c r="AI156" s="199"/>
    </row>
    <row r="157" spans="1:36" ht="15" customHeight="1">
      <c r="A157" s="618"/>
      <c r="B157" s="618"/>
      <c r="C157" s="618"/>
      <c r="D157" s="618"/>
      <c r="E157" s="618"/>
      <c r="F157" s="618"/>
      <c r="G157" s="618"/>
      <c r="H157" s="618"/>
      <c r="I157" s="618"/>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8"/>
      <c r="AH157" s="105"/>
      <c r="AI157" s="199"/>
    </row>
    <row r="158" spans="1:36" ht="15" customHeight="1">
      <c r="A158" s="3"/>
      <c r="B158" s="3"/>
      <c r="C158" s="3" t="s">
        <v>15</v>
      </c>
      <c r="D158" s="3"/>
      <c r="E158" s="619"/>
      <c r="F158" s="619"/>
      <c r="G158" s="3" t="s">
        <v>16</v>
      </c>
      <c r="H158" s="619"/>
      <c r="I158" s="619"/>
      <c r="J158" s="3" t="s">
        <v>264</v>
      </c>
      <c r="K158" s="619"/>
      <c r="L158" s="619"/>
      <c r="M158" s="3" t="s">
        <v>18</v>
      </c>
      <c r="N158" s="3"/>
      <c r="O158" s="3"/>
      <c r="P158" s="3" t="s">
        <v>336</v>
      </c>
      <c r="Q158" s="3"/>
      <c r="R158" s="3"/>
      <c r="S158" s="3"/>
      <c r="T158" s="620"/>
      <c r="U158" s="620"/>
      <c r="V158" s="620"/>
      <c r="W158" s="620"/>
      <c r="X158" s="620"/>
      <c r="Y158" s="620"/>
      <c r="Z158" s="620"/>
      <c r="AA158" s="620"/>
      <c r="AB158" s="620"/>
      <c r="AC158" s="620"/>
      <c r="AD158" s="620"/>
      <c r="AE158" s="620"/>
      <c r="AF158" s="620"/>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s>
  <phoneticPr fontId="1"/>
  <conditionalFormatting sqref="AA57:AE57">
    <cfRule type="containsText" dxfId="33" priority="2" operator="containsText" text="問題あり">
      <formula>NOT(ISERROR(SEARCH("問題あり",AA57)))</formula>
    </cfRule>
  </conditionalFormatting>
  <conditionalFormatting sqref="AA67:AE67">
    <cfRule type="containsText" dxfId="32"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AV170" sqref="AV170"/>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576" t="s">
        <v>339</v>
      </c>
      <c r="B2" s="576"/>
      <c r="C2" s="576"/>
      <c r="D2" s="576"/>
      <c r="E2" s="576"/>
      <c r="F2" s="576"/>
      <c r="G2" s="576"/>
      <c r="H2" s="576"/>
      <c r="I2" s="576"/>
      <c r="J2" s="576"/>
      <c r="K2" s="576"/>
      <c r="L2" s="576"/>
      <c r="M2" s="576"/>
      <c r="N2" s="576"/>
      <c r="O2" s="576"/>
      <c r="P2" s="576"/>
      <c r="Q2" s="576"/>
      <c r="R2" s="576"/>
      <c r="S2" s="577"/>
      <c r="T2" s="577"/>
      <c r="U2" s="625" t="s">
        <v>256</v>
      </c>
      <c r="V2" s="625"/>
      <c r="W2" s="625"/>
      <c r="X2" s="625"/>
      <c r="Y2" s="625"/>
      <c r="Z2" s="625"/>
      <c r="AA2" s="625"/>
      <c r="AB2" s="625"/>
      <c r="AC2" s="625"/>
      <c r="AD2" s="625"/>
      <c r="AE2" s="625"/>
      <c r="AF2" s="625"/>
      <c r="AG2" s="625"/>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599" t="s">
        <v>257</v>
      </c>
      <c r="R4" s="599"/>
      <c r="S4" s="599"/>
      <c r="T4" s="599"/>
      <c r="U4" s="599"/>
      <c r="V4" s="629" t="str">
        <f>IF('様式95_外来・在宅ベースアップ評価料（Ⅰ）'!H5=0,"",'様式95_外来・在宅ベースアップ評価料（Ⅰ）'!H5)</f>
        <v/>
      </c>
      <c r="W4" s="629"/>
      <c r="X4" s="629"/>
      <c r="Y4" s="629"/>
      <c r="Z4" s="629"/>
      <c r="AA4" s="629"/>
      <c r="AB4" s="629"/>
      <c r="AC4" s="629"/>
      <c r="AD4" s="629"/>
      <c r="AE4" s="629"/>
      <c r="AF4" s="629"/>
      <c r="AG4" s="630"/>
      <c r="AH4" s="196"/>
      <c r="AI4" s="196"/>
    </row>
    <row r="5" spans="1:45" ht="16.149999999999999" customHeight="1">
      <c r="A5" s="48"/>
      <c r="B5" s="48"/>
      <c r="C5" s="48"/>
      <c r="D5" s="48"/>
      <c r="E5" s="48"/>
      <c r="F5" s="48"/>
      <c r="G5" s="48"/>
      <c r="H5" s="48"/>
      <c r="I5" s="48"/>
      <c r="J5" s="48"/>
      <c r="K5" s="48"/>
      <c r="L5" s="48"/>
      <c r="M5" s="48"/>
      <c r="N5" s="48"/>
      <c r="O5" s="48"/>
      <c r="P5" s="48"/>
      <c r="Q5" s="626" t="s">
        <v>258</v>
      </c>
      <c r="R5" s="626"/>
      <c r="S5" s="626"/>
      <c r="T5" s="626"/>
      <c r="U5" s="627"/>
      <c r="V5" s="631" t="str">
        <f>'様式96_外来・在宅ベースアップ評価料（Ⅱ）'!H6</f>
        <v/>
      </c>
      <c r="W5" s="631"/>
      <c r="X5" s="631"/>
      <c r="Y5" s="631"/>
      <c r="Z5" s="631"/>
      <c r="AA5" s="631"/>
      <c r="AB5" s="631"/>
      <c r="AC5" s="631"/>
      <c r="AD5" s="631"/>
      <c r="AE5" s="631"/>
      <c r="AF5" s="631"/>
      <c r="AG5" s="632"/>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33"/>
      <c r="C9" s="633"/>
      <c r="D9" s="634" t="s">
        <v>261</v>
      </c>
      <c r="E9" s="634"/>
      <c r="F9" s="634"/>
      <c r="G9" s="634"/>
      <c r="H9" s="634"/>
      <c r="I9" s="634"/>
      <c r="J9" s="634"/>
      <c r="K9" s="634"/>
      <c r="L9" s="634"/>
      <c r="M9" s="634"/>
      <c r="N9" s="634"/>
      <c r="O9" s="634"/>
      <c r="P9" s="634"/>
      <c r="Q9" s="634"/>
      <c r="R9" s="634"/>
      <c r="S9" s="634"/>
      <c r="T9" s="634"/>
      <c r="U9" s="634"/>
      <c r="V9" s="634"/>
      <c r="W9" s="634"/>
      <c r="X9" s="634"/>
      <c r="Y9" s="634"/>
      <c r="Z9" s="634"/>
      <c r="AA9" s="48"/>
      <c r="AB9" s="48"/>
      <c r="AC9" s="48"/>
      <c r="AD9" s="48"/>
      <c r="AE9" s="48"/>
      <c r="AF9" s="48"/>
      <c r="AG9" s="48"/>
    </row>
    <row r="10" spans="1:45" ht="16.149999999999999" customHeight="1">
      <c r="A10" s="2"/>
      <c r="B10" s="636"/>
      <c r="C10" s="636"/>
      <c r="D10" s="637" t="s">
        <v>262</v>
      </c>
      <c r="E10" s="637"/>
      <c r="F10" s="637"/>
      <c r="G10" s="637"/>
      <c r="H10" s="637"/>
      <c r="I10" s="637"/>
      <c r="J10" s="637"/>
      <c r="K10" s="637"/>
      <c r="L10" s="637"/>
      <c r="M10" s="637"/>
      <c r="N10" s="637"/>
      <c r="O10" s="637"/>
      <c r="P10" s="637"/>
      <c r="Q10" s="637"/>
      <c r="R10" s="637"/>
      <c r="S10" s="637"/>
      <c r="T10" s="637"/>
      <c r="U10" s="637"/>
      <c r="V10" s="637"/>
      <c r="W10" s="637"/>
      <c r="X10" s="637"/>
      <c r="Y10" s="637"/>
      <c r="Z10" s="637"/>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16" t="s">
        <v>15</v>
      </c>
      <c r="C16" s="635"/>
      <c r="D16" s="635"/>
      <c r="E16" s="591"/>
      <c r="F16" s="591"/>
      <c r="G16" s="20" t="s">
        <v>16</v>
      </c>
      <c r="H16" s="591"/>
      <c r="I16" s="591"/>
      <c r="J16" s="20" t="s">
        <v>264</v>
      </c>
      <c r="K16" s="20"/>
      <c r="L16" s="20" t="s">
        <v>265</v>
      </c>
      <c r="M16" s="20" t="s">
        <v>15</v>
      </c>
      <c r="N16" s="20"/>
      <c r="O16" s="591"/>
      <c r="P16" s="591"/>
      <c r="Q16" s="20" t="s">
        <v>16</v>
      </c>
      <c r="R16" s="591"/>
      <c r="S16" s="591"/>
      <c r="T16" s="21" t="s">
        <v>264</v>
      </c>
      <c r="V16" s="611">
        <f>IF(E16=O16,R16-H16+1,IF(O16-E16=1,12-H16+1+R16,IF(O16-E16=2,12-H16+1+R16+12,"エラー")))</f>
        <v>1</v>
      </c>
      <c r="W16" s="611"/>
      <c r="X16" s="611"/>
      <c r="Y16" s="612"/>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16" t="s">
        <v>15</v>
      </c>
      <c r="C21" s="635"/>
      <c r="D21" s="635"/>
      <c r="E21" s="591"/>
      <c r="F21" s="591"/>
      <c r="G21" s="20" t="s">
        <v>16</v>
      </c>
      <c r="H21" s="591"/>
      <c r="I21" s="591"/>
      <c r="J21" s="20" t="s">
        <v>264</v>
      </c>
      <c r="K21" s="20"/>
      <c r="L21" s="20" t="s">
        <v>265</v>
      </c>
      <c r="M21" s="20" t="s">
        <v>15</v>
      </c>
      <c r="N21" s="20"/>
      <c r="O21" s="591"/>
      <c r="P21" s="591"/>
      <c r="Q21" s="20" t="s">
        <v>16</v>
      </c>
      <c r="R21" s="591"/>
      <c r="S21" s="591"/>
      <c r="T21" s="21" t="s">
        <v>264</v>
      </c>
      <c r="V21" s="611">
        <f>IF(E21=O21,R21-H21+1,IF(O21-E21=1,12-H21+1+R21,IF(O21-E21=2,12-H21+1+R21+12,"エラー")))</f>
        <v>1</v>
      </c>
      <c r="W21" s="611"/>
      <c r="X21" s="611"/>
      <c r="Y21" s="612"/>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41" t="s">
        <v>342</v>
      </c>
      <c r="Y27" s="642"/>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13">
        <f>SUM(AB34,AB36)</f>
        <v>0</v>
      </c>
      <c r="AC33" s="613"/>
      <c r="AD33" s="613"/>
      <c r="AE33" s="613"/>
      <c r="AF33" s="613"/>
      <c r="AG33" s="37" t="s">
        <v>270</v>
      </c>
    </row>
    <row r="34" spans="1:47" ht="16.149999999999999" customHeight="1">
      <c r="A34" s="53"/>
      <c r="B34" s="638" t="s">
        <v>271</v>
      </c>
      <c r="C34" s="614"/>
      <c r="D34" s="614"/>
      <c r="E34" s="614"/>
      <c r="F34" s="614"/>
      <c r="G34" s="614"/>
      <c r="H34" s="614"/>
      <c r="I34" s="614"/>
      <c r="J34" s="614"/>
      <c r="K34" s="614"/>
      <c r="L34" s="614"/>
      <c r="M34" s="614"/>
      <c r="N34" s="614"/>
      <c r="O34" s="614"/>
      <c r="P34" s="614"/>
      <c r="Q34" s="614"/>
      <c r="R34" s="614"/>
      <c r="S34" s="614"/>
      <c r="T34" s="614"/>
      <c r="U34" s="614"/>
      <c r="V34" s="614"/>
      <c r="W34" s="614"/>
      <c r="X34" s="14"/>
      <c r="Y34" s="14" t="s">
        <v>272</v>
      </c>
      <c r="Z34" s="14"/>
      <c r="AA34" s="14"/>
      <c r="AB34" s="615">
        <f>AB35*V21*10</f>
        <v>0</v>
      </c>
      <c r="AC34" s="615"/>
      <c r="AD34" s="615"/>
      <c r="AE34" s="615"/>
      <c r="AF34" s="615"/>
      <c r="AG34" s="15" t="s">
        <v>270</v>
      </c>
    </row>
    <row r="35" spans="1:47" ht="16.149999999999999" customHeight="1">
      <c r="A35" s="52"/>
      <c r="B35" s="137"/>
      <c r="C35" s="639" t="s">
        <v>344</v>
      </c>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40">
        <f>IF(AH27=TRUE,'様式96_外来・在宅ベースアップ評価料（Ⅱ）'!M81,'（参考）賃金引き上げ計画書作成のための計算シート'!M53)</f>
        <v>0</v>
      </c>
      <c r="AC35" s="640"/>
      <c r="AD35" s="640"/>
      <c r="AE35" s="640"/>
      <c r="AF35" s="640"/>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43" t="str">
        <f>IFERROR(AA37*AB38*10+AF37*AB39*10,"-")</f>
        <v>-</v>
      </c>
      <c r="AC36" s="643"/>
      <c r="AD36" s="643"/>
      <c r="AE36" s="643"/>
      <c r="AF36" s="643"/>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45"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45"/>
      <c r="T37" s="645"/>
      <c r="U37" s="645"/>
      <c r="V37" s="645"/>
      <c r="W37" s="58" t="s">
        <v>132</v>
      </c>
      <c r="X37" s="646" t="s">
        <v>347</v>
      </c>
      <c r="Y37" s="647"/>
      <c r="Z37" s="647"/>
      <c r="AA37" s="131" t="str">
        <f>VLOOKUP(R37,'リスト（外来）'!C:D,2,FALSE)</f>
        <v>-</v>
      </c>
      <c r="AB37" s="144" t="s">
        <v>276</v>
      </c>
      <c r="AC37" s="647" t="s">
        <v>348</v>
      </c>
      <c r="AD37" s="647"/>
      <c r="AE37" s="647"/>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28"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28"/>
      <c r="AD38" s="628"/>
      <c r="AE38" s="628"/>
      <c r="AF38" s="628"/>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596" t="str">
        <f>IF(R37&lt;&gt;"届出なし",('様式96_外来・在宅ベースアップ評価料（Ⅱ）'!M60+'様式96_外来・在宅ベースアップ評価料（Ⅱ）'!M68)*V21,"-")</f>
        <v>-</v>
      </c>
      <c r="AC39" s="596"/>
      <c r="AD39" s="596"/>
      <c r="AE39" s="596"/>
      <c r="AF39" s="596"/>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4"/>
      <c r="AC40" s="584"/>
      <c r="AD40" s="584"/>
      <c r="AE40" s="584"/>
      <c r="AF40" s="584"/>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1"/>
      <c r="AC41" s="581"/>
      <c r="AD41" s="581"/>
      <c r="AE41" s="581"/>
      <c r="AF41" s="581"/>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0">
        <f>IFERROR(AB33-AB40+AB41,"")</f>
        <v>0</v>
      </c>
      <c r="AC42" s="580"/>
      <c r="AD42" s="580"/>
      <c r="AE42" s="580"/>
      <c r="AF42" s="580"/>
      <c r="AG42" s="9" t="s">
        <v>270</v>
      </c>
    </row>
    <row r="43" spans="1:47" ht="16.149999999999999" customHeight="1">
      <c r="A43" s="374" t="s">
        <v>1508</v>
      </c>
      <c r="B43" s="376" t="s">
        <v>1547</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57"/>
      <c r="AH43" s="4"/>
      <c r="AS43" s="4"/>
    </row>
    <row r="44" spans="1:47" ht="16.149999999999999" customHeight="1">
      <c r="A44" s="3"/>
      <c r="B44" s="376" t="s">
        <v>1584</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57"/>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89"/>
      <c r="AC47" s="589"/>
      <c r="AD47" s="589"/>
      <c r="AE47" s="589"/>
      <c r="AF47" s="589"/>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1" t="s">
        <v>285</v>
      </c>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648"/>
      <c r="AC48" s="648"/>
      <c r="AD48" s="648"/>
      <c r="AE48" s="648"/>
      <c r="AF48" s="648"/>
      <c r="AG48" s="120" t="s">
        <v>270</v>
      </c>
    </row>
    <row r="49" spans="1:45" ht="16.149999999999999" customHeight="1" collapsed="1" thickBot="1">
      <c r="A49" s="7"/>
      <c r="B49" s="77" t="s">
        <v>1587</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44"/>
      <c r="AC49" s="644"/>
      <c r="AD49" s="644"/>
      <c r="AE49" s="644"/>
      <c r="AF49" s="644"/>
      <c r="AG49" s="135" t="s">
        <v>270</v>
      </c>
    </row>
    <row r="50" spans="1:45" ht="16.149999999999999" hidden="1" customHeight="1" outlineLevel="1">
      <c r="A50" s="16"/>
      <c r="B50" s="343" t="s">
        <v>287</v>
      </c>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586"/>
      <c r="AC50" s="586"/>
      <c r="AD50" s="586"/>
      <c r="AE50" s="586"/>
      <c r="AF50" s="586"/>
      <c r="AG50" s="136" t="s">
        <v>270</v>
      </c>
      <c r="AQ50" s="203"/>
    </row>
    <row r="51" spans="1:45" ht="16.149999999999999" hidden="1" customHeight="1" outlineLevel="1" thickBot="1">
      <c r="A51" s="7"/>
      <c r="B51" s="360" t="s">
        <v>288</v>
      </c>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585">
        <f>AB47-SUM(AB48:AF50)</f>
        <v>0</v>
      </c>
      <c r="AC51" s="585"/>
      <c r="AD51" s="585"/>
      <c r="AE51" s="585"/>
      <c r="AF51" s="585"/>
      <c r="AG51" s="135" t="s">
        <v>270</v>
      </c>
    </row>
    <row r="52" spans="1:45" ht="16.149999999999999" customHeight="1" collapsed="1">
      <c r="A52" s="374" t="s">
        <v>1508</v>
      </c>
      <c r="B52" s="373" t="s">
        <v>1544</v>
      </c>
      <c r="C52" s="373"/>
      <c r="D52" s="37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57"/>
      <c r="AH52" s="4"/>
      <c r="AS52" s="4"/>
    </row>
    <row r="53" spans="1:45" ht="16.149999999999999" customHeight="1">
      <c r="A53" s="373"/>
      <c r="B53" s="373" t="s">
        <v>1545</v>
      </c>
      <c r="C53" s="373"/>
      <c r="D53" s="37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57"/>
      <c r="AH53" s="4"/>
      <c r="AS53" s="4"/>
    </row>
    <row r="54" spans="1:45" ht="16.149999999999999" customHeight="1">
      <c r="A54" s="374" t="s">
        <v>1508</v>
      </c>
      <c r="B54" s="373" t="s">
        <v>1569</v>
      </c>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82"/>
      <c r="AB54" s="382"/>
      <c r="AC54" s="382"/>
      <c r="AD54" s="382"/>
      <c r="AE54" s="382"/>
      <c r="AF54" s="382"/>
      <c r="AG54" s="382"/>
      <c r="AH54" s="382"/>
      <c r="AI54" s="386"/>
      <c r="AJ54" s="387"/>
      <c r="AK54" s="387"/>
      <c r="AS54" s="4"/>
    </row>
    <row r="55" spans="1:45" ht="16.149999999999999" customHeight="1">
      <c r="A55" s="374" t="s">
        <v>1508</v>
      </c>
      <c r="B55" s="373" t="s">
        <v>1546</v>
      </c>
      <c r="C55" s="373"/>
      <c r="D55" s="37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57"/>
      <c r="AH55" s="4"/>
      <c r="AS55" s="4"/>
    </row>
    <row r="56" spans="1:45" ht="16.149999999999999" customHeight="1">
      <c r="A56" s="409"/>
      <c r="B56" s="384" t="s">
        <v>1653</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57"/>
      <c r="AH56" s="4"/>
      <c r="AS56" s="4"/>
    </row>
    <row r="57" spans="1:45" ht="16.149999999999999" customHeight="1">
      <c r="A57" s="3"/>
      <c r="B57" s="385" t="s">
        <v>1654</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57"/>
      <c r="AH57" s="4"/>
      <c r="AS57" s="4"/>
    </row>
    <row r="58" spans="1:45" ht="16.149999999999999" hidden="1" customHeight="1" outlineLevel="1">
      <c r="A58" s="375" t="s">
        <v>1508</v>
      </c>
      <c r="B58" s="378" t="s">
        <v>1548</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57"/>
      <c r="AH58" s="4"/>
      <c r="AS58" s="4"/>
    </row>
    <row r="59" spans="1:45" ht="16.149999999999999" hidden="1" customHeight="1" outlineLevel="1">
      <c r="A59" s="3"/>
      <c r="B59" s="377" t="s">
        <v>1549</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57"/>
      <c r="AH59" s="4"/>
      <c r="AS59" s="4"/>
    </row>
    <row r="60" spans="1:45" ht="16.149999999999999" hidden="1" customHeight="1" outlineLevel="1">
      <c r="A60" s="3"/>
      <c r="B60" s="379" t="s">
        <v>1550</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57"/>
      <c r="AH60" s="4"/>
      <c r="AS60" s="4"/>
    </row>
    <row r="61" spans="1:45" ht="16.149999999999999" hidden="1" customHeight="1" outlineLevel="1">
      <c r="A61" s="375" t="s">
        <v>1508</v>
      </c>
      <c r="B61" s="377" t="s">
        <v>1551</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57"/>
      <c r="AH61" s="4"/>
      <c r="AS61" s="4"/>
    </row>
    <row r="62" spans="1:45" ht="16.149999999999999" hidden="1" customHeight="1" outlineLevel="1">
      <c r="A62" s="3"/>
      <c r="B62" s="377" t="s">
        <v>1552</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57"/>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1467</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4" t="s">
        <v>1508</v>
      </c>
      <c r="B65" s="397" t="s">
        <v>1512</v>
      </c>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82"/>
      <c r="AB65" s="382"/>
      <c r="AC65" s="382"/>
      <c r="AD65" s="382"/>
      <c r="AE65" s="382"/>
      <c r="AF65" s="382"/>
      <c r="AG65" s="382"/>
      <c r="AH65" s="94"/>
      <c r="AI65" s="195"/>
      <c r="AS65" s="4"/>
    </row>
    <row r="66" spans="1:45" ht="16.149999999999999" customHeight="1">
      <c r="A66" s="403" t="s">
        <v>1508</v>
      </c>
      <c r="B66" s="404" t="s">
        <v>1590</v>
      </c>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5"/>
      <c r="AB66" s="405"/>
      <c r="AC66" s="405"/>
      <c r="AD66" s="405"/>
      <c r="AE66" s="405"/>
      <c r="AF66" s="405"/>
      <c r="AG66" s="405"/>
      <c r="AH66" s="94"/>
      <c r="AI66" s="195"/>
      <c r="AS66" s="4"/>
    </row>
    <row r="67" spans="1:45" ht="16.149999999999999" customHeight="1">
      <c r="A67" s="406"/>
      <c r="B67" s="404" t="s">
        <v>1591</v>
      </c>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5"/>
      <c r="AB67" s="405"/>
      <c r="AC67" s="405"/>
      <c r="AD67" s="405"/>
      <c r="AE67" s="405"/>
      <c r="AF67" s="405"/>
      <c r="AG67" s="405"/>
      <c r="AH67" s="94"/>
      <c r="AI67" s="195"/>
      <c r="AS67" s="4"/>
    </row>
    <row r="68" spans="1:45" ht="16.149999999999999" customHeight="1">
      <c r="A68" s="407"/>
      <c r="B68" s="404" t="s">
        <v>1592</v>
      </c>
      <c r="C68" s="404"/>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5"/>
      <c r="AB68" s="405"/>
      <c r="AC68" s="405"/>
      <c r="AD68" s="405"/>
      <c r="AE68" s="405"/>
      <c r="AF68" s="405"/>
      <c r="AG68" s="405"/>
      <c r="AH68" s="94"/>
      <c r="AI68" s="195"/>
      <c r="AS68" s="4"/>
    </row>
    <row r="69" spans="1:45" ht="16.149999999999999" hidden="1" customHeight="1" outlineLevel="1">
      <c r="A69" s="409" t="s">
        <v>1508</v>
      </c>
      <c r="B69" s="413" t="s">
        <v>1556</v>
      </c>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82"/>
      <c r="AB69" s="382"/>
      <c r="AC69" s="382"/>
      <c r="AD69" s="382"/>
      <c r="AE69" s="382"/>
      <c r="AF69" s="382"/>
      <c r="AG69" s="382"/>
      <c r="AH69" s="94"/>
      <c r="AI69" s="195"/>
      <c r="AS69" s="4"/>
    </row>
    <row r="70" spans="1:45" ht="16.149999999999999" hidden="1" customHeight="1" outlineLevel="1">
      <c r="A70" s="414"/>
      <c r="B70" s="413" t="s">
        <v>1557</v>
      </c>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82"/>
      <c r="AB70" s="382"/>
      <c r="AC70" s="382"/>
      <c r="AD70" s="382"/>
      <c r="AE70" s="382"/>
      <c r="AF70" s="382"/>
      <c r="AG70" s="382"/>
      <c r="AH70" s="94"/>
      <c r="AI70" s="195"/>
      <c r="AS70" s="4"/>
    </row>
    <row r="71" spans="1:45" ht="16.149999999999999" customHeight="1" collapsed="1">
      <c r="A71" s="374" t="s">
        <v>1508</v>
      </c>
      <c r="B71" s="373" t="s">
        <v>1569</v>
      </c>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82"/>
      <c r="AB71" s="382"/>
      <c r="AC71" s="382"/>
      <c r="AD71" s="382"/>
      <c r="AE71" s="382"/>
      <c r="AF71" s="382"/>
      <c r="AG71" s="382"/>
      <c r="AH71" s="382"/>
      <c r="AI71" s="386"/>
      <c r="AJ71" s="387"/>
      <c r="AK71" s="387"/>
      <c r="AS71" s="4"/>
    </row>
    <row r="72" spans="1:45" ht="16.149999999999999" customHeight="1">
      <c r="A72" s="415" t="s">
        <v>1525</v>
      </c>
      <c r="B72" s="412"/>
      <c r="C72" s="3"/>
      <c r="D72" s="3"/>
      <c r="E72" s="3"/>
      <c r="F72" s="3"/>
      <c r="G72" s="3"/>
      <c r="H72" s="3"/>
      <c r="I72" s="3"/>
      <c r="J72" s="3"/>
      <c r="K72" s="3"/>
      <c r="L72" s="3"/>
      <c r="M72" s="299"/>
      <c r="N72" s="299"/>
      <c r="O72" s="299"/>
      <c r="P72" s="299"/>
      <c r="Q72" s="299"/>
      <c r="R72" s="299"/>
      <c r="S72" s="299"/>
      <c r="T72" s="299"/>
      <c r="U72" s="299"/>
      <c r="V72" s="299"/>
      <c r="W72" s="299"/>
      <c r="X72" s="299"/>
      <c r="Y72" s="299"/>
      <c r="Z72" s="299"/>
      <c r="AA72" s="326"/>
      <c r="AB72" s="326"/>
      <c r="AC72" s="326"/>
      <c r="AD72" s="326"/>
      <c r="AE72" s="326"/>
      <c r="AF72" s="299"/>
      <c r="AG72" s="261"/>
      <c r="AR72" s="4"/>
      <c r="AS72" s="4"/>
    </row>
    <row r="73" spans="1:45" ht="16.149999999999999" customHeight="1" thickBot="1">
      <c r="A73" s="2" t="s">
        <v>1655</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1656</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05"/>
      <c r="AC74" s="605"/>
      <c r="AD74" s="605"/>
      <c r="AE74" s="605"/>
      <c r="AF74" s="605"/>
      <c r="AG74" s="78" t="s">
        <v>289</v>
      </c>
      <c r="AH74" s="181"/>
      <c r="AI74" s="181"/>
    </row>
    <row r="75" spans="1:45" ht="16.149999999999999" customHeight="1">
      <c r="A75" s="1" t="s">
        <v>1661</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4"/>
      <c r="AC75" s="584"/>
      <c r="AD75" s="584"/>
      <c r="AE75" s="584"/>
      <c r="AF75" s="584"/>
      <c r="AG75" s="118" t="s">
        <v>270</v>
      </c>
    </row>
    <row r="76" spans="1:45" ht="16.149999999999999" customHeight="1">
      <c r="A76" s="1" t="s">
        <v>1657</v>
      </c>
      <c r="B76" s="3"/>
      <c r="C76" s="3"/>
      <c r="D76" s="3"/>
      <c r="E76" s="3"/>
      <c r="F76" s="3"/>
      <c r="G76" s="3"/>
      <c r="H76" s="3"/>
      <c r="I76" s="3"/>
      <c r="J76" s="3"/>
      <c r="K76" s="3"/>
      <c r="L76" s="3"/>
      <c r="M76" s="3"/>
      <c r="N76" s="3"/>
      <c r="O76" s="3"/>
      <c r="P76" s="3"/>
      <c r="Q76" s="3"/>
      <c r="R76" s="3"/>
      <c r="S76" s="3"/>
      <c r="T76" s="3"/>
      <c r="U76" s="3"/>
      <c r="V76" s="3"/>
      <c r="W76" s="3"/>
      <c r="X76" s="3"/>
      <c r="Y76" s="3"/>
      <c r="Z76" s="3"/>
      <c r="AA76" s="3"/>
      <c r="AB76" s="604"/>
      <c r="AC76" s="604"/>
      <c r="AD76" s="604"/>
      <c r="AE76" s="604"/>
      <c r="AF76" s="604"/>
      <c r="AG76" s="168" t="s">
        <v>270</v>
      </c>
    </row>
    <row r="77" spans="1:45" ht="16.149999999999999" customHeight="1">
      <c r="A77" s="22" t="s">
        <v>1658</v>
      </c>
      <c r="B77" s="5"/>
      <c r="C77" s="5"/>
      <c r="D77" s="5"/>
      <c r="E77" s="5"/>
      <c r="F77" s="5"/>
      <c r="G77" s="5"/>
      <c r="H77" s="5"/>
      <c r="I77" s="5"/>
      <c r="J77" s="5"/>
      <c r="K77" s="5"/>
      <c r="L77" s="5"/>
      <c r="M77" s="5"/>
      <c r="N77" s="5"/>
      <c r="O77" s="5"/>
      <c r="P77" s="5"/>
      <c r="Q77" s="5"/>
      <c r="R77" s="5"/>
      <c r="S77" s="5"/>
      <c r="T77" s="5"/>
      <c r="U77" s="5"/>
      <c r="V77" s="5"/>
      <c r="W77" s="5"/>
      <c r="X77" s="5"/>
      <c r="Y77" s="5"/>
      <c r="Z77" s="5"/>
      <c r="AA77" s="5"/>
      <c r="AB77" s="648">
        <f>AB76-AB75</f>
        <v>0</v>
      </c>
      <c r="AC77" s="648"/>
      <c r="AD77" s="648"/>
      <c r="AE77" s="648"/>
      <c r="AF77" s="648"/>
      <c r="AG77" s="168" t="s">
        <v>270</v>
      </c>
    </row>
    <row r="78" spans="1:45" ht="16.149999999999999" hidden="1" customHeight="1" outlineLevel="2">
      <c r="A78" s="16"/>
      <c r="B78" s="416" t="s">
        <v>1559</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9">
        <f>1000*AB74</f>
        <v>0</v>
      </c>
      <c r="AC78" s="649"/>
      <c r="AD78" s="649"/>
      <c r="AE78" s="649"/>
      <c r="AF78" s="649"/>
      <c r="AG78" s="336" t="s">
        <v>270</v>
      </c>
    </row>
    <row r="79" spans="1:45" ht="16.149999999999999" customHeight="1" collapsed="1" thickBot="1">
      <c r="A79" s="40"/>
      <c r="B79" s="96" t="s">
        <v>1659</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86"/>
      <c r="AC79" s="586"/>
      <c r="AD79" s="586"/>
      <c r="AE79" s="586"/>
      <c r="AF79" s="586"/>
      <c r="AG79" s="120" t="s">
        <v>291</v>
      </c>
    </row>
    <row r="80" spans="1:45" ht="16.149999999999999" customHeight="1" thickTop="1" thickBot="1">
      <c r="A80" s="86"/>
      <c r="B80" s="97" t="s">
        <v>1660</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2">
        <f>IFERROR(AB79/AB75*100,0)</f>
        <v>0</v>
      </c>
      <c r="AC80" s="602"/>
      <c r="AD80" s="602"/>
      <c r="AE80" s="602"/>
      <c r="AF80" s="602"/>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05"/>
      <c r="AC83" s="605"/>
      <c r="AD83" s="605"/>
      <c r="AE83" s="605"/>
      <c r="AF83" s="605"/>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4"/>
      <c r="AC84" s="584"/>
      <c r="AD84" s="584"/>
      <c r="AE84" s="584"/>
      <c r="AF84" s="584"/>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604"/>
      <c r="AC85" s="604"/>
      <c r="AD85" s="604"/>
      <c r="AE85" s="604"/>
      <c r="AF85" s="604"/>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06">
        <f>AB85-AB84</f>
        <v>0</v>
      </c>
      <c r="AC86" s="606"/>
      <c r="AD86" s="606"/>
      <c r="AE86" s="606"/>
      <c r="AF86" s="606"/>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4"/>
      <c r="AC87" s="584"/>
      <c r="AD87" s="584"/>
      <c r="AE87" s="584"/>
      <c r="AF87" s="584"/>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86"/>
      <c r="AC88" s="586"/>
      <c r="AD88" s="586"/>
      <c r="AE88" s="586"/>
      <c r="AF88" s="586"/>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2">
        <f>IFERROR(AB88/AB84*100,0)</f>
        <v>0</v>
      </c>
      <c r="AC89" s="602"/>
      <c r="AD89" s="602"/>
      <c r="AE89" s="602"/>
      <c r="AF89" s="602"/>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23"/>
      <c r="AB91" s="623"/>
      <c r="AC91" s="623"/>
      <c r="AD91" s="623"/>
      <c r="AE91" s="623"/>
      <c r="AF91" s="623"/>
      <c r="AG91" s="623"/>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05"/>
      <c r="AC92" s="605"/>
      <c r="AD92" s="605"/>
      <c r="AE92" s="605"/>
      <c r="AF92" s="605"/>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4"/>
      <c r="AC93" s="584"/>
      <c r="AD93" s="584"/>
      <c r="AE93" s="584"/>
      <c r="AF93" s="584"/>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604"/>
      <c r="AC94" s="604"/>
      <c r="AD94" s="604"/>
      <c r="AE94" s="604"/>
      <c r="AF94" s="604"/>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06">
        <f>AB94-AB93</f>
        <v>0</v>
      </c>
      <c r="AC95" s="606"/>
      <c r="AD95" s="606"/>
      <c r="AE95" s="606"/>
      <c r="AF95" s="606"/>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4"/>
      <c r="AC96" s="584"/>
      <c r="AD96" s="584"/>
      <c r="AE96" s="584"/>
      <c r="AF96" s="584"/>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86"/>
      <c r="AC97" s="586"/>
      <c r="AD97" s="586"/>
      <c r="AE97" s="586"/>
      <c r="AF97" s="586"/>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2">
        <f>IFERROR(AB97/AB93*100,0)</f>
        <v>0</v>
      </c>
      <c r="AC98" s="602"/>
      <c r="AD98" s="602"/>
      <c r="AE98" s="602"/>
      <c r="AF98" s="602"/>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23"/>
      <c r="AB100" s="623"/>
      <c r="AC100" s="623"/>
      <c r="AD100" s="623"/>
      <c r="AE100" s="623"/>
      <c r="AF100" s="623"/>
      <c r="AG100" s="623"/>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05"/>
      <c r="AC101" s="605"/>
      <c r="AD101" s="605"/>
      <c r="AE101" s="605"/>
      <c r="AF101" s="605"/>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4"/>
      <c r="AC102" s="584"/>
      <c r="AD102" s="584"/>
      <c r="AE102" s="584"/>
      <c r="AF102" s="584"/>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04"/>
      <c r="AC103" s="604"/>
      <c r="AD103" s="604"/>
      <c r="AE103" s="604"/>
      <c r="AF103" s="604"/>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06">
        <f>AB103-AB102</f>
        <v>0</v>
      </c>
      <c r="AC104" s="606"/>
      <c r="AD104" s="606"/>
      <c r="AE104" s="606"/>
      <c r="AF104" s="606"/>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4"/>
      <c r="AC105" s="584"/>
      <c r="AD105" s="584"/>
      <c r="AE105" s="584"/>
      <c r="AF105" s="584"/>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86"/>
      <c r="AC106" s="586"/>
      <c r="AD106" s="586"/>
      <c r="AE106" s="586"/>
      <c r="AF106" s="586"/>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2">
        <f>IFERROR(AB106/AB102*100,0)</f>
        <v>0</v>
      </c>
      <c r="AC107" s="602"/>
      <c r="AD107" s="602"/>
      <c r="AE107" s="602"/>
      <c r="AF107" s="602"/>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23"/>
      <c r="AB109" s="623"/>
      <c r="AC109" s="623"/>
      <c r="AD109" s="623"/>
      <c r="AE109" s="623"/>
      <c r="AF109" s="623"/>
      <c r="AG109" s="623"/>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05"/>
      <c r="AC110" s="605"/>
      <c r="AD110" s="605"/>
      <c r="AE110" s="605"/>
      <c r="AF110" s="605"/>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4"/>
      <c r="AC111" s="584"/>
      <c r="AD111" s="584"/>
      <c r="AE111" s="584"/>
      <c r="AF111" s="584"/>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04"/>
      <c r="AC112" s="604"/>
      <c r="AD112" s="604"/>
      <c r="AE112" s="604"/>
      <c r="AF112" s="604"/>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06">
        <f>AB112-AB111</f>
        <v>0</v>
      </c>
      <c r="AC113" s="606"/>
      <c r="AD113" s="606"/>
      <c r="AE113" s="606"/>
      <c r="AF113" s="606"/>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4"/>
      <c r="AC114" s="584"/>
      <c r="AD114" s="584"/>
      <c r="AE114" s="584"/>
      <c r="AF114" s="584"/>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86"/>
      <c r="AC115" s="586"/>
      <c r="AD115" s="586"/>
      <c r="AE115" s="586"/>
      <c r="AF115" s="586"/>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2">
        <f>IFERROR(AB115/AB111*100,0)</f>
        <v>0</v>
      </c>
      <c r="AC116" s="602"/>
      <c r="AD116" s="602"/>
      <c r="AE116" s="602"/>
      <c r="AF116" s="602"/>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1662</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1"/>
      <c r="AB119" s="621"/>
      <c r="AC119" s="621"/>
      <c r="AD119" s="621"/>
      <c r="AE119" s="621"/>
      <c r="AF119" s="621"/>
      <c r="AG119" s="621"/>
      <c r="AH119" s="195"/>
      <c r="AI119" s="195"/>
    </row>
    <row r="120" spans="1:35" ht="16.149999999999999" customHeight="1">
      <c r="A120" s="106" t="s">
        <v>1663</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2"/>
      <c r="AC120" s="622"/>
      <c r="AD120" s="622"/>
      <c r="AE120" s="622"/>
      <c r="AF120" s="622"/>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97"/>
      <c r="AC121" s="597"/>
      <c r="AD121" s="597"/>
      <c r="AE121" s="597"/>
      <c r="AF121" s="597"/>
      <c r="AG121" s="112" t="s">
        <v>270</v>
      </c>
      <c r="AH121" s="181"/>
      <c r="AI121" s="181"/>
    </row>
    <row r="122" spans="1:35" ht="16.149999999999999" customHeight="1" collapsed="1">
      <c r="A122" s="402" t="s">
        <v>1664</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97"/>
      <c r="AC122" s="597"/>
      <c r="AD122" s="597"/>
      <c r="AE122" s="597"/>
      <c r="AF122" s="597"/>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8"/>
      <c r="AC123" s="598"/>
      <c r="AD123" s="598"/>
      <c r="AE123" s="598"/>
      <c r="AF123" s="598"/>
      <c r="AG123" s="124" t="s">
        <v>270</v>
      </c>
    </row>
    <row r="124" spans="1:35" ht="16.149999999999999" customHeight="1" collapsed="1">
      <c r="A124" s="95" t="s">
        <v>1665</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97"/>
      <c r="AC124" s="597"/>
      <c r="AD124" s="597"/>
      <c r="AE124" s="597"/>
      <c r="AF124" s="597"/>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03">
        <f>AB123-AB121</f>
        <v>0</v>
      </c>
      <c r="AC125" s="603"/>
      <c r="AD125" s="603"/>
      <c r="AE125" s="603"/>
      <c r="AF125" s="603"/>
      <c r="AG125" s="124" t="s">
        <v>270</v>
      </c>
    </row>
    <row r="126" spans="1:35" ht="16.149999999999999" customHeight="1" collapsed="1">
      <c r="A126" s="99" t="s">
        <v>1666</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0">
        <f>AB124-AB122</f>
        <v>0</v>
      </c>
      <c r="AC126" s="650"/>
      <c r="AD126" s="650"/>
      <c r="AE126" s="650"/>
      <c r="AF126" s="650"/>
      <c r="AG126" s="124" t="s">
        <v>270</v>
      </c>
    </row>
    <row r="127" spans="1:35" ht="16.149999999999999" hidden="1" customHeight="1" outlineLevel="1">
      <c r="A127" s="88"/>
      <c r="B127" s="417" t="s">
        <v>1560</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53">
        <f>1000*AB120</f>
        <v>0</v>
      </c>
      <c r="AC127" s="653"/>
      <c r="AD127" s="653"/>
      <c r="AE127" s="653"/>
      <c r="AF127" s="653"/>
      <c r="AG127" s="380" t="s">
        <v>270</v>
      </c>
    </row>
    <row r="128" spans="1:35" ht="16.149999999999999" customHeight="1" collapsed="1" thickBot="1">
      <c r="A128" s="90"/>
      <c r="B128" s="101" t="s">
        <v>1667</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54"/>
      <c r="AC128" s="654"/>
      <c r="AD128" s="654"/>
      <c r="AE128" s="654"/>
      <c r="AF128" s="654"/>
      <c r="AG128" s="127" t="s">
        <v>291</v>
      </c>
    </row>
    <row r="129" spans="1:36" ht="16.350000000000001" customHeight="1" thickTop="1" thickBot="1">
      <c r="A129" s="91"/>
      <c r="B129" s="102" t="s">
        <v>1668</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2">
        <f>IFERROR(AB128/AB122*100,0)</f>
        <v>0</v>
      </c>
      <c r="AC129" s="602"/>
      <c r="AD129" s="602"/>
      <c r="AE129" s="602"/>
      <c r="AF129" s="602"/>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1"/>
      <c r="AB131" s="621"/>
      <c r="AC131" s="621"/>
      <c r="AD131" s="621"/>
      <c r="AE131" s="621"/>
      <c r="AF131" s="621"/>
      <c r="AG131" s="621"/>
      <c r="AH131" s="195"/>
      <c r="AI131" s="195"/>
    </row>
    <row r="132" spans="1:36" ht="16.149999999999999" customHeight="1">
      <c r="A132" s="106" t="s">
        <v>1669</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2"/>
      <c r="AC132" s="622"/>
      <c r="AD132" s="622"/>
      <c r="AE132" s="622"/>
      <c r="AF132" s="622"/>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7"/>
      <c r="AC133" s="597"/>
      <c r="AD133" s="597"/>
      <c r="AE133" s="597"/>
      <c r="AF133" s="597"/>
      <c r="AG133" s="112" t="s">
        <v>270</v>
      </c>
      <c r="AH133" s="181"/>
      <c r="AI133" s="181"/>
    </row>
    <row r="134" spans="1:36" ht="16.149999999999999" customHeight="1" collapsed="1">
      <c r="A134" s="95" t="s">
        <v>1670</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97"/>
      <c r="AC134" s="597"/>
      <c r="AD134" s="597"/>
      <c r="AE134" s="597"/>
      <c r="AF134" s="597"/>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8"/>
      <c r="AC135" s="598"/>
      <c r="AD135" s="598"/>
      <c r="AE135" s="598"/>
      <c r="AF135" s="598"/>
      <c r="AG135" s="124" t="s">
        <v>270</v>
      </c>
    </row>
    <row r="136" spans="1:36" ht="16.149999999999999" customHeight="1" collapsed="1">
      <c r="A136" s="95" t="s">
        <v>1671</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97"/>
      <c r="AC136" s="597"/>
      <c r="AD136" s="597"/>
      <c r="AE136" s="597"/>
      <c r="AF136" s="597"/>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03">
        <f>AB135-AB133</f>
        <v>0</v>
      </c>
      <c r="AC137" s="603"/>
      <c r="AD137" s="603"/>
      <c r="AE137" s="603"/>
      <c r="AF137" s="603"/>
      <c r="AG137" s="124" t="s">
        <v>270</v>
      </c>
    </row>
    <row r="138" spans="1:36" ht="16.149999999999999" customHeight="1" collapsed="1">
      <c r="A138" s="99" t="s">
        <v>1672</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0">
        <f>AB136-AB134</f>
        <v>0</v>
      </c>
      <c r="AC138" s="650"/>
      <c r="AD138" s="650"/>
      <c r="AE138" s="650"/>
      <c r="AF138" s="650"/>
      <c r="AG138" s="124" t="s">
        <v>270</v>
      </c>
    </row>
    <row r="139" spans="1:36" ht="16.149999999999999" hidden="1" customHeight="1" outlineLevel="1">
      <c r="A139" s="88"/>
      <c r="B139" s="417" t="s">
        <v>1561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53">
        <f>1000*AB132</f>
        <v>0</v>
      </c>
      <c r="AC139" s="653"/>
      <c r="AD139" s="653"/>
      <c r="AE139" s="653"/>
      <c r="AF139" s="653"/>
      <c r="AG139" s="380" t="s">
        <v>270</v>
      </c>
    </row>
    <row r="140" spans="1:36" ht="16.149999999999999" customHeight="1" collapsed="1" thickBot="1">
      <c r="A140" s="90"/>
      <c r="B140" s="101" t="s">
        <v>1673</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54"/>
      <c r="AC140" s="654"/>
      <c r="AD140" s="654"/>
      <c r="AE140" s="654"/>
      <c r="AF140" s="654"/>
      <c r="AG140" s="127" t="s">
        <v>291</v>
      </c>
    </row>
    <row r="141" spans="1:36" ht="16.350000000000001" customHeight="1" thickTop="1" thickBot="1">
      <c r="A141" s="91"/>
      <c r="B141" s="102" t="s">
        <v>1674</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2">
        <f>IFERROR(AB140/AB134*100,0)</f>
        <v>0</v>
      </c>
      <c r="AC141" s="602"/>
      <c r="AD141" s="602"/>
      <c r="AE141" s="602"/>
      <c r="AF141" s="602"/>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1675</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1676</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52"/>
      <c r="D149" s="652"/>
      <c r="E149" s="652"/>
      <c r="F149" s="652"/>
      <c r="G149" s="652"/>
      <c r="H149" s="652"/>
      <c r="I149" s="652"/>
      <c r="J149" s="652"/>
      <c r="K149" s="652"/>
      <c r="L149" s="652"/>
      <c r="M149" s="652"/>
      <c r="N149" s="652"/>
      <c r="O149" s="652"/>
      <c r="P149" s="652"/>
      <c r="Q149" s="652"/>
      <c r="R149" s="652"/>
      <c r="S149" s="652"/>
      <c r="T149" s="652"/>
      <c r="U149" s="652"/>
      <c r="V149" s="652"/>
      <c r="W149" s="652"/>
      <c r="X149" s="652"/>
      <c r="Y149" s="652"/>
      <c r="Z149" s="652"/>
      <c r="AA149" s="652"/>
      <c r="AB149" s="652"/>
      <c r="AC149" s="652"/>
      <c r="AD149" s="652"/>
      <c r="AE149" s="652"/>
      <c r="AF149" s="652"/>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18" t="s">
        <v>335</v>
      </c>
      <c r="B152" s="618"/>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618"/>
      <c r="AH152" s="199"/>
      <c r="AI152" s="199"/>
    </row>
    <row r="153" spans="1:36" ht="15" customHeight="1">
      <c r="A153" s="618"/>
      <c r="B153" s="618"/>
      <c r="C153" s="618"/>
      <c r="D153" s="618"/>
      <c r="E153" s="618"/>
      <c r="F153" s="618"/>
      <c r="G153" s="618"/>
      <c r="H153" s="618"/>
      <c r="I153" s="618"/>
      <c r="J153" s="618"/>
      <c r="K153" s="618"/>
      <c r="L153" s="618"/>
      <c r="M153" s="618"/>
      <c r="N153" s="618"/>
      <c r="O153" s="618"/>
      <c r="P153" s="618"/>
      <c r="Q153" s="618"/>
      <c r="R153" s="618"/>
      <c r="S153" s="618"/>
      <c r="T153" s="618"/>
      <c r="U153" s="618"/>
      <c r="V153" s="618"/>
      <c r="W153" s="618"/>
      <c r="X153" s="618"/>
      <c r="Y153" s="618"/>
      <c r="Z153" s="618"/>
      <c r="AA153" s="618"/>
      <c r="AB153" s="618"/>
      <c r="AC153" s="618"/>
      <c r="AD153" s="618"/>
      <c r="AE153" s="618"/>
      <c r="AF153" s="618"/>
      <c r="AG153" s="618"/>
      <c r="AH153" s="199"/>
      <c r="AI153" s="199"/>
    </row>
    <row r="154" spans="1:36" ht="15" customHeight="1">
      <c r="A154" s="3"/>
      <c r="B154" s="3"/>
      <c r="C154" s="3" t="s">
        <v>15</v>
      </c>
      <c r="D154" s="3"/>
      <c r="E154" s="619"/>
      <c r="F154" s="619"/>
      <c r="G154" s="3" t="s">
        <v>16</v>
      </c>
      <c r="H154" s="619"/>
      <c r="I154" s="619"/>
      <c r="J154" s="3" t="s">
        <v>264</v>
      </c>
      <c r="K154" s="619"/>
      <c r="L154" s="619"/>
      <c r="M154" s="3" t="s">
        <v>18</v>
      </c>
      <c r="N154" s="3"/>
      <c r="O154" s="3"/>
      <c r="P154" s="3" t="s">
        <v>336</v>
      </c>
      <c r="Q154" s="3"/>
      <c r="R154" s="3"/>
      <c r="S154" s="3"/>
      <c r="T154" s="620"/>
      <c r="U154" s="620"/>
      <c r="V154" s="620"/>
      <c r="W154" s="620"/>
      <c r="X154" s="620"/>
      <c r="Y154" s="620"/>
      <c r="Z154" s="620"/>
      <c r="AA154" s="620"/>
      <c r="AB154" s="620"/>
      <c r="AC154" s="620"/>
      <c r="AD154" s="620"/>
      <c r="AE154" s="620"/>
      <c r="AF154" s="620"/>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1" priority="3" operator="containsText" text="問題あり">
      <formula>NOT(ISERROR(SEARCH("問題あり",AA64)))</formula>
    </cfRule>
  </conditionalFormatting>
  <conditionalFormatting sqref="B36:AG39">
    <cfRule type="expression" dxfId="30" priority="2">
      <formula>$AH$27=FALSE</formula>
    </cfRule>
  </conditionalFormatting>
  <conditionalFormatting sqref="AA72:AE72">
    <cfRule type="containsText" dxfId="29"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topLeftCell="A160" zoomScaleNormal="100" zoomScaleSheetLayoutView="100" workbookViewId="0">
      <selection activeCell="AP38" sqref="AP38"/>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576" t="s">
        <v>367</v>
      </c>
      <c r="B2" s="576"/>
      <c r="C2" s="576"/>
      <c r="D2" s="576"/>
      <c r="E2" s="576"/>
      <c r="F2" s="576"/>
      <c r="G2" s="576"/>
      <c r="H2" s="576"/>
      <c r="I2" s="576"/>
      <c r="J2" s="576"/>
      <c r="K2" s="576"/>
      <c r="L2" s="576"/>
      <c r="M2" s="576"/>
      <c r="N2" s="576"/>
      <c r="O2" s="576"/>
      <c r="P2" s="576"/>
      <c r="Q2" s="576"/>
      <c r="R2" s="576"/>
      <c r="S2" s="577"/>
      <c r="T2" s="577"/>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599" t="s">
        <v>257</v>
      </c>
      <c r="R4" s="599"/>
      <c r="S4" s="599"/>
      <c r="T4" s="599"/>
      <c r="U4" s="599"/>
      <c r="V4" s="629" t="str">
        <f>IF('様式95_外来・在宅ベースアップ評価料（Ⅰ）'!H5=0,"",'様式95_外来・在宅ベースアップ評価料（Ⅰ）'!H5)</f>
        <v/>
      </c>
      <c r="W4" s="629"/>
      <c r="X4" s="629"/>
      <c r="Y4" s="629"/>
      <c r="Z4" s="629"/>
      <c r="AA4" s="629"/>
      <c r="AB4" s="629"/>
      <c r="AC4" s="629"/>
      <c r="AD4" s="629"/>
      <c r="AE4" s="629"/>
      <c r="AF4" s="629"/>
      <c r="AG4" s="630"/>
      <c r="AH4" s="181"/>
      <c r="AI4" s="196"/>
      <c r="AJ4" s="196"/>
    </row>
    <row r="5" spans="1:36" ht="16.149999999999999" customHeight="1">
      <c r="A5" s="48"/>
      <c r="B5" s="48"/>
      <c r="C5" s="48"/>
      <c r="D5" s="48"/>
      <c r="E5" s="48"/>
      <c r="F5" s="48"/>
      <c r="G5" s="48"/>
      <c r="H5" s="48"/>
      <c r="I5" s="48"/>
      <c r="J5" s="48"/>
      <c r="K5" s="48"/>
      <c r="L5" s="48"/>
      <c r="M5" s="48"/>
      <c r="N5" s="48"/>
      <c r="O5" s="48"/>
      <c r="P5" s="48"/>
      <c r="Q5" s="626" t="s">
        <v>258</v>
      </c>
      <c r="R5" s="626"/>
      <c r="S5" s="626"/>
      <c r="T5" s="626"/>
      <c r="U5" s="627"/>
      <c r="V5" s="631" t="str">
        <f>'様式96_外来・在宅ベースアップ評価料（Ⅱ）'!H6</f>
        <v/>
      </c>
      <c r="W5" s="631"/>
      <c r="X5" s="631"/>
      <c r="Y5" s="631"/>
      <c r="Z5" s="631"/>
      <c r="AA5" s="631"/>
      <c r="AB5" s="631"/>
      <c r="AC5" s="631"/>
      <c r="AD5" s="631"/>
      <c r="AE5" s="631"/>
      <c r="AF5" s="631"/>
      <c r="AG5" s="632"/>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33"/>
      <c r="C9" s="633"/>
      <c r="D9" s="634" t="s">
        <v>261</v>
      </c>
      <c r="E9" s="634"/>
      <c r="F9" s="634"/>
      <c r="G9" s="634"/>
      <c r="H9" s="634"/>
      <c r="I9" s="634"/>
      <c r="J9" s="634"/>
      <c r="K9" s="634"/>
      <c r="L9" s="634"/>
      <c r="M9" s="634"/>
      <c r="N9" s="634"/>
      <c r="O9" s="634"/>
      <c r="P9" s="634"/>
      <c r="Q9" s="634"/>
      <c r="R9" s="634"/>
      <c r="S9" s="634"/>
      <c r="T9" s="634"/>
      <c r="U9" s="634"/>
      <c r="V9" s="634"/>
      <c r="W9" s="634"/>
      <c r="X9" s="634"/>
      <c r="Y9" s="634"/>
      <c r="Z9" s="634"/>
      <c r="AA9" s="48"/>
      <c r="AB9" s="48"/>
      <c r="AC9" s="48"/>
      <c r="AD9" s="48"/>
      <c r="AE9" s="48"/>
      <c r="AF9" s="48"/>
      <c r="AG9" s="48"/>
      <c r="AH9" s="206"/>
    </row>
    <row r="10" spans="1:36" ht="16.149999999999999" customHeight="1">
      <c r="A10" s="2"/>
      <c r="B10" s="636"/>
      <c r="C10" s="636"/>
      <c r="D10" s="637" t="s">
        <v>262</v>
      </c>
      <c r="E10" s="637"/>
      <c r="F10" s="637"/>
      <c r="G10" s="637"/>
      <c r="H10" s="637"/>
      <c r="I10" s="637"/>
      <c r="J10" s="637"/>
      <c r="K10" s="637"/>
      <c r="L10" s="637"/>
      <c r="M10" s="637"/>
      <c r="N10" s="637"/>
      <c r="O10" s="637"/>
      <c r="P10" s="637"/>
      <c r="Q10" s="637"/>
      <c r="R10" s="637"/>
      <c r="S10" s="637"/>
      <c r="T10" s="637"/>
      <c r="U10" s="637"/>
      <c r="V10" s="637"/>
      <c r="W10" s="637"/>
      <c r="X10" s="637"/>
      <c r="Y10" s="637"/>
      <c r="Z10" s="637"/>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16" t="s">
        <v>15</v>
      </c>
      <c r="C16" s="635"/>
      <c r="D16" s="635"/>
      <c r="E16" s="591"/>
      <c r="F16" s="591"/>
      <c r="G16" s="20"/>
      <c r="H16" s="591"/>
      <c r="I16" s="591"/>
      <c r="J16" s="20" t="s">
        <v>264</v>
      </c>
      <c r="K16" s="20"/>
      <c r="L16" s="20" t="s">
        <v>265</v>
      </c>
      <c r="M16" s="20" t="s">
        <v>15</v>
      </c>
      <c r="N16" s="20"/>
      <c r="O16" s="591"/>
      <c r="P16" s="591"/>
      <c r="Q16" s="20" t="s">
        <v>16</v>
      </c>
      <c r="R16" s="591"/>
      <c r="S16" s="591"/>
      <c r="T16" s="21" t="s">
        <v>264</v>
      </c>
      <c r="V16" s="611">
        <f>IF(E16=O16,R16-H16+1,IF(O16-E16=1,12-H16+1+R16,IF(O16-E16=2,12-H16+1+R16+12,"エラー")))</f>
        <v>1</v>
      </c>
      <c r="W16" s="611"/>
      <c r="X16" s="611"/>
      <c r="Y16" s="612"/>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16" t="s">
        <v>15</v>
      </c>
      <c r="C21" s="635"/>
      <c r="D21" s="635"/>
      <c r="E21" s="591"/>
      <c r="F21" s="591"/>
      <c r="G21" s="20" t="s">
        <v>16</v>
      </c>
      <c r="H21" s="591"/>
      <c r="I21" s="591"/>
      <c r="J21" s="20" t="s">
        <v>264</v>
      </c>
      <c r="K21" s="20"/>
      <c r="L21" s="20" t="s">
        <v>265</v>
      </c>
      <c r="M21" s="20" t="s">
        <v>15</v>
      </c>
      <c r="N21" s="20"/>
      <c r="O21" s="591"/>
      <c r="P21" s="591"/>
      <c r="Q21" s="20" t="s">
        <v>16</v>
      </c>
      <c r="R21" s="591"/>
      <c r="S21" s="591"/>
      <c r="T21" s="21" t="s">
        <v>264</v>
      </c>
      <c r="V21" s="611">
        <f>IF(E21=O21,R21-H21+1,IF(O21-E21=1,12-H21+1+R21,IF(O21-E21=2,12-H21+1+R21+12,"エラー")))</f>
        <v>1</v>
      </c>
      <c r="W21" s="611"/>
      <c r="X21" s="611"/>
      <c r="Y21" s="612"/>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41" t="s">
        <v>342</v>
      </c>
      <c r="Y27" s="642"/>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13">
        <f>SUM(AB34,AB36)</f>
        <v>0</v>
      </c>
      <c r="AC33" s="613"/>
      <c r="AD33" s="613"/>
      <c r="AE33" s="613"/>
      <c r="AF33" s="613"/>
      <c r="AG33" s="37" t="s">
        <v>270</v>
      </c>
    </row>
    <row r="34" spans="1:41" ht="16.149999999999999" customHeight="1">
      <c r="A34" s="53"/>
      <c r="B34" s="638" t="s">
        <v>370</v>
      </c>
      <c r="C34" s="614"/>
      <c r="D34" s="614"/>
      <c r="E34" s="614"/>
      <c r="F34" s="614"/>
      <c r="G34" s="614"/>
      <c r="H34" s="614"/>
      <c r="I34" s="614"/>
      <c r="J34" s="614"/>
      <c r="K34" s="614"/>
      <c r="L34" s="614"/>
      <c r="M34" s="614"/>
      <c r="N34" s="614"/>
      <c r="O34" s="614"/>
      <c r="P34" s="614"/>
      <c r="Q34" s="614"/>
      <c r="R34" s="614"/>
      <c r="S34" s="614"/>
      <c r="T34" s="614"/>
      <c r="U34" s="614"/>
      <c r="V34" s="614"/>
      <c r="W34" s="614"/>
      <c r="X34" s="14"/>
      <c r="Y34" s="14" t="s">
        <v>272</v>
      </c>
      <c r="Z34" s="14"/>
      <c r="AA34" s="14"/>
      <c r="AB34" s="615">
        <f>AB35*V21*10</f>
        <v>0</v>
      </c>
      <c r="AC34" s="615"/>
      <c r="AD34" s="615"/>
      <c r="AE34" s="615"/>
      <c r="AF34" s="615"/>
      <c r="AG34" s="15" t="s">
        <v>270</v>
      </c>
    </row>
    <row r="35" spans="1:41" ht="16.149999999999999" customHeight="1">
      <c r="A35" s="52"/>
      <c r="B35" s="137"/>
      <c r="C35" s="639" t="s">
        <v>371</v>
      </c>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40">
        <f>IF(AI27=TRUE,'様式96_外来・在宅ベースアップ評価料（Ⅱ）'!M81,'（参考）賃金引き上げ計画書作成のための計算シート'!M53)</f>
        <v>0</v>
      </c>
      <c r="AC35" s="640"/>
      <c r="AD35" s="640"/>
      <c r="AE35" s="640"/>
      <c r="AF35" s="640"/>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43" t="str">
        <f>IFERROR(AA37*AB38*10+AF37*AB39*10,"-")</f>
        <v>-</v>
      </c>
      <c r="AC36" s="643"/>
      <c r="AD36" s="643"/>
      <c r="AE36" s="643"/>
      <c r="AF36" s="643"/>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45"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45"/>
      <c r="T37" s="645"/>
      <c r="U37" s="645"/>
      <c r="V37" s="645"/>
      <c r="W37" s="58" t="s">
        <v>132</v>
      </c>
      <c r="X37" s="646" t="s">
        <v>347</v>
      </c>
      <c r="Y37" s="647"/>
      <c r="Z37" s="647"/>
      <c r="AA37" s="131" t="str">
        <f>VLOOKUP(R37,'リスト（外来）'!C:D,2,FALSE)</f>
        <v>-</v>
      </c>
      <c r="AB37" s="144" t="s">
        <v>276</v>
      </c>
      <c r="AC37" s="647" t="s">
        <v>348</v>
      </c>
      <c r="AD37" s="647"/>
      <c r="AE37" s="647"/>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28"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28"/>
      <c r="AD38" s="628"/>
      <c r="AE38" s="628"/>
      <c r="AF38" s="628"/>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56" t="str">
        <f>IF(R37&lt;&gt;"届出なし",('様式96_外来・在宅ベースアップ評価料（Ⅱ）'!M60+'様式96_外来・在宅ベースアップ評価料（Ⅱ）'!M68)*V21,"-")</f>
        <v>-</v>
      </c>
      <c r="AC39" s="656"/>
      <c r="AD39" s="656"/>
      <c r="AE39" s="656"/>
      <c r="AF39" s="656"/>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4"/>
      <c r="AC40" s="584"/>
      <c r="AD40" s="584"/>
      <c r="AE40" s="584"/>
      <c r="AF40" s="584"/>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1"/>
      <c r="AC41" s="581"/>
      <c r="AD41" s="581"/>
      <c r="AE41" s="581"/>
      <c r="AF41" s="581"/>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0">
        <f>IFERROR(AB33-AB40+AB41,"")</f>
        <v>0</v>
      </c>
      <c r="AC42" s="580"/>
      <c r="AD42" s="580"/>
      <c r="AE42" s="580"/>
      <c r="AF42" s="580"/>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89"/>
      <c r="AC47" s="589"/>
      <c r="AD47" s="589"/>
      <c r="AE47" s="589"/>
      <c r="AF47" s="589"/>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1587</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44"/>
      <c r="AC48" s="644"/>
      <c r="AD48" s="644"/>
      <c r="AE48" s="644"/>
      <c r="AF48" s="644"/>
      <c r="AG48" s="135" t="s">
        <v>270</v>
      </c>
    </row>
    <row r="49" spans="1:44" ht="16.149999999999999" hidden="1" customHeight="1" outlineLevel="1">
      <c r="A49" s="16"/>
      <c r="B49" s="394" t="s">
        <v>286</v>
      </c>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655"/>
      <c r="AC49" s="655"/>
      <c r="AD49" s="655"/>
      <c r="AE49" s="655"/>
      <c r="AF49" s="655"/>
      <c r="AG49" s="396" t="s">
        <v>270</v>
      </c>
    </row>
    <row r="50" spans="1:44" ht="16.149999999999999" hidden="1" customHeight="1" outlineLevel="1">
      <c r="A50" s="16"/>
      <c r="B50" s="388" t="s">
        <v>287</v>
      </c>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657"/>
      <c r="AC50" s="657"/>
      <c r="AD50" s="657"/>
      <c r="AE50" s="657"/>
      <c r="AF50" s="657"/>
      <c r="AG50" s="390" t="s">
        <v>270</v>
      </c>
      <c r="AR50" s="203"/>
    </row>
    <row r="51" spans="1:44" ht="16.149999999999999" hidden="1" customHeight="1" outlineLevel="1" thickBot="1">
      <c r="A51" s="7"/>
      <c r="B51" s="391" t="s">
        <v>288</v>
      </c>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658">
        <f>AB47-SUM(AB48:AF50)</f>
        <v>0</v>
      </c>
      <c r="AC51" s="658"/>
      <c r="AD51" s="658"/>
      <c r="AE51" s="658"/>
      <c r="AF51" s="658"/>
      <c r="AG51" s="393" t="s">
        <v>270</v>
      </c>
    </row>
    <row r="52" spans="1:44" ht="16.149999999999999" customHeight="1" collapsed="1">
      <c r="A52" s="374" t="s">
        <v>1508</v>
      </c>
      <c r="B52" s="373" t="s">
        <v>1544</v>
      </c>
      <c r="C52" s="373"/>
      <c r="D52" s="37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5"/>
      <c r="AH52" s="4"/>
    </row>
    <row r="53" spans="1:44" ht="16.149999999999999" customHeight="1">
      <c r="A53" s="373"/>
      <c r="B53" s="373" t="s">
        <v>1545</v>
      </c>
      <c r="C53" s="373"/>
      <c r="D53" s="37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5"/>
      <c r="AH53" s="4"/>
    </row>
    <row r="54" spans="1:44" ht="16.149999999999999" customHeight="1">
      <c r="A54" s="374" t="s">
        <v>1508</v>
      </c>
      <c r="B54" s="373" t="s">
        <v>1569</v>
      </c>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82"/>
      <c r="AB54" s="382"/>
      <c r="AC54" s="382"/>
      <c r="AD54" s="382"/>
      <c r="AE54" s="382"/>
      <c r="AF54" s="382"/>
      <c r="AG54" s="382"/>
      <c r="AH54" s="382"/>
      <c r="AI54" s="386"/>
      <c r="AJ54" s="387"/>
      <c r="AK54" s="387"/>
    </row>
    <row r="55" spans="1:44" ht="16.149999999999999" customHeight="1">
      <c r="A55" s="374" t="s">
        <v>1508</v>
      </c>
      <c r="B55" s="373" t="s">
        <v>1546</v>
      </c>
      <c r="C55" s="373"/>
      <c r="D55" s="37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5"/>
      <c r="AH55" s="4"/>
    </row>
    <row r="56" spans="1:44" ht="16.149999999999999" customHeight="1">
      <c r="A56" s="409"/>
      <c r="B56" s="384" t="s">
        <v>1653</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5"/>
      <c r="AH56" s="4"/>
    </row>
    <row r="57" spans="1:44" ht="16.149999999999999" customHeight="1">
      <c r="A57" s="3"/>
      <c r="B57" s="385" t="s">
        <v>1677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5"/>
      <c r="AH57" s="4"/>
    </row>
    <row r="58" spans="1:44" ht="16.149999999999999" hidden="1" customHeight="1" outlineLevel="1">
      <c r="A58" s="375" t="s">
        <v>1508</v>
      </c>
      <c r="B58" s="378" t="s">
        <v>1548</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5"/>
      <c r="AH58" s="4"/>
    </row>
    <row r="59" spans="1:44" ht="16.149999999999999" hidden="1" customHeight="1" outlineLevel="1">
      <c r="A59" s="3"/>
      <c r="B59" s="377" t="s">
        <v>1549</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5"/>
      <c r="AH59" s="4"/>
    </row>
    <row r="60" spans="1:44" ht="16.149999999999999" hidden="1" customHeight="1" outlineLevel="1">
      <c r="A60" s="3"/>
      <c r="B60" s="379" t="s">
        <v>1550</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5"/>
      <c r="AH60" s="4"/>
    </row>
    <row r="61" spans="1:44" ht="16.149999999999999" hidden="1" customHeight="1" outlineLevel="1">
      <c r="A61" s="375" t="s">
        <v>1508</v>
      </c>
      <c r="B61" s="377" t="s">
        <v>1551</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5"/>
      <c r="AH61" s="4"/>
    </row>
    <row r="62" spans="1:44" ht="16.149999999999999" hidden="1" customHeight="1" outlineLevel="1">
      <c r="A62" s="3"/>
      <c r="B62" s="377" t="s">
        <v>1552</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5"/>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1467</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4" t="s">
        <v>1508</v>
      </c>
      <c r="B65" s="385" t="s">
        <v>1512</v>
      </c>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82"/>
      <c r="AB65" s="382"/>
      <c r="AC65" s="382"/>
      <c r="AD65" s="382"/>
      <c r="AE65" s="382"/>
      <c r="AF65" s="382"/>
      <c r="AG65" s="382"/>
      <c r="AH65" s="94"/>
      <c r="AI65" s="195"/>
    </row>
    <row r="66" spans="1:44" ht="16.149999999999999" customHeight="1">
      <c r="A66" s="403" t="s">
        <v>1508</v>
      </c>
      <c r="B66" s="404" t="s">
        <v>1590</v>
      </c>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5"/>
      <c r="AB66" s="405"/>
      <c r="AC66" s="405"/>
      <c r="AD66" s="405"/>
      <c r="AE66" s="405"/>
      <c r="AF66" s="405"/>
      <c r="AG66" s="405"/>
      <c r="AH66" s="94"/>
      <c r="AI66" s="195"/>
    </row>
    <row r="67" spans="1:44" ht="16.149999999999999" customHeight="1">
      <c r="A67" s="406"/>
      <c r="B67" s="404" t="s">
        <v>1591</v>
      </c>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5"/>
      <c r="AB67" s="405"/>
      <c r="AC67" s="405"/>
      <c r="AD67" s="405"/>
      <c r="AE67" s="405"/>
      <c r="AF67" s="405"/>
      <c r="AG67" s="405"/>
      <c r="AH67" s="94"/>
      <c r="AI67" s="195"/>
    </row>
    <row r="68" spans="1:44" ht="16.149999999999999" customHeight="1">
      <c r="A68" s="407"/>
      <c r="B68" s="404" t="s">
        <v>1592</v>
      </c>
      <c r="C68" s="404"/>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5"/>
      <c r="AB68" s="405"/>
      <c r="AC68" s="405"/>
      <c r="AD68" s="405"/>
      <c r="AE68" s="405"/>
      <c r="AF68" s="405"/>
      <c r="AG68" s="405"/>
      <c r="AH68" s="94"/>
      <c r="AI68" s="195"/>
    </row>
    <row r="69" spans="1:44" ht="16.149999999999999" hidden="1" customHeight="1" outlineLevel="1">
      <c r="A69" s="409" t="s">
        <v>1508</v>
      </c>
      <c r="B69" s="413" t="s">
        <v>1556</v>
      </c>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82"/>
      <c r="AB69" s="382"/>
      <c r="AC69" s="382"/>
      <c r="AD69" s="382"/>
      <c r="AE69" s="382"/>
      <c r="AF69" s="382"/>
      <c r="AG69" s="382"/>
      <c r="AH69" s="94"/>
      <c r="AI69" s="195"/>
    </row>
    <row r="70" spans="1:44" ht="16.149999999999999" hidden="1" customHeight="1" outlineLevel="1">
      <c r="A70" s="414"/>
      <c r="B70" s="413" t="s">
        <v>1557</v>
      </c>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82"/>
      <c r="AB70" s="382"/>
      <c r="AC70" s="382"/>
      <c r="AD70" s="382"/>
      <c r="AE70" s="382"/>
      <c r="AF70" s="382"/>
      <c r="AG70" s="382"/>
      <c r="AH70" s="94"/>
      <c r="AI70" s="195"/>
    </row>
    <row r="71" spans="1:44" ht="16.149999999999999" customHeight="1" collapsed="1">
      <c r="A71" s="374" t="s">
        <v>1508</v>
      </c>
      <c r="B71" s="373" t="s">
        <v>1569</v>
      </c>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82"/>
      <c r="AB71" s="382"/>
      <c r="AC71" s="382"/>
      <c r="AD71" s="382"/>
      <c r="AE71" s="382"/>
      <c r="AF71" s="382"/>
      <c r="AG71" s="382"/>
      <c r="AH71" s="382"/>
      <c r="AI71" s="386"/>
      <c r="AJ71" s="387"/>
      <c r="AK71" s="387"/>
    </row>
    <row r="72" spans="1:44" ht="16.149999999999999" customHeight="1">
      <c r="A72" s="415" t="s">
        <v>1525</v>
      </c>
      <c r="B72" s="412"/>
      <c r="C72" s="3"/>
      <c r="D72" s="3"/>
      <c r="E72" s="3"/>
      <c r="F72" s="3"/>
      <c r="G72" s="3"/>
      <c r="H72" s="3"/>
      <c r="I72" s="3"/>
      <c r="J72" s="3"/>
      <c r="K72" s="3"/>
      <c r="L72" s="3"/>
      <c r="M72" s="3"/>
      <c r="N72" s="3"/>
      <c r="O72" s="3"/>
      <c r="P72" s="3"/>
      <c r="Q72" s="3"/>
      <c r="R72" s="3"/>
      <c r="S72" s="3"/>
      <c r="T72" s="3"/>
      <c r="U72" s="3"/>
      <c r="V72" s="299"/>
      <c r="W72" s="299"/>
      <c r="X72" s="299"/>
      <c r="Y72" s="299"/>
      <c r="Z72" s="299"/>
      <c r="AA72" s="326"/>
      <c r="AB72" s="326"/>
      <c r="AC72" s="326"/>
      <c r="AD72" s="326"/>
      <c r="AE72" s="326"/>
      <c r="AF72" s="299"/>
      <c r="AG72" s="261"/>
      <c r="AR72" s="4"/>
    </row>
    <row r="73" spans="1:44" ht="16.149999999999999" customHeight="1" thickBot="1">
      <c r="A73" s="2" t="s">
        <v>1655</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1656</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05"/>
      <c r="AC74" s="605"/>
      <c r="AD74" s="605"/>
      <c r="AE74" s="605"/>
      <c r="AF74" s="605"/>
      <c r="AG74" s="78" t="s">
        <v>289</v>
      </c>
      <c r="AH74" s="181"/>
      <c r="AI74" s="181"/>
      <c r="AJ74" s="181"/>
    </row>
    <row r="75" spans="1:44" ht="16.149999999999999" customHeight="1">
      <c r="A75" s="1" t="s">
        <v>1678</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4"/>
      <c r="AC75" s="584"/>
      <c r="AD75" s="584"/>
      <c r="AE75" s="584"/>
      <c r="AF75" s="584"/>
      <c r="AG75" s="118" t="s">
        <v>270</v>
      </c>
    </row>
    <row r="76" spans="1:44" ht="16.149999999999999" customHeight="1">
      <c r="A76" s="1" t="s">
        <v>1657</v>
      </c>
      <c r="B76" s="3"/>
      <c r="C76" s="3"/>
      <c r="D76" s="3"/>
      <c r="E76" s="3"/>
      <c r="F76" s="3"/>
      <c r="G76" s="3"/>
      <c r="H76" s="3"/>
      <c r="I76" s="3"/>
      <c r="J76" s="3"/>
      <c r="K76" s="3"/>
      <c r="L76" s="3"/>
      <c r="M76" s="3"/>
      <c r="N76" s="3"/>
      <c r="O76" s="3"/>
      <c r="P76" s="3"/>
      <c r="Q76" s="3"/>
      <c r="R76" s="3"/>
      <c r="S76" s="3"/>
      <c r="T76" s="3"/>
      <c r="U76" s="3"/>
      <c r="V76" s="3"/>
      <c r="W76" s="3"/>
      <c r="X76" s="3"/>
      <c r="Y76" s="3"/>
      <c r="Z76" s="3"/>
      <c r="AA76" s="3"/>
      <c r="AB76" s="604"/>
      <c r="AC76" s="604"/>
      <c r="AD76" s="604"/>
      <c r="AE76" s="604"/>
      <c r="AF76" s="604"/>
      <c r="AG76" s="168" t="s">
        <v>270</v>
      </c>
    </row>
    <row r="77" spans="1:44" ht="16.149999999999999" customHeight="1">
      <c r="A77" s="22" t="s">
        <v>1658</v>
      </c>
      <c r="B77" s="5"/>
      <c r="C77" s="5"/>
      <c r="D77" s="5"/>
      <c r="E77" s="5"/>
      <c r="F77" s="5"/>
      <c r="G77" s="5"/>
      <c r="H77" s="5"/>
      <c r="I77" s="5"/>
      <c r="J77" s="5"/>
      <c r="K77" s="5"/>
      <c r="L77" s="5"/>
      <c r="M77" s="5"/>
      <c r="N77" s="5"/>
      <c r="O77" s="5"/>
      <c r="P77" s="5"/>
      <c r="Q77" s="5"/>
      <c r="R77" s="5"/>
      <c r="S77" s="5"/>
      <c r="T77" s="5"/>
      <c r="U77" s="5"/>
      <c r="V77" s="5"/>
      <c r="W77" s="5"/>
      <c r="X77" s="5"/>
      <c r="Y77" s="5"/>
      <c r="Z77" s="5"/>
      <c r="AA77" s="5"/>
      <c r="AB77" s="648">
        <f>AB76-AB75</f>
        <v>0</v>
      </c>
      <c r="AC77" s="648"/>
      <c r="AD77" s="648"/>
      <c r="AE77" s="648"/>
      <c r="AF77" s="648"/>
      <c r="AG77" s="168" t="s">
        <v>270</v>
      </c>
    </row>
    <row r="78" spans="1:44" ht="16.149999999999999" hidden="1" customHeight="1" outlineLevel="1">
      <c r="A78" s="16"/>
      <c r="B78" s="416" t="s">
        <v>290</v>
      </c>
      <c r="C78" s="389"/>
      <c r="D78" s="389"/>
      <c r="E78" s="389"/>
      <c r="F78" s="389"/>
      <c r="G78" s="389"/>
      <c r="H78" s="389"/>
      <c r="I78" s="389"/>
      <c r="J78" s="389"/>
      <c r="K78" s="389"/>
      <c r="L78" s="389"/>
      <c r="M78" s="389"/>
      <c r="N78" s="389"/>
      <c r="O78" s="389"/>
      <c r="P78" s="389"/>
      <c r="Q78" s="389"/>
      <c r="R78" s="389"/>
      <c r="S78" s="389"/>
      <c r="T78" s="389"/>
      <c r="U78" s="389"/>
      <c r="V78" s="312"/>
      <c r="W78" s="312"/>
      <c r="X78" s="312"/>
      <c r="Y78" s="312"/>
      <c r="Z78" s="312"/>
      <c r="AA78" s="312"/>
      <c r="AB78" s="649">
        <f>1000*AB74</f>
        <v>0</v>
      </c>
      <c r="AC78" s="649"/>
      <c r="AD78" s="649"/>
      <c r="AE78" s="649"/>
      <c r="AF78" s="649"/>
      <c r="AG78" s="336" t="s">
        <v>270</v>
      </c>
    </row>
    <row r="79" spans="1:44" ht="16.149999999999999" customHeight="1" collapsed="1" thickBot="1">
      <c r="A79" s="40"/>
      <c r="B79" s="96" t="s">
        <v>1659</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86"/>
      <c r="AC79" s="586"/>
      <c r="AD79" s="586"/>
      <c r="AE79" s="586"/>
      <c r="AF79" s="586"/>
      <c r="AG79" s="120" t="s">
        <v>291</v>
      </c>
    </row>
    <row r="80" spans="1:44" ht="16.149999999999999" customHeight="1" thickTop="1" thickBot="1">
      <c r="A80" s="86"/>
      <c r="B80" s="97" t="s">
        <v>1660</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2">
        <f>IFERROR(AB79/AB75*100,0)</f>
        <v>0</v>
      </c>
      <c r="AC80" s="602"/>
      <c r="AD80" s="602"/>
      <c r="AE80" s="602"/>
      <c r="AF80" s="602"/>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05"/>
      <c r="AC83" s="605"/>
      <c r="AD83" s="605"/>
      <c r="AE83" s="605"/>
      <c r="AF83" s="605"/>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4"/>
      <c r="AC84" s="584"/>
      <c r="AD84" s="584"/>
      <c r="AE84" s="584"/>
      <c r="AF84" s="584"/>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604"/>
      <c r="AC85" s="604"/>
      <c r="AD85" s="604"/>
      <c r="AE85" s="604"/>
      <c r="AF85" s="604"/>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06">
        <f>AB85-AB84</f>
        <v>0</v>
      </c>
      <c r="AC86" s="606"/>
      <c r="AD86" s="606"/>
      <c r="AE86" s="606"/>
      <c r="AF86" s="606"/>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4"/>
      <c r="AC87" s="584"/>
      <c r="AD87" s="584"/>
      <c r="AE87" s="584"/>
      <c r="AF87" s="584"/>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86"/>
      <c r="AC88" s="586"/>
      <c r="AD88" s="586"/>
      <c r="AE88" s="586"/>
      <c r="AF88" s="586"/>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2">
        <f>IFERROR(AB88/AB84*100,0)</f>
        <v>0</v>
      </c>
      <c r="AC89" s="602"/>
      <c r="AD89" s="602"/>
      <c r="AE89" s="602"/>
      <c r="AF89" s="602"/>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23"/>
      <c r="AB91" s="623"/>
      <c r="AC91" s="623"/>
      <c r="AD91" s="623"/>
      <c r="AE91" s="623"/>
      <c r="AF91" s="623"/>
      <c r="AG91" s="623"/>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05"/>
      <c r="AC92" s="605"/>
      <c r="AD92" s="605"/>
      <c r="AE92" s="605"/>
      <c r="AF92" s="605"/>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4"/>
      <c r="AC93" s="584"/>
      <c r="AD93" s="584"/>
      <c r="AE93" s="584"/>
      <c r="AF93" s="584"/>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604"/>
      <c r="AC94" s="604"/>
      <c r="AD94" s="604"/>
      <c r="AE94" s="604"/>
      <c r="AF94" s="604"/>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06">
        <f>AB94-AB93</f>
        <v>0</v>
      </c>
      <c r="AC95" s="606"/>
      <c r="AD95" s="606"/>
      <c r="AE95" s="606"/>
      <c r="AF95" s="606"/>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4"/>
      <c r="AC96" s="584"/>
      <c r="AD96" s="584"/>
      <c r="AE96" s="584"/>
      <c r="AF96" s="584"/>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86"/>
      <c r="AC97" s="586"/>
      <c r="AD97" s="586"/>
      <c r="AE97" s="586"/>
      <c r="AF97" s="586"/>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2">
        <f>IFERROR(AB97/AB93*100,0)</f>
        <v>0</v>
      </c>
      <c r="AC98" s="602"/>
      <c r="AD98" s="602"/>
      <c r="AE98" s="602"/>
      <c r="AF98" s="602"/>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23"/>
      <c r="AB100" s="623"/>
      <c r="AC100" s="623"/>
      <c r="AD100" s="623"/>
      <c r="AE100" s="623"/>
      <c r="AF100" s="623"/>
      <c r="AG100" s="623"/>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05"/>
      <c r="AC101" s="605"/>
      <c r="AD101" s="605"/>
      <c r="AE101" s="605"/>
      <c r="AF101" s="605"/>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4"/>
      <c r="AC102" s="584"/>
      <c r="AD102" s="584"/>
      <c r="AE102" s="584"/>
      <c r="AF102" s="584"/>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04"/>
      <c r="AC103" s="604"/>
      <c r="AD103" s="604"/>
      <c r="AE103" s="604"/>
      <c r="AF103" s="604"/>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06">
        <f>AB103-AB102</f>
        <v>0</v>
      </c>
      <c r="AC104" s="606"/>
      <c r="AD104" s="606"/>
      <c r="AE104" s="606"/>
      <c r="AF104" s="606"/>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4"/>
      <c r="AC105" s="584"/>
      <c r="AD105" s="584"/>
      <c r="AE105" s="584"/>
      <c r="AF105" s="584"/>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86"/>
      <c r="AC106" s="586"/>
      <c r="AD106" s="586"/>
      <c r="AE106" s="586"/>
      <c r="AF106" s="586"/>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2">
        <f>IFERROR(AB106/AB102*100,0)</f>
        <v>0</v>
      </c>
      <c r="AC107" s="602"/>
      <c r="AD107" s="602"/>
      <c r="AE107" s="602"/>
      <c r="AF107" s="602"/>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23"/>
      <c r="AB109" s="623"/>
      <c r="AC109" s="623"/>
      <c r="AD109" s="623"/>
      <c r="AE109" s="623"/>
      <c r="AF109" s="623"/>
      <c r="AG109" s="623"/>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05"/>
      <c r="AC110" s="605"/>
      <c r="AD110" s="605"/>
      <c r="AE110" s="605"/>
      <c r="AF110" s="605"/>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4"/>
      <c r="AC111" s="584"/>
      <c r="AD111" s="584"/>
      <c r="AE111" s="584"/>
      <c r="AF111" s="584"/>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04"/>
      <c r="AC112" s="604"/>
      <c r="AD112" s="604"/>
      <c r="AE112" s="604"/>
      <c r="AF112" s="604"/>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06">
        <f>AB112-AB111</f>
        <v>0</v>
      </c>
      <c r="AC113" s="606"/>
      <c r="AD113" s="606"/>
      <c r="AE113" s="606"/>
      <c r="AF113" s="606"/>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4"/>
      <c r="AC114" s="584"/>
      <c r="AD114" s="584"/>
      <c r="AE114" s="584"/>
      <c r="AF114" s="584"/>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86"/>
      <c r="AC115" s="586"/>
      <c r="AD115" s="586"/>
      <c r="AE115" s="586"/>
      <c r="AF115" s="586"/>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2">
        <f>IFERROR(AB115/AB111*100,0)</f>
        <v>0</v>
      </c>
      <c r="AC116" s="602"/>
      <c r="AD116" s="602"/>
      <c r="AE116" s="602"/>
      <c r="AF116" s="602"/>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1662</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1"/>
      <c r="AB119" s="621"/>
      <c r="AC119" s="621"/>
      <c r="AD119" s="621"/>
      <c r="AE119" s="621"/>
      <c r="AF119" s="621"/>
      <c r="AG119" s="621"/>
      <c r="AH119" s="195"/>
      <c r="AI119" s="195"/>
      <c r="AJ119" s="195"/>
    </row>
    <row r="120" spans="1:36" ht="16.149999999999999" customHeight="1">
      <c r="A120" s="106" t="s">
        <v>1663</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2"/>
      <c r="AC120" s="622"/>
      <c r="AD120" s="622"/>
      <c r="AE120" s="622"/>
      <c r="AF120" s="622"/>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97"/>
      <c r="AC121" s="597"/>
      <c r="AD121" s="597"/>
      <c r="AE121" s="597"/>
      <c r="AF121" s="597"/>
      <c r="AG121" s="112" t="s">
        <v>270</v>
      </c>
      <c r="AH121" s="181"/>
      <c r="AI121" s="181"/>
      <c r="AJ121" s="181"/>
    </row>
    <row r="122" spans="1:36" ht="16.149999999999999" customHeight="1" collapsed="1">
      <c r="A122" s="402" t="s">
        <v>1664</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97"/>
      <c r="AC122" s="597"/>
      <c r="AD122" s="597"/>
      <c r="AE122" s="597"/>
      <c r="AF122" s="597"/>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8"/>
      <c r="AC123" s="598"/>
      <c r="AD123" s="598"/>
      <c r="AE123" s="598"/>
      <c r="AF123" s="598"/>
      <c r="AG123" s="124" t="s">
        <v>270</v>
      </c>
    </row>
    <row r="124" spans="1:36" ht="16.149999999999999" customHeight="1" collapsed="1">
      <c r="A124" s="95" t="s">
        <v>1665</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97"/>
      <c r="AC124" s="597"/>
      <c r="AD124" s="597"/>
      <c r="AE124" s="597"/>
      <c r="AF124" s="597"/>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03">
        <f>AB123-AB121</f>
        <v>0</v>
      </c>
      <c r="AC125" s="603"/>
      <c r="AD125" s="603"/>
      <c r="AE125" s="603"/>
      <c r="AF125" s="603"/>
      <c r="AG125" s="124" t="s">
        <v>270</v>
      </c>
    </row>
    <row r="126" spans="1:36" ht="16.149999999999999" customHeight="1" collapsed="1">
      <c r="A126" s="99" t="s">
        <v>1666</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0">
        <f>AB124-AB122</f>
        <v>0</v>
      </c>
      <c r="AC126" s="650"/>
      <c r="AD126" s="650"/>
      <c r="AE126" s="650"/>
      <c r="AF126" s="650"/>
      <c r="AG126" s="124" t="s">
        <v>270</v>
      </c>
    </row>
    <row r="127" spans="1:36" ht="16.149999999999999" hidden="1" customHeight="1" outlineLevel="1">
      <c r="A127" s="88"/>
      <c r="B127" s="417" t="s">
        <v>298</v>
      </c>
      <c r="C127" s="418"/>
      <c r="D127" s="418"/>
      <c r="E127" s="418"/>
      <c r="F127" s="418"/>
      <c r="G127" s="418"/>
      <c r="H127" s="418"/>
      <c r="I127" s="418"/>
      <c r="J127" s="418"/>
      <c r="K127" s="418"/>
      <c r="L127" s="418"/>
      <c r="M127" s="418"/>
      <c r="N127" s="418"/>
      <c r="O127" s="418"/>
      <c r="P127" s="418"/>
      <c r="Q127" s="418"/>
      <c r="R127" s="418"/>
      <c r="S127" s="418"/>
      <c r="T127" s="418"/>
      <c r="U127" s="398"/>
      <c r="V127" s="398"/>
      <c r="W127" s="398"/>
      <c r="X127" s="398"/>
      <c r="Y127" s="398"/>
      <c r="Z127" s="398"/>
      <c r="AA127" s="398"/>
      <c r="AB127" s="653">
        <f>1000*AB120</f>
        <v>0</v>
      </c>
      <c r="AC127" s="653"/>
      <c r="AD127" s="653"/>
      <c r="AE127" s="653"/>
      <c r="AF127" s="653"/>
      <c r="AG127" s="380" t="s">
        <v>270</v>
      </c>
    </row>
    <row r="128" spans="1:36" ht="16.149999999999999" customHeight="1" collapsed="1" thickBot="1">
      <c r="A128" s="90"/>
      <c r="B128" s="101" t="s">
        <v>1667</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54"/>
      <c r="AC128" s="654"/>
      <c r="AD128" s="654"/>
      <c r="AE128" s="654"/>
      <c r="AF128" s="654"/>
      <c r="AG128" s="127" t="s">
        <v>291</v>
      </c>
    </row>
    <row r="129" spans="1:36" ht="16.350000000000001" customHeight="1" thickTop="1" thickBot="1">
      <c r="A129" s="91"/>
      <c r="B129" s="102" t="s">
        <v>1668</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2">
        <f>IFERROR(AB128/AB122*100,0)</f>
        <v>0</v>
      </c>
      <c r="AC129" s="602"/>
      <c r="AD129" s="602"/>
      <c r="AE129" s="602"/>
      <c r="AF129" s="602"/>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1"/>
      <c r="AB131" s="621"/>
      <c r="AC131" s="621"/>
      <c r="AD131" s="621"/>
      <c r="AE131" s="621"/>
      <c r="AF131" s="621"/>
      <c r="AG131" s="621"/>
      <c r="AH131" s="195"/>
      <c r="AI131" s="195"/>
      <c r="AJ131" s="195"/>
    </row>
    <row r="132" spans="1:36" ht="16.149999999999999" customHeight="1">
      <c r="A132" s="106" t="s">
        <v>1669</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2"/>
      <c r="AC132" s="622"/>
      <c r="AD132" s="622"/>
      <c r="AE132" s="622"/>
      <c r="AF132" s="622"/>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7"/>
      <c r="AC133" s="597"/>
      <c r="AD133" s="597"/>
      <c r="AE133" s="597"/>
      <c r="AF133" s="597"/>
      <c r="AG133" s="112" t="s">
        <v>270</v>
      </c>
      <c r="AH133" s="181"/>
      <c r="AI133" s="181"/>
      <c r="AJ133" s="181"/>
    </row>
    <row r="134" spans="1:36" ht="16.149999999999999" customHeight="1" collapsed="1">
      <c r="A134" s="95" t="s">
        <v>1670</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97"/>
      <c r="AC134" s="597"/>
      <c r="AD134" s="597"/>
      <c r="AE134" s="597"/>
      <c r="AF134" s="597"/>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8"/>
      <c r="AC135" s="598"/>
      <c r="AD135" s="598"/>
      <c r="AE135" s="598"/>
      <c r="AF135" s="598"/>
      <c r="AG135" s="124" t="s">
        <v>270</v>
      </c>
    </row>
    <row r="136" spans="1:36" ht="16.149999999999999" customHeight="1" collapsed="1">
      <c r="A136" s="95" t="s">
        <v>1671</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97"/>
      <c r="AC136" s="597"/>
      <c r="AD136" s="597"/>
      <c r="AE136" s="597"/>
      <c r="AF136" s="597"/>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03">
        <f>AB135-AB133</f>
        <v>0</v>
      </c>
      <c r="AC137" s="603"/>
      <c r="AD137" s="603"/>
      <c r="AE137" s="603"/>
      <c r="AF137" s="603"/>
      <c r="AG137" s="124" t="s">
        <v>270</v>
      </c>
    </row>
    <row r="138" spans="1:36" ht="16.149999999999999" customHeight="1" collapsed="1">
      <c r="A138" s="99" t="s">
        <v>1672</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0">
        <f>AB136-AB134</f>
        <v>0</v>
      </c>
      <c r="AC138" s="650"/>
      <c r="AD138" s="650"/>
      <c r="AE138" s="650"/>
      <c r="AF138" s="650"/>
      <c r="AG138" s="124" t="s">
        <v>270</v>
      </c>
    </row>
    <row r="139" spans="1:36" ht="16.149999999999999" hidden="1" customHeight="1" outlineLevel="1">
      <c r="A139" s="88"/>
      <c r="B139" s="417" t="s">
        <v>306</v>
      </c>
      <c r="C139" s="418"/>
      <c r="D139" s="418"/>
      <c r="E139" s="418"/>
      <c r="F139" s="418"/>
      <c r="G139" s="418"/>
      <c r="H139" s="418"/>
      <c r="I139" s="418"/>
      <c r="J139" s="418"/>
      <c r="K139" s="418"/>
      <c r="L139" s="418"/>
      <c r="M139" s="418"/>
      <c r="N139" s="418"/>
      <c r="O139" s="418"/>
      <c r="P139" s="418"/>
      <c r="Q139" s="418"/>
      <c r="R139" s="418"/>
      <c r="S139" s="418"/>
      <c r="T139" s="418"/>
      <c r="U139" s="398"/>
      <c r="V139" s="398"/>
      <c r="W139" s="398"/>
      <c r="X139" s="398"/>
      <c r="Y139" s="398"/>
      <c r="Z139" s="398"/>
      <c r="AA139" s="398"/>
      <c r="AB139" s="653">
        <f>1000*AB132</f>
        <v>0</v>
      </c>
      <c r="AC139" s="653"/>
      <c r="AD139" s="653"/>
      <c r="AE139" s="653"/>
      <c r="AF139" s="653"/>
      <c r="AG139" s="380" t="s">
        <v>270</v>
      </c>
    </row>
    <row r="140" spans="1:36" ht="16.149999999999999" customHeight="1" collapsed="1" thickBot="1">
      <c r="A140" s="90"/>
      <c r="B140" s="101" t="s">
        <v>1673</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54"/>
      <c r="AC140" s="654"/>
      <c r="AD140" s="654"/>
      <c r="AE140" s="654"/>
      <c r="AF140" s="654"/>
      <c r="AG140" s="127" t="s">
        <v>291</v>
      </c>
    </row>
    <row r="141" spans="1:36" ht="16.350000000000001" customHeight="1" thickTop="1" thickBot="1">
      <c r="A141" s="91"/>
      <c r="B141" s="102" t="s">
        <v>1674</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2">
        <f>IFERROR(AB140/AB134*100,0)</f>
        <v>0</v>
      </c>
      <c r="AC141" s="602"/>
      <c r="AD141" s="602"/>
      <c r="AE141" s="602"/>
      <c r="AF141" s="602"/>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1675</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1676</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52"/>
      <c r="D149" s="652"/>
      <c r="E149" s="652"/>
      <c r="F149" s="652"/>
      <c r="G149" s="652"/>
      <c r="H149" s="652"/>
      <c r="I149" s="652"/>
      <c r="J149" s="652"/>
      <c r="K149" s="652"/>
      <c r="L149" s="652"/>
      <c r="M149" s="652"/>
      <c r="N149" s="652"/>
      <c r="O149" s="652"/>
      <c r="P149" s="652"/>
      <c r="Q149" s="652"/>
      <c r="R149" s="652"/>
      <c r="S149" s="652"/>
      <c r="T149" s="652"/>
      <c r="U149" s="652"/>
      <c r="V149" s="652"/>
      <c r="W149" s="652"/>
      <c r="X149" s="652"/>
      <c r="Y149" s="652"/>
      <c r="Z149" s="652"/>
      <c r="AA149" s="652"/>
      <c r="AB149" s="652"/>
      <c r="AC149" s="652"/>
      <c r="AD149" s="652"/>
      <c r="AE149" s="652"/>
      <c r="AF149" s="652"/>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18" t="s">
        <v>335</v>
      </c>
      <c r="B152" s="618"/>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618"/>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19"/>
      <c r="F154" s="619"/>
      <c r="G154" s="48" t="s">
        <v>16</v>
      </c>
      <c r="H154" s="619"/>
      <c r="I154" s="619"/>
      <c r="J154" s="48" t="s">
        <v>264</v>
      </c>
      <c r="K154" s="619"/>
      <c r="L154" s="619"/>
      <c r="M154" s="48" t="s">
        <v>18</v>
      </c>
      <c r="N154" s="48"/>
      <c r="O154" s="48"/>
      <c r="P154" s="48" t="s">
        <v>336</v>
      </c>
      <c r="Q154" s="48"/>
      <c r="R154" s="48"/>
      <c r="S154" s="48"/>
      <c r="T154" s="620"/>
      <c r="U154" s="620"/>
      <c r="V154" s="620"/>
      <c r="W154" s="620"/>
      <c r="X154" s="620"/>
      <c r="Y154" s="620"/>
      <c r="Z154" s="620"/>
      <c r="AA154" s="620"/>
      <c r="AB154" s="620"/>
      <c r="AC154" s="620"/>
      <c r="AD154" s="620"/>
      <c r="AE154" s="620"/>
      <c r="AF154" s="620"/>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28" priority="3" operator="containsText" text="問題あり">
      <formula>NOT(ISERROR(SEARCH("問題あり",AA64)))</formula>
    </cfRule>
  </conditionalFormatting>
  <conditionalFormatting sqref="B36:AG39">
    <cfRule type="expression" dxfId="27" priority="2">
      <formula>$AI$27=FALSE</formula>
    </cfRule>
  </conditionalFormatting>
  <conditionalFormatting sqref="AA72:AE72">
    <cfRule type="containsText" dxfId="26"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76" t="s">
        <v>390</v>
      </c>
      <c r="B2" s="576"/>
      <c r="C2" s="576"/>
      <c r="D2" s="576"/>
      <c r="E2" s="576"/>
      <c r="F2" s="576"/>
      <c r="G2" s="576"/>
      <c r="H2" s="576"/>
      <c r="I2" s="576"/>
      <c r="J2" s="576"/>
      <c r="K2" s="576"/>
      <c r="L2" s="576"/>
      <c r="M2" s="576"/>
      <c r="N2" s="576"/>
      <c r="O2" s="576"/>
      <c r="P2" s="576"/>
      <c r="Q2" s="576"/>
      <c r="R2" s="576"/>
      <c r="S2" s="576"/>
      <c r="T2" s="576"/>
      <c r="U2" s="577"/>
      <c r="V2" s="577"/>
      <c r="W2" s="625" t="s">
        <v>391</v>
      </c>
      <c r="X2" s="625"/>
      <c r="Y2" s="625"/>
      <c r="Z2" s="625"/>
      <c r="AA2" s="625"/>
      <c r="AB2" s="625"/>
      <c r="AC2" s="625"/>
      <c r="AD2" s="625"/>
      <c r="AE2" s="625"/>
      <c r="AF2" s="625"/>
      <c r="AG2" s="625"/>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599" t="s">
        <v>257</v>
      </c>
      <c r="T4" s="599"/>
      <c r="U4" s="599"/>
      <c r="V4" s="599"/>
      <c r="W4" s="599"/>
      <c r="X4" s="629" t="str">
        <f>IF('様式95_外来・在宅ベースアップ評価料（Ⅰ）'!H5=0,"",'様式95_外来・在宅ベースアップ評価料（Ⅰ）'!H5)</f>
        <v/>
      </c>
      <c r="Y4" s="697"/>
      <c r="Z4" s="697"/>
      <c r="AA4" s="697"/>
      <c r="AB4" s="697"/>
      <c r="AC4" s="697"/>
      <c r="AD4" s="697"/>
      <c r="AE4" s="697"/>
      <c r="AF4" s="697"/>
      <c r="AG4" s="698"/>
    </row>
    <row r="5" spans="1:43" ht="16.149999999999999" customHeight="1">
      <c r="A5" s="3"/>
      <c r="B5" s="3"/>
      <c r="C5" s="3"/>
      <c r="D5" s="3"/>
      <c r="E5" s="3"/>
      <c r="F5" s="3"/>
      <c r="G5" s="3"/>
      <c r="H5" s="3"/>
      <c r="I5" s="3"/>
      <c r="J5" s="3"/>
      <c r="K5" s="3"/>
      <c r="L5" s="3"/>
      <c r="M5" s="3"/>
      <c r="N5" s="3"/>
      <c r="O5" s="3"/>
      <c r="P5" s="3"/>
      <c r="Q5" s="3"/>
      <c r="R5" s="3"/>
      <c r="S5" s="578" t="s">
        <v>258</v>
      </c>
      <c r="T5" s="578"/>
      <c r="U5" s="578"/>
      <c r="V5" s="578"/>
      <c r="W5" s="579"/>
      <c r="X5" s="629" t="str">
        <f>IF('様式95_外来・在宅ベースアップ評価料（Ⅰ）'!H6=0,"",'様式95_外来・在宅ベースアップ評価料（Ⅰ）'!H6)</f>
        <v/>
      </c>
      <c r="Y5" s="697"/>
      <c r="Z5" s="697"/>
      <c r="AA5" s="697"/>
      <c r="AB5" s="697"/>
      <c r="AC5" s="697"/>
      <c r="AD5" s="697"/>
      <c r="AE5" s="697"/>
      <c r="AF5" s="697"/>
      <c r="AG5" s="698"/>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1743</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19" t="s">
        <v>260</v>
      </c>
      <c r="B8" s="419"/>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702" t="s">
        <v>1491</v>
      </c>
      <c r="C9" s="703"/>
      <c r="D9" s="704" t="s">
        <v>261</v>
      </c>
      <c r="E9" s="705"/>
      <c r="F9" s="705"/>
      <c r="G9" s="705"/>
      <c r="H9" s="705"/>
      <c r="I9" s="705"/>
      <c r="J9" s="705"/>
      <c r="K9" s="705"/>
      <c r="L9" s="705"/>
      <c r="M9" s="705"/>
      <c r="N9" s="705"/>
      <c r="O9" s="705"/>
      <c r="P9" s="705"/>
      <c r="Q9" s="705"/>
      <c r="R9" s="705"/>
      <c r="S9" s="705"/>
      <c r="T9" s="705"/>
      <c r="U9" s="705"/>
      <c r="V9" s="705"/>
      <c r="W9" s="705"/>
      <c r="X9" s="705"/>
      <c r="Y9" s="705"/>
      <c r="Z9" s="705"/>
      <c r="AA9" s="3"/>
      <c r="AB9" s="3"/>
      <c r="AC9" s="3"/>
      <c r="AD9" s="3"/>
      <c r="AE9" s="3"/>
      <c r="AF9" s="3"/>
      <c r="AG9" s="3"/>
    </row>
    <row r="10" spans="1:43" ht="16.149999999999999" hidden="1" customHeight="1" outlineLevel="1" thickBot="1">
      <c r="A10" s="3"/>
      <c r="B10" s="702" t="s">
        <v>1491</v>
      </c>
      <c r="C10" s="703"/>
      <c r="D10" s="706" t="s">
        <v>262</v>
      </c>
      <c r="E10" s="707"/>
      <c r="F10" s="707"/>
      <c r="G10" s="707"/>
      <c r="H10" s="707"/>
      <c r="I10" s="707"/>
      <c r="J10" s="707"/>
      <c r="K10" s="707"/>
      <c r="L10" s="707"/>
      <c r="M10" s="707"/>
      <c r="N10" s="707"/>
      <c r="O10" s="707"/>
      <c r="P10" s="707"/>
      <c r="Q10" s="707"/>
      <c r="R10" s="707"/>
      <c r="S10" s="707"/>
      <c r="T10" s="707"/>
      <c r="U10" s="707"/>
      <c r="V10" s="707"/>
      <c r="W10" s="707"/>
      <c r="X10" s="707"/>
      <c r="Y10" s="707"/>
      <c r="Z10" s="707"/>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1679</v>
      </c>
      <c r="B12" s="3"/>
      <c r="C12" s="3"/>
      <c r="D12" s="3"/>
      <c r="E12" s="3"/>
      <c r="F12" s="3"/>
      <c r="L12" s="3"/>
      <c r="M12" s="3"/>
      <c r="N12" s="3"/>
      <c r="O12" s="3"/>
      <c r="P12" s="3"/>
      <c r="Q12" s="3"/>
      <c r="R12" s="3"/>
      <c r="S12" s="3"/>
      <c r="T12" s="3"/>
      <c r="U12" s="3"/>
      <c r="V12" s="3"/>
      <c r="AE12" s="3"/>
      <c r="AF12" s="3"/>
      <c r="AG12" s="3"/>
    </row>
    <row r="13" spans="1:43" ht="16.149999999999999" customHeight="1" thickBot="1">
      <c r="B13" s="616" t="s">
        <v>15</v>
      </c>
      <c r="C13" s="635"/>
      <c r="D13" s="635"/>
      <c r="E13" s="699" t="str">
        <f>IF('別添_計画書（病院及び有床診療所）'!E16=0,"",'別添_計画書（病院及び有床診療所）'!E16)</f>
        <v/>
      </c>
      <c r="F13" s="699"/>
      <c r="G13" s="20" t="s">
        <v>16</v>
      </c>
      <c r="H13" s="699" t="str">
        <f>IF('別添_計画書（病院及び有床診療所）'!H16=0,"",'別添_計画書（病院及び有床診療所）'!H16)</f>
        <v/>
      </c>
      <c r="I13" s="699"/>
      <c r="J13" s="20" t="s">
        <v>264</v>
      </c>
      <c r="K13" s="20"/>
      <c r="L13" s="20" t="s">
        <v>265</v>
      </c>
      <c r="M13" s="20" t="s">
        <v>15</v>
      </c>
      <c r="N13" s="20"/>
      <c r="O13" s="699" t="str">
        <f>IF('別添_計画書（病院及び有床診療所）'!O16=0,"",'別添_計画書（病院及び有床診療所）'!O16)</f>
        <v/>
      </c>
      <c r="P13" s="699"/>
      <c r="Q13" s="20" t="s">
        <v>16</v>
      </c>
      <c r="R13" s="699" t="str">
        <f>IF('別添_計画書（病院及び有床診療所）'!R16=0,"",'別添_計画書（病院及び有床診療所）'!R16)</f>
        <v/>
      </c>
      <c r="S13" s="699"/>
      <c r="T13" s="21" t="s">
        <v>264</v>
      </c>
      <c r="V13" s="700">
        <f>'別添_計画書（病院及び有床診療所）'!V16</f>
        <v>1</v>
      </c>
      <c r="W13" s="700"/>
      <c r="X13" s="700"/>
      <c r="Y13" s="701"/>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1680</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16" t="s">
        <v>15</v>
      </c>
      <c r="C16" s="635"/>
      <c r="D16" s="635"/>
      <c r="E16" s="699" t="str">
        <f>IF('別添_計画書（病院及び有床診療所）'!E21=0,"",'別添_計画書（病院及び有床診療所）'!E21)</f>
        <v/>
      </c>
      <c r="F16" s="699"/>
      <c r="G16" s="20" t="s">
        <v>16</v>
      </c>
      <c r="H16" s="699" t="str">
        <f>IF('別添_計画書（病院及び有床診療所）'!H21=0,"",'別添_計画書（病院及び有床診療所）'!H21)</f>
        <v/>
      </c>
      <c r="I16" s="699"/>
      <c r="J16" s="20" t="s">
        <v>264</v>
      </c>
      <c r="K16" s="20"/>
      <c r="L16" s="20" t="s">
        <v>265</v>
      </c>
      <c r="M16" s="20" t="s">
        <v>15</v>
      </c>
      <c r="N16" s="20"/>
      <c r="O16" s="591"/>
      <c r="P16" s="591"/>
      <c r="Q16" s="20" t="s">
        <v>16</v>
      </c>
      <c r="R16" s="591"/>
      <c r="S16" s="591"/>
      <c r="T16" s="21" t="s">
        <v>264</v>
      </c>
      <c r="V16" s="700">
        <f>IFERROR(IF(E16=O16,R16-H16+1,IF(O16-E16=1,12-H16+1+R16,IF(O16-E16=2,12-H16+1+R16+12,"エラー"))),1)</f>
        <v>1</v>
      </c>
      <c r="W16" s="700"/>
      <c r="X16" s="700"/>
      <c r="Y16" s="701"/>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1681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0" t="s">
        <v>392</v>
      </c>
      <c r="B19" s="421"/>
      <c r="C19" s="421"/>
      <c r="D19" s="421"/>
      <c r="E19" s="421"/>
      <c r="F19" s="421"/>
      <c r="G19" s="421"/>
      <c r="H19" s="421"/>
      <c r="I19" s="421"/>
      <c r="J19" s="421"/>
      <c r="K19" s="422"/>
      <c r="L19" s="421"/>
      <c r="M19" s="421"/>
      <c r="N19" s="421"/>
      <c r="O19" s="421"/>
      <c r="P19" s="421"/>
      <c r="Q19" s="421"/>
      <c r="R19" s="692"/>
      <c r="S19" s="693"/>
      <c r="T19" s="693"/>
      <c r="U19" s="693"/>
      <c r="V19" s="693"/>
      <c r="W19" s="693"/>
      <c r="X19" s="693"/>
      <c r="Y19" s="423"/>
      <c r="Z19" s="423"/>
      <c r="AA19" s="423"/>
      <c r="AB19" s="423"/>
      <c r="AC19" s="694"/>
      <c r="AD19" s="694"/>
      <c r="AE19" s="694"/>
      <c r="AF19" s="694"/>
      <c r="AG19" s="424"/>
    </row>
    <row r="20" spans="1:33" ht="16.149999999999999" hidden="1" customHeight="1" outlineLevel="1">
      <c r="A20" s="425"/>
      <c r="B20" s="683" t="s">
        <v>393</v>
      </c>
      <c r="C20" s="683"/>
      <c r="D20" s="683"/>
      <c r="E20" s="683"/>
      <c r="F20" s="683"/>
      <c r="G20" s="683"/>
      <c r="H20" s="683"/>
      <c r="I20" s="683"/>
      <c r="J20" s="683"/>
      <c r="K20" s="683"/>
      <c r="L20" s="683"/>
      <c r="M20" s="683"/>
      <c r="N20" s="683"/>
      <c r="O20" s="683"/>
      <c r="P20" s="683"/>
      <c r="Q20" s="683"/>
      <c r="R20" s="683"/>
      <c r="S20" s="684" t="s">
        <v>394</v>
      </c>
      <c r="T20" s="685"/>
      <c r="U20" s="685"/>
      <c r="V20" s="685"/>
      <c r="W20" s="685"/>
      <c r="X20" s="685"/>
      <c r="Y20" s="685"/>
      <c r="Z20" s="685"/>
      <c r="AA20" s="695"/>
      <c r="AB20" s="684" t="s">
        <v>113</v>
      </c>
      <c r="AC20" s="685"/>
      <c r="AD20" s="685"/>
      <c r="AE20" s="685"/>
      <c r="AF20" s="685"/>
      <c r="AG20" s="686"/>
    </row>
    <row r="21" spans="1:33" ht="16.149999999999999" hidden="1" customHeight="1" outlineLevel="1">
      <c r="A21" s="425"/>
      <c r="B21" s="426" t="s">
        <v>395</v>
      </c>
      <c r="C21" s="427" t="s">
        <v>15</v>
      </c>
      <c r="D21" s="681" t="str">
        <f>IF('別添_計画書（病院及び有床診療所）'!E21=0,"",'別添_計画書（病院及び有床診療所）'!E21)</f>
        <v/>
      </c>
      <c r="E21" s="681"/>
      <c r="F21" s="428" t="s">
        <v>16</v>
      </c>
      <c r="G21" s="681" t="str">
        <f>IF('別添_計画書（病院及び有床診療所）'!H21=0,"",'別添_計画書（病院及び有床診療所）'!H21)</f>
        <v/>
      </c>
      <c r="H21" s="681"/>
      <c r="I21" s="428" t="s">
        <v>264</v>
      </c>
      <c r="J21" s="428" t="s">
        <v>396</v>
      </c>
      <c r="K21" s="428" t="s">
        <v>397</v>
      </c>
      <c r="L21" s="428"/>
      <c r="M21" s="689"/>
      <c r="N21" s="689"/>
      <c r="O21" s="429" t="s">
        <v>16</v>
      </c>
      <c r="P21" s="689"/>
      <c r="Q21" s="689"/>
      <c r="R21" s="430" t="s">
        <v>264</v>
      </c>
      <c r="S21" s="427"/>
      <c r="T21" s="696" t="str">
        <f>'別添_計画書（病院及び有床診療所）'!P31</f>
        <v>算定不可</v>
      </c>
      <c r="U21" s="696"/>
      <c r="V21" s="696"/>
      <c r="W21" s="696"/>
      <c r="X21" s="696"/>
      <c r="Y21" s="696"/>
      <c r="Z21" s="696"/>
      <c r="AA21" s="428"/>
      <c r="AB21" s="416"/>
      <c r="AC21" s="691" t="str">
        <f>IFERROR(IF(T21="","-",VLOOKUP(T21,'リスト（入院）'!C:D,2,FALSE)),"-")</f>
        <v>-</v>
      </c>
      <c r="AD21" s="691"/>
      <c r="AE21" s="691"/>
      <c r="AF21" s="691"/>
      <c r="AG21" s="431" t="s">
        <v>276</v>
      </c>
    </row>
    <row r="22" spans="1:33" ht="16.149999999999999" hidden="1" customHeight="1" outlineLevel="1">
      <c r="A22" s="425"/>
      <c r="B22" s="426" t="s">
        <v>398</v>
      </c>
      <c r="C22" s="427" t="s">
        <v>15</v>
      </c>
      <c r="D22" s="689"/>
      <c r="E22" s="689"/>
      <c r="F22" s="428" t="s">
        <v>16</v>
      </c>
      <c r="G22" s="689"/>
      <c r="H22" s="689"/>
      <c r="I22" s="428" t="s">
        <v>264</v>
      </c>
      <c r="J22" s="428" t="s">
        <v>396</v>
      </c>
      <c r="K22" s="428" t="s">
        <v>397</v>
      </c>
      <c r="L22" s="428"/>
      <c r="M22" s="689"/>
      <c r="N22" s="689"/>
      <c r="O22" s="429" t="s">
        <v>16</v>
      </c>
      <c r="P22" s="689"/>
      <c r="Q22" s="689"/>
      <c r="R22" s="430" t="s">
        <v>264</v>
      </c>
      <c r="S22" s="427"/>
      <c r="T22" s="690"/>
      <c r="U22" s="690"/>
      <c r="V22" s="690"/>
      <c r="W22" s="690"/>
      <c r="X22" s="690"/>
      <c r="Y22" s="690"/>
      <c r="Z22" s="690"/>
      <c r="AA22" s="428"/>
      <c r="AB22" s="416"/>
      <c r="AC22" s="691" t="str">
        <f>IFERROR(IF(T22="","-",VLOOKUP(T22,'リスト（入院）'!C:D,2,FALSE)),"-")</f>
        <v>-</v>
      </c>
      <c r="AD22" s="691"/>
      <c r="AE22" s="691"/>
      <c r="AF22" s="691"/>
      <c r="AG22" s="431" t="s">
        <v>276</v>
      </c>
    </row>
    <row r="23" spans="1:33" ht="16.149999999999999" hidden="1" customHeight="1" outlineLevel="1">
      <c r="A23" s="425"/>
      <c r="B23" s="426" t="s">
        <v>399</v>
      </c>
      <c r="C23" s="427" t="s">
        <v>15</v>
      </c>
      <c r="D23" s="689"/>
      <c r="E23" s="689"/>
      <c r="F23" s="428" t="s">
        <v>16</v>
      </c>
      <c r="G23" s="689"/>
      <c r="H23" s="689"/>
      <c r="I23" s="428" t="s">
        <v>264</v>
      </c>
      <c r="J23" s="428" t="s">
        <v>396</v>
      </c>
      <c r="K23" s="428" t="s">
        <v>397</v>
      </c>
      <c r="L23" s="428"/>
      <c r="M23" s="689"/>
      <c r="N23" s="689"/>
      <c r="O23" s="429" t="s">
        <v>16</v>
      </c>
      <c r="P23" s="689"/>
      <c r="Q23" s="689"/>
      <c r="R23" s="430" t="s">
        <v>264</v>
      </c>
      <c r="S23" s="427"/>
      <c r="T23" s="690"/>
      <c r="U23" s="690"/>
      <c r="V23" s="690"/>
      <c r="W23" s="690"/>
      <c r="X23" s="690"/>
      <c r="Y23" s="690"/>
      <c r="Z23" s="690"/>
      <c r="AA23" s="428"/>
      <c r="AB23" s="416"/>
      <c r="AC23" s="691" t="str">
        <f>IFERROR(IF(T23="","-",VLOOKUP(T23,'リスト（入院）'!C:D,2,FALSE)),"-")</f>
        <v>-</v>
      </c>
      <c r="AD23" s="691"/>
      <c r="AE23" s="691"/>
      <c r="AF23" s="691"/>
      <c r="AG23" s="431" t="s">
        <v>276</v>
      </c>
    </row>
    <row r="24" spans="1:33" ht="16.149999999999999" hidden="1" customHeight="1" outlineLevel="1">
      <c r="A24" s="425"/>
      <c r="B24" s="432" t="s">
        <v>400</v>
      </c>
      <c r="C24" s="427" t="s">
        <v>15</v>
      </c>
      <c r="D24" s="689"/>
      <c r="E24" s="689"/>
      <c r="F24" s="428" t="s">
        <v>16</v>
      </c>
      <c r="G24" s="689"/>
      <c r="H24" s="689"/>
      <c r="I24" s="428" t="s">
        <v>264</v>
      </c>
      <c r="J24" s="428" t="s">
        <v>396</v>
      </c>
      <c r="K24" s="428" t="s">
        <v>397</v>
      </c>
      <c r="L24" s="428"/>
      <c r="M24" s="689"/>
      <c r="N24" s="689"/>
      <c r="O24" s="429" t="s">
        <v>16</v>
      </c>
      <c r="P24" s="689"/>
      <c r="Q24" s="689"/>
      <c r="R24" s="430" t="s">
        <v>264</v>
      </c>
      <c r="S24" s="427"/>
      <c r="T24" s="690"/>
      <c r="U24" s="690"/>
      <c r="V24" s="690"/>
      <c r="W24" s="690"/>
      <c r="X24" s="690"/>
      <c r="Y24" s="690"/>
      <c r="Z24" s="690"/>
      <c r="AA24" s="428"/>
      <c r="AB24" s="416"/>
      <c r="AC24" s="691" t="str">
        <f>IFERROR(IF(T24="","-",VLOOKUP(T24,'リスト（入院）'!C:D,2,FALSE)),"-")</f>
        <v>-</v>
      </c>
      <c r="AD24" s="691"/>
      <c r="AE24" s="691"/>
      <c r="AF24" s="691"/>
      <c r="AG24" s="431" t="s">
        <v>276</v>
      </c>
    </row>
    <row r="25" spans="1:33" ht="16.149999999999999" hidden="1" customHeight="1" outlineLevel="1">
      <c r="A25" s="433" t="s">
        <v>401</v>
      </c>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688"/>
      <c r="AD25" s="688"/>
      <c r="AE25" s="688"/>
      <c r="AF25" s="688"/>
      <c r="AG25" s="431"/>
    </row>
    <row r="26" spans="1:33" ht="16.149999999999999" hidden="1" customHeight="1" outlineLevel="1">
      <c r="A26" s="425"/>
      <c r="B26" s="683" t="s">
        <v>393</v>
      </c>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4" t="s">
        <v>402</v>
      </c>
      <c r="AC26" s="685"/>
      <c r="AD26" s="685"/>
      <c r="AE26" s="685"/>
      <c r="AF26" s="685"/>
      <c r="AG26" s="686"/>
    </row>
    <row r="27" spans="1:33" ht="16.149999999999999" hidden="1" customHeight="1" outlineLevel="1">
      <c r="A27" s="425"/>
      <c r="B27" s="426" t="s">
        <v>395</v>
      </c>
      <c r="C27" s="427" t="s">
        <v>15</v>
      </c>
      <c r="D27" s="681" t="str">
        <f>IF(D21="","",D21)</f>
        <v/>
      </c>
      <c r="E27" s="681"/>
      <c r="F27" s="428" t="s">
        <v>16</v>
      </c>
      <c r="G27" s="681" t="str">
        <f>IF(G21="","",G21)</f>
        <v/>
      </c>
      <c r="H27" s="681"/>
      <c r="I27" s="428" t="s">
        <v>264</v>
      </c>
      <c r="J27" s="428" t="s">
        <v>396</v>
      </c>
      <c r="K27" s="428" t="s">
        <v>397</v>
      </c>
      <c r="L27" s="428"/>
      <c r="M27" s="681" t="str">
        <f>IF(M21="","",M21)</f>
        <v/>
      </c>
      <c r="N27" s="681"/>
      <c r="O27" s="429" t="s">
        <v>16</v>
      </c>
      <c r="P27" s="681" t="str">
        <f>IF(P21="","",P21)</f>
        <v/>
      </c>
      <c r="Q27" s="681"/>
      <c r="R27" s="429" t="s">
        <v>264</v>
      </c>
      <c r="S27" s="435"/>
      <c r="T27" s="435"/>
      <c r="U27" s="435"/>
      <c r="V27" s="435"/>
      <c r="W27" s="435"/>
      <c r="X27" s="435"/>
      <c r="Y27" s="435"/>
      <c r="Z27" s="435"/>
      <c r="AA27" s="436"/>
      <c r="AB27" s="416"/>
      <c r="AC27" s="687"/>
      <c r="AD27" s="687"/>
      <c r="AE27" s="687"/>
      <c r="AF27" s="687"/>
      <c r="AG27" s="431" t="s">
        <v>278</v>
      </c>
    </row>
    <row r="28" spans="1:33" ht="16.149999999999999" hidden="1" customHeight="1" outlineLevel="1">
      <c r="A28" s="425"/>
      <c r="B28" s="426" t="s">
        <v>398</v>
      </c>
      <c r="C28" s="427" t="s">
        <v>15</v>
      </c>
      <c r="D28" s="681" t="str">
        <f>IF(D22="","",D22)</f>
        <v/>
      </c>
      <c r="E28" s="681"/>
      <c r="F28" s="428" t="s">
        <v>16</v>
      </c>
      <c r="G28" s="681" t="str">
        <f>IF(G22="","",G22)</f>
        <v/>
      </c>
      <c r="H28" s="681"/>
      <c r="I28" s="428" t="s">
        <v>264</v>
      </c>
      <c r="J28" s="428" t="s">
        <v>396</v>
      </c>
      <c r="K28" s="428" t="s">
        <v>397</v>
      </c>
      <c r="L28" s="428"/>
      <c r="M28" s="681" t="str">
        <f>IF(M22="","",M22)</f>
        <v/>
      </c>
      <c r="N28" s="681"/>
      <c r="O28" s="429" t="s">
        <v>16</v>
      </c>
      <c r="P28" s="681" t="str">
        <f>IF(P22="","",P22)</f>
        <v/>
      </c>
      <c r="Q28" s="681"/>
      <c r="R28" s="429" t="s">
        <v>264</v>
      </c>
      <c r="S28" s="435"/>
      <c r="T28" s="435"/>
      <c r="U28" s="435"/>
      <c r="V28" s="435"/>
      <c r="W28" s="435"/>
      <c r="X28" s="435"/>
      <c r="Y28" s="435"/>
      <c r="Z28" s="435"/>
      <c r="AA28" s="436"/>
      <c r="AB28" s="416"/>
      <c r="AC28" s="687"/>
      <c r="AD28" s="687"/>
      <c r="AE28" s="687"/>
      <c r="AF28" s="687"/>
      <c r="AG28" s="431" t="s">
        <v>278</v>
      </c>
    </row>
    <row r="29" spans="1:33" ht="16.149999999999999" hidden="1" customHeight="1" outlineLevel="1">
      <c r="A29" s="425"/>
      <c r="B29" s="426" t="s">
        <v>399</v>
      </c>
      <c r="C29" s="427" t="s">
        <v>15</v>
      </c>
      <c r="D29" s="681" t="str">
        <f>IF(D23="","",D23)</f>
        <v/>
      </c>
      <c r="E29" s="681"/>
      <c r="F29" s="428" t="s">
        <v>16</v>
      </c>
      <c r="G29" s="681" t="str">
        <f>IF(G23="","",G23)</f>
        <v/>
      </c>
      <c r="H29" s="681"/>
      <c r="I29" s="428" t="s">
        <v>264</v>
      </c>
      <c r="J29" s="428" t="s">
        <v>396</v>
      </c>
      <c r="K29" s="428" t="s">
        <v>397</v>
      </c>
      <c r="L29" s="428"/>
      <c r="M29" s="681" t="str">
        <f>IF(M23="","",M23)</f>
        <v/>
      </c>
      <c r="N29" s="681"/>
      <c r="O29" s="429" t="s">
        <v>16</v>
      </c>
      <c r="P29" s="681" t="str">
        <f>IF(P23="","",P23)</f>
        <v/>
      </c>
      <c r="Q29" s="681"/>
      <c r="R29" s="429" t="s">
        <v>264</v>
      </c>
      <c r="S29" s="435"/>
      <c r="T29" s="435"/>
      <c r="U29" s="435"/>
      <c r="V29" s="435"/>
      <c r="W29" s="435"/>
      <c r="X29" s="435"/>
      <c r="Y29" s="435"/>
      <c r="Z29" s="435"/>
      <c r="AA29" s="436"/>
      <c r="AB29" s="416"/>
      <c r="AC29" s="687"/>
      <c r="AD29" s="687"/>
      <c r="AE29" s="687"/>
      <c r="AF29" s="687"/>
      <c r="AG29" s="431" t="s">
        <v>278</v>
      </c>
    </row>
    <row r="30" spans="1:33" ht="16.149999999999999" hidden="1" customHeight="1" outlineLevel="1">
      <c r="A30" s="437"/>
      <c r="B30" s="432" t="s">
        <v>400</v>
      </c>
      <c r="C30" s="427" t="s">
        <v>15</v>
      </c>
      <c r="D30" s="681" t="str">
        <f>IF(D24="","",D24)</f>
        <v/>
      </c>
      <c r="E30" s="681"/>
      <c r="F30" s="428" t="s">
        <v>16</v>
      </c>
      <c r="G30" s="681" t="str">
        <f>IF(G24="","",G24)</f>
        <v/>
      </c>
      <c r="H30" s="681"/>
      <c r="I30" s="428" t="s">
        <v>264</v>
      </c>
      <c r="J30" s="428" t="s">
        <v>396</v>
      </c>
      <c r="K30" s="428" t="s">
        <v>397</v>
      </c>
      <c r="L30" s="428"/>
      <c r="M30" s="681" t="str">
        <f>IF(M24="","",M24)</f>
        <v/>
      </c>
      <c r="N30" s="681"/>
      <c r="O30" s="429" t="s">
        <v>16</v>
      </c>
      <c r="P30" s="681" t="str">
        <f>IF(P24="","",P24)</f>
        <v/>
      </c>
      <c r="Q30" s="681"/>
      <c r="R30" s="429" t="s">
        <v>264</v>
      </c>
      <c r="S30" s="435"/>
      <c r="T30" s="429"/>
      <c r="U30" s="429"/>
      <c r="V30" s="429"/>
      <c r="W30" s="429"/>
      <c r="X30" s="429"/>
      <c r="Y30" s="429"/>
      <c r="Z30" s="429"/>
      <c r="AA30" s="429"/>
      <c r="AB30" s="416"/>
      <c r="AC30" s="687"/>
      <c r="AD30" s="687"/>
      <c r="AE30" s="687"/>
      <c r="AF30" s="687"/>
      <c r="AG30" s="431" t="s">
        <v>278</v>
      </c>
    </row>
    <row r="31" spans="1:33" ht="16.149999999999999" hidden="1" customHeight="1" outlineLevel="1">
      <c r="A31" s="425"/>
      <c r="B31" s="432" t="s">
        <v>403</v>
      </c>
      <c r="C31" s="428"/>
      <c r="D31" s="429"/>
      <c r="E31" s="429"/>
      <c r="F31" s="428"/>
      <c r="G31" s="429"/>
      <c r="H31" s="429"/>
      <c r="I31" s="428"/>
      <c r="J31" s="428"/>
      <c r="K31" s="428"/>
      <c r="L31" s="428"/>
      <c r="M31" s="429"/>
      <c r="N31" s="429"/>
      <c r="O31" s="429"/>
      <c r="P31" s="429"/>
      <c r="Q31" s="429"/>
      <c r="R31" s="429"/>
      <c r="S31" s="429"/>
      <c r="T31" s="429"/>
      <c r="U31" s="429"/>
      <c r="V31" s="429"/>
      <c r="W31" s="429"/>
      <c r="X31" s="438"/>
      <c r="Y31" s="429"/>
      <c r="Z31" s="429"/>
      <c r="AA31" s="429"/>
      <c r="AB31" s="416"/>
      <c r="AC31" s="665" t="str">
        <f>IF(AC27="","",SUM(AC27:AF30))</f>
        <v/>
      </c>
      <c r="AD31" s="665"/>
      <c r="AE31" s="665"/>
      <c r="AF31" s="665"/>
      <c r="AG31" s="431" t="s">
        <v>278</v>
      </c>
    </row>
    <row r="32" spans="1:33" ht="16.149999999999999" hidden="1" customHeight="1" outlineLevel="1">
      <c r="A32" s="433" t="s">
        <v>404</v>
      </c>
      <c r="B32" s="439"/>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682"/>
      <c r="AD32" s="682"/>
      <c r="AE32" s="682"/>
      <c r="AF32" s="682"/>
      <c r="AG32" s="440"/>
    </row>
    <row r="33" spans="1:43" ht="16.149999999999999" hidden="1" customHeight="1" outlineLevel="1">
      <c r="A33" s="425"/>
      <c r="B33" s="683" t="s">
        <v>393</v>
      </c>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4"/>
      <c r="AB33" s="684" t="s">
        <v>405</v>
      </c>
      <c r="AC33" s="685"/>
      <c r="AD33" s="685"/>
      <c r="AE33" s="685"/>
      <c r="AF33" s="685"/>
      <c r="AG33" s="686"/>
    </row>
    <row r="34" spans="1:43" ht="16.149999999999999" hidden="1" customHeight="1" outlineLevel="1">
      <c r="A34" s="425"/>
      <c r="B34" s="426" t="s">
        <v>395</v>
      </c>
      <c r="C34" s="427" t="s">
        <v>15</v>
      </c>
      <c r="D34" s="681" t="str">
        <f>IF(D21="","",D21)</f>
        <v/>
      </c>
      <c r="E34" s="681"/>
      <c r="F34" s="428" t="s">
        <v>16</v>
      </c>
      <c r="G34" s="681" t="str">
        <f>IF(G21="","",G21)</f>
        <v/>
      </c>
      <c r="H34" s="681"/>
      <c r="I34" s="428" t="s">
        <v>264</v>
      </c>
      <c r="J34" s="428" t="s">
        <v>396</v>
      </c>
      <c r="K34" s="428" t="s">
        <v>397</v>
      </c>
      <c r="L34" s="428"/>
      <c r="M34" s="681" t="str">
        <f>IF(M21="","",M21)</f>
        <v/>
      </c>
      <c r="N34" s="681"/>
      <c r="O34" s="429" t="s">
        <v>16</v>
      </c>
      <c r="P34" s="681" t="str">
        <f>IF(P21="","",P21)</f>
        <v/>
      </c>
      <c r="Q34" s="681"/>
      <c r="R34" s="429" t="s">
        <v>264</v>
      </c>
      <c r="S34" s="435"/>
      <c r="T34" s="435"/>
      <c r="U34" s="435"/>
      <c r="V34" s="435"/>
      <c r="W34" s="435"/>
      <c r="X34" s="435"/>
      <c r="Y34" s="435"/>
      <c r="Z34" s="435"/>
      <c r="AA34" s="435"/>
      <c r="AB34" s="416"/>
      <c r="AC34" s="665" t="str">
        <f>IFERROR(AC21*AC27*10,"")</f>
        <v/>
      </c>
      <c r="AD34" s="665"/>
      <c r="AE34" s="665"/>
      <c r="AF34" s="665"/>
      <c r="AG34" s="431" t="s">
        <v>270</v>
      </c>
    </row>
    <row r="35" spans="1:43" ht="16.149999999999999" hidden="1" customHeight="1" outlineLevel="1">
      <c r="A35" s="425"/>
      <c r="B35" s="426" t="s">
        <v>398</v>
      </c>
      <c r="C35" s="427" t="s">
        <v>15</v>
      </c>
      <c r="D35" s="681" t="str">
        <f>IF(D22="","",D22)</f>
        <v/>
      </c>
      <c r="E35" s="681"/>
      <c r="F35" s="428" t="s">
        <v>16</v>
      </c>
      <c r="G35" s="681" t="str">
        <f>IF(G22="","",G22)</f>
        <v/>
      </c>
      <c r="H35" s="681"/>
      <c r="I35" s="428" t="s">
        <v>264</v>
      </c>
      <c r="J35" s="428" t="s">
        <v>396</v>
      </c>
      <c r="K35" s="428" t="s">
        <v>397</v>
      </c>
      <c r="L35" s="428"/>
      <c r="M35" s="681" t="str">
        <f>IF(M22="","",M22)</f>
        <v/>
      </c>
      <c r="N35" s="681"/>
      <c r="O35" s="429" t="s">
        <v>16</v>
      </c>
      <c r="P35" s="681" t="str">
        <f>IF(P22="","",P22)</f>
        <v/>
      </c>
      <c r="Q35" s="681"/>
      <c r="R35" s="429" t="s">
        <v>264</v>
      </c>
      <c r="S35" s="435"/>
      <c r="T35" s="435"/>
      <c r="U35" s="435"/>
      <c r="V35" s="435"/>
      <c r="W35" s="435"/>
      <c r="X35" s="435"/>
      <c r="Y35" s="435"/>
      <c r="Z35" s="435"/>
      <c r="AA35" s="435"/>
      <c r="AB35" s="416"/>
      <c r="AC35" s="665" t="str">
        <f>IFERROR(AC22*AC28*10,"")</f>
        <v/>
      </c>
      <c r="AD35" s="665"/>
      <c r="AE35" s="665"/>
      <c r="AF35" s="665"/>
      <c r="AG35" s="431" t="s">
        <v>270</v>
      </c>
    </row>
    <row r="36" spans="1:43" ht="16.149999999999999" hidden="1" customHeight="1" outlineLevel="1">
      <c r="A36" s="425"/>
      <c r="B36" s="426" t="s">
        <v>399</v>
      </c>
      <c r="C36" s="427" t="s">
        <v>15</v>
      </c>
      <c r="D36" s="681" t="str">
        <f>IF(D23="","",D23)</f>
        <v/>
      </c>
      <c r="E36" s="681"/>
      <c r="F36" s="428" t="s">
        <v>16</v>
      </c>
      <c r="G36" s="681" t="str">
        <f>IF(G23="","",G23)</f>
        <v/>
      </c>
      <c r="H36" s="681"/>
      <c r="I36" s="428" t="s">
        <v>264</v>
      </c>
      <c r="J36" s="428" t="s">
        <v>396</v>
      </c>
      <c r="K36" s="428" t="s">
        <v>397</v>
      </c>
      <c r="L36" s="428"/>
      <c r="M36" s="681" t="str">
        <f>IF(M23="","",M23)</f>
        <v/>
      </c>
      <c r="N36" s="681"/>
      <c r="O36" s="429" t="s">
        <v>16</v>
      </c>
      <c r="P36" s="681" t="str">
        <f>IF(P23="","",P23)</f>
        <v/>
      </c>
      <c r="Q36" s="681"/>
      <c r="R36" s="429" t="s">
        <v>264</v>
      </c>
      <c r="S36" s="435"/>
      <c r="T36" s="435"/>
      <c r="U36" s="435"/>
      <c r="V36" s="435"/>
      <c r="W36" s="435"/>
      <c r="X36" s="435"/>
      <c r="Y36" s="435"/>
      <c r="Z36" s="435"/>
      <c r="AA36" s="435"/>
      <c r="AB36" s="416"/>
      <c r="AC36" s="665" t="str">
        <f>IFERROR(AC23*AC29*10,"")</f>
        <v/>
      </c>
      <c r="AD36" s="665"/>
      <c r="AE36" s="665"/>
      <c r="AF36" s="665"/>
      <c r="AG36" s="431" t="s">
        <v>270</v>
      </c>
    </row>
    <row r="37" spans="1:43" ht="16.149999999999999" hidden="1" customHeight="1" outlineLevel="1">
      <c r="A37" s="425"/>
      <c r="B37" s="441" t="s">
        <v>400</v>
      </c>
      <c r="C37" s="416" t="s">
        <v>15</v>
      </c>
      <c r="D37" s="681" t="str">
        <f>IF(D24="","",D24)</f>
        <v/>
      </c>
      <c r="E37" s="681"/>
      <c r="F37" s="428" t="s">
        <v>16</v>
      </c>
      <c r="G37" s="681" t="str">
        <f>IF(G24="","",G24)</f>
        <v/>
      </c>
      <c r="H37" s="681"/>
      <c r="I37" s="428" t="s">
        <v>264</v>
      </c>
      <c r="J37" s="428" t="s">
        <v>396</v>
      </c>
      <c r="K37" s="428" t="s">
        <v>397</v>
      </c>
      <c r="L37" s="428"/>
      <c r="M37" s="681" t="str">
        <f>IF(M24="","",M24)</f>
        <v/>
      </c>
      <c r="N37" s="681"/>
      <c r="O37" s="429" t="s">
        <v>16</v>
      </c>
      <c r="P37" s="681" t="str">
        <f>IF(P24="","",P24)</f>
        <v/>
      </c>
      <c r="Q37" s="681"/>
      <c r="R37" s="429" t="s">
        <v>264</v>
      </c>
      <c r="S37" s="435"/>
      <c r="T37" s="429"/>
      <c r="U37" s="429"/>
      <c r="V37" s="429"/>
      <c r="W37" s="429"/>
      <c r="X37" s="429"/>
      <c r="Y37" s="429"/>
      <c r="Z37" s="429"/>
      <c r="AA37" s="429"/>
      <c r="AB37" s="416"/>
      <c r="AC37" s="665" t="str">
        <f>IFERROR(AC24*AC30*10,"")</f>
        <v/>
      </c>
      <c r="AD37" s="665"/>
      <c r="AE37" s="665"/>
      <c r="AF37" s="665"/>
      <c r="AG37" s="431" t="s">
        <v>270</v>
      </c>
    </row>
    <row r="38" spans="1:43" s="49" customFormat="1" ht="16.149999999999999" hidden="1" customHeight="1" outlineLevel="1">
      <c r="A38" s="442"/>
      <c r="B38" s="443" t="s">
        <v>406</v>
      </c>
      <c r="C38" s="444" t="s">
        <v>407</v>
      </c>
      <c r="D38" s="445"/>
      <c r="E38" s="445"/>
      <c r="F38" s="444"/>
      <c r="G38" s="445"/>
      <c r="H38" s="445"/>
      <c r="I38" s="444"/>
      <c r="J38" s="444"/>
      <c r="K38" s="444"/>
      <c r="L38" s="444"/>
      <c r="M38" s="445"/>
      <c r="N38" s="445"/>
      <c r="O38" s="445"/>
      <c r="P38" s="445"/>
      <c r="Q38" s="445"/>
      <c r="R38" s="445"/>
      <c r="S38" s="445"/>
      <c r="T38" s="445"/>
      <c r="U38" s="445"/>
      <c r="V38" s="445"/>
      <c r="W38" s="445"/>
      <c r="X38" s="445"/>
      <c r="Y38" s="445"/>
      <c r="Z38" s="445"/>
      <c r="AA38" s="446"/>
      <c r="AB38" s="447"/>
      <c r="AC38" s="675">
        <v>1</v>
      </c>
      <c r="AD38" s="675"/>
      <c r="AE38" s="675"/>
      <c r="AF38" s="675"/>
      <c r="AG38" s="448" t="s">
        <v>270</v>
      </c>
      <c r="AH38" s="206"/>
      <c r="AI38" s="206"/>
      <c r="AJ38" s="206"/>
      <c r="AK38" s="206"/>
      <c r="AL38" s="206"/>
      <c r="AM38" s="206"/>
      <c r="AN38" s="206"/>
      <c r="AO38" s="206"/>
      <c r="AP38" s="206"/>
      <c r="AQ38" s="206"/>
    </row>
    <row r="39" spans="1:43" s="49" customFormat="1" ht="16.149999999999999" hidden="1" customHeight="1" outlineLevel="1">
      <c r="A39" s="442"/>
      <c r="B39" s="449" t="s">
        <v>408</v>
      </c>
      <c r="C39" s="444" t="s">
        <v>409</v>
      </c>
      <c r="D39" s="445"/>
      <c r="E39" s="445"/>
      <c r="F39" s="444"/>
      <c r="G39" s="445"/>
      <c r="H39" s="445"/>
      <c r="I39" s="444"/>
      <c r="J39" s="444"/>
      <c r="K39" s="444"/>
      <c r="L39" s="444"/>
      <c r="M39" s="445"/>
      <c r="N39" s="445"/>
      <c r="O39" s="445"/>
      <c r="P39" s="445"/>
      <c r="Q39" s="445"/>
      <c r="R39" s="445"/>
      <c r="S39" s="445"/>
      <c r="T39" s="445"/>
      <c r="U39" s="445"/>
      <c r="V39" s="445"/>
      <c r="W39" s="445"/>
      <c r="X39" s="445"/>
      <c r="Y39" s="445"/>
      <c r="Z39" s="445"/>
      <c r="AA39" s="446"/>
      <c r="AB39" s="447"/>
      <c r="AC39" s="675">
        <v>2</v>
      </c>
      <c r="AD39" s="675"/>
      <c r="AE39" s="675"/>
      <c r="AF39" s="675"/>
      <c r="AG39" s="448" t="s">
        <v>270</v>
      </c>
      <c r="AH39" s="206"/>
      <c r="AI39" s="206"/>
      <c r="AJ39" s="206"/>
      <c r="AK39" s="206"/>
      <c r="AL39" s="206"/>
      <c r="AM39" s="206"/>
      <c r="AN39" s="206"/>
      <c r="AO39" s="206"/>
      <c r="AP39" s="206"/>
      <c r="AQ39" s="206"/>
    </row>
    <row r="40" spans="1:43" ht="16.149999999999999" hidden="1" customHeight="1" outlineLevel="1" thickBot="1">
      <c r="A40" s="450"/>
      <c r="B40" s="451" t="s">
        <v>403</v>
      </c>
      <c r="C40" s="452"/>
      <c r="D40" s="453"/>
      <c r="E40" s="453"/>
      <c r="F40" s="452"/>
      <c r="G40" s="453"/>
      <c r="H40" s="453"/>
      <c r="I40" s="452"/>
      <c r="J40" s="452"/>
      <c r="K40" s="452"/>
      <c r="L40" s="452"/>
      <c r="M40" s="453"/>
      <c r="N40" s="453"/>
      <c r="O40" s="453"/>
      <c r="P40" s="453"/>
      <c r="Q40" s="453"/>
      <c r="R40" s="453"/>
      <c r="S40" s="453"/>
      <c r="T40" s="453"/>
      <c r="U40" s="453"/>
      <c r="V40" s="453"/>
      <c r="W40" s="453"/>
      <c r="X40" s="453"/>
      <c r="Y40" s="453"/>
      <c r="Z40" s="453"/>
      <c r="AA40" s="453"/>
      <c r="AB40" s="454"/>
      <c r="AC40" s="676" t="str">
        <f>IF(AC34="","",SUM(AC34:AF37)-AC38+AC39)</f>
        <v/>
      </c>
      <c r="AD40" s="676"/>
      <c r="AE40" s="676"/>
      <c r="AF40" s="676"/>
      <c r="AG40" s="455"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56" t="s">
        <v>1501</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78"/>
      <c r="AC42" s="678"/>
      <c r="AD42" s="678"/>
      <c r="AE42" s="678"/>
      <c r="AF42" s="678"/>
      <c r="AG42" s="37" t="s">
        <v>270</v>
      </c>
    </row>
    <row r="43" spans="1:43" ht="16.149999999999999" customHeight="1">
      <c r="A43" s="1" t="s">
        <v>1502</v>
      </c>
      <c r="B43" s="5"/>
      <c r="C43" s="5"/>
      <c r="D43" s="5"/>
      <c r="E43" s="5"/>
      <c r="F43" s="5"/>
      <c r="G43" s="5"/>
      <c r="H43" s="5"/>
      <c r="I43" s="5"/>
      <c r="J43" s="5"/>
      <c r="K43" s="5"/>
      <c r="L43" s="5"/>
      <c r="M43" s="5"/>
      <c r="N43" s="5"/>
      <c r="O43" s="5"/>
      <c r="P43" s="5"/>
      <c r="Q43" s="5"/>
      <c r="R43" s="5"/>
      <c r="S43" s="5"/>
      <c r="T43" s="5"/>
      <c r="U43" s="5"/>
      <c r="V43" s="5"/>
      <c r="W43" s="5"/>
      <c r="X43" s="5"/>
      <c r="Y43" s="5"/>
      <c r="Z43" s="5"/>
      <c r="AA43" s="5"/>
      <c r="AB43" s="584"/>
      <c r="AC43" s="584"/>
      <c r="AD43" s="584"/>
      <c r="AE43" s="584"/>
      <c r="AF43" s="584"/>
      <c r="AG43" s="6" t="s">
        <v>270</v>
      </c>
    </row>
    <row r="44" spans="1:43" ht="16.149999999999999" customHeight="1" thickBot="1">
      <c r="A44" s="457" t="s">
        <v>1503</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44"/>
      <c r="AC44" s="644"/>
      <c r="AD44" s="644"/>
      <c r="AE44" s="644"/>
      <c r="AF44" s="644"/>
      <c r="AG44" s="348"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58"/>
      <c r="AC45" s="458"/>
      <c r="AD45" s="458"/>
      <c r="AE45" s="458"/>
      <c r="AF45" s="458"/>
      <c r="AG45" s="144"/>
    </row>
    <row r="46" spans="1:43" ht="16.149999999999999" customHeight="1" thickBot="1">
      <c r="A46" s="459" t="s">
        <v>1518</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79">
        <f>SUM(AB42:AF44)</f>
        <v>0</v>
      </c>
      <c r="AC46" s="679"/>
      <c r="AD46" s="679"/>
      <c r="AE46" s="679"/>
      <c r="AF46" s="679"/>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1505</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0" t="s">
        <v>1508</v>
      </c>
      <c r="B49" s="412" t="s">
        <v>1571</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56" t="s">
        <v>1506</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78"/>
      <c r="AC50" s="678"/>
      <c r="AD50" s="678"/>
      <c r="AE50" s="678"/>
      <c r="AF50" s="678"/>
      <c r="AG50" s="37" t="s">
        <v>270</v>
      </c>
    </row>
    <row r="51" spans="1:43" ht="16.149999999999999" customHeight="1" thickBot="1">
      <c r="A51" s="457" t="s">
        <v>1574</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44"/>
      <c r="AC51" s="644"/>
      <c r="AD51" s="644"/>
      <c r="AE51" s="644"/>
      <c r="AF51" s="644"/>
      <c r="AG51" s="348"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58"/>
      <c r="AC52" s="458"/>
      <c r="AD52" s="458"/>
      <c r="AE52" s="458"/>
      <c r="AF52" s="458"/>
      <c r="AG52" s="144"/>
    </row>
    <row r="53" spans="1:43" ht="16.149999999999999" customHeight="1">
      <c r="A53" s="10" t="s">
        <v>1578</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1"/>
      <c r="AC53" s="461"/>
      <c r="AD53" s="461"/>
      <c r="AE53" s="461"/>
      <c r="AF53" s="461"/>
      <c r="AG53" s="462"/>
    </row>
    <row r="54" spans="1:43" ht="16.149999999999999" customHeight="1">
      <c r="A54" s="16"/>
      <c r="B54" s="381" t="s">
        <v>1579</v>
      </c>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607">
        <f>AB46-AB50+AB51</f>
        <v>0</v>
      </c>
      <c r="AC54" s="607"/>
      <c r="AD54" s="607"/>
      <c r="AE54" s="607"/>
      <c r="AF54" s="607"/>
      <c r="AG54" s="17" t="s">
        <v>270</v>
      </c>
    </row>
    <row r="55" spans="1:43" ht="16.149999999999999" customHeight="1" thickBot="1">
      <c r="A55" s="463" t="s">
        <v>1682</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44"/>
      <c r="AC55" s="644"/>
      <c r="AD55" s="644"/>
      <c r="AE55" s="644"/>
      <c r="AF55" s="644"/>
      <c r="AG55" s="348"/>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0" t="str">
        <f>IF(AH55=TRUE,"問題なし","問題あり")</f>
        <v>問題あり</v>
      </c>
      <c r="AC56" s="680"/>
      <c r="AD56" s="680"/>
      <c r="AE56" s="680"/>
      <c r="AF56" s="680"/>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37" t="s">
        <v>1538</v>
      </c>
      <c r="B58" s="337"/>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row>
    <row r="59" spans="1:43" ht="16.149999999999999" hidden="1" customHeight="1" outlineLevel="1">
      <c r="A59" s="369" t="s">
        <v>1534</v>
      </c>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677"/>
      <c r="AC59" s="677"/>
      <c r="AD59" s="677"/>
      <c r="AE59" s="677"/>
      <c r="AF59" s="677"/>
      <c r="AG59" s="368" t="s">
        <v>270</v>
      </c>
    </row>
    <row r="60" spans="1:43" ht="16.149999999999999" hidden="1" customHeight="1" outlineLevel="1">
      <c r="A60" s="302"/>
      <c r="B60" s="351" t="s">
        <v>1507</v>
      </c>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649"/>
      <c r="AC60" s="649"/>
      <c r="AD60" s="649"/>
      <c r="AE60" s="649"/>
      <c r="AF60" s="649"/>
      <c r="AG60" s="313" t="s">
        <v>270</v>
      </c>
    </row>
    <row r="61" spans="1:43" ht="16.149999999999999" hidden="1" customHeight="1" outlineLevel="1">
      <c r="A61" s="302"/>
      <c r="B61" s="351" t="s">
        <v>1524</v>
      </c>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590" t="str">
        <f>IF(AC57=0,"",AC57)</f>
        <v/>
      </c>
      <c r="AC61" s="590"/>
      <c r="AD61" s="590"/>
      <c r="AE61" s="590"/>
      <c r="AF61" s="590"/>
      <c r="AG61" s="313" t="s">
        <v>270</v>
      </c>
    </row>
    <row r="62" spans="1:43" ht="16.149999999999999" hidden="1" customHeight="1" outlineLevel="1">
      <c r="A62" s="302"/>
      <c r="B62" s="304" t="s">
        <v>410</v>
      </c>
      <c r="C62" s="307"/>
      <c r="D62" s="358"/>
      <c r="E62" s="358"/>
      <c r="F62" s="307"/>
      <c r="G62" s="358"/>
      <c r="H62" s="358"/>
      <c r="I62" s="307"/>
      <c r="J62" s="307"/>
      <c r="K62" s="307"/>
      <c r="L62" s="307"/>
      <c r="M62" s="358"/>
      <c r="N62" s="358"/>
      <c r="O62" s="358"/>
      <c r="P62" s="358"/>
      <c r="Q62" s="358"/>
      <c r="R62" s="358"/>
      <c r="S62" s="358"/>
      <c r="T62" s="358"/>
      <c r="U62" s="358"/>
      <c r="V62" s="358"/>
      <c r="W62" s="358"/>
      <c r="X62" s="358"/>
      <c r="Y62" s="358"/>
      <c r="Z62" s="358"/>
      <c r="AA62" s="358"/>
      <c r="AB62" s="670"/>
      <c r="AC62" s="670"/>
      <c r="AD62" s="670"/>
      <c r="AE62" s="670"/>
      <c r="AF62" s="670"/>
      <c r="AG62" s="305" t="s">
        <v>270</v>
      </c>
    </row>
    <row r="63" spans="1:43" s="49" customFormat="1" ht="16.149999999999999" hidden="1" customHeight="1" outlineLevel="1">
      <c r="A63" s="302"/>
      <c r="B63" s="314" t="s">
        <v>411</v>
      </c>
      <c r="C63" s="307"/>
      <c r="D63" s="358"/>
      <c r="E63" s="358"/>
      <c r="F63" s="307"/>
      <c r="G63" s="358"/>
      <c r="H63" s="358"/>
      <c r="I63" s="307"/>
      <c r="J63" s="307"/>
      <c r="K63" s="307"/>
      <c r="L63" s="307"/>
      <c r="M63" s="358"/>
      <c r="N63" s="358"/>
      <c r="O63" s="358"/>
      <c r="P63" s="358"/>
      <c r="Q63" s="358"/>
      <c r="R63" s="358"/>
      <c r="S63" s="358"/>
      <c r="T63" s="358"/>
      <c r="U63" s="358"/>
      <c r="V63" s="358"/>
      <c r="W63" s="358"/>
      <c r="X63" s="358"/>
      <c r="Y63" s="358"/>
      <c r="Z63" s="358"/>
      <c r="AA63" s="358"/>
      <c r="AB63" s="670"/>
      <c r="AC63" s="670"/>
      <c r="AD63" s="670"/>
      <c r="AE63" s="670"/>
      <c r="AF63" s="670"/>
      <c r="AG63" s="305" t="s">
        <v>270</v>
      </c>
      <c r="AH63" s="206"/>
      <c r="AI63" s="206"/>
      <c r="AJ63" s="206"/>
      <c r="AK63" s="206"/>
      <c r="AL63" s="206"/>
      <c r="AM63" s="206"/>
      <c r="AN63" s="206"/>
      <c r="AO63" s="206"/>
      <c r="AP63" s="206"/>
      <c r="AQ63" s="206"/>
    </row>
    <row r="64" spans="1:43" ht="16.149999999999999" hidden="1" customHeight="1" outlineLevel="1">
      <c r="A64" s="302"/>
      <c r="B64" s="351" t="s">
        <v>1535</v>
      </c>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671"/>
      <c r="AC64" s="671"/>
      <c r="AD64" s="671"/>
      <c r="AE64" s="671"/>
      <c r="AF64" s="671"/>
      <c r="AG64" s="313" t="s">
        <v>270</v>
      </c>
    </row>
    <row r="65" spans="1:43" ht="16.149999999999999" hidden="1" customHeight="1" outlineLevel="1">
      <c r="A65" s="302"/>
      <c r="B65" s="351" t="s">
        <v>1537</v>
      </c>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671"/>
      <c r="AC65" s="671"/>
      <c r="AD65" s="671"/>
      <c r="AE65" s="671"/>
      <c r="AF65" s="671"/>
      <c r="AG65" s="313" t="s">
        <v>270</v>
      </c>
    </row>
    <row r="66" spans="1:43" ht="16.149999999999999" hidden="1" customHeight="1" outlineLevel="1">
      <c r="A66" s="302"/>
      <c r="B66" s="351" t="s">
        <v>1536</v>
      </c>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672">
        <f>AB59-SUM(AB60:AF65)</f>
        <v>0</v>
      </c>
      <c r="AC66" s="672"/>
      <c r="AD66" s="672"/>
      <c r="AE66" s="672"/>
      <c r="AF66" s="672"/>
      <c r="AG66" s="313" t="s">
        <v>270</v>
      </c>
    </row>
    <row r="67" spans="1:43" s="335" customFormat="1" ht="16.149999999999999" hidden="1" customHeight="1" outlineLevel="1" thickBot="1">
      <c r="A67" s="370" t="s">
        <v>412</v>
      </c>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673" t="s">
        <v>1519</v>
      </c>
      <c r="AC67" s="673"/>
      <c r="AD67" s="673"/>
      <c r="AE67" s="673"/>
      <c r="AF67" s="673"/>
      <c r="AG67" s="362"/>
      <c r="AH67" s="350" t="b">
        <v>0</v>
      </c>
      <c r="AI67" s="350"/>
      <c r="AJ67" s="350"/>
      <c r="AK67" s="350"/>
      <c r="AL67" s="350"/>
      <c r="AM67" s="350"/>
      <c r="AN67" s="350"/>
      <c r="AO67" s="350"/>
      <c r="AP67" s="350"/>
      <c r="AQ67" s="350"/>
    </row>
    <row r="68" spans="1:43" ht="16.149999999999999" hidden="1" customHeight="1" outlineLevel="1">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674" t="str">
        <f>IF(AH67=TRUE,"問題なし","問題あり")</f>
        <v>問題あり</v>
      </c>
      <c r="AC68" s="674"/>
      <c r="AD68" s="674"/>
      <c r="AE68" s="674"/>
      <c r="AF68" s="674"/>
      <c r="AG68" s="298"/>
    </row>
    <row r="69" spans="1:43" ht="16.149999999999999" hidden="1" customHeight="1" outlineLevel="1">
      <c r="A69" s="317" t="s">
        <v>1508</v>
      </c>
      <c r="B69" s="318" t="s">
        <v>1539</v>
      </c>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9"/>
      <c r="AC69" s="319"/>
      <c r="AD69" s="319"/>
      <c r="AE69" s="319"/>
      <c r="AF69" s="319"/>
      <c r="AG69" s="318"/>
    </row>
    <row r="70" spans="1:43" ht="16.149999999999999" hidden="1" customHeight="1" outlineLevel="1">
      <c r="A70" s="318"/>
      <c r="B70" s="318" t="s">
        <v>1509</v>
      </c>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9"/>
      <c r="AC70" s="319"/>
      <c r="AD70" s="319"/>
      <c r="AE70" s="319"/>
      <c r="AF70" s="319"/>
      <c r="AG70" s="318"/>
    </row>
    <row r="71" spans="1:43" ht="16.149999999999999" hidden="1" customHeight="1" outlineLevel="1">
      <c r="A71" s="317" t="s">
        <v>1508</v>
      </c>
      <c r="B71" s="318" t="s">
        <v>1511</v>
      </c>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9"/>
      <c r="AC71" s="319"/>
      <c r="AD71" s="319"/>
      <c r="AE71" s="319"/>
      <c r="AF71" s="319"/>
      <c r="AG71" s="318"/>
    </row>
    <row r="72" spans="1:43" ht="16.149999999999999" hidden="1" customHeight="1" outlineLevel="1">
      <c r="A72" s="318"/>
      <c r="B72" s="318" t="s">
        <v>1510</v>
      </c>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9"/>
      <c r="AC72" s="319"/>
      <c r="AD72" s="319"/>
      <c r="AE72" s="319"/>
      <c r="AF72" s="319"/>
      <c r="AG72" s="318"/>
    </row>
    <row r="73" spans="1:43" ht="16.149999999999999" hidden="1" customHeight="1" outlineLevel="1">
      <c r="A73" s="317" t="s">
        <v>1508</v>
      </c>
      <c r="B73" s="363" t="s">
        <v>1541</v>
      </c>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9"/>
      <c r="AC73" s="319"/>
      <c r="AD73" s="319"/>
      <c r="AE73" s="319"/>
      <c r="AF73" s="319"/>
      <c r="AG73" s="318"/>
    </row>
    <row r="74" spans="1:43" ht="16.149999999999999" hidden="1" customHeight="1" outlineLevel="1">
      <c r="A74" s="318"/>
      <c r="B74" s="318" t="s">
        <v>1540</v>
      </c>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9"/>
      <c r="AC74" s="319"/>
      <c r="AD74" s="319"/>
      <c r="AE74" s="319"/>
      <c r="AF74" s="319"/>
      <c r="AG74" s="318"/>
    </row>
    <row r="75" spans="1:43" ht="16.149999999999999" hidden="1" customHeight="1" outlineLevel="1">
      <c r="A75" s="352" t="s">
        <v>1508</v>
      </c>
      <c r="B75" s="363" t="s">
        <v>1542</v>
      </c>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364"/>
      <c r="AC75" s="364"/>
      <c r="AD75" s="364"/>
      <c r="AE75" s="364"/>
      <c r="AF75" s="364"/>
      <c r="AG75" s="298"/>
    </row>
    <row r="76" spans="1:43" ht="16.149999999999999" hidden="1" customHeight="1" outlineLevel="1">
      <c r="A76" s="352"/>
      <c r="B76" s="363" t="s">
        <v>1523</v>
      </c>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364"/>
      <c r="AC76" s="364"/>
      <c r="AD76" s="364"/>
      <c r="AE76" s="364"/>
      <c r="AF76" s="364"/>
      <c r="AG76" s="298"/>
    </row>
    <row r="77" spans="1:43" ht="16.149999999999999" hidden="1" customHeight="1" outlineLevel="1">
      <c r="A77" s="352"/>
      <c r="B77" s="363" t="s">
        <v>1522</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364"/>
      <c r="AC77" s="364"/>
      <c r="AD77" s="364"/>
      <c r="AE77" s="364"/>
      <c r="AF77" s="364"/>
      <c r="AG77" s="298"/>
    </row>
    <row r="78" spans="1:43" ht="16.149999999999999" hidden="1" customHeight="1" outlineLevel="1">
      <c r="A78" s="352" t="s">
        <v>1508</v>
      </c>
      <c r="B78" s="363" t="s">
        <v>1543</v>
      </c>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364"/>
      <c r="AC78" s="364"/>
      <c r="AD78" s="364"/>
      <c r="AE78" s="364"/>
      <c r="AF78" s="364"/>
      <c r="AG78" s="298"/>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1467</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0" t="s">
        <v>1508</v>
      </c>
      <c r="B81" s="464" t="s">
        <v>1512</v>
      </c>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60"/>
      <c r="AB81" s="460"/>
      <c r="AC81" s="460"/>
      <c r="AD81" s="460"/>
      <c r="AE81" s="460"/>
      <c r="AF81" s="412"/>
      <c r="AG81" s="465"/>
    </row>
    <row r="82" spans="1:33" ht="16.149999999999999" customHeight="1">
      <c r="A82" s="408" t="s">
        <v>1508</v>
      </c>
      <c r="B82" s="412" t="s">
        <v>1570</v>
      </c>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60"/>
      <c r="AB82" s="460"/>
      <c r="AC82" s="460"/>
      <c r="AD82" s="460"/>
      <c r="AE82" s="460"/>
      <c r="AF82" s="412"/>
      <c r="AG82" s="465"/>
    </row>
    <row r="83" spans="1:33" ht="16.149999999999999" customHeight="1">
      <c r="A83" s="460" t="s">
        <v>1508</v>
      </c>
      <c r="B83" s="412" t="s">
        <v>1514</v>
      </c>
      <c r="C83" s="3"/>
      <c r="D83" s="3"/>
      <c r="E83" s="3"/>
      <c r="F83" s="3"/>
      <c r="G83" s="3"/>
      <c r="H83" s="3"/>
      <c r="I83" s="3"/>
      <c r="J83" s="3"/>
      <c r="K83" s="3"/>
      <c r="L83" s="3"/>
      <c r="M83" s="3"/>
      <c r="N83" s="3"/>
      <c r="O83" s="3"/>
      <c r="P83" s="3"/>
      <c r="Q83" s="3"/>
      <c r="R83" s="3"/>
      <c r="S83" s="3"/>
      <c r="T83" s="3"/>
      <c r="U83" s="3"/>
      <c r="V83" s="3"/>
      <c r="W83" s="3"/>
      <c r="X83" s="3"/>
      <c r="Y83" s="3"/>
      <c r="Z83" s="3"/>
      <c r="AA83" s="408"/>
      <c r="AB83" s="408"/>
      <c r="AC83" s="408"/>
      <c r="AD83" s="408"/>
      <c r="AE83" s="408"/>
      <c r="AF83" s="3"/>
    </row>
    <row r="84" spans="1:33" ht="16.149999999999999" customHeight="1">
      <c r="A84" s="156"/>
      <c r="B84" s="412" t="s">
        <v>1513</v>
      </c>
      <c r="C84" s="3"/>
      <c r="D84" s="3"/>
      <c r="E84" s="3"/>
      <c r="F84" s="3"/>
      <c r="G84" s="3"/>
      <c r="H84" s="3"/>
      <c r="I84" s="3"/>
      <c r="J84" s="3"/>
      <c r="K84" s="3"/>
      <c r="L84" s="3"/>
      <c r="M84" s="3"/>
      <c r="N84" s="3"/>
      <c r="O84" s="3"/>
      <c r="P84" s="3"/>
      <c r="Q84" s="3"/>
      <c r="R84" s="3"/>
      <c r="S84" s="3"/>
      <c r="T84" s="3"/>
      <c r="U84" s="3"/>
      <c r="V84" s="3"/>
      <c r="W84" s="3"/>
      <c r="X84" s="3"/>
      <c r="Y84" s="3"/>
      <c r="Z84" s="3"/>
      <c r="AA84" s="408"/>
      <c r="AB84" s="408"/>
      <c r="AC84" s="408"/>
      <c r="AD84" s="408"/>
      <c r="AE84" s="408"/>
      <c r="AF84" s="3"/>
    </row>
    <row r="85" spans="1:33" ht="16.149999999999999" customHeight="1">
      <c r="A85" s="415" t="s">
        <v>1525</v>
      </c>
      <c r="B85" s="412"/>
      <c r="C85" s="3"/>
      <c r="D85" s="3"/>
      <c r="E85" s="3"/>
      <c r="F85" s="3"/>
      <c r="G85" s="3"/>
      <c r="H85" s="3"/>
      <c r="I85" s="3"/>
      <c r="J85" s="3"/>
      <c r="K85" s="3"/>
      <c r="L85" s="3"/>
      <c r="M85" s="3"/>
      <c r="N85" s="3"/>
      <c r="O85" s="3"/>
      <c r="P85" s="3"/>
      <c r="Q85" s="3"/>
      <c r="R85" s="3"/>
      <c r="S85" s="3"/>
      <c r="T85" s="3"/>
      <c r="U85" s="3"/>
      <c r="V85" s="3"/>
      <c r="W85" s="3"/>
      <c r="X85" s="3"/>
      <c r="Y85" s="3"/>
      <c r="Z85" s="3"/>
      <c r="AA85" s="408"/>
      <c r="AB85" s="326"/>
      <c r="AC85" s="326"/>
      <c r="AD85" s="326"/>
      <c r="AE85" s="326"/>
      <c r="AF85" s="299"/>
      <c r="AG85" s="261"/>
    </row>
    <row r="86" spans="1:33" ht="16.149999999999999" customHeight="1" thickBot="1">
      <c r="A86" s="2" t="s">
        <v>1683</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1684</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64">
        <f>'別添_計画書（病院及び有床診療所）'!AB69</f>
        <v>0</v>
      </c>
      <c r="AC87" s="664"/>
      <c r="AD87" s="664"/>
      <c r="AE87" s="664"/>
      <c r="AF87" s="664"/>
      <c r="AG87" s="78" t="s">
        <v>289</v>
      </c>
    </row>
    <row r="88" spans="1:33" ht="16.149999999999999" customHeight="1">
      <c r="A88" s="401" t="s">
        <v>1690</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8">
        <f>'別添_計画書（病院及び有床診療所）'!AB70</f>
        <v>0</v>
      </c>
      <c r="AC88" s="648"/>
      <c r="AD88" s="648"/>
      <c r="AE88" s="648"/>
      <c r="AF88" s="648"/>
      <c r="AG88" s="118" t="s">
        <v>270</v>
      </c>
    </row>
    <row r="89" spans="1:33" ht="16.149999999999999" customHeight="1">
      <c r="A89" s="1" t="s">
        <v>1685</v>
      </c>
      <c r="B89" s="3"/>
      <c r="C89" s="3"/>
      <c r="D89" s="3"/>
      <c r="E89" s="3"/>
      <c r="F89" s="3"/>
      <c r="G89" s="3"/>
      <c r="H89" s="3"/>
      <c r="I89" s="3"/>
      <c r="J89" s="3"/>
      <c r="K89" s="3"/>
      <c r="L89" s="3"/>
      <c r="M89" s="3"/>
      <c r="N89" s="3"/>
      <c r="O89" s="3"/>
      <c r="P89" s="3"/>
      <c r="Q89" s="3"/>
      <c r="R89" s="3"/>
      <c r="S89" s="3"/>
      <c r="T89" s="3"/>
      <c r="U89" s="3"/>
      <c r="V89" s="3"/>
      <c r="W89" s="3"/>
      <c r="X89" s="3"/>
      <c r="Y89" s="3"/>
      <c r="Z89" s="3"/>
      <c r="AA89" s="3"/>
      <c r="AB89" s="669">
        <f>SUM(AB98,AB107,AB116,AB125,AB134)</f>
        <v>0</v>
      </c>
      <c r="AC89" s="669"/>
      <c r="AD89" s="669"/>
      <c r="AE89" s="669"/>
      <c r="AF89" s="669"/>
      <c r="AG89" s="168" t="s">
        <v>270</v>
      </c>
    </row>
    <row r="90" spans="1:33" ht="16.149999999999999" customHeight="1">
      <c r="A90" s="22" t="s">
        <v>1686</v>
      </c>
      <c r="B90" s="5"/>
      <c r="C90" s="5"/>
      <c r="D90" s="5"/>
      <c r="E90" s="5"/>
      <c r="F90" s="5"/>
      <c r="G90" s="5"/>
      <c r="H90" s="5"/>
      <c r="I90" s="5"/>
      <c r="J90" s="5"/>
      <c r="K90" s="5"/>
      <c r="L90" s="5"/>
      <c r="M90" s="5"/>
      <c r="N90" s="5"/>
      <c r="O90" s="5"/>
      <c r="P90" s="5"/>
      <c r="Q90" s="5"/>
      <c r="R90" s="5"/>
      <c r="S90" s="5"/>
      <c r="T90" s="5"/>
      <c r="U90" s="5"/>
      <c r="V90" s="5"/>
      <c r="W90" s="5"/>
      <c r="X90" s="5"/>
      <c r="Y90" s="5"/>
      <c r="Z90" s="5"/>
      <c r="AA90" s="5"/>
      <c r="AB90" s="606">
        <f>AB89-AB88</f>
        <v>0</v>
      </c>
      <c r="AC90" s="606"/>
      <c r="AD90" s="606"/>
      <c r="AE90" s="606"/>
      <c r="AF90" s="606"/>
      <c r="AG90" s="168" t="s">
        <v>270</v>
      </c>
    </row>
    <row r="91" spans="1:33" ht="16.149999999999999" customHeight="1">
      <c r="A91" s="16"/>
      <c r="B91" s="39" t="s">
        <v>1687</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87">
        <f>SUM(AB100,AB109,AB118,AB127,AB136)</f>
        <v>0</v>
      </c>
      <c r="AC91" s="587"/>
      <c r="AD91" s="587"/>
      <c r="AE91" s="587"/>
      <c r="AF91" s="587"/>
      <c r="AG91" s="121" t="s">
        <v>270</v>
      </c>
    </row>
    <row r="92" spans="1:33" ht="16.149999999999999" customHeight="1" thickBot="1">
      <c r="A92" s="40"/>
      <c r="B92" s="96" t="s">
        <v>1688</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07">
        <f>AB90-AB91</f>
        <v>0</v>
      </c>
      <c r="AC92" s="607"/>
      <c r="AD92" s="607"/>
      <c r="AE92" s="607"/>
      <c r="AF92" s="607"/>
      <c r="AG92" s="121" t="s">
        <v>291</v>
      </c>
    </row>
    <row r="93" spans="1:33" ht="16.149999999999999" customHeight="1" thickTop="1" thickBot="1">
      <c r="A93" s="86"/>
      <c r="B93" s="97" t="s">
        <v>1689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68">
        <f>IFERROR(AB92/AB88*100,0)</f>
        <v>0</v>
      </c>
      <c r="AC93" s="668"/>
      <c r="AD93" s="668"/>
      <c r="AE93" s="668"/>
      <c r="AF93" s="668"/>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76" t="s">
        <v>1724</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7"/>
      <c r="AB95" s="327"/>
      <c r="AC95" s="327"/>
      <c r="AD95" s="327"/>
      <c r="AE95" s="327"/>
      <c r="AF95" s="327"/>
      <c r="AG95" s="327"/>
    </row>
    <row r="96" spans="1:33" ht="16.149999999999999" customHeight="1">
      <c r="A96" s="107" t="s">
        <v>1725</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64">
        <f>'別添_計画書（病院及び有床診療所）'!AB78</f>
        <v>0</v>
      </c>
      <c r="AC96" s="664"/>
      <c r="AD96" s="664"/>
      <c r="AE96" s="664"/>
      <c r="AF96" s="664"/>
      <c r="AG96" s="78" t="s">
        <v>289</v>
      </c>
    </row>
    <row r="97" spans="1:33" ht="16.149999999999999" customHeight="1">
      <c r="A97" s="401" t="s">
        <v>1691</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8">
        <f>'別添_計画書（病院及び有床診療所）'!AB79</f>
        <v>0</v>
      </c>
      <c r="AC97" s="648"/>
      <c r="AD97" s="648"/>
      <c r="AE97" s="648"/>
      <c r="AF97" s="648"/>
      <c r="AG97" s="118" t="s">
        <v>270</v>
      </c>
    </row>
    <row r="98" spans="1:33" ht="16.149999999999999" customHeight="1">
      <c r="A98" s="1" t="s">
        <v>1692</v>
      </c>
      <c r="B98" s="3"/>
      <c r="C98" s="3"/>
      <c r="D98" s="3"/>
      <c r="E98" s="3"/>
      <c r="F98" s="3"/>
      <c r="G98" s="3"/>
      <c r="H98" s="3"/>
      <c r="I98" s="3"/>
      <c r="J98" s="3"/>
      <c r="K98" s="3"/>
      <c r="L98" s="3"/>
      <c r="M98" s="3"/>
      <c r="N98" s="3"/>
      <c r="O98" s="3"/>
      <c r="P98" s="3"/>
      <c r="Q98" s="3"/>
      <c r="R98" s="3"/>
      <c r="S98" s="3"/>
      <c r="T98" s="3"/>
      <c r="U98" s="3"/>
      <c r="V98" s="3"/>
      <c r="W98" s="3"/>
      <c r="X98" s="3"/>
      <c r="Y98" s="3"/>
      <c r="Z98" s="3"/>
      <c r="AA98" s="3"/>
      <c r="AB98" s="604"/>
      <c r="AC98" s="604"/>
      <c r="AD98" s="604"/>
      <c r="AE98" s="604"/>
      <c r="AF98" s="604"/>
      <c r="AG98" s="168" t="s">
        <v>270</v>
      </c>
    </row>
    <row r="99" spans="1:33" ht="16.149999999999999" customHeight="1">
      <c r="A99" s="22" t="s">
        <v>1693</v>
      </c>
      <c r="B99" s="5"/>
      <c r="C99" s="5"/>
      <c r="D99" s="5"/>
      <c r="E99" s="5"/>
      <c r="F99" s="5"/>
      <c r="G99" s="5"/>
      <c r="H99" s="5"/>
      <c r="I99" s="5"/>
      <c r="J99" s="5"/>
      <c r="K99" s="5"/>
      <c r="L99" s="5"/>
      <c r="M99" s="5"/>
      <c r="N99" s="5"/>
      <c r="O99" s="5"/>
      <c r="P99" s="5"/>
      <c r="Q99" s="5"/>
      <c r="R99" s="5"/>
      <c r="S99" s="5"/>
      <c r="T99" s="5"/>
      <c r="U99" s="5"/>
      <c r="V99" s="5"/>
      <c r="W99" s="5"/>
      <c r="X99" s="5"/>
      <c r="Y99" s="5"/>
      <c r="Z99" s="5"/>
      <c r="AA99" s="5"/>
      <c r="AB99" s="606">
        <f>AB98-AB97</f>
        <v>0</v>
      </c>
      <c r="AC99" s="606"/>
      <c r="AD99" s="606"/>
      <c r="AE99" s="606"/>
      <c r="AF99" s="606"/>
      <c r="AG99" s="168" t="s">
        <v>270</v>
      </c>
    </row>
    <row r="100" spans="1:33" ht="16.149999999999999" customHeight="1">
      <c r="A100" s="16"/>
      <c r="B100" s="39" t="s">
        <v>1694</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4"/>
      <c r="AC100" s="584"/>
      <c r="AD100" s="584"/>
      <c r="AE100" s="584"/>
      <c r="AF100" s="584"/>
      <c r="AG100" s="120" t="s">
        <v>270</v>
      </c>
    </row>
    <row r="101" spans="1:33" ht="16.149999999999999" customHeight="1" thickBot="1">
      <c r="A101" s="40"/>
      <c r="B101" s="96" t="s">
        <v>1695</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07">
        <f>AB99-AB100</f>
        <v>0</v>
      </c>
      <c r="AC101" s="607"/>
      <c r="AD101" s="607"/>
      <c r="AE101" s="607"/>
      <c r="AF101" s="607"/>
      <c r="AG101" s="120" t="s">
        <v>291</v>
      </c>
    </row>
    <row r="102" spans="1:33" ht="16.350000000000001" customHeight="1" thickTop="1" thickBot="1">
      <c r="A102" s="86"/>
      <c r="B102" s="97" t="s">
        <v>1696</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2">
        <f>IFERROR(AB101/AB97*100,0)</f>
        <v>0</v>
      </c>
      <c r="AC102" s="602"/>
      <c r="AD102" s="602"/>
      <c r="AE102" s="602"/>
      <c r="AF102" s="602"/>
      <c r="AG102" s="154" t="s">
        <v>292</v>
      </c>
    </row>
    <row r="103" spans="1:33" ht="16.350000000000001" customHeight="1"/>
    <row r="104" spans="1:33" ht="16.149999999999999" customHeight="1" thickBot="1">
      <c r="A104" s="2" t="s">
        <v>1726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23"/>
      <c r="AB104" s="623"/>
      <c r="AC104" s="623"/>
      <c r="AD104" s="623"/>
      <c r="AE104" s="623"/>
      <c r="AF104" s="623"/>
      <c r="AG104" s="623"/>
    </row>
    <row r="105" spans="1:33" ht="16.149999999999999" customHeight="1">
      <c r="A105" s="107" t="s">
        <v>1727</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64">
        <f>'別添_計画書（病院及び有床診療所）'!AB87</f>
        <v>0</v>
      </c>
      <c r="AC105" s="664"/>
      <c r="AD105" s="664"/>
      <c r="AE105" s="664"/>
      <c r="AF105" s="664"/>
      <c r="AG105" s="78" t="s">
        <v>289</v>
      </c>
    </row>
    <row r="106" spans="1:33" ht="16.149999999999999" customHeight="1">
      <c r="A106" s="1" t="s">
        <v>1728</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8">
        <f>'別添_計画書（病院及び有床診療所）'!AB88</f>
        <v>0</v>
      </c>
      <c r="AC106" s="648"/>
      <c r="AD106" s="648"/>
      <c r="AE106" s="648"/>
      <c r="AF106" s="648"/>
      <c r="AG106" s="118" t="s">
        <v>270</v>
      </c>
    </row>
    <row r="107" spans="1:33" ht="16.149999999999999" customHeight="1">
      <c r="A107" s="1" t="s">
        <v>1729</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4"/>
      <c r="AC107" s="604"/>
      <c r="AD107" s="604"/>
      <c r="AE107" s="604"/>
      <c r="AF107" s="604"/>
      <c r="AG107" s="168" t="s">
        <v>270</v>
      </c>
    </row>
    <row r="108" spans="1:33" ht="16.149999999999999" customHeight="1">
      <c r="A108" s="22" t="s">
        <v>1730</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06">
        <f>AB107-AB106</f>
        <v>0</v>
      </c>
      <c r="AC108" s="606"/>
      <c r="AD108" s="606"/>
      <c r="AE108" s="606"/>
      <c r="AF108" s="606"/>
      <c r="AG108" s="168" t="s">
        <v>270</v>
      </c>
    </row>
    <row r="109" spans="1:33" ht="16.149999999999999" customHeight="1">
      <c r="A109" s="16"/>
      <c r="B109" s="39" t="s">
        <v>1731</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4"/>
      <c r="AC109" s="584"/>
      <c r="AD109" s="584"/>
      <c r="AE109" s="584"/>
      <c r="AF109" s="584"/>
      <c r="AG109" s="120" t="s">
        <v>270</v>
      </c>
    </row>
    <row r="110" spans="1:33" ht="16.149999999999999" customHeight="1" thickBot="1">
      <c r="A110" s="40"/>
      <c r="B110" s="96" t="s">
        <v>1732</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07">
        <f>AB108-AB109</f>
        <v>0</v>
      </c>
      <c r="AC110" s="607"/>
      <c r="AD110" s="607"/>
      <c r="AE110" s="607"/>
      <c r="AF110" s="607"/>
      <c r="AG110" s="120" t="s">
        <v>291</v>
      </c>
    </row>
    <row r="111" spans="1:33" ht="16.350000000000001" customHeight="1" thickTop="1" thickBot="1">
      <c r="A111" s="86"/>
      <c r="B111" s="97" t="s">
        <v>1733</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2">
        <f>IFERROR(AB110/AB106*100,0)</f>
        <v>0</v>
      </c>
      <c r="AC111" s="602"/>
      <c r="AD111" s="602"/>
      <c r="AE111" s="602"/>
      <c r="AF111" s="602"/>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23"/>
      <c r="AB113" s="623"/>
      <c r="AC113" s="623"/>
      <c r="AD113" s="623"/>
      <c r="AE113" s="623"/>
      <c r="AF113" s="623"/>
      <c r="AG113" s="623"/>
    </row>
    <row r="114" spans="1:35" ht="16.149999999999999" customHeight="1">
      <c r="A114" s="107" t="s">
        <v>1734</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64">
        <f>'別添_計画書（病院及び有床診療所）'!AB96</f>
        <v>0</v>
      </c>
      <c r="AC114" s="664"/>
      <c r="AD114" s="664"/>
      <c r="AE114" s="664"/>
      <c r="AF114" s="664"/>
      <c r="AG114" s="78" t="s">
        <v>289</v>
      </c>
    </row>
    <row r="115" spans="1:35" ht="16.149999999999999" customHeight="1">
      <c r="A115" s="401" t="s">
        <v>1735</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8">
        <f>'別添_計画書（病院及び有床診療所）'!AB97</f>
        <v>0</v>
      </c>
      <c r="AC115" s="648"/>
      <c r="AD115" s="648"/>
      <c r="AE115" s="648"/>
      <c r="AF115" s="648"/>
      <c r="AG115" s="118" t="s">
        <v>270</v>
      </c>
    </row>
    <row r="116" spans="1:35" ht="16.149999999999999" customHeight="1">
      <c r="A116" s="1" t="s">
        <v>1736</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04"/>
      <c r="AC116" s="604"/>
      <c r="AD116" s="604"/>
      <c r="AE116" s="604"/>
      <c r="AF116" s="604"/>
      <c r="AG116" s="168" t="s">
        <v>270</v>
      </c>
    </row>
    <row r="117" spans="1:35" ht="16.149999999999999" customHeight="1">
      <c r="A117" s="22" t="s">
        <v>1737</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06">
        <f>AB116-AB115</f>
        <v>0</v>
      </c>
      <c r="AC117" s="606"/>
      <c r="AD117" s="606"/>
      <c r="AE117" s="606"/>
      <c r="AF117" s="606"/>
      <c r="AG117" s="168" t="s">
        <v>270</v>
      </c>
    </row>
    <row r="118" spans="1:35" ht="16.149999999999999" customHeight="1">
      <c r="A118" s="16"/>
      <c r="B118" s="39" t="s">
        <v>1738</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4"/>
      <c r="AC118" s="584"/>
      <c r="AD118" s="584"/>
      <c r="AE118" s="584"/>
      <c r="AF118" s="584"/>
      <c r="AG118" s="120" t="s">
        <v>270</v>
      </c>
    </row>
    <row r="119" spans="1:35" ht="16.350000000000001" customHeight="1" thickBot="1">
      <c r="A119" s="40"/>
      <c r="B119" s="96" t="s">
        <v>1739</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07">
        <f>AB117-AB118</f>
        <v>0</v>
      </c>
      <c r="AC119" s="607"/>
      <c r="AD119" s="607"/>
      <c r="AE119" s="607"/>
      <c r="AF119" s="607"/>
      <c r="AG119" s="120" t="s">
        <v>291</v>
      </c>
    </row>
    <row r="120" spans="1:35" ht="16.350000000000001" customHeight="1" thickTop="1" thickBot="1">
      <c r="A120" s="86"/>
      <c r="B120" s="97" t="s">
        <v>1740</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2">
        <f>IFERROR(AB119/AB115*100,0)</f>
        <v>0</v>
      </c>
      <c r="AC120" s="602"/>
      <c r="AD120" s="602"/>
      <c r="AE120" s="602"/>
      <c r="AF120" s="602"/>
      <c r="AG120" s="154" t="s">
        <v>292</v>
      </c>
    </row>
    <row r="121" spans="1:35" ht="16.350000000000001" customHeight="1">
      <c r="AG121" s="28"/>
    </row>
    <row r="122" spans="1:35" ht="16.350000000000001" customHeight="1" thickBot="1">
      <c r="A122" s="624" t="s">
        <v>317</v>
      </c>
      <c r="B122" s="624"/>
      <c r="C122" s="624"/>
      <c r="D122" s="624"/>
      <c r="E122" s="624"/>
      <c r="F122" s="624"/>
      <c r="G122" s="624"/>
      <c r="H122" s="624"/>
      <c r="I122" s="624"/>
      <c r="J122" s="624"/>
      <c r="K122" s="624"/>
      <c r="L122" s="624"/>
      <c r="M122" s="624"/>
      <c r="N122" s="624"/>
      <c r="O122" s="624"/>
      <c r="P122" s="624"/>
      <c r="Q122" s="624"/>
      <c r="R122" s="624"/>
      <c r="S122" s="624"/>
      <c r="T122" s="624"/>
      <c r="U122" s="624"/>
      <c r="V122" s="624"/>
      <c r="W122" s="624"/>
      <c r="X122" s="624"/>
      <c r="Y122" s="624"/>
      <c r="Z122" s="624"/>
      <c r="AA122" s="624"/>
      <c r="AB122" s="624"/>
      <c r="AC122" s="624"/>
      <c r="AD122" s="624"/>
      <c r="AE122" s="624"/>
      <c r="AF122" s="624"/>
      <c r="AG122" s="624"/>
      <c r="AH122" s="195"/>
      <c r="AI122" s="195"/>
    </row>
    <row r="123" spans="1:35" ht="16.350000000000001" customHeight="1">
      <c r="A123" s="107" t="s">
        <v>1741</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64">
        <f>'別添_計画書（病院及び有床診療所）'!AB105</f>
        <v>0</v>
      </c>
      <c r="AC123" s="664"/>
      <c r="AD123" s="664"/>
      <c r="AE123" s="664"/>
      <c r="AF123" s="664"/>
      <c r="AG123" s="78" t="s">
        <v>289</v>
      </c>
      <c r="AH123" s="181"/>
      <c r="AI123" s="181"/>
    </row>
    <row r="124" spans="1:35" ht="16.350000000000001" customHeight="1">
      <c r="A124" s="401" t="s">
        <v>1718</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8">
        <f>'別添_計画書（病院及び有床診療所）'!AB106</f>
        <v>0</v>
      </c>
      <c r="AC124" s="648"/>
      <c r="AD124" s="648"/>
      <c r="AE124" s="648"/>
      <c r="AF124" s="648"/>
      <c r="AG124" s="118" t="s">
        <v>270</v>
      </c>
    </row>
    <row r="125" spans="1:35" ht="16.350000000000001" customHeight="1">
      <c r="A125" s="1" t="s">
        <v>1719</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04"/>
      <c r="AC125" s="604"/>
      <c r="AD125" s="604"/>
      <c r="AE125" s="604"/>
      <c r="AF125" s="604"/>
      <c r="AG125" s="168" t="s">
        <v>270</v>
      </c>
    </row>
    <row r="126" spans="1:35" ht="16.350000000000001" customHeight="1">
      <c r="A126" s="22" t="s">
        <v>1723</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06">
        <f>AB125-AB124</f>
        <v>0</v>
      </c>
      <c r="AC126" s="606"/>
      <c r="AD126" s="606"/>
      <c r="AE126" s="606"/>
      <c r="AF126" s="606"/>
      <c r="AG126" s="168" t="s">
        <v>270</v>
      </c>
    </row>
    <row r="127" spans="1:35" ht="16.350000000000001" customHeight="1">
      <c r="A127" s="16"/>
      <c r="B127" s="39" t="s">
        <v>1720</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4"/>
      <c r="AC127" s="584"/>
      <c r="AD127" s="584"/>
      <c r="AE127" s="584"/>
      <c r="AF127" s="584"/>
      <c r="AG127" s="120" t="s">
        <v>270</v>
      </c>
    </row>
    <row r="128" spans="1:35" ht="16.350000000000001" customHeight="1" thickBot="1">
      <c r="A128" s="40"/>
      <c r="B128" s="96" t="s">
        <v>1721</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07">
        <f>AB126-AB127</f>
        <v>0</v>
      </c>
      <c r="AC128" s="607"/>
      <c r="AD128" s="607"/>
      <c r="AE128" s="607"/>
      <c r="AF128" s="607"/>
      <c r="AG128" s="120" t="s">
        <v>291</v>
      </c>
    </row>
    <row r="129" spans="1:35" ht="16.350000000000001" customHeight="1" thickTop="1" thickBot="1">
      <c r="A129" s="86"/>
      <c r="B129" s="97" t="s">
        <v>1722</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02">
        <f>IFERROR(AB128/AB124*100,0)</f>
        <v>0</v>
      </c>
      <c r="AC129" s="602"/>
      <c r="AD129" s="602"/>
      <c r="AE129" s="602"/>
      <c r="AF129" s="602"/>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23"/>
      <c r="AB131" s="623"/>
      <c r="AC131" s="623"/>
      <c r="AD131" s="623"/>
      <c r="AE131" s="623"/>
      <c r="AF131" s="623"/>
      <c r="AG131" s="623"/>
    </row>
    <row r="132" spans="1:35" ht="16.149999999999999" customHeight="1">
      <c r="A132" s="107" t="s">
        <v>1742</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64">
        <f>'別添_計画書（病院及び有床診療所）'!AB114</f>
        <v>0</v>
      </c>
      <c r="AC132" s="664"/>
      <c r="AD132" s="664"/>
      <c r="AE132" s="664"/>
      <c r="AF132" s="664"/>
      <c r="AG132" s="78" t="s">
        <v>289</v>
      </c>
    </row>
    <row r="133" spans="1:35" ht="16.149999999999999" customHeight="1">
      <c r="A133" s="475" t="s">
        <v>1712</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8">
        <f>'別添_計画書（病院及び有床診療所）'!AB115</f>
        <v>0</v>
      </c>
      <c r="AC133" s="648"/>
      <c r="AD133" s="648"/>
      <c r="AE133" s="648"/>
      <c r="AF133" s="648"/>
      <c r="AG133" s="118" t="s">
        <v>270</v>
      </c>
    </row>
    <row r="134" spans="1:35" ht="16.149999999999999" customHeight="1">
      <c r="A134" s="1" t="s">
        <v>1713</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04"/>
      <c r="AC134" s="604"/>
      <c r="AD134" s="604"/>
      <c r="AE134" s="604"/>
      <c r="AF134" s="604"/>
      <c r="AG134" s="168" t="s">
        <v>270</v>
      </c>
    </row>
    <row r="135" spans="1:35" ht="16.149999999999999" customHeight="1">
      <c r="A135" s="22" t="s">
        <v>1714</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06">
        <f>AB134-AB133</f>
        <v>0</v>
      </c>
      <c r="AC135" s="606"/>
      <c r="AD135" s="606"/>
      <c r="AE135" s="606"/>
      <c r="AF135" s="606"/>
      <c r="AG135" s="168" t="s">
        <v>270</v>
      </c>
    </row>
    <row r="136" spans="1:35" ht="16.149999999999999" customHeight="1">
      <c r="A136" s="16"/>
      <c r="B136" s="39" t="s">
        <v>1715</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4"/>
      <c r="AC136" s="584"/>
      <c r="AD136" s="584"/>
      <c r="AE136" s="584"/>
      <c r="AF136" s="584"/>
      <c r="AG136" s="120" t="s">
        <v>270</v>
      </c>
    </row>
    <row r="137" spans="1:35" ht="16.149999999999999" customHeight="1" thickBot="1">
      <c r="A137" s="40"/>
      <c r="B137" s="96" t="s">
        <v>1716</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07">
        <f>AB135-AB136</f>
        <v>0</v>
      </c>
      <c r="AC137" s="607"/>
      <c r="AD137" s="607"/>
      <c r="AE137" s="607"/>
      <c r="AF137" s="607"/>
      <c r="AG137" s="120" t="s">
        <v>291</v>
      </c>
    </row>
    <row r="138" spans="1:35" ht="16.350000000000001" customHeight="1" thickTop="1" thickBot="1">
      <c r="A138" s="86"/>
      <c r="B138" s="97" t="s">
        <v>1717</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02">
        <f>IFERROR(AB137/AB133*100,0)</f>
        <v>0</v>
      </c>
      <c r="AC138" s="602"/>
      <c r="AD138" s="602"/>
      <c r="AE138" s="602"/>
      <c r="AF138" s="602"/>
      <c r="AG138" s="154" t="s">
        <v>292</v>
      </c>
    </row>
    <row r="139" spans="1:35" ht="16.350000000000001" customHeight="1"/>
    <row r="140" spans="1:35" ht="16.350000000000001" customHeight="1">
      <c r="A140" s="65" t="s">
        <v>1662</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21"/>
      <c r="AB141" s="621"/>
      <c r="AC141" s="621"/>
      <c r="AD141" s="621"/>
      <c r="AE141" s="621"/>
      <c r="AF141" s="621"/>
      <c r="AG141" s="621"/>
      <c r="AH141" s="195"/>
      <c r="AI141" s="195"/>
    </row>
    <row r="142" spans="1:35" ht="16.149999999999999" customHeight="1">
      <c r="A142" s="106" t="s">
        <v>1705</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64">
        <f>'別添_計画書（病院及び有床診療所）'!AB124</f>
        <v>0</v>
      </c>
      <c r="AC142" s="664"/>
      <c r="AD142" s="664"/>
      <c r="AE142" s="664"/>
      <c r="AF142" s="664"/>
      <c r="AG142" s="81" t="s">
        <v>289</v>
      </c>
      <c r="AH142" s="181"/>
      <c r="AI142" s="181"/>
    </row>
    <row r="143" spans="1:35" ht="16.149999999999999" hidden="1" customHeight="1" outlineLevel="1">
      <c r="A143" s="467" t="s">
        <v>429</v>
      </c>
      <c r="B143" s="468"/>
      <c r="C143" s="468"/>
      <c r="D143" s="468"/>
      <c r="E143" s="468"/>
      <c r="F143" s="468"/>
      <c r="G143" s="468"/>
      <c r="H143" s="468"/>
      <c r="I143" s="468"/>
      <c r="J143" s="468"/>
      <c r="K143" s="468"/>
      <c r="L143" s="468"/>
      <c r="M143" s="468"/>
      <c r="N143" s="468"/>
      <c r="O143" s="468"/>
      <c r="P143" s="468"/>
      <c r="Q143" s="468"/>
      <c r="R143" s="468"/>
      <c r="S143" s="468"/>
      <c r="T143" s="468"/>
      <c r="U143" s="468"/>
      <c r="V143" s="468"/>
      <c r="W143" s="468"/>
      <c r="X143" s="468"/>
      <c r="Y143" s="468"/>
      <c r="Z143" s="468"/>
      <c r="AA143" s="472"/>
      <c r="AB143" s="665">
        <f>'別添_計画書（病院及び有床診療所）'!AB125</f>
        <v>0</v>
      </c>
      <c r="AC143" s="665"/>
      <c r="AD143" s="665"/>
      <c r="AE143" s="665"/>
      <c r="AF143" s="665"/>
      <c r="AG143" s="473" t="s">
        <v>270</v>
      </c>
      <c r="AH143" s="181"/>
      <c r="AI143" s="181"/>
    </row>
    <row r="144" spans="1:35" ht="16.149999999999999" customHeight="1" collapsed="1">
      <c r="A144" s="466" t="s">
        <v>1706</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8">
        <f>'別添_計画書（病院及び有床診療所）'!AB126</f>
        <v>0</v>
      </c>
      <c r="AC144" s="648"/>
      <c r="AD144" s="648"/>
      <c r="AE144" s="648"/>
      <c r="AF144" s="648"/>
      <c r="AG144" s="112" t="s">
        <v>270</v>
      </c>
    </row>
    <row r="145" spans="1:35" ht="16.149999999999999" hidden="1" customHeight="1" outlineLevel="1">
      <c r="A145" s="467" t="s">
        <v>430</v>
      </c>
      <c r="B145" s="469"/>
      <c r="C145" s="469"/>
      <c r="D145" s="469"/>
      <c r="E145" s="469"/>
      <c r="F145" s="469"/>
      <c r="G145" s="469"/>
      <c r="H145" s="469"/>
      <c r="I145" s="469"/>
      <c r="J145" s="469"/>
      <c r="K145" s="469"/>
      <c r="L145" s="469"/>
      <c r="M145" s="469"/>
      <c r="N145" s="469"/>
      <c r="O145" s="469"/>
      <c r="P145" s="469"/>
      <c r="Q145" s="469"/>
      <c r="R145" s="469"/>
      <c r="S145" s="469"/>
      <c r="T145" s="469"/>
      <c r="U145" s="469"/>
      <c r="V145" s="469"/>
      <c r="W145" s="469"/>
      <c r="X145" s="469"/>
      <c r="Y145" s="469"/>
      <c r="Z145" s="469"/>
      <c r="AA145" s="469"/>
      <c r="AB145" s="666"/>
      <c r="AC145" s="666"/>
      <c r="AD145" s="666"/>
      <c r="AE145" s="666"/>
      <c r="AF145" s="666"/>
      <c r="AG145" s="474" t="s">
        <v>270</v>
      </c>
    </row>
    <row r="146" spans="1:35" ht="16.149999999999999" customHeight="1" collapsed="1">
      <c r="A146" s="95" t="s">
        <v>1707</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97"/>
      <c r="AC146" s="597"/>
      <c r="AD146" s="597"/>
      <c r="AE146" s="597"/>
      <c r="AF146" s="597"/>
      <c r="AG146" s="124" t="s">
        <v>270</v>
      </c>
    </row>
    <row r="147" spans="1:35" ht="16.149999999999999" hidden="1" customHeight="1" outlineLevel="1">
      <c r="A147" s="470" t="s">
        <v>365</v>
      </c>
      <c r="B147" s="471"/>
      <c r="C147" s="471"/>
      <c r="D147" s="471"/>
      <c r="E147" s="471"/>
      <c r="F147" s="471"/>
      <c r="G147" s="471"/>
      <c r="H147" s="471"/>
      <c r="I147" s="471"/>
      <c r="J147" s="471"/>
      <c r="K147" s="471"/>
      <c r="L147" s="471"/>
      <c r="M147" s="471"/>
      <c r="N147" s="471"/>
      <c r="O147" s="471"/>
      <c r="P147" s="471"/>
      <c r="Q147" s="471"/>
      <c r="R147" s="471"/>
      <c r="S147" s="471"/>
      <c r="T147" s="471"/>
      <c r="U147" s="471"/>
      <c r="V147" s="471"/>
      <c r="W147" s="471"/>
      <c r="X147" s="471"/>
      <c r="Y147" s="471"/>
      <c r="Z147" s="471"/>
      <c r="AA147" s="471"/>
      <c r="AB147" s="667">
        <f>AB145-AB143</f>
        <v>0</v>
      </c>
      <c r="AC147" s="667"/>
      <c r="AD147" s="667"/>
      <c r="AE147" s="667"/>
      <c r="AF147" s="667"/>
      <c r="AG147" s="474" t="s">
        <v>270</v>
      </c>
    </row>
    <row r="148" spans="1:35" ht="16.149999999999999" customHeight="1" collapsed="1">
      <c r="A148" s="99" t="s">
        <v>1708</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03">
        <f>AB146-AB144</f>
        <v>0</v>
      </c>
      <c r="AC148" s="603"/>
      <c r="AD148" s="603"/>
      <c r="AE148" s="603"/>
      <c r="AF148" s="603"/>
      <c r="AG148" s="124" t="s">
        <v>270</v>
      </c>
    </row>
    <row r="149" spans="1:35" ht="16.149999999999999" customHeight="1">
      <c r="A149" s="88"/>
      <c r="B149" s="89" t="s">
        <v>1709</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97"/>
      <c r="AC149" s="597"/>
      <c r="AD149" s="597"/>
      <c r="AE149" s="597"/>
      <c r="AF149" s="597"/>
      <c r="AG149" s="127" t="s">
        <v>270</v>
      </c>
    </row>
    <row r="150" spans="1:35" ht="16.149999999999999" customHeight="1" thickBot="1">
      <c r="A150" s="90"/>
      <c r="B150" s="101" t="s">
        <v>1710</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0">
        <f>AB148-AB149</f>
        <v>0</v>
      </c>
      <c r="AC150" s="660"/>
      <c r="AD150" s="660"/>
      <c r="AE150" s="660"/>
      <c r="AF150" s="660"/>
      <c r="AG150" s="127" t="s">
        <v>291</v>
      </c>
    </row>
    <row r="151" spans="1:35" ht="16.350000000000001" customHeight="1" thickTop="1" thickBot="1">
      <c r="A151" s="91"/>
      <c r="B151" s="102" t="s">
        <v>1711</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61">
        <f>IFERROR(AB150/AB144*100,0)</f>
        <v>0</v>
      </c>
      <c r="AC151" s="661"/>
      <c r="AD151" s="661"/>
      <c r="AE151" s="661"/>
      <c r="AF151" s="661"/>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1697</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21"/>
      <c r="AB153" s="621"/>
      <c r="AC153" s="621"/>
      <c r="AD153" s="621"/>
      <c r="AE153" s="621"/>
      <c r="AF153" s="621"/>
      <c r="AG153" s="621"/>
      <c r="AH153" s="195"/>
      <c r="AI153" s="195"/>
    </row>
    <row r="154" spans="1:35" ht="16.149999999999999" customHeight="1">
      <c r="A154" s="106" t="s">
        <v>1698</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64">
        <f>'別添_計画書（病院及び有床診療所）'!AB136</f>
        <v>0</v>
      </c>
      <c r="AC154" s="664"/>
      <c r="AD154" s="664"/>
      <c r="AE154" s="664"/>
      <c r="AF154" s="664"/>
      <c r="AG154" s="81" t="s">
        <v>289</v>
      </c>
      <c r="AH154" s="181"/>
      <c r="AI154" s="181"/>
    </row>
    <row r="155" spans="1:35" ht="16.149999999999999" hidden="1" customHeight="1" outlineLevel="1">
      <c r="A155" s="467" t="s">
        <v>431</v>
      </c>
      <c r="B155" s="468"/>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320"/>
      <c r="AB155" s="590">
        <f>'別添_計画書（病院及び有床診療所）'!AB137</f>
        <v>0</v>
      </c>
      <c r="AC155" s="590"/>
      <c r="AD155" s="590"/>
      <c r="AE155" s="590"/>
      <c r="AF155" s="590"/>
      <c r="AG155" s="321" t="s">
        <v>270</v>
      </c>
      <c r="AH155" s="181"/>
      <c r="AI155" s="181"/>
    </row>
    <row r="156" spans="1:35" ht="16.149999999999999" customHeight="1" collapsed="1">
      <c r="A156" s="95" t="s">
        <v>1699</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8">
        <f>'別添_計画書（病院及び有床診療所）'!AB138</f>
        <v>0</v>
      </c>
      <c r="AC156" s="648"/>
      <c r="AD156" s="648"/>
      <c r="AE156" s="648"/>
      <c r="AF156" s="648"/>
      <c r="AG156" s="68" t="s">
        <v>270</v>
      </c>
    </row>
    <row r="157" spans="1:35" ht="16.149999999999999" hidden="1" customHeight="1" outlineLevel="1">
      <c r="A157" s="467" t="s">
        <v>432</v>
      </c>
      <c r="B157" s="469"/>
      <c r="C157" s="469"/>
      <c r="D157" s="469"/>
      <c r="E157" s="469"/>
      <c r="F157" s="469"/>
      <c r="G157" s="469"/>
      <c r="H157" s="469"/>
      <c r="I157" s="469"/>
      <c r="J157" s="469"/>
      <c r="K157" s="469"/>
      <c r="L157" s="469"/>
      <c r="M157" s="469"/>
      <c r="N157" s="469"/>
      <c r="O157" s="469"/>
      <c r="P157" s="469"/>
      <c r="Q157" s="469"/>
      <c r="R157" s="469"/>
      <c r="S157" s="469"/>
      <c r="T157" s="469"/>
      <c r="U157" s="469"/>
      <c r="V157" s="469"/>
      <c r="W157" s="469"/>
      <c r="X157" s="469"/>
      <c r="Y157" s="469"/>
      <c r="Z157" s="469"/>
      <c r="AA157" s="322"/>
      <c r="AB157" s="662"/>
      <c r="AC157" s="662"/>
      <c r="AD157" s="662"/>
      <c r="AE157" s="662"/>
      <c r="AF157" s="662"/>
      <c r="AG157" s="324" t="s">
        <v>270</v>
      </c>
    </row>
    <row r="158" spans="1:35" ht="16.149999999999999" customHeight="1" collapsed="1">
      <c r="A158" s="95" t="s">
        <v>1700</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97"/>
      <c r="AC158" s="597"/>
      <c r="AD158" s="597"/>
      <c r="AE158" s="597"/>
      <c r="AF158" s="597"/>
      <c r="AG158" s="70" t="s">
        <v>270</v>
      </c>
    </row>
    <row r="159" spans="1:35" ht="16.149999999999999" hidden="1" customHeight="1" outlineLevel="1">
      <c r="A159" s="470" t="s">
        <v>433</v>
      </c>
      <c r="B159" s="471"/>
      <c r="C159" s="471"/>
      <c r="D159" s="471"/>
      <c r="E159" s="471"/>
      <c r="F159" s="471"/>
      <c r="G159" s="471"/>
      <c r="H159" s="471"/>
      <c r="I159" s="471"/>
      <c r="J159" s="471"/>
      <c r="K159" s="471"/>
      <c r="L159" s="471"/>
      <c r="M159" s="471"/>
      <c r="N159" s="471"/>
      <c r="O159" s="471"/>
      <c r="P159" s="471"/>
      <c r="Q159" s="471"/>
      <c r="R159" s="471"/>
      <c r="S159" s="471"/>
      <c r="T159" s="471"/>
      <c r="U159" s="471"/>
      <c r="V159" s="471"/>
      <c r="W159" s="471"/>
      <c r="X159" s="471"/>
      <c r="Y159" s="471"/>
      <c r="Z159" s="471"/>
      <c r="AA159" s="323"/>
      <c r="AB159" s="663">
        <f>AB157-AB155</f>
        <v>0</v>
      </c>
      <c r="AC159" s="663"/>
      <c r="AD159" s="663"/>
      <c r="AE159" s="663"/>
      <c r="AF159" s="663"/>
      <c r="AG159" s="324" t="s">
        <v>270</v>
      </c>
    </row>
    <row r="160" spans="1:35" ht="16.149999999999999" customHeight="1" collapsed="1">
      <c r="A160" s="99" t="s">
        <v>1701</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03">
        <f>AB158-AB156</f>
        <v>0</v>
      </c>
      <c r="AC160" s="603"/>
      <c r="AD160" s="603"/>
      <c r="AE160" s="603"/>
      <c r="AF160" s="603"/>
      <c r="AG160" s="70" t="s">
        <v>270</v>
      </c>
    </row>
    <row r="161" spans="1:34" ht="16.149999999999999" customHeight="1">
      <c r="A161" s="88"/>
      <c r="B161" s="89" t="s">
        <v>1702</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97"/>
      <c r="AC161" s="597"/>
      <c r="AD161" s="597"/>
      <c r="AE161" s="597"/>
      <c r="AF161" s="597"/>
      <c r="AG161" s="125" t="s">
        <v>270</v>
      </c>
    </row>
    <row r="162" spans="1:34" ht="16.149999999999999" customHeight="1" thickBot="1">
      <c r="A162" s="90"/>
      <c r="B162" s="101" t="s">
        <v>1703</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0">
        <f>AB160-AB161</f>
        <v>0</v>
      </c>
      <c r="AC162" s="660"/>
      <c r="AD162" s="660"/>
      <c r="AE162" s="660"/>
      <c r="AF162" s="660"/>
      <c r="AG162" s="125" t="s">
        <v>291</v>
      </c>
    </row>
    <row r="163" spans="1:34" ht="16.350000000000001" customHeight="1" thickTop="1" thickBot="1">
      <c r="A163" s="91"/>
      <c r="B163" s="102" t="s">
        <v>1704</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61">
        <f>IFERROR(AB162/AB156*100,0)</f>
        <v>0</v>
      </c>
      <c r="AC163" s="661"/>
      <c r="AD163" s="661"/>
      <c r="AE163" s="661"/>
      <c r="AF163" s="661"/>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434</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19"/>
      <c r="G168" s="619"/>
      <c r="H168" s="3" t="s">
        <v>16</v>
      </c>
      <c r="I168" s="619"/>
      <c r="J168" s="619"/>
      <c r="K168" s="3" t="s">
        <v>264</v>
      </c>
      <c r="L168" s="619"/>
      <c r="M168" s="619"/>
      <c r="N168" s="3" t="s">
        <v>18</v>
      </c>
      <c r="O168" s="3"/>
      <c r="P168" s="3"/>
      <c r="Q168" s="3" t="s">
        <v>435</v>
      </c>
      <c r="R168" s="3"/>
      <c r="S168" s="3"/>
      <c r="T168" s="3"/>
      <c r="U168" s="620"/>
      <c r="V168" s="620"/>
      <c r="W168" s="620"/>
      <c r="X168" s="620"/>
      <c r="Y168" s="620"/>
      <c r="Z168" s="620"/>
      <c r="AA168" s="620"/>
      <c r="AB168" s="620"/>
      <c r="AC168" s="620"/>
      <c r="AD168" s="620"/>
      <c r="AE168" s="620"/>
      <c r="AF168" s="620"/>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25"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76" t="s">
        <v>451</v>
      </c>
      <c r="B2" s="576"/>
      <c r="C2" s="576"/>
      <c r="D2" s="576"/>
      <c r="E2" s="576"/>
      <c r="F2" s="576"/>
      <c r="G2" s="576"/>
      <c r="H2" s="576"/>
      <c r="I2" s="576"/>
      <c r="J2" s="576"/>
      <c r="K2" s="576"/>
      <c r="L2" s="576"/>
      <c r="M2" s="576"/>
      <c r="N2" s="576"/>
      <c r="O2" s="576"/>
      <c r="P2" s="576"/>
      <c r="Q2" s="576"/>
      <c r="R2" s="576"/>
      <c r="S2" s="576"/>
      <c r="T2" s="577"/>
      <c r="U2" s="577"/>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599" t="s">
        <v>257</v>
      </c>
      <c r="T4" s="599"/>
      <c r="U4" s="599"/>
      <c r="V4" s="599"/>
      <c r="W4" s="599"/>
      <c r="X4" s="629" t="str">
        <f>IF('様式95_外来・在宅ベースアップ評価料（Ⅰ）'!H5=0,"",'様式95_外来・在宅ベースアップ評価料（Ⅰ）'!H5)</f>
        <v/>
      </c>
      <c r="Y4" s="697"/>
      <c r="Z4" s="697"/>
      <c r="AA4" s="697"/>
      <c r="AB4" s="697"/>
      <c r="AC4" s="697"/>
      <c r="AD4" s="697"/>
      <c r="AE4" s="697"/>
      <c r="AF4" s="697"/>
      <c r="AG4" s="698"/>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29" t="str">
        <f>IF('様式95_外来・在宅ベースアップ評価料（Ⅰ）'!H6=0,"",'様式95_外来・在宅ベースアップ評価料（Ⅰ）'!H6)</f>
        <v/>
      </c>
      <c r="Y5" s="697"/>
      <c r="Z5" s="697"/>
      <c r="AA5" s="697"/>
      <c r="AB5" s="697"/>
      <c r="AC5" s="697"/>
      <c r="AD5" s="697"/>
      <c r="AE5" s="697"/>
      <c r="AF5" s="697"/>
      <c r="AG5" s="698"/>
    </row>
    <row r="6" spans="1:33" ht="16.149999999999999" customHeight="1">
      <c r="A6" s="477" t="s">
        <v>1744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08"/>
    </row>
    <row r="7" spans="1:33" ht="16.149999999999999" hidden="1" customHeight="1" outlineLevel="1" thickBot="1">
      <c r="A7" s="419" t="s">
        <v>260</v>
      </c>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3"/>
      <c r="AB7" s="3"/>
      <c r="AC7" s="3"/>
      <c r="AD7" s="3"/>
      <c r="AE7" s="3"/>
      <c r="AF7" s="3"/>
      <c r="AG7" s="408"/>
    </row>
    <row r="8" spans="1:33" ht="16.149999999999999" hidden="1" customHeight="1" outlineLevel="1" thickBot="1">
      <c r="A8" s="419"/>
      <c r="B8" s="702" t="s">
        <v>1491</v>
      </c>
      <c r="C8" s="703"/>
      <c r="D8" s="704" t="s">
        <v>261</v>
      </c>
      <c r="E8" s="705"/>
      <c r="F8" s="705"/>
      <c r="G8" s="705"/>
      <c r="H8" s="705"/>
      <c r="I8" s="705"/>
      <c r="J8" s="705"/>
      <c r="K8" s="705"/>
      <c r="L8" s="705"/>
      <c r="M8" s="705"/>
      <c r="N8" s="705"/>
      <c r="O8" s="705"/>
      <c r="P8" s="705"/>
      <c r="Q8" s="705"/>
      <c r="R8" s="705"/>
      <c r="S8" s="705"/>
      <c r="T8" s="705"/>
      <c r="U8" s="705"/>
      <c r="V8" s="705"/>
      <c r="W8" s="705"/>
      <c r="X8" s="705"/>
      <c r="Y8" s="705"/>
      <c r="Z8" s="705"/>
      <c r="AA8" s="3"/>
      <c r="AB8" s="3"/>
      <c r="AC8" s="3"/>
      <c r="AD8" s="3"/>
      <c r="AE8" s="3"/>
      <c r="AF8" s="3"/>
      <c r="AG8" s="408"/>
    </row>
    <row r="9" spans="1:33" ht="16.149999999999999" hidden="1" customHeight="1" outlineLevel="1" thickBot="1">
      <c r="A9" s="419"/>
      <c r="B9" s="702" t="s">
        <v>1491</v>
      </c>
      <c r="C9" s="703"/>
      <c r="D9" s="706" t="s">
        <v>262</v>
      </c>
      <c r="E9" s="707"/>
      <c r="F9" s="707"/>
      <c r="G9" s="707"/>
      <c r="H9" s="707"/>
      <c r="I9" s="707"/>
      <c r="J9" s="707"/>
      <c r="K9" s="707"/>
      <c r="L9" s="707"/>
      <c r="M9" s="707"/>
      <c r="N9" s="707"/>
      <c r="O9" s="707"/>
      <c r="P9" s="707"/>
      <c r="Q9" s="707"/>
      <c r="R9" s="707"/>
      <c r="S9" s="707"/>
      <c r="T9" s="707"/>
      <c r="U9" s="707"/>
      <c r="V9" s="707"/>
      <c r="W9" s="707"/>
      <c r="X9" s="707"/>
      <c r="Y9" s="707"/>
      <c r="Z9" s="707"/>
      <c r="AA9" s="3"/>
      <c r="AB9" s="3"/>
      <c r="AC9" s="3"/>
      <c r="AD9" s="3"/>
      <c r="AE9" s="3"/>
      <c r="AF9" s="3"/>
      <c r="AG9" s="408"/>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08"/>
    </row>
    <row r="11" spans="1:33" ht="16.149999999999999" customHeight="1" collapsed="1" thickBot="1">
      <c r="A11" s="3" t="s">
        <v>1679</v>
      </c>
      <c r="B11" s="3"/>
      <c r="C11" s="3"/>
      <c r="D11" s="3"/>
      <c r="E11" s="3"/>
      <c r="F11" s="3"/>
      <c r="L11" s="3"/>
      <c r="M11" s="3"/>
      <c r="N11" s="3"/>
      <c r="O11" s="3"/>
      <c r="P11" s="3"/>
      <c r="Q11" s="3"/>
      <c r="R11" s="3"/>
      <c r="S11" s="3"/>
      <c r="T11" s="3"/>
      <c r="U11" s="3"/>
      <c r="V11" s="3"/>
      <c r="AE11" s="3"/>
      <c r="AF11" s="3"/>
      <c r="AG11" s="408"/>
    </row>
    <row r="12" spans="1:33" ht="16.149999999999999" customHeight="1" thickBot="1">
      <c r="B12" s="616" t="s">
        <v>15</v>
      </c>
      <c r="C12" s="635"/>
      <c r="D12" s="635"/>
      <c r="E12" s="699" t="str">
        <f>IF('（別添）_計画書（歯科診療所及びⅡを算定する有床診療所）'!E16=0,"",'（別添）_計画書（歯科診療所及びⅡを算定する有床診療所）'!E16)</f>
        <v/>
      </c>
      <c r="F12" s="699"/>
      <c r="G12" s="20" t="s">
        <v>16</v>
      </c>
      <c r="H12" s="699" t="str">
        <f>IF('（別添）_計画書（歯科診療所及びⅡを算定する有床診療所）'!H16=0,"",'（別添）_計画書（歯科診療所及びⅡを算定する有床診療所）'!H16)</f>
        <v/>
      </c>
      <c r="I12" s="699"/>
      <c r="J12" s="20" t="s">
        <v>264</v>
      </c>
      <c r="K12" s="20"/>
      <c r="L12" s="20" t="s">
        <v>265</v>
      </c>
      <c r="M12" s="20" t="s">
        <v>15</v>
      </c>
      <c r="N12" s="20"/>
      <c r="O12" s="699" t="str">
        <f>IF('（別添）_計画書（歯科診療所及びⅡを算定する有床診療所）'!O16=0,"",'（別添）_計画書（歯科診療所及びⅡを算定する有床診療所）'!O16)</f>
        <v/>
      </c>
      <c r="P12" s="699"/>
      <c r="Q12" s="20" t="s">
        <v>16</v>
      </c>
      <c r="R12" s="699" t="str">
        <f>IF('（別添）_計画書（歯科診療所及びⅡを算定する有床診療所）'!R16=0,"",'（別添）_計画書（歯科診療所及びⅡを算定する有床診療所）'!R16)</f>
        <v/>
      </c>
      <c r="S12" s="699"/>
      <c r="T12" s="21" t="s">
        <v>264</v>
      </c>
      <c r="V12" s="611">
        <f>'（別添）_計画書（歯科診療所及びⅡを算定する有床診療所）'!V16</f>
        <v>1</v>
      </c>
      <c r="W12" s="611"/>
      <c r="X12" s="611"/>
      <c r="Y12" s="612"/>
      <c r="Z12" s="3" t="s">
        <v>266</v>
      </c>
      <c r="AA12" s="3"/>
      <c r="AG12" s="408"/>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1745</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08"/>
    </row>
    <row r="15" spans="1:33" ht="16.149999999999999" customHeight="1" thickBot="1">
      <c r="A15" s="3"/>
      <c r="B15" s="616" t="s">
        <v>15</v>
      </c>
      <c r="C15" s="635"/>
      <c r="D15" s="635"/>
      <c r="E15" s="699" t="str">
        <f>IF('（別添）_計画書（歯科診療所及びⅡを算定する有床診療所）'!E21=0,"",'（別添）_計画書（歯科診療所及びⅡを算定する有床診療所）'!E21)</f>
        <v/>
      </c>
      <c r="F15" s="699"/>
      <c r="G15" s="20" t="s">
        <v>16</v>
      </c>
      <c r="H15" s="699" t="str">
        <f>IF('（別添）_計画書（歯科診療所及びⅡを算定する有床診療所）'!H21=0,"",'（別添）_計画書（歯科診療所及びⅡを算定する有床診療所）'!H21)</f>
        <v/>
      </c>
      <c r="I15" s="699"/>
      <c r="J15" s="20" t="s">
        <v>264</v>
      </c>
      <c r="K15" s="20"/>
      <c r="L15" s="20" t="s">
        <v>265</v>
      </c>
      <c r="M15" s="20" t="s">
        <v>15</v>
      </c>
      <c r="N15" s="20"/>
      <c r="O15" s="591">
        <v>7</v>
      </c>
      <c r="P15" s="591"/>
      <c r="Q15" s="20" t="s">
        <v>16</v>
      </c>
      <c r="R15" s="591">
        <v>3</v>
      </c>
      <c r="S15" s="591"/>
      <c r="T15" s="21" t="s">
        <v>264</v>
      </c>
      <c r="V15" s="611">
        <f>IFERROR(IF(E15=O15,R15-H15+1,IF(O15-E15=1,12-H15+1+R15,IF(O15-E15=2,12-H15+1+R15+12,"エラー"))),1)</f>
        <v>1</v>
      </c>
      <c r="W15" s="611"/>
      <c r="X15" s="611"/>
      <c r="Y15" s="612"/>
      <c r="Z15" s="3" t="s">
        <v>266</v>
      </c>
      <c r="AA15" s="3"/>
      <c r="AG15" s="408"/>
    </row>
    <row r="16" spans="1:33" ht="16.149999999999999" customHeight="1">
      <c r="B16" s="28"/>
      <c r="C16" s="28"/>
      <c r="D16" s="28"/>
      <c r="E16" s="28"/>
      <c r="F16" s="28"/>
      <c r="H16" s="28"/>
      <c r="I16" s="28"/>
      <c r="O16" s="28"/>
      <c r="P16" s="28"/>
      <c r="R16" s="28"/>
      <c r="S16" s="28"/>
      <c r="V16" s="478"/>
      <c r="W16" s="478"/>
      <c r="X16" s="478"/>
      <c r="Y16" s="478"/>
    </row>
    <row r="17" spans="1:36" ht="16.149999999999999" customHeight="1" thickBot="1">
      <c r="A17" s="477" t="s">
        <v>1746</v>
      </c>
      <c r="B17" s="477"/>
      <c r="C17" s="3"/>
      <c r="D17" s="3"/>
      <c r="E17" s="3"/>
      <c r="F17" s="3"/>
      <c r="G17" s="3"/>
      <c r="H17" s="3"/>
      <c r="I17" s="3"/>
      <c r="J17" s="3"/>
      <c r="K17" s="3"/>
      <c r="L17" s="3"/>
      <c r="M17" s="3"/>
      <c r="N17" s="3"/>
      <c r="O17" s="3"/>
      <c r="P17" s="3"/>
      <c r="Q17" s="3"/>
      <c r="R17" s="3"/>
      <c r="S17" s="3"/>
      <c r="T17" s="3"/>
      <c r="U17" s="3"/>
      <c r="W17" s="354"/>
      <c r="X17" s="756"/>
      <c r="Y17" s="756"/>
      <c r="Z17" s="3"/>
      <c r="AA17" s="3"/>
      <c r="AB17" s="3"/>
      <c r="AC17" s="3"/>
      <c r="AD17" s="3"/>
      <c r="AE17" s="3"/>
      <c r="AF17" s="3"/>
      <c r="AG17" s="408"/>
    </row>
    <row r="18" spans="1:36" ht="16.149999999999999" hidden="1" customHeight="1" outlineLevel="1" thickBot="1">
      <c r="A18" s="479" t="s">
        <v>368</v>
      </c>
      <c r="B18" s="479"/>
      <c r="C18" s="419"/>
      <c r="D18" s="419"/>
      <c r="E18" s="419"/>
      <c r="F18" s="419"/>
      <c r="G18" s="419"/>
      <c r="H18" s="419"/>
      <c r="I18" s="419"/>
      <c r="J18" s="419"/>
      <c r="K18" s="419"/>
      <c r="L18" s="419"/>
      <c r="M18" s="419"/>
      <c r="N18" s="419"/>
      <c r="O18" s="419"/>
      <c r="P18" s="419"/>
      <c r="Q18" s="419"/>
      <c r="R18" s="3"/>
      <c r="S18" s="3"/>
      <c r="T18" s="3"/>
      <c r="U18" s="3"/>
      <c r="W18" s="509" t="s">
        <v>1519</v>
      </c>
      <c r="X18" s="754" t="s">
        <v>342</v>
      </c>
      <c r="Y18" s="755"/>
      <c r="Z18" s="3"/>
      <c r="AA18" s="3"/>
      <c r="AB18" s="3"/>
      <c r="AC18" s="3"/>
      <c r="AD18" s="3"/>
      <c r="AE18" s="3"/>
      <c r="AF18" s="3"/>
      <c r="AG18" s="408"/>
      <c r="AH18" s="176" t="b">
        <v>0</v>
      </c>
    </row>
    <row r="19" spans="1:36" ht="16.149999999999999" hidden="1" customHeight="1" outlineLevel="1" thickBot="1">
      <c r="A19" s="480" t="s">
        <v>436</v>
      </c>
      <c r="B19" s="481"/>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2"/>
    </row>
    <row r="20" spans="1:36" ht="16.149999999999999" hidden="1" customHeight="1" outlineLevel="1">
      <c r="A20" s="483" t="s">
        <v>452</v>
      </c>
      <c r="B20" s="422"/>
      <c r="C20" s="422"/>
      <c r="D20" s="422"/>
      <c r="E20" s="422"/>
      <c r="F20" s="422"/>
      <c r="G20" s="422"/>
      <c r="H20" s="422"/>
      <c r="I20" s="422"/>
      <c r="J20" s="422"/>
      <c r="K20" s="422"/>
      <c r="L20" s="422"/>
      <c r="M20" s="422"/>
      <c r="N20" s="422"/>
      <c r="O20" s="422"/>
      <c r="P20" s="422"/>
      <c r="Q20" s="422"/>
      <c r="R20" s="749"/>
      <c r="S20" s="750"/>
      <c r="T20" s="750"/>
      <c r="U20" s="750"/>
      <c r="V20" s="750"/>
      <c r="W20" s="750"/>
      <c r="X20" s="750"/>
      <c r="Y20" s="484"/>
      <c r="Z20" s="484"/>
      <c r="AA20" s="484"/>
      <c r="AB20" s="484"/>
      <c r="AC20" s="751"/>
      <c r="AD20" s="751"/>
      <c r="AE20" s="751"/>
      <c r="AF20" s="751"/>
      <c r="AG20" s="485"/>
    </row>
    <row r="21" spans="1:36" ht="16.149999999999999" hidden="1" customHeight="1" outlineLevel="1">
      <c r="A21" s="486"/>
      <c r="B21" s="752" t="s">
        <v>393</v>
      </c>
      <c r="C21" s="752"/>
      <c r="D21" s="752"/>
      <c r="E21" s="752"/>
      <c r="F21" s="752"/>
      <c r="G21" s="752"/>
      <c r="H21" s="752"/>
      <c r="I21" s="752"/>
      <c r="J21" s="752"/>
      <c r="K21" s="752"/>
      <c r="L21" s="752"/>
      <c r="M21" s="752"/>
      <c r="N21" s="752"/>
      <c r="O21" s="752"/>
      <c r="P21" s="752"/>
      <c r="Q21" s="752"/>
      <c r="R21" s="752"/>
      <c r="S21" s="737" t="s">
        <v>394</v>
      </c>
      <c r="T21" s="738"/>
      <c r="U21" s="738"/>
      <c r="V21" s="738"/>
      <c r="W21" s="738"/>
      <c r="X21" s="738"/>
      <c r="Y21" s="739"/>
      <c r="Z21" s="737" t="s">
        <v>347</v>
      </c>
      <c r="AA21" s="738"/>
      <c r="AB21" s="738"/>
      <c r="AC21" s="739"/>
      <c r="AD21" s="737" t="s">
        <v>348</v>
      </c>
      <c r="AE21" s="738"/>
      <c r="AF21" s="738"/>
      <c r="AG21" s="740"/>
    </row>
    <row r="22" spans="1:36" ht="16.149999999999999" hidden="1" customHeight="1" outlineLevel="1">
      <c r="A22" s="486"/>
      <c r="B22" s="487" t="s">
        <v>395</v>
      </c>
      <c r="C22" s="488" t="s">
        <v>15</v>
      </c>
      <c r="D22" s="681" t="str">
        <f>E15</f>
        <v/>
      </c>
      <c r="E22" s="681"/>
      <c r="F22" s="489" t="s">
        <v>16</v>
      </c>
      <c r="G22" s="681" t="str">
        <f>H15</f>
        <v/>
      </c>
      <c r="H22" s="681"/>
      <c r="I22" s="489" t="s">
        <v>264</v>
      </c>
      <c r="J22" s="489" t="s">
        <v>396</v>
      </c>
      <c r="K22" s="489" t="s">
        <v>397</v>
      </c>
      <c r="L22" s="489"/>
      <c r="M22" s="689"/>
      <c r="N22" s="689"/>
      <c r="O22" s="490" t="s">
        <v>16</v>
      </c>
      <c r="P22" s="689"/>
      <c r="Q22" s="689"/>
      <c r="R22" s="491" t="s">
        <v>264</v>
      </c>
      <c r="S22" s="747"/>
      <c r="T22" s="690"/>
      <c r="U22" s="690"/>
      <c r="V22" s="690"/>
      <c r="W22" s="690"/>
      <c r="X22" s="690"/>
      <c r="Y22" s="748"/>
      <c r="Z22" s="746" t="str">
        <f>IF(S22="","",VLOOKUP(S22,'リスト（外来）'!C:D,2,FALSE))</f>
        <v/>
      </c>
      <c r="AA22" s="681"/>
      <c r="AB22" s="681"/>
      <c r="AC22" s="492" t="s">
        <v>276</v>
      </c>
      <c r="AD22" s="746" t="str">
        <f>IF(S22="","",VLOOKUP(S22,'リスト（外来）'!C:E,3,FALSE))</f>
        <v/>
      </c>
      <c r="AE22" s="681"/>
      <c r="AF22" s="681"/>
      <c r="AG22" s="493" t="s">
        <v>276</v>
      </c>
    </row>
    <row r="23" spans="1:36" ht="16.149999999999999" hidden="1" customHeight="1" outlineLevel="1">
      <c r="A23" s="486"/>
      <c r="B23" s="487" t="s">
        <v>398</v>
      </c>
      <c r="C23" s="488" t="s">
        <v>15</v>
      </c>
      <c r="D23" s="689"/>
      <c r="E23" s="689"/>
      <c r="F23" s="489" t="s">
        <v>16</v>
      </c>
      <c r="G23" s="689"/>
      <c r="H23" s="689"/>
      <c r="I23" s="489" t="s">
        <v>264</v>
      </c>
      <c r="J23" s="489" t="s">
        <v>396</v>
      </c>
      <c r="K23" s="489" t="s">
        <v>397</v>
      </c>
      <c r="L23" s="489"/>
      <c r="M23" s="689"/>
      <c r="N23" s="689"/>
      <c r="O23" s="490" t="s">
        <v>16</v>
      </c>
      <c r="P23" s="689"/>
      <c r="Q23" s="689"/>
      <c r="R23" s="491" t="s">
        <v>264</v>
      </c>
      <c r="S23" s="747"/>
      <c r="T23" s="690"/>
      <c r="U23" s="690"/>
      <c r="V23" s="690"/>
      <c r="W23" s="690"/>
      <c r="X23" s="690"/>
      <c r="Y23" s="748"/>
      <c r="Z23" s="746" t="str">
        <f>IF(S23="","",VLOOKUP(S23,'リスト（外来）'!C:D,2,FALSE))</f>
        <v/>
      </c>
      <c r="AA23" s="681"/>
      <c r="AB23" s="681"/>
      <c r="AC23" s="492" t="s">
        <v>276</v>
      </c>
      <c r="AD23" s="746" t="str">
        <f>IF(S23="","",VLOOKUP(S23,'リスト（外来）'!C:E,3,FALSE))</f>
        <v/>
      </c>
      <c r="AE23" s="681"/>
      <c r="AF23" s="681"/>
      <c r="AG23" s="493" t="s">
        <v>276</v>
      </c>
    </row>
    <row r="24" spans="1:36" ht="16.149999999999999" hidden="1" customHeight="1" outlineLevel="1">
      <c r="A24" s="486"/>
      <c r="B24" s="487" t="s">
        <v>399</v>
      </c>
      <c r="C24" s="488" t="s">
        <v>15</v>
      </c>
      <c r="D24" s="689"/>
      <c r="E24" s="689"/>
      <c r="F24" s="489" t="s">
        <v>16</v>
      </c>
      <c r="G24" s="689"/>
      <c r="H24" s="689"/>
      <c r="I24" s="489" t="s">
        <v>264</v>
      </c>
      <c r="J24" s="489" t="s">
        <v>396</v>
      </c>
      <c r="K24" s="489" t="s">
        <v>397</v>
      </c>
      <c r="L24" s="489"/>
      <c r="M24" s="689"/>
      <c r="N24" s="689"/>
      <c r="O24" s="490" t="s">
        <v>16</v>
      </c>
      <c r="P24" s="689"/>
      <c r="Q24" s="689"/>
      <c r="R24" s="491" t="s">
        <v>264</v>
      </c>
      <c r="S24" s="747"/>
      <c r="T24" s="690"/>
      <c r="U24" s="690"/>
      <c r="V24" s="690"/>
      <c r="W24" s="690"/>
      <c r="X24" s="690"/>
      <c r="Y24" s="748"/>
      <c r="Z24" s="746" t="str">
        <f>IF(S24="","",VLOOKUP(S24,'リスト（外来）'!C:D,2,FALSE))</f>
        <v/>
      </c>
      <c r="AA24" s="681"/>
      <c r="AB24" s="681"/>
      <c r="AC24" s="492" t="s">
        <v>276</v>
      </c>
      <c r="AD24" s="746" t="str">
        <f>IF(S24="","",VLOOKUP(S24,'リスト（外来）'!C:E,3,FALSE))</f>
        <v/>
      </c>
      <c r="AE24" s="681"/>
      <c r="AF24" s="681"/>
      <c r="AG24" s="493" t="s">
        <v>276</v>
      </c>
    </row>
    <row r="25" spans="1:36" ht="16.149999999999999" hidden="1" customHeight="1" outlineLevel="1">
      <c r="A25" s="486"/>
      <c r="B25" s="494" t="s">
        <v>400</v>
      </c>
      <c r="C25" s="488" t="s">
        <v>15</v>
      </c>
      <c r="D25" s="689"/>
      <c r="E25" s="689"/>
      <c r="F25" s="489" t="s">
        <v>16</v>
      </c>
      <c r="G25" s="689"/>
      <c r="H25" s="689"/>
      <c r="I25" s="489" t="s">
        <v>264</v>
      </c>
      <c r="J25" s="489" t="s">
        <v>396</v>
      </c>
      <c r="K25" s="489" t="s">
        <v>397</v>
      </c>
      <c r="L25" s="489"/>
      <c r="M25" s="689"/>
      <c r="N25" s="689"/>
      <c r="O25" s="490" t="s">
        <v>16</v>
      </c>
      <c r="P25" s="689"/>
      <c r="Q25" s="689"/>
      <c r="R25" s="491" t="s">
        <v>264</v>
      </c>
      <c r="S25" s="747"/>
      <c r="T25" s="690"/>
      <c r="U25" s="690"/>
      <c r="V25" s="690"/>
      <c r="W25" s="690"/>
      <c r="X25" s="690"/>
      <c r="Y25" s="748"/>
      <c r="Z25" s="746" t="str">
        <f>IF(S25="","",VLOOKUP(S25,'リスト（外来）'!C:D,2,FALSE))</f>
        <v/>
      </c>
      <c r="AA25" s="681"/>
      <c r="AB25" s="681"/>
      <c r="AC25" s="492" t="s">
        <v>276</v>
      </c>
      <c r="AD25" s="746" t="str">
        <f>IF(S25="","",VLOOKUP(S25,'リスト（外来）'!C:E,3,FALSE))</f>
        <v/>
      </c>
      <c r="AE25" s="681"/>
      <c r="AF25" s="681"/>
      <c r="AG25" s="493" t="s">
        <v>276</v>
      </c>
    </row>
    <row r="26" spans="1:36" ht="16.149999999999999" hidden="1" customHeight="1" outlineLevel="1">
      <c r="A26" s="495" t="s">
        <v>401</v>
      </c>
      <c r="B26" s="492"/>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745"/>
      <c r="AD26" s="745"/>
      <c r="AE26" s="745"/>
      <c r="AF26" s="745"/>
      <c r="AG26" s="493"/>
      <c r="AJ26" s="356"/>
    </row>
    <row r="27" spans="1:36" ht="16.149999999999999" hidden="1" customHeight="1" outlineLevel="1">
      <c r="A27" s="486"/>
      <c r="B27" s="737" t="s">
        <v>393</v>
      </c>
      <c r="C27" s="738"/>
      <c r="D27" s="738"/>
      <c r="E27" s="738"/>
      <c r="F27" s="738"/>
      <c r="G27" s="738"/>
      <c r="H27" s="738"/>
      <c r="I27" s="738"/>
      <c r="J27" s="738"/>
      <c r="K27" s="738"/>
      <c r="L27" s="738"/>
      <c r="M27" s="738"/>
      <c r="N27" s="738"/>
      <c r="O27" s="738"/>
      <c r="P27" s="738"/>
      <c r="Q27" s="738"/>
      <c r="R27" s="739"/>
      <c r="S27" s="737" t="s">
        <v>437</v>
      </c>
      <c r="T27" s="738"/>
      <c r="U27" s="738"/>
      <c r="V27" s="738"/>
      <c r="W27" s="738"/>
      <c r="X27" s="738"/>
      <c r="Y27" s="739"/>
      <c r="Z27" s="738" t="s">
        <v>438</v>
      </c>
      <c r="AA27" s="738"/>
      <c r="AB27" s="738"/>
      <c r="AC27" s="738"/>
      <c r="AD27" s="738"/>
      <c r="AE27" s="738"/>
      <c r="AF27" s="738"/>
      <c r="AG27" s="740"/>
    </row>
    <row r="28" spans="1:36" ht="16.149999999999999" hidden="1" customHeight="1" outlineLevel="1">
      <c r="A28" s="486"/>
      <c r="B28" s="487" t="s">
        <v>395</v>
      </c>
      <c r="C28" s="488" t="s">
        <v>15</v>
      </c>
      <c r="D28" s="681" t="str">
        <f>IF(D22="","",D22)</f>
        <v/>
      </c>
      <c r="E28" s="681"/>
      <c r="F28" s="489" t="s">
        <v>16</v>
      </c>
      <c r="G28" s="681" t="str">
        <f>IF(G22="","",G22)</f>
        <v/>
      </c>
      <c r="H28" s="681"/>
      <c r="I28" s="489" t="s">
        <v>264</v>
      </c>
      <c r="J28" s="489" t="s">
        <v>396</v>
      </c>
      <c r="K28" s="489" t="s">
        <v>397</v>
      </c>
      <c r="L28" s="489"/>
      <c r="M28" s="725" t="str">
        <f>IF(M22="","",M22)</f>
        <v/>
      </c>
      <c r="N28" s="725"/>
      <c r="O28" s="490" t="s">
        <v>16</v>
      </c>
      <c r="P28" s="725" t="str">
        <f>IF(P22="","",P22)</f>
        <v/>
      </c>
      <c r="Q28" s="725"/>
      <c r="R28" s="491" t="s">
        <v>264</v>
      </c>
      <c r="S28" s="741"/>
      <c r="T28" s="742"/>
      <c r="U28" s="742"/>
      <c r="V28" s="742"/>
      <c r="W28" s="742"/>
      <c r="X28" s="742"/>
      <c r="Y28" s="496" t="s">
        <v>278</v>
      </c>
      <c r="Z28" s="743"/>
      <c r="AA28" s="744"/>
      <c r="AB28" s="744"/>
      <c r="AC28" s="744"/>
      <c r="AD28" s="744"/>
      <c r="AE28" s="744"/>
      <c r="AF28" s="744"/>
      <c r="AG28" s="493" t="s">
        <v>278</v>
      </c>
    </row>
    <row r="29" spans="1:36" ht="16.149999999999999" hidden="1" customHeight="1" outlineLevel="1">
      <c r="A29" s="486"/>
      <c r="B29" s="487" t="s">
        <v>398</v>
      </c>
      <c r="C29" s="488" t="s">
        <v>15</v>
      </c>
      <c r="D29" s="725" t="str">
        <f>IF(D23="","",D23)</f>
        <v/>
      </c>
      <c r="E29" s="725"/>
      <c r="F29" s="489" t="s">
        <v>16</v>
      </c>
      <c r="G29" s="725" t="str">
        <f>IF(G23="","",G23)</f>
        <v/>
      </c>
      <c r="H29" s="725"/>
      <c r="I29" s="489" t="s">
        <v>264</v>
      </c>
      <c r="J29" s="489" t="s">
        <v>396</v>
      </c>
      <c r="K29" s="489" t="s">
        <v>397</v>
      </c>
      <c r="L29" s="489"/>
      <c r="M29" s="725" t="str">
        <f>IF(M23="","",M23)</f>
        <v/>
      </c>
      <c r="N29" s="725"/>
      <c r="O29" s="490" t="s">
        <v>16</v>
      </c>
      <c r="P29" s="725" t="str">
        <f>IF(P23="","",P23)</f>
        <v/>
      </c>
      <c r="Q29" s="725"/>
      <c r="R29" s="491" t="s">
        <v>264</v>
      </c>
      <c r="S29" s="741"/>
      <c r="T29" s="742"/>
      <c r="U29" s="742"/>
      <c r="V29" s="742"/>
      <c r="W29" s="742"/>
      <c r="X29" s="742"/>
      <c r="Y29" s="496" t="s">
        <v>278</v>
      </c>
      <c r="Z29" s="743"/>
      <c r="AA29" s="744"/>
      <c r="AB29" s="744"/>
      <c r="AC29" s="744"/>
      <c r="AD29" s="744"/>
      <c r="AE29" s="744"/>
      <c r="AF29" s="744"/>
      <c r="AG29" s="493" t="s">
        <v>278</v>
      </c>
    </row>
    <row r="30" spans="1:36" ht="16.149999999999999" hidden="1" customHeight="1" outlineLevel="1">
      <c r="A30" s="486"/>
      <c r="B30" s="487" t="s">
        <v>399</v>
      </c>
      <c r="C30" s="488" t="s">
        <v>15</v>
      </c>
      <c r="D30" s="725" t="str">
        <f>IF(D24="","",D24)</f>
        <v/>
      </c>
      <c r="E30" s="725"/>
      <c r="F30" s="489" t="s">
        <v>16</v>
      </c>
      <c r="G30" s="725" t="str">
        <f>IF(G24="","",G24)</f>
        <v/>
      </c>
      <c r="H30" s="725"/>
      <c r="I30" s="489" t="s">
        <v>264</v>
      </c>
      <c r="J30" s="489" t="s">
        <v>396</v>
      </c>
      <c r="K30" s="489" t="s">
        <v>397</v>
      </c>
      <c r="L30" s="489"/>
      <c r="M30" s="725" t="str">
        <f>IF(M24="","",M24)</f>
        <v/>
      </c>
      <c r="N30" s="725"/>
      <c r="O30" s="490" t="s">
        <v>16</v>
      </c>
      <c r="P30" s="725" t="str">
        <f>IF(P24="","",P24)</f>
        <v/>
      </c>
      <c r="Q30" s="725"/>
      <c r="R30" s="491" t="s">
        <v>264</v>
      </c>
      <c r="S30" s="741"/>
      <c r="T30" s="742"/>
      <c r="U30" s="742"/>
      <c r="V30" s="742"/>
      <c r="W30" s="742"/>
      <c r="X30" s="742"/>
      <c r="Y30" s="496" t="s">
        <v>278</v>
      </c>
      <c r="Z30" s="743"/>
      <c r="AA30" s="744"/>
      <c r="AB30" s="744"/>
      <c r="AC30" s="744"/>
      <c r="AD30" s="744"/>
      <c r="AE30" s="744"/>
      <c r="AF30" s="744"/>
      <c r="AG30" s="493" t="s">
        <v>278</v>
      </c>
    </row>
    <row r="31" spans="1:36" ht="16.149999999999999" hidden="1" customHeight="1" outlineLevel="1">
      <c r="A31" s="497"/>
      <c r="B31" s="494" t="s">
        <v>400</v>
      </c>
      <c r="C31" s="488" t="s">
        <v>15</v>
      </c>
      <c r="D31" s="725" t="str">
        <f>IF(D25="","",D25)</f>
        <v/>
      </c>
      <c r="E31" s="725"/>
      <c r="F31" s="489" t="s">
        <v>16</v>
      </c>
      <c r="G31" s="725" t="str">
        <f>IF(G25="","",G25)</f>
        <v/>
      </c>
      <c r="H31" s="725"/>
      <c r="I31" s="489" t="s">
        <v>264</v>
      </c>
      <c r="J31" s="489" t="s">
        <v>396</v>
      </c>
      <c r="K31" s="489" t="s">
        <v>397</v>
      </c>
      <c r="L31" s="489"/>
      <c r="M31" s="725" t="str">
        <f>IF(M25="","",M25)</f>
        <v/>
      </c>
      <c r="N31" s="725"/>
      <c r="O31" s="490" t="s">
        <v>16</v>
      </c>
      <c r="P31" s="725" t="str">
        <f>IF(P25="","",P25)</f>
        <v/>
      </c>
      <c r="Q31" s="725"/>
      <c r="R31" s="491" t="s">
        <v>264</v>
      </c>
      <c r="S31" s="741"/>
      <c r="T31" s="742"/>
      <c r="U31" s="742"/>
      <c r="V31" s="742"/>
      <c r="W31" s="742"/>
      <c r="X31" s="742"/>
      <c r="Y31" s="496" t="s">
        <v>278</v>
      </c>
      <c r="Z31" s="743"/>
      <c r="AA31" s="744"/>
      <c r="AB31" s="744"/>
      <c r="AC31" s="744"/>
      <c r="AD31" s="744"/>
      <c r="AE31" s="744"/>
      <c r="AF31" s="744"/>
      <c r="AG31" s="493" t="s">
        <v>278</v>
      </c>
    </row>
    <row r="32" spans="1:36" ht="16.149999999999999" hidden="1" customHeight="1" outlineLevel="1">
      <c r="A32" s="486"/>
      <c r="B32" s="730" t="s">
        <v>403</v>
      </c>
      <c r="C32" s="731"/>
      <c r="D32" s="731"/>
      <c r="E32" s="731"/>
      <c r="F32" s="731"/>
      <c r="G32" s="731"/>
      <c r="H32" s="731"/>
      <c r="I32" s="731"/>
      <c r="J32" s="731"/>
      <c r="K32" s="731"/>
      <c r="L32" s="731"/>
      <c r="M32" s="731"/>
      <c r="N32" s="731"/>
      <c r="O32" s="731"/>
      <c r="P32" s="731"/>
      <c r="Q32" s="731"/>
      <c r="R32" s="732"/>
      <c r="S32" s="733">
        <f>SUM(S28:X31)</f>
        <v>0</v>
      </c>
      <c r="T32" s="734"/>
      <c r="U32" s="734"/>
      <c r="V32" s="734"/>
      <c r="W32" s="734"/>
      <c r="X32" s="734"/>
      <c r="Y32" s="496" t="s">
        <v>278</v>
      </c>
      <c r="Z32" s="735">
        <f>SUM(Z28:AF31)</f>
        <v>0</v>
      </c>
      <c r="AA32" s="665"/>
      <c r="AB32" s="665"/>
      <c r="AC32" s="665"/>
      <c r="AD32" s="665"/>
      <c r="AE32" s="665"/>
      <c r="AF32" s="665"/>
      <c r="AG32" s="493" t="s">
        <v>278</v>
      </c>
    </row>
    <row r="33" spans="1:43" ht="16.149999999999999" hidden="1" customHeight="1" outlineLevel="1">
      <c r="A33" s="495" t="s">
        <v>453</v>
      </c>
      <c r="B33" s="498"/>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736"/>
      <c r="AD33" s="736"/>
      <c r="AE33" s="736"/>
      <c r="AF33" s="736"/>
      <c r="AG33" s="499"/>
    </row>
    <row r="34" spans="1:43" ht="16.149999999999999" hidden="1" customHeight="1" outlineLevel="1">
      <c r="A34" s="486"/>
      <c r="B34" s="737" t="s">
        <v>393</v>
      </c>
      <c r="C34" s="738"/>
      <c r="D34" s="738"/>
      <c r="E34" s="738"/>
      <c r="F34" s="738"/>
      <c r="G34" s="738"/>
      <c r="H34" s="738"/>
      <c r="I34" s="738"/>
      <c r="J34" s="738"/>
      <c r="K34" s="738"/>
      <c r="L34" s="738"/>
      <c r="M34" s="738"/>
      <c r="N34" s="738"/>
      <c r="O34" s="738"/>
      <c r="P34" s="738"/>
      <c r="Q34" s="738"/>
      <c r="R34" s="739"/>
      <c r="S34" s="737" t="s">
        <v>439</v>
      </c>
      <c r="T34" s="738"/>
      <c r="U34" s="738"/>
      <c r="V34" s="738"/>
      <c r="W34" s="738"/>
      <c r="X34" s="738"/>
      <c r="Y34" s="739"/>
      <c r="Z34" s="738" t="s">
        <v>440</v>
      </c>
      <c r="AA34" s="738"/>
      <c r="AB34" s="738"/>
      <c r="AC34" s="738"/>
      <c r="AD34" s="738"/>
      <c r="AE34" s="738"/>
      <c r="AF34" s="738"/>
      <c r="AG34" s="740"/>
    </row>
    <row r="35" spans="1:43" ht="16.149999999999999" hidden="1" customHeight="1" outlineLevel="1">
      <c r="A35" s="486"/>
      <c r="B35" s="487" t="s">
        <v>395</v>
      </c>
      <c r="C35" s="488" t="s">
        <v>15</v>
      </c>
      <c r="D35" s="681" t="str">
        <f>IF(D22="","",D22)</f>
        <v/>
      </c>
      <c r="E35" s="681"/>
      <c r="F35" s="489" t="s">
        <v>16</v>
      </c>
      <c r="G35" s="681" t="str">
        <f>IF(G22="","",G22)</f>
        <v/>
      </c>
      <c r="H35" s="681"/>
      <c r="I35" s="489" t="s">
        <v>264</v>
      </c>
      <c r="J35" s="489" t="s">
        <v>396</v>
      </c>
      <c r="K35" s="489" t="s">
        <v>397</v>
      </c>
      <c r="L35" s="489"/>
      <c r="M35" s="725" t="str">
        <f>IF(M22="","",M22)</f>
        <v/>
      </c>
      <c r="N35" s="725"/>
      <c r="O35" s="490" t="s">
        <v>16</v>
      </c>
      <c r="P35" s="725" t="str">
        <f>IF(P22="","",P22)</f>
        <v/>
      </c>
      <c r="Q35" s="725"/>
      <c r="R35" s="490" t="s">
        <v>264</v>
      </c>
      <c r="S35" s="726" t="str">
        <f>IFERROR(S28*Z22*10,"")</f>
        <v/>
      </c>
      <c r="T35" s="727"/>
      <c r="U35" s="727"/>
      <c r="V35" s="727"/>
      <c r="W35" s="727"/>
      <c r="X35" s="727"/>
      <c r="Y35" s="496" t="s">
        <v>270</v>
      </c>
      <c r="Z35" s="728" t="str">
        <f>IFERROR(Z28*AD22*10,"")</f>
        <v/>
      </c>
      <c r="AA35" s="729"/>
      <c r="AB35" s="729"/>
      <c r="AC35" s="729"/>
      <c r="AD35" s="729"/>
      <c r="AE35" s="729"/>
      <c r="AF35" s="729"/>
      <c r="AG35" s="493" t="s">
        <v>270</v>
      </c>
    </row>
    <row r="36" spans="1:43" ht="16.149999999999999" hidden="1" customHeight="1" outlineLevel="1">
      <c r="A36" s="486"/>
      <c r="B36" s="487" t="s">
        <v>398</v>
      </c>
      <c r="C36" s="488" t="s">
        <v>15</v>
      </c>
      <c r="D36" s="725" t="str">
        <f>IF(D23="","",D23)</f>
        <v/>
      </c>
      <c r="E36" s="725"/>
      <c r="F36" s="489" t="s">
        <v>16</v>
      </c>
      <c r="G36" s="725" t="str">
        <f>IF(G23="","",G23)</f>
        <v/>
      </c>
      <c r="H36" s="725"/>
      <c r="I36" s="489" t="s">
        <v>264</v>
      </c>
      <c r="J36" s="489" t="s">
        <v>396</v>
      </c>
      <c r="K36" s="489" t="s">
        <v>397</v>
      </c>
      <c r="L36" s="489"/>
      <c r="M36" s="725" t="str">
        <f>IF(M23="","",M23)</f>
        <v/>
      </c>
      <c r="N36" s="725"/>
      <c r="O36" s="490" t="s">
        <v>16</v>
      </c>
      <c r="P36" s="725" t="str">
        <f>IF(P23="","",P23)</f>
        <v/>
      </c>
      <c r="Q36" s="725"/>
      <c r="R36" s="490" t="s">
        <v>264</v>
      </c>
      <c r="S36" s="726" t="str">
        <f t="shared" ref="S36:S38" si="0">IFERROR(S29*Z23*10,"")</f>
        <v/>
      </c>
      <c r="T36" s="727"/>
      <c r="U36" s="727"/>
      <c r="V36" s="727"/>
      <c r="W36" s="727"/>
      <c r="X36" s="727"/>
      <c r="Y36" s="496" t="s">
        <v>270</v>
      </c>
      <c r="Z36" s="728" t="str">
        <f t="shared" ref="Z36:Z37" si="1">IFERROR(Z29*AD23*10,"")</f>
        <v/>
      </c>
      <c r="AA36" s="729"/>
      <c r="AB36" s="729"/>
      <c r="AC36" s="729"/>
      <c r="AD36" s="729"/>
      <c r="AE36" s="729"/>
      <c r="AF36" s="729"/>
      <c r="AG36" s="493" t="s">
        <v>270</v>
      </c>
    </row>
    <row r="37" spans="1:43" ht="16.149999999999999" hidden="1" customHeight="1" outlineLevel="1">
      <c r="A37" s="486"/>
      <c r="B37" s="487" t="s">
        <v>399</v>
      </c>
      <c r="C37" s="488" t="s">
        <v>15</v>
      </c>
      <c r="D37" s="725" t="str">
        <f>IF(D24="","",D24)</f>
        <v/>
      </c>
      <c r="E37" s="725"/>
      <c r="F37" s="489" t="s">
        <v>16</v>
      </c>
      <c r="G37" s="725" t="str">
        <f>IF(G24="","",G24)</f>
        <v/>
      </c>
      <c r="H37" s="725"/>
      <c r="I37" s="489" t="s">
        <v>264</v>
      </c>
      <c r="J37" s="489" t="s">
        <v>396</v>
      </c>
      <c r="K37" s="489" t="s">
        <v>397</v>
      </c>
      <c r="L37" s="489"/>
      <c r="M37" s="725" t="str">
        <f>IF(M24="","",M24)</f>
        <v/>
      </c>
      <c r="N37" s="725"/>
      <c r="O37" s="490" t="s">
        <v>16</v>
      </c>
      <c r="P37" s="725" t="str">
        <f>IF(P24="","",P24)</f>
        <v/>
      </c>
      <c r="Q37" s="725"/>
      <c r="R37" s="490" t="s">
        <v>264</v>
      </c>
      <c r="S37" s="726" t="str">
        <f t="shared" si="0"/>
        <v/>
      </c>
      <c r="T37" s="727"/>
      <c r="U37" s="727"/>
      <c r="V37" s="727"/>
      <c r="W37" s="727"/>
      <c r="X37" s="727"/>
      <c r="Y37" s="496" t="s">
        <v>270</v>
      </c>
      <c r="Z37" s="728" t="str">
        <f t="shared" si="1"/>
        <v/>
      </c>
      <c r="AA37" s="729"/>
      <c r="AB37" s="729"/>
      <c r="AC37" s="729"/>
      <c r="AD37" s="729"/>
      <c r="AE37" s="729"/>
      <c r="AF37" s="729"/>
      <c r="AG37" s="493" t="s">
        <v>270</v>
      </c>
    </row>
    <row r="38" spans="1:43" ht="16.149999999999999" hidden="1" customHeight="1" outlineLevel="1">
      <c r="A38" s="486"/>
      <c r="B38" s="500" t="s">
        <v>400</v>
      </c>
      <c r="C38" s="501" t="s">
        <v>15</v>
      </c>
      <c r="D38" s="725" t="str">
        <f>IF(D25="","",D25)</f>
        <v/>
      </c>
      <c r="E38" s="725"/>
      <c r="F38" s="489" t="s">
        <v>16</v>
      </c>
      <c r="G38" s="725" t="str">
        <f>IF(G25="","",G25)</f>
        <v/>
      </c>
      <c r="H38" s="725"/>
      <c r="I38" s="489" t="s">
        <v>264</v>
      </c>
      <c r="J38" s="489" t="s">
        <v>396</v>
      </c>
      <c r="K38" s="489" t="s">
        <v>397</v>
      </c>
      <c r="L38" s="489"/>
      <c r="M38" s="725" t="str">
        <f>IF(M25="","",M25)</f>
        <v/>
      </c>
      <c r="N38" s="725"/>
      <c r="O38" s="490" t="s">
        <v>16</v>
      </c>
      <c r="P38" s="725" t="str">
        <f>IF(P25="","",P25)</f>
        <v/>
      </c>
      <c r="Q38" s="725"/>
      <c r="R38" s="490" t="s">
        <v>264</v>
      </c>
      <c r="S38" s="726" t="str">
        <f t="shared" si="0"/>
        <v/>
      </c>
      <c r="T38" s="727"/>
      <c r="U38" s="727"/>
      <c r="V38" s="727"/>
      <c r="W38" s="727"/>
      <c r="X38" s="727"/>
      <c r="Y38" s="496" t="s">
        <v>270</v>
      </c>
      <c r="Z38" s="728" t="str">
        <f>IFERROR(Z31*AD25*10,"")</f>
        <v/>
      </c>
      <c r="AA38" s="729"/>
      <c r="AB38" s="729"/>
      <c r="AC38" s="729"/>
      <c r="AD38" s="729"/>
      <c r="AE38" s="729"/>
      <c r="AF38" s="729"/>
      <c r="AG38" s="493" t="s">
        <v>270</v>
      </c>
    </row>
    <row r="39" spans="1:43" s="49" customFormat="1" ht="16.149999999999999" hidden="1" customHeight="1" outlineLevel="1">
      <c r="A39" s="486"/>
      <c r="B39" s="500" t="s">
        <v>406</v>
      </c>
      <c r="C39" s="492" t="s">
        <v>407</v>
      </c>
      <c r="D39" s="502"/>
      <c r="E39" s="502"/>
      <c r="F39" s="492"/>
      <c r="G39" s="502"/>
      <c r="H39" s="502"/>
      <c r="I39" s="492"/>
      <c r="J39" s="492"/>
      <c r="K39" s="492"/>
      <c r="L39" s="492"/>
      <c r="M39" s="502"/>
      <c r="N39" s="502"/>
      <c r="O39" s="502"/>
      <c r="P39" s="502"/>
      <c r="Q39" s="502"/>
      <c r="R39" s="502"/>
      <c r="S39" s="502"/>
      <c r="T39" s="502"/>
      <c r="U39" s="502"/>
      <c r="V39" s="502"/>
      <c r="W39" s="502"/>
      <c r="X39" s="502"/>
      <c r="Y39" s="502"/>
      <c r="Z39" s="717">
        <v>1</v>
      </c>
      <c r="AA39" s="689"/>
      <c r="AB39" s="689"/>
      <c r="AC39" s="689"/>
      <c r="AD39" s="689"/>
      <c r="AE39" s="689"/>
      <c r="AF39" s="689"/>
      <c r="AG39" s="493" t="s">
        <v>270</v>
      </c>
      <c r="AH39" s="206"/>
      <c r="AI39" s="206"/>
      <c r="AJ39" s="206"/>
      <c r="AK39" s="206"/>
      <c r="AL39" s="206"/>
      <c r="AM39" s="206"/>
      <c r="AN39" s="206"/>
      <c r="AO39" s="206"/>
      <c r="AP39" s="206"/>
      <c r="AQ39" s="206"/>
    </row>
    <row r="40" spans="1:43" s="49" customFormat="1" ht="16.149999999999999" hidden="1" customHeight="1" outlineLevel="1">
      <c r="A40" s="486"/>
      <c r="B40" s="494" t="s">
        <v>408</v>
      </c>
      <c r="C40" s="492" t="s">
        <v>454</v>
      </c>
      <c r="D40" s="502"/>
      <c r="E40" s="502"/>
      <c r="F40" s="492"/>
      <c r="G40" s="502"/>
      <c r="H40" s="502"/>
      <c r="I40" s="492"/>
      <c r="J40" s="492"/>
      <c r="K40" s="492"/>
      <c r="L40" s="492"/>
      <c r="M40" s="502"/>
      <c r="N40" s="502"/>
      <c r="O40" s="502"/>
      <c r="P40" s="502"/>
      <c r="Q40" s="502"/>
      <c r="R40" s="502"/>
      <c r="S40" s="502"/>
      <c r="T40" s="502"/>
      <c r="U40" s="502"/>
      <c r="V40" s="502"/>
      <c r="W40" s="502"/>
      <c r="X40" s="502"/>
      <c r="Y40" s="502"/>
      <c r="Z40" s="717">
        <v>2</v>
      </c>
      <c r="AA40" s="689"/>
      <c r="AB40" s="689"/>
      <c r="AC40" s="689"/>
      <c r="AD40" s="689"/>
      <c r="AE40" s="689"/>
      <c r="AF40" s="689"/>
      <c r="AG40" s="493" t="s">
        <v>270</v>
      </c>
      <c r="AH40" s="206"/>
      <c r="AI40" s="206"/>
      <c r="AJ40" s="206"/>
      <c r="AK40" s="206"/>
      <c r="AL40" s="206"/>
      <c r="AM40" s="206"/>
      <c r="AN40" s="206"/>
      <c r="AO40" s="206"/>
      <c r="AP40" s="206"/>
      <c r="AQ40" s="206"/>
    </row>
    <row r="41" spans="1:43" ht="16.149999999999999" hidden="1" customHeight="1" outlineLevel="1" thickBot="1">
      <c r="A41" s="503"/>
      <c r="B41" s="718" t="s">
        <v>403</v>
      </c>
      <c r="C41" s="719"/>
      <c r="D41" s="719"/>
      <c r="E41" s="719"/>
      <c r="F41" s="719"/>
      <c r="G41" s="719"/>
      <c r="H41" s="719"/>
      <c r="I41" s="719"/>
      <c r="J41" s="719"/>
      <c r="K41" s="719"/>
      <c r="L41" s="719"/>
      <c r="M41" s="719"/>
      <c r="N41" s="719"/>
      <c r="O41" s="719"/>
      <c r="P41" s="719"/>
      <c r="Q41" s="719"/>
      <c r="R41" s="719"/>
      <c r="S41" s="719"/>
      <c r="T41" s="719"/>
      <c r="U41" s="719"/>
      <c r="V41" s="719"/>
      <c r="W41" s="719"/>
      <c r="X41" s="719"/>
      <c r="Y41" s="720"/>
      <c r="Z41" s="721">
        <f>IFERROR(SUM(S35:X38)+SUM(Z35:AF38)-Z39+Z40,0)</f>
        <v>1</v>
      </c>
      <c r="AA41" s="658"/>
      <c r="AB41" s="658"/>
      <c r="AC41" s="658"/>
      <c r="AD41" s="658"/>
      <c r="AE41" s="658"/>
      <c r="AF41" s="658"/>
      <c r="AG41" s="504"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08"/>
    </row>
    <row r="43" spans="1:43" ht="15.6" customHeight="1" collapsed="1">
      <c r="A43" s="505" t="s">
        <v>1527</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78"/>
      <c r="AC43" s="678"/>
      <c r="AD43" s="678"/>
      <c r="AE43" s="678"/>
      <c r="AF43" s="678"/>
      <c r="AG43" s="37" t="s">
        <v>270</v>
      </c>
    </row>
    <row r="44" spans="1:43" ht="15.6" customHeight="1" thickBot="1">
      <c r="A44" s="457" t="s">
        <v>1528</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44"/>
      <c r="AC44" s="644"/>
      <c r="AD44" s="644"/>
      <c r="AE44" s="644"/>
      <c r="AF44" s="644"/>
      <c r="AG44" s="348" t="s">
        <v>270</v>
      </c>
    </row>
    <row r="45" spans="1:43" ht="15.6" customHeight="1" thickBot="1">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7"/>
      <c r="AC45" s="507"/>
      <c r="AD45" s="507"/>
      <c r="AE45" s="507"/>
      <c r="AF45" s="507"/>
      <c r="AG45" s="506"/>
    </row>
    <row r="46" spans="1:43" ht="15.6" customHeight="1" thickBot="1">
      <c r="A46" s="459" t="s">
        <v>1520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79">
        <f>SUM(AB43:AF44)</f>
        <v>0</v>
      </c>
      <c r="AC46" s="679"/>
      <c r="AD46" s="679"/>
      <c r="AE46" s="679"/>
      <c r="AF46" s="679"/>
      <c r="AG46" s="21" t="s">
        <v>270</v>
      </c>
    </row>
    <row r="47" spans="1:43" ht="15.6" customHeight="1">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510"/>
      <c r="AB47" s="511"/>
      <c r="AC47" s="511"/>
      <c r="AD47" s="511"/>
      <c r="AE47" s="511"/>
      <c r="AF47" s="511"/>
      <c r="AG47" s="381"/>
    </row>
    <row r="48" spans="1:43" ht="15.6" customHeight="1">
      <c r="A48" s="2" t="s">
        <v>1505</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0" t="s">
        <v>1508</v>
      </c>
      <c r="B49" s="412" t="s">
        <v>1571</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05" t="s">
        <v>1521</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78"/>
      <c r="AC50" s="678"/>
      <c r="AD50" s="678"/>
      <c r="AE50" s="678"/>
      <c r="AF50" s="678"/>
      <c r="AG50" s="37" t="s">
        <v>270</v>
      </c>
    </row>
    <row r="51" spans="1:43" ht="15.6" customHeight="1" thickBot="1">
      <c r="A51" s="457" t="s">
        <v>1575</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44"/>
      <c r="AC51" s="644"/>
      <c r="AD51" s="644"/>
      <c r="AE51" s="644"/>
      <c r="AF51" s="644"/>
      <c r="AG51" s="348"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58"/>
      <c r="AC52" s="458"/>
      <c r="AD52" s="458"/>
      <c r="AE52" s="458"/>
      <c r="AF52" s="458"/>
      <c r="AG52" s="144"/>
    </row>
    <row r="53" spans="1:43" ht="15.6" customHeight="1">
      <c r="A53" s="10" t="s">
        <v>1580</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1"/>
      <c r="AC53" s="461"/>
      <c r="AD53" s="461"/>
      <c r="AE53" s="461"/>
      <c r="AF53" s="461"/>
      <c r="AG53" s="462"/>
    </row>
    <row r="54" spans="1:43" ht="15.6" customHeight="1" thickBot="1">
      <c r="A54" s="7"/>
      <c r="B54" s="8" t="s">
        <v>1581</v>
      </c>
      <c r="C54" s="8"/>
      <c r="D54" s="8"/>
      <c r="E54" s="8"/>
      <c r="F54" s="8"/>
      <c r="G54" s="8"/>
      <c r="H54" s="8"/>
      <c r="I54" s="8"/>
      <c r="J54" s="8"/>
      <c r="K54" s="8"/>
      <c r="L54" s="8"/>
      <c r="M54" s="8"/>
      <c r="N54" s="8"/>
      <c r="O54" s="8"/>
      <c r="P54" s="8"/>
      <c r="Q54" s="8"/>
      <c r="R54" s="8"/>
      <c r="S54" s="8"/>
      <c r="T54" s="8"/>
      <c r="U54" s="8"/>
      <c r="V54" s="8"/>
      <c r="W54" s="8"/>
      <c r="X54" s="8"/>
      <c r="Y54" s="8"/>
      <c r="Z54" s="8"/>
      <c r="AA54" s="8"/>
      <c r="AB54" s="607">
        <f>AB46-AB50+AB51</f>
        <v>0</v>
      </c>
      <c r="AC54" s="607"/>
      <c r="AD54" s="607"/>
      <c r="AE54" s="607"/>
      <c r="AF54" s="607"/>
      <c r="AG54" s="17" t="s">
        <v>270</v>
      </c>
    </row>
    <row r="55" spans="1:43" ht="15.6" customHeight="1" thickBot="1">
      <c r="A55" s="722" t="s">
        <v>1747</v>
      </c>
      <c r="B55" s="723"/>
      <c r="C55" s="723"/>
      <c r="D55" s="723"/>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644"/>
      <c r="AC55" s="644"/>
      <c r="AD55" s="644"/>
      <c r="AE55" s="644"/>
      <c r="AF55" s="644"/>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24" t="str">
        <f>IF(AH55=TRUE,"問題なし","問題あり")</f>
        <v>問題あり</v>
      </c>
      <c r="AC56" s="724"/>
      <c r="AD56" s="724"/>
      <c r="AE56" s="724"/>
      <c r="AF56" s="724"/>
      <c r="AG56" s="349"/>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5"/>
      <c r="AC57" s="355"/>
      <c r="AD57" s="355"/>
      <c r="AE57" s="355"/>
      <c r="AF57" s="355"/>
      <c r="AG57" s="349"/>
    </row>
    <row r="58" spans="1:43" ht="16.149999999999999" hidden="1" customHeight="1" outlineLevel="1" thickBot="1">
      <c r="A58" s="334" t="s">
        <v>1568</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69" t="s">
        <v>1564</v>
      </c>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677"/>
      <c r="AC59" s="677"/>
      <c r="AD59" s="677"/>
      <c r="AE59" s="677"/>
      <c r="AF59" s="677"/>
      <c r="AG59" s="359" t="s">
        <v>270</v>
      </c>
    </row>
    <row r="60" spans="1:43" ht="16.149999999999999" hidden="1" customHeight="1" outlineLevel="1">
      <c r="A60" s="302"/>
      <c r="B60" s="351" t="s">
        <v>1532</v>
      </c>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649"/>
      <c r="AC60" s="649"/>
      <c r="AD60" s="649"/>
      <c r="AE60" s="649"/>
      <c r="AF60" s="649"/>
      <c r="AG60" s="336" t="s">
        <v>270</v>
      </c>
    </row>
    <row r="61" spans="1:43" ht="16.149999999999999" hidden="1" customHeight="1" outlineLevel="1">
      <c r="A61" s="302"/>
      <c r="B61" s="351" t="s">
        <v>1533</v>
      </c>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590">
        <f>Z41</f>
        <v>1</v>
      </c>
      <c r="AC61" s="590"/>
      <c r="AD61" s="590"/>
      <c r="AE61" s="590"/>
      <c r="AF61" s="590"/>
      <c r="AG61" s="336" t="s">
        <v>270</v>
      </c>
    </row>
    <row r="62" spans="1:43" s="49" customFormat="1" ht="16.149999999999999" hidden="1" customHeight="1" outlineLevel="1">
      <c r="A62" s="302"/>
      <c r="B62" s="304" t="s">
        <v>410</v>
      </c>
      <c r="C62" s="307"/>
      <c r="D62" s="366"/>
      <c r="E62" s="366"/>
      <c r="F62" s="307"/>
      <c r="G62" s="366"/>
      <c r="H62" s="366"/>
      <c r="I62" s="307"/>
      <c r="J62" s="307"/>
      <c r="K62" s="307"/>
      <c r="L62" s="307"/>
      <c r="M62" s="366"/>
      <c r="N62" s="366"/>
      <c r="O62" s="366"/>
      <c r="P62" s="366"/>
      <c r="Q62" s="366"/>
      <c r="R62" s="366"/>
      <c r="S62" s="366"/>
      <c r="T62" s="366"/>
      <c r="U62" s="366"/>
      <c r="V62" s="366"/>
      <c r="W62" s="366"/>
      <c r="X62" s="366"/>
      <c r="Y62" s="366"/>
      <c r="Z62" s="366"/>
      <c r="AA62" s="366"/>
      <c r="AB62" s="716"/>
      <c r="AC62" s="716"/>
      <c r="AD62" s="716"/>
      <c r="AE62" s="716"/>
      <c r="AF62" s="716"/>
      <c r="AG62" s="367" t="s">
        <v>270</v>
      </c>
      <c r="AH62" s="206"/>
      <c r="AI62" s="206"/>
      <c r="AJ62" s="206"/>
      <c r="AK62" s="206"/>
      <c r="AL62" s="206"/>
      <c r="AM62" s="206"/>
      <c r="AN62" s="206"/>
      <c r="AO62" s="206"/>
      <c r="AP62" s="206"/>
      <c r="AQ62" s="206"/>
    </row>
    <row r="63" spans="1:43" s="49" customFormat="1" ht="16.149999999999999" hidden="1" customHeight="1" outlineLevel="1">
      <c r="A63" s="302"/>
      <c r="B63" s="314" t="s">
        <v>441</v>
      </c>
      <c r="C63" s="307"/>
      <c r="D63" s="366"/>
      <c r="E63" s="366"/>
      <c r="F63" s="307"/>
      <c r="G63" s="366"/>
      <c r="H63" s="366"/>
      <c r="I63" s="307"/>
      <c r="J63" s="307"/>
      <c r="K63" s="307"/>
      <c r="L63" s="307"/>
      <c r="M63" s="366"/>
      <c r="N63" s="366"/>
      <c r="O63" s="366"/>
      <c r="P63" s="366"/>
      <c r="Q63" s="366"/>
      <c r="R63" s="366"/>
      <c r="S63" s="366"/>
      <c r="T63" s="366"/>
      <c r="U63" s="366"/>
      <c r="V63" s="366"/>
      <c r="W63" s="366"/>
      <c r="X63" s="366"/>
      <c r="Y63" s="366"/>
      <c r="Z63" s="366"/>
      <c r="AA63" s="366"/>
      <c r="AB63" s="716"/>
      <c r="AC63" s="716"/>
      <c r="AD63" s="716"/>
      <c r="AE63" s="716"/>
      <c r="AF63" s="716"/>
      <c r="AG63" s="367" t="s">
        <v>270</v>
      </c>
      <c r="AH63" s="206"/>
      <c r="AI63" s="206"/>
      <c r="AJ63" s="206"/>
      <c r="AK63" s="206"/>
      <c r="AL63" s="206"/>
      <c r="AM63" s="206"/>
      <c r="AN63" s="206"/>
      <c r="AO63" s="206"/>
      <c r="AP63" s="206"/>
      <c r="AQ63" s="206"/>
    </row>
    <row r="64" spans="1:43" ht="16.149999999999999" hidden="1" customHeight="1" outlineLevel="1">
      <c r="A64" s="302"/>
      <c r="B64" s="351" t="s">
        <v>1565</v>
      </c>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671"/>
      <c r="AC64" s="671"/>
      <c r="AD64" s="671"/>
      <c r="AE64" s="671"/>
      <c r="AF64" s="671"/>
      <c r="AG64" s="336" t="s">
        <v>270</v>
      </c>
    </row>
    <row r="65" spans="1:72" ht="16.149999999999999" hidden="1" customHeight="1" outlineLevel="1">
      <c r="A65" s="302"/>
      <c r="B65" s="351" t="s">
        <v>1566</v>
      </c>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671">
        <v>0</v>
      </c>
      <c r="AC65" s="671"/>
      <c r="AD65" s="671"/>
      <c r="AE65" s="671"/>
      <c r="AF65" s="671"/>
      <c r="AG65" s="336" t="s">
        <v>270</v>
      </c>
    </row>
    <row r="66" spans="1:72" ht="16.149999999999999" hidden="1" customHeight="1" outlineLevel="1">
      <c r="A66" s="399"/>
      <c r="B66" s="304" t="s">
        <v>1567</v>
      </c>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590">
        <f>AB59-SUM(AB64:AF65)</f>
        <v>0</v>
      </c>
      <c r="AC66" s="590"/>
      <c r="AD66" s="590"/>
      <c r="AE66" s="590"/>
      <c r="AF66" s="590"/>
      <c r="AG66" s="305" t="s">
        <v>270</v>
      </c>
    </row>
    <row r="67" spans="1:72" ht="16.149999999999999" hidden="1" customHeight="1" outlineLevel="1" thickBot="1">
      <c r="A67" s="310" t="s">
        <v>412</v>
      </c>
      <c r="B67" s="309"/>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753"/>
      <c r="AC67" s="753"/>
      <c r="AD67" s="753"/>
      <c r="AE67" s="753"/>
      <c r="AF67" s="753"/>
      <c r="AG67" s="353"/>
      <c r="AH67" s="350" t="b">
        <v>0</v>
      </c>
    </row>
    <row r="68" spans="1:72" ht="16.149999999999999" hidden="1" customHeight="1" outlineLevel="1">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713" t="str">
        <f>IF(AH67=TRUE,"問題なし","問題あり")</f>
        <v>問題あり</v>
      </c>
      <c r="AC68" s="713"/>
      <c r="AD68" s="713"/>
      <c r="AE68" s="713"/>
      <c r="AF68" s="713"/>
      <c r="AG68" s="352"/>
      <c r="AH68" s="350"/>
    </row>
    <row r="69" spans="1:72" ht="16.149999999999999" hidden="1" customHeight="1" outlineLevel="1">
      <c r="A69" s="317" t="s">
        <v>1508</v>
      </c>
      <c r="B69" s="318" t="s">
        <v>1539</v>
      </c>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9"/>
      <c r="AC69" s="319"/>
      <c r="AD69" s="319"/>
      <c r="AE69" s="319"/>
      <c r="AF69" s="319"/>
      <c r="AG69" s="318"/>
    </row>
    <row r="70" spans="1:72" ht="16.149999999999999" hidden="1" customHeight="1" outlineLevel="1">
      <c r="A70" s="318"/>
      <c r="B70" s="318" t="s">
        <v>1509</v>
      </c>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9"/>
      <c r="AC70" s="319"/>
      <c r="AD70" s="319"/>
      <c r="AE70" s="319"/>
      <c r="AF70" s="319"/>
      <c r="AG70" s="318"/>
    </row>
    <row r="71" spans="1:72" ht="16.149999999999999" hidden="1" customHeight="1" outlineLevel="1">
      <c r="A71" s="317" t="s">
        <v>1508</v>
      </c>
      <c r="B71" s="318" t="s">
        <v>1511</v>
      </c>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9"/>
      <c r="AC71" s="319"/>
      <c r="AD71" s="319"/>
      <c r="AE71" s="319"/>
      <c r="AF71" s="319"/>
      <c r="AG71" s="318"/>
    </row>
    <row r="72" spans="1:72" ht="16.149999999999999" hidden="1" customHeight="1" outlineLevel="1">
      <c r="A72" s="318"/>
      <c r="B72" s="318" t="s">
        <v>1510</v>
      </c>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9"/>
      <c r="AC72" s="319"/>
      <c r="AD72" s="319"/>
      <c r="AE72" s="319"/>
      <c r="AF72" s="319"/>
      <c r="AG72" s="318"/>
    </row>
    <row r="73" spans="1:72" ht="16.149999999999999" hidden="1" customHeight="1" outlineLevel="1">
      <c r="A73" s="317" t="s">
        <v>1508</v>
      </c>
      <c r="B73" s="363" t="s">
        <v>1541</v>
      </c>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9"/>
      <c r="AC73" s="319"/>
      <c r="AD73" s="319"/>
      <c r="AE73" s="319"/>
      <c r="AF73" s="319"/>
      <c r="AG73" s="318"/>
    </row>
    <row r="74" spans="1:72" ht="16.149999999999999" hidden="1" customHeight="1" outlineLevel="1">
      <c r="A74" s="318"/>
      <c r="B74" s="318" t="s">
        <v>1540</v>
      </c>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9"/>
      <c r="AC74" s="319"/>
      <c r="AD74" s="319"/>
      <c r="AE74" s="319"/>
      <c r="AF74" s="319"/>
      <c r="AG74" s="318"/>
    </row>
    <row r="75" spans="1:72" ht="16.149999999999999" hidden="1" customHeight="1" outlineLevel="1">
      <c r="A75" s="352" t="s">
        <v>1508</v>
      </c>
      <c r="B75" s="363" t="s">
        <v>1542</v>
      </c>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364"/>
      <c r="AC75" s="364"/>
      <c r="AD75" s="364"/>
      <c r="AE75" s="364"/>
      <c r="AF75" s="364"/>
      <c r="AG75" s="298"/>
    </row>
    <row r="76" spans="1:72" ht="16.149999999999999" hidden="1" customHeight="1" outlineLevel="1">
      <c r="A76" s="352"/>
      <c r="B76" s="363" t="s">
        <v>1523</v>
      </c>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364"/>
      <c r="AC76" s="364"/>
      <c r="AD76" s="364"/>
      <c r="AE76" s="364"/>
      <c r="AF76" s="364"/>
      <c r="AG76" s="298"/>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2"/>
      <c r="B77" s="363" t="s">
        <v>1522</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364"/>
      <c r="AC77" s="364"/>
      <c r="AD77" s="364"/>
      <c r="AE77" s="364"/>
      <c r="AF77" s="364"/>
      <c r="AG77" s="298"/>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2" t="s">
        <v>1508</v>
      </c>
      <c r="B78" s="363" t="s">
        <v>1543</v>
      </c>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364"/>
      <c r="AC78" s="364"/>
      <c r="AD78" s="364"/>
      <c r="AE78" s="364"/>
      <c r="AF78" s="364"/>
      <c r="AG78" s="298"/>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1467</v>
      </c>
      <c r="B80" s="3"/>
      <c r="C80" s="3"/>
      <c r="D80" s="3"/>
      <c r="E80" s="3"/>
      <c r="F80" s="3"/>
      <c r="G80" s="3"/>
      <c r="H80" s="3"/>
      <c r="I80" s="3"/>
      <c r="J80" s="3"/>
      <c r="K80" s="3"/>
      <c r="L80" s="3"/>
      <c r="M80" s="3"/>
      <c r="N80" s="3"/>
      <c r="O80" s="3"/>
      <c r="P80" s="3"/>
      <c r="Q80" s="3"/>
      <c r="R80" s="3"/>
      <c r="S80" s="3"/>
      <c r="T80" s="3"/>
      <c r="U80" s="3"/>
      <c r="V80" s="3"/>
      <c r="W80" s="3"/>
      <c r="X80" s="3"/>
      <c r="Y80" s="3"/>
      <c r="Z80" s="3"/>
      <c r="AA80" s="349"/>
      <c r="AB80" s="349"/>
      <c r="AC80" s="349"/>
      <c r="AD80" s="349"/>
      <c r="AE80" s="349"/>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08" t="s">
        <v>1508</v>
      </c>
      <c r="B81" s="464" t="s">
        <v>1512</v>
      </c>
      <c r="C81" s="412"/>
      <c r="D81" s="316"/>
      <c r="E81" s="316"/>
      <c r="F81" s="316"/>
      <c r="G81" s="316"/>
      <c r="H81" s="316"/>
      <c r="I81" s="316"/>
      <c r="J81" s="316"/>
      <c r="K81" s="316"/>
      <c r="L81" s="316"/>
      <c r="M81" s="316"/>
      <c r="N81" s="316"/>
      <c r="O81" s="316"/>
      <c r="P81" s="316"/>
      <c r="Q81" s="316"/>
      <c r="R81" s="316"/>
      <c r="S81" s="316"/>
      <c r="T81" s="316"/>
      <c r="U81" s="316"/>
      <c r="V81" s="316"/>
      <c r="W81" s="316"/>
      <c r="X81" s="316"/>
      <c r="Y81" s="316"/>
      <c r="Z81" s="316"/>
      <c r="AA81" s="315"/>
      <c r="AB81" s="315"/>
      <c r="AC81" s="315"/>
      <c r="AD81" s="315"/>
      <c r="AE81" s="315"/>
      <c r="AF81" s="316"/>
      <c r="AG81" s="325"/>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08" t="s">
        <v>1508</v>
      </c>
      <c r="B82" s="412" t="s">
        <v>1570</v>
      </c>
      <c r="C82" s="412"/>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5"/>
      <c r="AB82" s="315"/>
      <c r="AC82" s="315"/>
      <c r="AD82" s="315"/>
      <c r="AE82" s="315"/>
      <c r="AF82" s="316"/>
      <c r="AG82" s="325"/>
    </row>
    <row r="83" spans="1:72" ht="16.149999999999999" customHeight="1">
      <c r="A83" s="411" t="s">
        <v>1525</v>
      </c>
      <c r="B83" s="316"/>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326"/>
      <c r="AB83" s="326"/>
      <c r="AC83" s="326"/>
      <c r="AD83" s="326"/>
      <c r="AE83" s="326"/>
      <c r="AF83" s="299"/>
      <c r="AG83" s="261"/>
    </row>
    <row r="84" spans="1:72" ht="16.149999999999999" customHeight="1" thickBot="1">
      <c r="A84" s="477" t="s">
        <v>1748</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1749</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64">
        <f>'（別添）_計画書（歯科診療所及びⅡを算定する有床診療所）'!AB74</f>
        <v>0</v>
      </c>
      <c r="AC85" s="664"/>
      <c r="AD85" s="664"/>
      <c r="AE85" s="664"/>
      <c r="AF85" s="664"/>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1" t="s">
        <v>1750</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8">
        <f>'（別添）_計画書（歯科診療所及びⅡを算定する有床診療所）'!AB75</f>
        <v>0</v>
      </c>
      <c r="AC86" s="648"/>
      <c r="AD86" s="648"/>
      <c r="AE86" s="648"/>
      <c r="AF86" s="648"/>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1751</v>
      </c>
      <c r="B87" s="3"/>
      <c r="C87" s="3"/>
      <c r="D87" s="3"/>
      <c r="E87" s="3"/>
      <c r="F87" s="3"/>
      <c r="G87" s="3"/>
      <c r="H87" s="3"/>
      <c r="I87" s="3"/>
      <c r="J87" s="3"/>
      <c r="K87" s="3"/>
      <c r="L87" s="3"/>
      <c r="M87" s="3"/>
      <c r="N87" s="3"/>
      <c r="O87" s="3"/>
      <c r="P87" s="3"/>
      <c r="Q87" s="3"/>
      <c r="R87" s="3"/>
      <c r="S87" s="3"/>
      <c r="T87" s="3"/>
      <c r="U87" s="3"/>
      <c r="V87" s="3"/>
      <c r="W87" s="3"/>
      <c r="X87" s="3"/>
      <c r="Y87" s="3"/>
      <c r="Z87" s="3"/>
      <c r="AA87" s="3"/>
      <c r="AB87" s="604"/>
      <c r="AC87" s="604"/>
      <c r="AD87" s="604"/>
      <c r="AE87" s="604"/>
      <c r="AF87" s="604"/>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1752</v>
      </c>
      <c r="B88" s="5"/>
      <c r="C88" s="5"/>
      <c r="D88" s="5"/>
      <c r="E88" s="5"/>
      <c r="F88" s="5"/>
      <c r="G88" s="5"/>
      <c r="H88" s="5"/>
      <c r="I88" s="5"/>
      <c r="J88" s="5"/>
      <c r="K88" s="5"/>
      <c r="L88" s="5"/>
      <c r="M88" s="5"/>
      <c r="N88" s="5"/>
      <c r="O88" s="5"/>
      <c r="P88" s="5"/>
      <c r="Q88" s="5"/>
      <c r="R88" s="5"/>
      <c r="S88" s="5"/>
      <c r="T88" s="5"/>
      <c r="U88" s="5"/>
      <c r="V88" s="5"/>
      <c r="W88" s="5"/>
      <c r="X88" s="5"/>
      <c r="Y88" s="5"/>
      <c r="Z88" s="5"/>
      <c r="AA88" s="5"/>
      <c r="AB88" s="606">
        <f>AB87-AB86</f>
        <v>0</v>
      </c>
      <c r="AC88" s="606"/>
      <c r="AD88" s="606"/>
      <c r="AE88" s="606"/>
      <c r="AF88" s="606"/>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16" t="s">
        <v>1553</v>
      </c>
      <c r="C89" s="389"/>
      <c r="D89" s="85"/>
      <c r="E89" s="85"/>
      <c r="F89" s="85"/>
      <c r="G89" s="85"/>
      <c r="H89" s="85"/>
      <c r="I89" s="85"/>
      <c r="J89" s="85"/>
      <c r="K89" s="85"/>
      <c r="L89" s="85"/>
      <c r="M89" s="85"/>
      <c r="N89" s="85"/>
      <c r="O89" s="85"/>
      <c r="P89" s="85"/>
      <c r="Q89" s="85"/>
      <c r="R89" s="85"/>
      <c r="S89" s="85"/>
      <c r="T89" s="85"/>
      <c r="U89" s="85"/>
      <c r="V89" s="85"/>
      <c r="W89" s="85"/>
      <c r="X89" s="85"/>
      <c r="Y89" s="85"/>
      <c r="Z89" s="85"/>
      <c r="AA89" s="85"/>
      <c r="AB89" s="714"/>
      <c r="AC89" s="714"/>
      <c r="AD89" s="714"/>
      <c r="AE89" s="714"/>
      <c r="AF89" s="714"/>
      <c r="AG89" s="121" t="s">
        <v>270</v>
      </c>
    </row>
    <row r="90" spans="1:72" ht="16.149999999999999" customHeight="1" collapsed="1" thickBot="1">
      <c r="A90" s="40"/>
      <c r="B90" s="96" t="s">
        <v>1659</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15"/>
      <c r="AC90" s="715"/>
      <c r="AD90" s="715"/>
      <c r="AE90" s="715"/>
      <c r="AF90" s="715"/>
      <c r="AG90" s="121" t="s">
        <v>291</v>
      </c>
    </row>
    <row r="91" spans="1:72" ht="16.149999999999999" customHeight="1" thickTop="1" thickBot="1">
      <c r="A91" s="86"/>
      <c r="B91" s="97" t="s">
        <v>1660</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68">
        <f>IFERROR(AB90/AB86*100,0)</f>
        <v>0</v>
      </c>
      <c r="AC91" s="668"/>
      <c r="AD91" s="668"/>
      <c r="AE91" s="668"/>
      <c r="AF91" s="668"/>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37" t="s">
        <v>455</v>
      </c>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711"/>
      <c r="AB93" s="711"/>
      <c r="AC93" s="711"/>
      <c r="AD93" s="711"/>
      <c r="AE93" s="711"/>
      <c r="AF93" s="711"/>
      <c r="AG93" s="711"/>
    </row>
    <row r="94" spans="1:72" ht="16.149999999999999" hidden="1" customHeight="1" outlineLevel="1">
      <c r="A94" s="338" t="s">
        <v>456</v>
      </c>
      <c r="B94" s="33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c r="AA94" s="339"/>
      <c r="AB94" s="712">
        <f>'（別添）_計画書（歯科診療所及びⅡを算定する有床診療所）'!AB83</f>
        <v>0</v>
      </c>
      <c r="AC94" s="712"/>
      <c r="AD94" s="712"/>
      <c r="AE94" s="712"/>
      <c r="AF94" s="712"/>
      <c r="AG94" s="332" t="s">
        <v>289</v>
      </c>
    </row>
    <row r="95" spans="1:72" ht="16.149999999999999" hidden="1" customHeight="1" outlineLevel="1">
      <c r="A95" s="340" t="s">
        <v>457</v>
      </c>
      <c r="B95" s="333"/>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41"/>
      <c r="AB95" s="590">
        <f>'（別添）_計画書（歯科診療所及びⅡを算定する有床診療所）'!AB84</f>
        <v>0</v>
      </c>
      <c r="AC95" s="590"/>
      <c r="AD95" s="590"/>
      <c r="AE95" s="590"/>
      <c r="AF95" s="590"/>
      <c r="AG95" s="342" t="s">
        <v>270</v>
      </c>
    </row>
    <row r="96" spans="1:72" ht="16.149999999999999" hidden="1" customHeight="1" outlineLevel="1">
      <c r="A96" s="340" t="s">
        <v>458</v>
      </c>
      <c r="B96" s="298"/>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708"/>
      <c r="AC96" s="708"/>
      <c r="AD96" s="708"/>
      <c r="AE96" s="708"/>
      <c r="AF96" s="708"/>
      <c r="AG96" s="367" t="s">
        <v>270</v>
      </c>
    </row>
    <row r="97" spans="1:33" ht="16.149999999999999" hidden="1" customHeight="1" outlineLevel="1">
      <c r="A97" s="306" t="s">
        <v>413</v>
      </c>
      <c r="B97" s="307"/>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672">
        <f>AB96-AB95</f>
        <v>0</v>
      </c>
      <c r="AC97" s="672"/>
      <c r="AD97" s="672"/>
      <c r="AE97" s="672"/>
      <c r="AF97" s="672"/>
      <c r="AG97" s="367" t="s">
        <v>270</v>
      </c>
    </row>
    <row r="98" spans="1:33" ht="16.149999999999999" hidden="1" customHeight="1" outlineLevel="1">
      <c r="A98" s="302"/>
      <c r="B98" s="304" t="s">
        <v>414</v>
      </c>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649"/>
      <c r="AC98" s="649"/>
      <c r="AD98" s="649"/>
      <c r="AE98" s="649"/>
      <c r="AF98" s="649"/>
      <c r="AG98" s="336" t="s">
        <v>270</v>
      </c>
    </row>
    <row r="99" spans="1:33" ht="16.149999999999999" hidden="1" customHeight="1" outlineLevel="1" thickBot="1">
      <c r="A99" s="308"/>
      <c r="B99" s="343" t="s">
        <v>415</v>
      </c>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709"/>
      <c r="AC99" s="709"/>
      <c r="AD99" s="709"/>
      <c r="AE99" s="709"/>
      <c r="AF99" s="709"/>
      <c r="AG99" s="336" t="s">
        <v>291</v>
      </c>
    </row>
    <row r="100" spans="1:33" ht="16.350000000000001" hidden="1" customHeight="1" outlineLevel="1" thickTop="1" thickBot="1">
      <c r="A100" s="344"/>
      <c r="B100" s="345" t="s">
        <v>416</v>
      </c>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710">
        <f>IFERROR(AB99/AB95*100,0)</f>
        <v>0</v>
      </c>
      <c r="AC100" s="710"/>
      <c r="AD100" s="710"/>
      <c r="AE100" s="710"/>
      <c r="AF100" s="710"/>
      <c r="AG100" s="347" t="s">
        <v>292</v>
      </c>
    </row>
    <row r="101" spans="1:33" ht="16.350000000000001" hidden="1" customHeight="1" outlineLevel="1">
      <c r="A101" s="335"/>
      <c r="B101" s="335"/>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0"/>
    </row>
    <row r="102" spans="1:33" ht="16.149999999999999" hidden="1" customHeight="1" outlineLevel="1" thickBot="1">
      <c r="A102" s="337" t="s">
        <v>380</v>
      </c>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298"/>
      <c r="AA102" s="711"/>
      <c r="AB102" s="711"/>
      <c r="AC102" s="711"/>
      <c r="AD102" s="711"/>
      <c r="AE102" s="711"/>
      <c r="AF102" s="711"/>
      <c r="AG102" s="711"/>
    </row>
    <row r="103" spans="1:33" ht="16.149999999999999" hidden="1" customHeight="1" outlineLevel="1">
      <c r="A103" s="338" t="s">
        <v>459</v>
      </c>
      <c r="B103" s="33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39"/>
      <c r="AB103" s="712">
        <f>'（別添）_計画書（歯科診療所及びⅡを算定する有床診療所）'!AB92</f>
        <v>0</v>
      </c>
      <c r="AC103" s="712"/>
      <c r="AD103" s="712"/>
      <c r="AE103" s="712"/>
      <c r="AF103" s="712"/>
      <c r="AG103" s="332" t="s">
        <v>289</v>
      </c>
    </row>
    <row r="104" spans="1:33" ht="16.149999999999999" hidden="1" customHeight="1" outlineLevel="1">
      <c r="A104" s="340" t="s">
        <v>460</v>
      </c>
      <c r="B104" s="333"/>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41"/>
      <c r="AB104" s="590">
        <f>'（別添）_計画書（歯科診療所及びⅡを算定する有床診療所）'!AB93</f>
        <v>0</v>
      </c>
      <c r="AC104" s="590"/>
      <c r="AD104" s="590"/>
      <c r="AE104" s="590"/>
      <c r="AF104" s="590"/>
      <c r="AG104" s="342" t="s">
        <v>270</v>
      </c>
    </row>
    <row r="105" spans="1:33" ht="16.149999999999999" hidden="1" customHeight="1" outlineLevel="1">
      <c r="A105" s="340" t="s">
        <v>461</v>
      </c>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708"/>
      <c r="AC105" s="708"/>
      <c r="AD105" s="708"/>
      <c r="AE105" s="708"/>
      <c r="AF105" s="708"/>
      <c r="AG105" s="367" t="s">
        <v>270</v>
      </c>
    </row>
    <row r="106" spans="1:33" ht="16.149999999999999" hidden="1" customHeight="1" outlineLevel="1">
      <c r="A106" s="306" t="s">
        <v>417</v>
      </c>
      <c r="B106" s="307"/>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672">
        <f>AB105-AB104</f>
        <v>0</v>
      </c>
      <c r="AC106" s="672"/>
      <c r="AD106" s="672"/>
      <c r="AE106" s="672"/>
      <c r="AF106" s="672"/>
      <c r="AG106" s="367" t="s">
        <v>270</v>
      </c>
    </row>
    <row r="107" spans="1:33" ht="16.149999999999999" hidden="1" customHeight="1" outlineLevel="1">
      <c r="A107" s="302"/>
      <c r="B107" s="304" t="s">
        <v>418</v>
      </c>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649"/>
      <c r="AC107" s="649"/>
      <c r="AD107" s="649"/>
      <c r="AE107" s="649"/>
      <c r="AF107" s="649"/>
      <c r="AG107" s="336" t="s">
        <v>270</v>
      </c>
    </row>
    <row r="108" spans="1:33" ht="16.149999999999999" hidden="1" customHeight="1" outlineLevel="1" thickBot="1">
      <c r="A108" s="308"/>
      <c r="B108" s="343" t="s">
        <v>419</v>
      </c>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709"/>
      <c r="AC108" s="709"/>
      <c r="AD108" s="709"/>
      <c r="AE108" s="709"/>
      <c r="AF108" s="709"/>
      <c r="AG108" s="336" t="s">
        <v>291</v>
      </c>
    </row>
    <row r="109" spans="1:33" ht="16.350000000000001" hidden="1" customHeight="1" outlineLevel="1" thickTop="1" thickBot="1">
      <c r="A109" s="344"/>
      <c r="B109" s="345" t="s">
        <v>420</v>
      </c>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710">
        <f>IFERROR(AB108/AB104*100,0)</f>
        <v>0</v>
      </c>
      <c r="AC109" s="710"/>
      <c r="AD109" s="710"/>
      <c r="AE109" s="710"/>
      <c r="AF109" s="710"/>
      <c r="AG109" s="347" t="s">
        <v>292</v>
      </c>
    </row>
    <row r="110" spans="1:33" ht="16.350000000000001" hidden="1" customHeight="1" outlineLevel="1">
      <c r="A110" s="335"/>
      <c r="B110" s="335"/>
      <c r="C110" s="335"/>
      <c r="D110" s="335"/>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0"/>
    </row>
    <row r="111" spans="1:33" ht="16.149999999999999" hidden="1" customHeight="1" outlineLevel="1" thickBot="1">
      <c r="A111" s="329" t="s">
        <v>384</v>
      </c>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711"/>
      <c r="AB111" s="711"/>
      <c r="AC111" s="711"/>
      <c r="AD111" s="711"/>
      <c r="AE111" s="711"/>
      <c r="AF111" s="711"/>
      <c r="AG111" s="711"/>
    </row>
    <row r="112" spans="1:33" ht="16.149999999999999" hidden="1" customHeight="1" outlineLevel="1">
      <c r="A112" s="338" t="s">
        <v>462</v>
      </c>
      <c r="B112" s="33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39"/>
      <c r="AB112" s="712">
        <f>'（別添）_計画書（歯科診療所及びⅡを算定する有床診療所）'!AB101</f>
        <v>0</v>
      </c>
      <c r="AC112" s="712"/>
      <c r="AD112" s="712"/>
      <c r="AE112" s="712"/>
      <c r="AF112" s="712"/>
      <c r="AG112" s="332" t="s">
        <v>289</v>
      </c>
    </row>
    <row r="113" spans="1:33" ht="16.149999999999999" hidden="1" customHeight="1" outlineLevel="1">
      <c r="A113" s="340" t="s">
        <v>463</v>
      </c>
      <c r="B113" s="33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41"/>
      <c r="AB113" s="590">
        <f>'（別添）_計画書（歯科診療所及びⅡを算定する有床診療所）'!AB102</f>
        <v>0</v>
      </c>
      <c r="AC113" s="590"/>
      <c r="AD113" s="590"/>
      <c r="AE113" s="590"/>
      <c r="AF113" s="590"/>
      <c r="AG113" s="342" t="s">
        <v>270</v>
      </c>
    </row>
    <row r="114" spans="1:33" ht="16.149999999999999" hidden="1" customHeight="1" outlineLevel="1">
      <c r="A114" s="340" t="s">
        <v>464</v>
      </c>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708"/>
      <c r="AC114" s="708"/>
      <c r="AD114" s="708"/>
      <c r="AE114" s="708"/>
      <c r="AF114" s="708"/>
      <c r="AG114" s="367" t="s">
        <v>270</v>
      </c>
    </row>
    <row r="115" spans="1:33" ht="16.149999999999999" hidden="1" customHeight="1" outlineLevel="1">
      <c r="A115" s="306" t="s">
        <v>421</v>
      </c>
      <c r="B115" s="307"/>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672">
        <f>AB114-AB113</f>
        <v>0</v>
      </c>
      <c r="AC115" s="672"/>
      <c r="AD115" s="672"/>
      <c r="AE115" s="672"/>
      <c r="AF115" s="672"/>
      <c r="AG115" s="367" t="s">
        <v>270</v>
      </c>
    </row>
    <row r="116" spans="1:33" ht="16.149999999999999" hidden="1" customHeight="1" outlineLevel="1">
      <c r="A116" s="302"/>
      <c r="B116" s="304" t="s">
        <v>422</v>
      </c>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649"/>
      <c r="AC116" s="649"/>
      <c r="AD116" s="649"/>
      <c r="AE116" s="649"/>
      <c r="AF116" s="649"/>
      <c r="AG116" s="336" t="s">
        <v>270</v>
      </c>
    </row>
    <row r="117" spans="1:33" ht="16.350000000000001" hidden="1" customHeight="1" outlineLevel="1" thickBot="1">
      <c r="A117" s="308"/>
      <c r="B117" s="343" t="s">
        <v>423</v>
      </c>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709"/>
      <c r="AC117" s="709"/>
      <c r="AD117" s="709"/>
      <c r="AE117" s="709"/>
      <c r="AF117" s="709"/>
      <c r="AG117" s="336" t="s">
        <v>291</v>
      </c>
    </row>
    <row r="118" spans="1:33" ht="16.350000000000001" hidden="1" customHeight="1" outlineLevel="1" thickTop="1" thickBot="1">
      <c r="A118" s="344"/>
      <c r="B118" s="345" t="s">
        <v>424</v>
      </c>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710">
        <f>IFERROR(AB117/AB113*100,0)</f>
        <v>0</v>
      </c>
      <c r="AC118" s="710"/>
      <c r="AD118" s="710"/>
      <c r="AE118" s="710"/>
      <c r="AF118" s="710"/>
      <c r="AG118" s="347" t="s">
        <v>292</v>
      </c>
    </row>
    <row r="119" spans="1:33" ht="16.350000000000001" hidden="1" customHeight="1" outlineLevel="1">
      <c r="A119" s="335"/>
      <c r="B119" s="335"/>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0"/>
    </row>
    <row r="120" spans="1:33" ht="16.149999999999999" hidden="1" customHeight="1" outlineLevel="1" thickBot="1">
      <c r="A120" s="337" t="s">
        <v>322</v>
      </c>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711"/>
      <c r="AB120" s="711"/>
      <c r="AC120" s="711"/>
      <c r="AD120" s="711"/>
      <c r="AE120" s="711"/>
      <c r="AF120" s="711"/>
      <c r="AG120" s="711"/>
    </row>
    <row r="121" spans="1:33" ht="16.149999999999999" hidden="1" customHeight="1" outlineLevel="1">
      <c r="A121" s="338" t="s">
        <v>442</v>
      </c>
      <c r="B121" s="33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39"/>
      <c r="AB121" s="712">
        <f>'（別添）_計画書（歯科診療所及びⅡを算定する有床診療所）'!AB110</f>
        <v>0</v>
      </c>
      <c r="AC121" s="712"/>
      <c r="AD121" s="712"/>
      <c r="AE121" s="712"/>
      <c r="AF121" s="712"/>
      <c r="AG121" s="332" t="s">
        <v>289</v>
      </c>
    </row>
    <row r="122" spans="1:33" ht="16.149999999999999" hidden="1" customHeight="1" outlineLevel="1">
      <c r="A122" s="340" t="s">
        <v>443</v>
      </c>
      <c r="B122" s="333"/>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41"/>
      <c r="AB122" s="590">
        <f>'（別添）_計画書（歯科診療所及びⅡを算定する有床診療所）'!AB111</f>
        <v>0</v>
      </c>
      <c r="AC122" s="590"/>
      <c r="AD122" s="590"/>
      <c r="AE122" s="590"/>
      <c r="AF122" s="590"/>
      <c r="AG122" s="342" t="s">
        <v>270</v>
      </c>
    </row>
    <row r="123" spans="1:33" ht="16.149999999999999" hidden="1" customHeight="1" outlineLevel="1">
      <c r="A123" s="340" t="s">
        <v>444</v>
      </c>
      <c r="B123" s="298"/>
      <c r="C123" s="298"/>
      <c r="D123" s="298"/>
      <c r="E123" s="298"/>
      <c r="F123" s="298"/>
      <c r="G123" s="298"/>
      <c r="H123" s="298"/>
      <c r="I123" s="298"/>
      <c r="J123" s="298"/>
      <c r="K123" s="298"/>
      <c r="L123" s="298"/>
      <c r="M123" s="298"/>
      <c r="N123" s="298"/>
      <c r="O123" s="298"/>
      <c r="P123" s="298"/>
      <c r="Q123" s="298"/>
      <c r="R123" s="298"/>
      <c r="S123" s="298"/>
      <c r="T123" s="298"/>
      <c r="U123" s="298"/>
      <c r="V123" s="298"/>
      <c r="W123" s="298"/>
      <c r="X123" s="298"/>
      <c r="Y123" s="298"/>
      <c r="Z123" s="298"/>
      <c r="AA123" s="298"/>
      <c r="AB123" s="708"/>
      <c r="AC123" s="708"/>
      <c r="AD123" s="708"/>
      <c r="AE123" s="708"/>
      <c r="AF123" s="708"/>
      <c r="AG123" s="367" t="s">
        <v>270</v>
      </c>
    </row>
    <row r="124" spans="1:33" ht="16.149999999999999" hidden="1" customHeight="1" outlineLevel="1">
      <c r="A124" s="306" t="s">
        <v>425</v>
      </c>
      <c r="B124" s="307"/>
      <c r="C124" s="307"/>
      <c r="D124" s="307"/>
      <c r="E124" s="307"/>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672">
        <f>AB123-AB122</f>
        <v>0</v>
      </c>
      <c r="AC124" s="672"/>
      <c r="AD124" s="672"/>
      <c r="AE124" s="672"/>
      <c r="AF124" s="672"/>
      <c r="AG124" s="367" t="s">
        <v>270</v>
      </c>
    </row>
    <row r="125" spans="1:33" ht="16.149999999999999" hidden="1" customHeight="1" outlineLevel="1">
      <c r="A125" s="302"/>
      <c r="B125" s="304" t="s">
        <v>426</v>
      </c>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649"/>
      <c r="AC125" s="649"/>
      <c r="AD125" s="649"/>
      <c r="AE125" s="649"/>
      <c r="AF125" s="649"/>
      <c r="AG125" s="336" t="s">
        <v>270</v>
      </c>
    </row>
    <row r="126" spans="1:33" ht="16.149999999999999" hidden="1" customHeight="1" outlineLevel="1" thickBot="1">
      <c r="A126" s="308"/>
      <c r="B126" s="343" t="s">
        <v>427</v>
      </c>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709"/>
      <c r="AC126" s="709"/>
      <c r="AD126" s="709"/>
      <c r="AE126" s="709"/>
      <c r="AF126" s="709"/>
      <c r="AG126" s="336" t="s">
        <v>291</v>
      </c>
    </row>
    <row r="127" spans="1:33" ht="16.350000000000001" hidden="1" customHeight="1" outlineLevel="1" thickTop="1" thickBot="1">
      <c r="A127" s="344"/>
      <c r="B127" s="345" t="s">
        <v>428</v>
      </c>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710">
        <f>IFERROR(AB126/AB122*100,0)</f>
        <v>0</v>
      </c>
      <c r="AC127" s="710"/>
      <c r="AD127" s="710"/>
      <c r="AE127" s="710"/>
      <c r="AF127" s="710"/>
      <c r="AG127" s="347" t="s">
        <v>292</v>
      </c>
    </row>
    <row r="128" spans="1:33" ht="16.350000000000001" customHeight="1" collapsed="1"/>
    <row r="129" spans="1:35" ht="16.350000000000001" customHeight="1">
      <c r="A129" s="65" t="s">
        <v>1662</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1753</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1"/>
      <c r="AB130" s="621"/>
      <c r="AC130" s="621"/>
      <c r="AD130" s="621"/>
      <c r="AE130" s="621"/>
      <c r="AF130" s="621"/>
      <c r="AG130" s="621"/>
      <c r="AH130" s="195"/>
      <c r="AI130" s="195"/>
    </row>
    <row r="131" spans="1:35" ht="16.149999999999999" customHeight="1">
      <c r="A131" s="106" t="s">
        <v>1754</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64">
        <f>'（別添）_計画書（歯科診療所及びⅡを算定する有床診療所）'!AB120</f>
        <v>0</v>
      </c>
      <c r="AC131" s="664"/>
      <c r="AD131" s="664"/>
      <c r="AE131" s="664"/>
      <c r="AF131" s="664"/>
      <c r="AG131" s="81" t="s">
        <v>289</v>
      </c>
      <c r="AH131" s="181"/>
      <c r="AI131" s="181"/>
    </row>
    <row r="132" spans="1:35" ht="16.149999999999999" hidden="1" customHeight="1" outlineLevel="1">
      <c r="A132" s="467" t="s">
        <v>445</v>
      </c>
      <c r="B132" s="468"/>
      <c r="C132" s="468"/>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8">
        <f>'（別添）_計画書（歯科診療所及びⅡを算定する有床診療所）'!AB121</f>
        <v>0</v>
      </c>
      <c r="AC132" s="648"/>
      <c r="AD132" s="648"/>
      <c r="AE132" s="648"/>
      <c r="AF132" s="648"/>
      <c r="AG132" s="112" t="s">
        <v>270</v>
      </c>
      <c r="AH132" s="181"/>
      <c r="AI132" s="181"/>
    </row>
    <row r="133" spans="1:35" ht="16.149999999999999" customHeight="1" collapsed="1">
      <c r="A133" s="466" t="s">
        <v>1755</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8">
        <f>'（別添）_計画書（歯科診療所及びⅡを算定する有床診療所）'!AB122</f>
        <v>0</v>
      </c>
      <c r="AC133" s="648"/>
      <c r="AD133" s="648"/>
      <c r="AE133" s="648"/>
      <c r="AF133" s="648"/>
      <c r="AG133" s="112" t="s">
        <v>270</v>
      </c>
    </row>
    <row r="134" spans="1:35" ht="16.149999999999999" hidden="1" customHeight="1" outlineLevel="1">
      <c r="A134" s="467" t="s">
        <v>446</v>
      </c>
      <c r="B134" s="469"/>
      <c r="C134" s="4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598"/>
      <c r="AC134" s="598"/>
      <c r="AD134" s="598"/>
      <c r="AE134" s="598"/>
      <c r="AF134" s="598"/>
      <c r="AG134" s="124" t="s">
        <v>270</v>
      </c>
    </row>
    <row r="135" spans="1:35" ht="16.149999999999999" customHeight="1" collapsed="1">
      <c r="A135" s="95" t="s">
        <v>1756</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7"/>
      <c r="AC135" s="597"/>
      <c r="AD135" s="597"/>
      <c r="AE135" s="597"/>
      <c r="AF135" s="597"/>
      <c r="AG135" s="124" t="s">
        <v>270</v>
      </c>
    </row>
    <row r="136" spans="1:35" ht="16.149999999999999" hidden="1" customHeight="1" outlineLevel="1">
      <c r="A136" s="470" t="s">
        <v>447</v>
      </c>
      <c r="B136" s="471"/>
      <c r="C136" s="471"/>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03">
        <f>AB134-AB132</f>
        <v>0</v>
      </c>
      <c r="AC136" s="603"/>
      <c r="AD136" s="603"/>
      <c r="AE136" s="603"/>
      <c r="AF136" s="603"/>
      <c r="AG136" s="124" t="s">
        <v>270</v>
      </c>
    </row>
    <row r="137" spans="1:35" ht="16.149999999999999" customHeight="1" collapsed="1">
      <c r="A137" s="99" t="s">
        <v>1757</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03">
        <f>AB135-AB133</f>
        <v>0</v>
      </c>
      <c r="AC137" s="603"/>
      <c r="AD137" s="603"/>
      <c r="AE137" s="603"/>
      <c r="AF137" s="603"/>
      <c r="AG137" s="124" t="s">
        <v>270</v>
      </c>
    </row>
    <row r="138" spans="1:35" ht="16.149999999999999" hidden="1" customHeight="1" outlineLevel="1">
      <c r="A138" s="88"/>
      <c r="B138" s="417" t="s">
        <v>1554</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97"/>
      <c r="AC138" s="597"/>
      <c r="AD138" s="597"/>
      <c r="AE138" s="597"/>
      <c r="AF138" s="597"/>
      <c r="AG138" s="127" t="s">
        <v>270</v>
      </c>
    </row>
    <row r="139" spans="1:35" ht="16.149999999999999" customHeight="1" collapsed="1" thickBot="1">
      <c r="A139" s="90"/>
      <c r="B139" s="101" t="s">
        <v>1667</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54"/>
      <c r="AC139" s="654"/>
      <c r="AD139" s="654"/>
      <c r="AE139" s="654"/>
      <c r="AF139" s="654"/>
      <c r="AG139" s="127" t="s">
        <v>291</v>
      </c>
    </row>
    <row r="140" spans="1:35" ht="16.350000000000001" customHeight="1" thickTop="1" thickBot="1">
      <c r="A140" s="91"/>
      <c r="B140" s="102" t="s">
        <v>1668</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61">
        <f>IFERROR(AB139/AB133*100,0)</f>
        <v>0</v>
      </c>
      <c r="AC140" s="661"/>
      <c r="AD140" s="661"/>
      <c r="AE140" s="661"/>
      <c r="AF140" s="661"/>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1758</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1"/>
      <c r="AB142" s="621"/>
      <c r="AC142" s="621"/>
      <c r="AD142" s="621"/>
      <c r="AE142" s="621"/>
      <c r="AF142" s="621"/>
      <c r="AG142" s="621"/>
      <c r="AH142" s="195"/>
      <c r="AI142" s="195"/>
    </row>
    <row r="143" spans="1:35" ht="16.149999999999999" customHeight="1">
      <c r="A143" s="106" t="s">
        <v>1759</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64">
        <f>'（別添）_計画書（歯科診療所及びⅡを算定する有床診療所）'!AB132</f>
        <v>0</v>
      </c>
      <c r="AC143" s="664"/>
      <c r="AD143" s="664"/>
      <c r="AE143" s="664"/>
      <c r="AF143" s="664"/>
      <c r="AG143" s="81" t="s">
        <v>289</v>
      </c>
      <c r="AH143" s="181"/>
      <c r="AI143" s="181"/>
    </row>
    <row r="144" spans="1:35" ht="16.149999999999999" hidden="1" customHeight="1" outlineLevel="1">
      <c r="A144" s="467" t="s">
        <v>448</v>
      </c>
      <c r="B144" s="468"/>
      <c r="C144" s="468"/>
      <c r="D144" s="468"/>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8">
        <f>'（別添）_計画書（歯科診療所及びⅡを算定する有床診療所）'!AB133</f>
        <v>0</v>
      </c>
      <c r="AC144" s="648"/>
      <c r="AD144" s="648"/>
      <c r="AE144" s="648"/>
      <c r="AF144" s="648"/>
      <c r="AG144" s="112" t="s">
        <v>270</v>
      </c>
      <c r="AH144" s="181"/>
      <c r="AI144" s="181"/>
    </row>
    <row r="145" spans="1:34" ht="16.149999999999999" customHeight="1" collapsed="1">
      <c r="A145" s="402" t="s">
        <v>1760</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8">
        <f>'（別添）_計画書（歯科診療所及びⅡを算定する有床診療所）'!AB134</f>
        <v>0</v>
      </c>
      <c r="AC145" s="648"/>
      <c r="AD145" s="648"/>
      <c r="AE145" s="648"/>
      <c r="AF145" s="648"/>
      <c r="AG145" s="112" t="s">
        <v>270</v>
      </c>
    </row>
    <row r="146" spans="1:34" ht="16.149999999999999" hidden="1" customHeight="1" outlineLevel="1">
      <c r="A146" s="467" t="s">
        <v>449</v>
      </c>
      <c r="B146" s="469"/>
      <c r="C146" s="469"/>
      <c r="D146" s="4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98"/>
      <c r="AC146" s="598"/>
      <c r="AD146" s="598"/>
      <c r="AE146" s="598"/>
      <c r="AF146" s="598"/>
      <c r="AG146" s="124" t="s">
        <v>270</v>
      </c>
    </row>
    <row r="147" spans="1:34" ht="16.149999999999999" customHeight="1" collapsed="1">
      <c r="A147" s="95" t="s">
        <v>1761</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97"/>
      <c r="AC147" s="597"/>
      <c r="AD147" s="597"/>
      <c r="AE147" s="597"/>
      <c r="AF147" s="597"/>
      <c r="AG147" s="124" t="s">
        <v>270</v>
      </c>
    </row>
    <row r="148" spans="1:34" ht="16.149999999999999" hidden="1" customHeight="1" outlineLevel="1">
      <c r="A148" s="470" t="s">
        <v>450</v>
      </c>
      <c r="B148" s="471"/>
      <c r="C148" s="471"/>
      <c r="D148" s="471"/>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03">
        <f>AB146-AB144</f>
        <v>0</v>
      </c>
      <c r="AC148" s="603"/>
      <c r="AD148" s="603"/>
      <c r="AE148" s="603"/>
      <c r="AF148" s="603"/>
      <c r="AG148" s="124" t="s">
        <v>270</v>
      </c>
    </row>
    <row r="149" spans="1:34" ht="16.149999999999999" customHeight="1" collapsed="1">
      <c r="A149" s="99" t="s">
        <v>1693</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03">
        <f>AB147-AB145</f>
        <v>0</v>
      </c>
      <c r="AC149" s="603"/>
      <c r="AD149" s="603"/>
      <c r="AE149" s="603"/>
      <c r="AF149" s="603"/>
      <c r="AG149" s="124" t="s">
        <v>270</v>
      </c>
    </row>
    <row r="150" spans="1:34" ht="16.149999999999999" hidden="1" customHeight="1" outlineLevel="1">
      <c r="A150" s="88"/>
      <c r="B150" s="417" t="s">
        <v>1555</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97"/>
      <c r="AC150" s="597"/>
      <c r="AD150" s="597"/>
      <c r="AE150" s="597"/>
      <c r="AF150" s="597"/>
      <c r="AG150" s="127" t="s">
        <v>270</v>
      </c>
    </row>
    <row r="151" spans="1:34" ht="16.149999999999999" customHeight="1" collapsed="1" thickBot="1">
      <c r="A151" s="90"/>
      <c r="B151" s="101" t="s">
        <v>1673</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54"/>
      <c r="AC151" s="654"/>
      <c r="AD151" s="654"/>
      <c r="AE151" s="654"/>
      <c r="AF151" s="654"/>
      <c r="AG151" s="127" t="s">
        <v>291</v>
      </c>
    </row>
    <row r="152" spans="1:34" ht="16.350000000000001" customHeight="1" thickTop="1" thickBot="1">
      <c r="A152" s="91"/>
      <c r="B152" s="102" t="s">
        <v>1674</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61">
        <f>IFERROR(AB151/AB145*100,0)</f>
        <v>0</v>
      </c>
      <c r="AC152" s="661"/>
      <c r="AD152" s="661"/>
      <c r="AE152" s="661"/>
      <c r="AF152" s="661"/>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434</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19"/>
      <c r="G156" s="619"/>
      <c r="H156" s="3" t="s">
        <v>16</v>
      </c>
      <c r="I156" s="619"/>
      <c r="J156" s="619"/>
      <c r="K156" s="3" t="s">
        <v>264</v>
      </c>
      <c r="L156" s="619"/>
      <c r="M156" s="619"/>
      <c r="N156" s="3" t="s">
        <v>18</v>
      </c>
      <c r="O156" s="3"/>
      <c r="P156" s="3"/>
      <c r="Q156" s="3" t="s">
        <v>435</v>
      </c>
      <c r="R156" s="3"/>
      <c r="S156" s="3"/>
      <c r="T156" s="3"/>
      <c r="U156" s="620"/>
      <c r="V156" s="620"/>
      <c r="W156" s="620"/>
      <c r="X156" s="620"/>
      <c r="Y156" s="620"/>
      <c r="Z156" s="620"/>
      <c r="AA156" s="620"/>
      <c r="AB156" s="620"/>
      <c r="AC156" s="620"/>
      <c r="AD156" s="620"/>
      <c r="AE156" s="620"/>
      <c r="AF156" s="620"/>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tabSelected="1" view="pageBreakPreview" zoomScaleNormal="100" zoomScaleSheetLayoutView="100" workbookViewId="0">
      <selection activeCell="Y9" sqref="Y9"/>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3" hidden="1" customWidth="1" outlineLevel="1"/>
    <col min="38" max="39" width="9" style="273" hidden="1" customWidth="1" outlineLevel="1"/>
    <col min="40" max="40" width="9" style="178" collapsed="1"/>
    <col min="41" max="16384" width="9" style="178"/>
  </cols>
  <sheetData>
    <row r="1" spans="1:39">
      <c r="A1" s="34" t="s">
        <v>465</v>
      </c>
    </row>
    <row r="3" spans="1:39">
      <c r="A3" s="759" t="s">
        <v>466</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row>
    <row r="4" spans="1:39">
      <c r="A4" s="114"/>
      <c r="B4" s="114"/>
      <c r="C4" s="114"/>
      <c r="D4" s="114"/>
      <c r="E4" s="114"/>
      <c r="G4" s="114"/>
      <c r="H4" s="114"/>
      <c r="I4" s="114"/>
    </row>
    <row r="5" spans="1:39">
      <c r="A5" s="35" t="s">
        <v>28</v>
      </c>
      <c r="B5" s="540" t="s">
        <v>29</v>
      </c>
      <c r="C5" s="540"/>
      <c r="D5" s="540"/>
      <c r="E5" s="540"/>
      <c r="F5" s="540"/>
      <c r="G5" s="540"/>
      <c r="H5" s="564" t="str">
        <f>IF(別添2!E6=0,"",別添2!E6)</f>
        <v/>
      </c>
      <c r="I5" s="564"/>
      <c r="J5" s="564"/>
      <c r="K5" s="564"/>
      <c r="L5" s="564"/>
      <c r="M5" s="564"/>
      <c r="N5" s="564"/>
      <c r="O5" s="564"/>
      <c r="P5" s="564"/>
      <c r="Q5" s="564"/>
      <c r="R5" s="564"/>
      <c r="S5" s="564"/>
      <c r="T5" s="564"/>
    </row>
    <row r="6" spans="1:39">
      <c r="B6" s="540" t="s">
        <v>30</v>
      </c>
      <c r="C6" s="540"/>
      <c r="D6" s="540"/>
      <c r="E6" s="540"/>
      <c r="F6" s="540"/>
      <c r="G6" s="540"/>
      <c r="H6" s="542" t="str">
        <f>IF(別添2!H28=0,"",別添2!H28)</f>
        <v/>
      </c>
      <c r="I6" s="542"/>
      <c r="J6" s="542"/>
      <c r="K6" s="542"/>
      <c r="L6" s="542"/>
      <c r="M6" s="542"/>
      <c r="N6" s="542"/>
      <c r="O6" s="542"/>
      <c r="P6" s="542"/>
      <c r="Q6" s="542"/>
      <c r="R6" s="542"/>
      <c r="S6" s="542"/>
      <c r="T6" s="542"/>
    </row>
    <row r="7" spans="1:39">
      <c r="A7" s="35"/>
      <c r="B7" s="113"/>
      <c r="D7" s="114"/>
      <c r="E7" s="114"/>
      <c r="G7" s="114"/>
      <c r="H7" s="114"/>
      <c r="I7" s="114"/>
      <c r="J7" s="114"/>
      <c r="K7" s="114"/>
      <c r="L7" s="114"/>
      <c r="M7" s="114"/>
      <c r="N7" s="114"/>
      <c r="O7" s="114"/>
      <c r="P7" s="114"/>
      <c r="Q7" s="114"/>
      <c r="R7" s="114"/>
      <c r="S7" s="114"/>
    </row>
    <row r="8" spans="1:39">
      <c r="A8" s="35" t="s">
        <v>31</v>
      </c>
      <c r="B8" s="113" t="s">
        <v>467</v>
      </c>
      <c r="C8" s="114"/>
      <c r="D8" s="114"/>
      <c r="E8" s="114"/>
      <c r="H8" s="114"/>
      <c r="I8" s="114"/>
      <c r="J8" s="114"/>
      <c r="K8" s="114"/>
      <c r="L8" s="114"/>
      <c r="M8" s="114"/>
      <c r="N8" s="114"/>
      <c r="O8" s="114"/>
      <c r="P8" s="114"/>
      <c r="Q8" s="114"/>
      <c r="R8" s="114"/>
      <c r="S8" s="114"/>
      <c r="AL8" s="265" t="s">
        <v>17</v>
      </c>
      <c r="AM8" s="273" t="s">
        <v>1456</v>
      </c>
    </row>
    <row r="9" spans="1:39">
      <c r="A9" s="35"/>
      <c r="B9" s="113"/>
      <c r="C9" s="264" t="s">
        <v>1455</v>
      </c>
      <c r="D9" s="114"/>
      <c r="E9" s="114"/>
      <c r="H9" s="567"/>
      <c r="I9" s="567"/>
      <c r="J9" s="114" t="s">
        <v>17</v>
      </c>
      <c r="L9" s="114"/>
      <c r="M9" s="114"/>
      <c r="N9" s="114"/>
      <c r="O9" s="114"/>
      <c r="P9" s="114"/>
      <c r="Q9" s="114"/>
      <c r="R9" s="114"/>
      <c r="S9" s="114"/>
      <c r="AK9" s="274" t="str">
        <f>IFERROR(VLOOKUP(H9,AL9:AM21,2,FALSE),"")</f>
        <v/>
      </c>
      <c r="AL9" s="34">
        <v>1</v>
      </c>
      <c r="AM9" s="273">
        <v>4</v>
      </c>
    </row>
    <row r="10" spans="1:39" s="272" customFormat="1">
      <c r="A10" s="266"/>
      <c r="B10" s="267"/>
      <c r="C10" s="267"/>
      <c r="D10" s="267"/>
      <c r="E10" s="267"/>
      <c r="F10" s="268"/>
      <c r="G10" s="269"/>
      <c r="H10" s="267"/>
      <c r="I10" s="267"/>
      <c r="J10" s="267"/>
      <c r="K10" s="270"/>
      <c r="L10" s="267"/>
      <c r="M10" s="267"/>
      <c r="N10" s="270"/>
      <c r="O10" s="267"/>
      <c r="P10" s="267"/>
      <c r="Q10" s="270"/>
      <c r="R10" s="267"/>
      <c r="S10" s="267"/>
      <c r="T10" s="270"/>
      <c r="U10" s="267"/>
      <c r="V10" s="267"/>
      <c r="W10" s="267"/>
      <c r="X10" s="269"/>
      <c r="Y10" s="269"/>
      <c r="Z10" s="271"/>
      <c r="AA10" s="271"/>
      <c r="AB10" s="271"/>
      <c r="AC10" s="271"/>
      <c r="AD10" s="271"/>
      <c r="AE10" s="271"/>
      <c r="AF10" s="271"/>
      <c r="AG10" s="271"/>
      <c r="AH10" s="271"/>
      <c r="AI10" s="271"/>
      <c r="AK10" s="275"/>
      <c r="AL10" s="271">
        <v>2</v>
      </c>
      <c r="AM10" s="275">
        <v>4</v>
      </c>
    </row>
    <row r="11" spans="1:39" s="44" customFormat="1" ht="17.25">
      <c r="A11" s="47" t="s">
        <v>468</v>
      </c>
      <c r="B11" s="44" t="s">
        <v>91</v>
      </c>
      <c r="E11" s="43"/>
      <c r="F11" s="45"/>
      <c r="G11" s="43"/>
      <c r="H11" s="43"/>
      <c r="I11" s="43"/>
      <c r="J11" s="43"/>
      <c r="K11" s="43"/>
      <c r="L11" s="163"/>
      <c r="M11" s="43"/>
      <c r="N11" s="43"/>
      <c r="O11" s="43"/>
      <c r="P11" s="43"/>
      <c r="Q11" s="43"/>
      <c r="R11" s="43"/>
      <c r="S11" s="43"/>
      <c r="AK11" s="265"/>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5"/>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3">
        <v>1</v>
      </c>
    </row>
    <row r="14" spans="1:39">
      <c r="A14" s="35"/>
      <c r="B14" s="34" t="s">
        <v>469</v>
      </c>
      <c r="E14" s="114"/>
      <c r="G14" s="114"/>
      <c r="H14" s="114"/>
      <c r="I14" s="114"/>
      <c r="J14" s="114"/>
      <c r="K14" s="114"/>
      <c r="L14" s="114"/>
      <c r="M14" s="114"/>
      <c r="N14" s="114"/>
      <c r="O14" s="114"/>
      <c r="P14" s="114"/>
      <c r="Q14" s="114"/>
      <c r="R14" s="114"/>
      <c r="S14" s="114"/>
      <c r="AL14" s="34">
        <v>6</v>
      </c>
      <c r="AM14" s="273">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3">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3">
        <v>2</v>
      </c>
    </row>
    <row r="17" spans="1:39">
      <c r="A17" s="47"/>
      <c r="B17" s="44" t="s">
        <v>99</v>
      </c>
      <c r="C17" s="44"/>
      <c r="D17" s="43"/>
      <c r="E17" s="43"/>
      <c r="F17" s="45"/>
      <c r="G17" s="44"/>
      <c r="H17" s="44"/>
      <c r="I17" s="43"/>
      <c r="J17" s="43"/>
      <c r="K17" s="43"/>
      <c r="L17" s="43"/>
      <c r="M17" s="44"/>
      <c r="N17" s="44"/>
      <c r="O17" s="44"/>
      <c r="P17" s="44"/>
      <c r="Q17" s="44"/>
      <c r="R17" s="44"/>
      <c r="S17" s="44"/>
      <c r="T17" s="44"/>
      <c r="U17" s="44"/>
      <c r="V17" s="276"/>
      <c r="W17" s="276"/>
      <c r="X17" s="276"/>
      <c r="Y17" s="276"/>
      <c r="Z17" s="276"/>
      <c r="AA17" s="276"/>
      <c r="AB17" s="276"/>
      <c r="AC17" s="276"/>
      <c r="AD17" s="276"/>
      <c r="AE17" s="276"/>
      <c r="AF17" s="276"/>
      <c r="AG17" s="276"/>
      <c r="AH17" s="44"/>
      <c r="AI17" s="44"/>
      <c r="AL17" s="34">
        <v>9</v>
      </c>
      <c r="AM17" s="273">
        <v>3</v>
      </c>
    </row>
    <row r="18" spans="1:39">
      <c r="A18" s="47"/>
      <c r="B18" s="44"/>
      <c r="C18" s="45"/>
      <c r="D18" s="43"/>
      <c r="E18" s="43"/>
      <c r="F18" s="45"/>
      <c r="G18" s="43"/>
      <c r="H18" s="43"/>
      <c r="I18" s="43"/>
      <c r="J18" s="43"/>
      <c r="K18" s="43"/>
      <c r="L18" s="43"/>
      <c r="M18" s="757"/>
      <c r="N18" s="757"/>
      <c r="O18" s="757"/>
      <c r="P18" s="757"/>
      <c r="Q18" s="757"/>
      <c r="R18" s="757"/>
      <c r="S18" s="757"/>
      <c r="T18" s="43" t="s">
        <v>100</v>
      </c>
      <c r="U18" s="44"/>
      <c r="V18" s="277"/>
      <c r="W18" s="276"/>
      <c r="X18" s="278"/>
      <c r="Y18" s="276"/>
      <c r="Z18" s="758"/>
      <c r="AA18" s="758"/>
      <c r="AB18" s="758"/>
      <c r="AC18" s="758"/>
      <c r="AD18" s="758"/>
      <c r="AE18" s="758"/>
      <c r="AF18" s="758"/>
      <c r="AG18" s="278"/>
      <c r="AH18" s="44"/>
      <c r="AI18" s="44"/>
      <c r="AL18" s="34">
        <v>10</v>
      </c>
      <c r="AM18" s="273">
        <v>3</v>
      </c>
    </row>
    <row r="19" spans="1:39">
      <c r="A19" s="47"/>
      <c r="B19" s="44"/>
      <c r="C19" s="46" t="s">
        <v>1465</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3">
        <v>3</v>
      </c>
    </row>
    <row r="20" spans="1:39">
      <c r="A20" s="47"/>
      <c r="B20" s="44"/>
      <c r="C20" s="46" t="s">
        <v>1466</v>
      </c>
      <c r="D20" s="43"/>
      <c r="E20" s="43"/>
      <c r="F20" s="45"/>
      <c r="G20" s="43"/>
      <c r="H20" s="43"/>
      <c r="I20" s="43"/>
      <c r="J20" s="43"/>
      <c r="K20" s="43"/>
      <c r="L20" s="43"/>
      <c r="M20" s="258"/>
      <c r="N20" s="258"/>
      <c r="O20" s="258"/>
      <c r="P20" s="258"/>
      <c r="Q20" s="258"/>
      <c r="R20" s="258"/>
      <c r="S20" s="258"/>
      <c r="T20" s="43"/>
      <c r="U20" s="44"/>
      <c r="V20" s="45"/>
      <c r="W20" s="44"/>
      <c r="X20" s="43"/>
      <c r="Y20" s="44"/>
      <c r="Z20" s="289"/>
      <c r="AA20" s="289"/>
      <c r="AB20" s="289"/>
      <c r="AC20" s="289"/>
      <c r="AD20" s="289"/>
      <c r="AE20" s="289"/>
      <c r="AF20" s="289"/>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3">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470</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471</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1"/>
      <c r="V29" s="271"/>
      <c r="W29" s="271"/>
      <c r="X29" s="271"/>
      <c r="Y29" s="271"/>
      <c r="Z29" s="279"/>
      <c r="AA29" s="279"/>
      <c r="AB29" s="279"/>
      <c r="AC29" s="279"/>
      <c r="AD29" s="279"/>
      <c r="AE29" s="279"/>
      <c r="AF29" s="279"/>
      <c r="AG29" s="271"/>
    </row>
    <row r="30" spans="1:39">
      <c r="A30" s="35"/>
      <c r="B30" s="45"/>
      <c r="C30" s="44"/>
      <c r="D30" s="114"/>
      <c r="E30" s="114"/>
      <c r="G30" s="114"/>
      <c r="H30" s="114"/>
      <c r="I30" s="114"/>
      <c r="J30" s="114"/>
      <c r="K30" s="114"/>
      <c r="L30" s="114"/>
      <c r="M30" s="760"/>
      <c r="N30" s="760"/>
      <c r="O30" s="760"/>
      <c r="P30" s="760"/>
      <c r="Q30" s="760"/>
      <c r="R30" s="760"/>
      <c r="S30" s="760"/>
      <c r="T30" s="43" t="s">
        <v>114</v>
      </c>
      <c r="U30" s="271"/>
      <c r="V30" s="277"/>
      <c r="W30" s="271"/>
      <c r="X30" s="278"/>
      <c r="Y30" s="271"/>
      <c r="Z30" s="758"/>
      <c r="AA30" s="758"/>
      <c r="AB30" s="758"/>
      <c r="AC30" s="758"/>
      <c r="AD30" s="758"/>
      <c r="AE30" s="758"/>
      <c r="AF30" s="758"/>
      <c r="AG30" s="278"/>
      <c r="AK30" s="170">
        <v>6</v>
      </c>
    </row>
    <row r="31" spans="1:39">
      <c r="A31" s="35"/>
      <c r="B31" s="45" t="s">
        <v>116</v>
      </c>
      <c r="C31" s="44"/>
      <c r="D31" s="114"/>
      <c r="E31" s="114"/>
      <c r="G31" s="114"/>
      <c r="H31" s="114"/>
      <c r="I31" s="114"/>
      <c r="J31" s="114"/>
      <c r="K31" s="114"/>
      <c r="L31" s="114"/>
      <c r="M31" s="50"/>
      <c r="N31" s="50"/>
      <c r="O31" s="50"/>
      <c r="P31" s="50"/>
      <c r="Q31" s="50"/>
      <c r="R31" s="50"/>
      <c r="S31" s="50"/>
      <c r="U31" s="271"/>
      <c r="V31" s="271"/>
      <c r="W31" s="271"/>
      <c r="X31" s="271"/>
      <c r="Y31" s="271"/>
      <c r="Z31" s="280"/>
      <c r="AA31" s="280"/>
      <c r="AB31" s="280"/>
      <c r="AC31" s="280"/>
      <c r="AD31" s="280"/>
      <c r="AE31" s="280"/>
      <c r="AF31" s="280"/>
      <c r="AG31" s="271"/>
      <c r="AK31" s="265"/>
    </row>
    <row r="32" spans="1:39">
      <c r="A32" s="35"/>
      <c r="B32" s="45"/>
      <c r="C32" s="44"/>
      <c r="D32" s="114"/>
      <c r="E32" s="114"/>
      <c r="G32" s="114"/>
      <c r="H32" s="114"/>
      <c r="I32" s="114"/>
      <c r="J32" s="114"/>
      <c r="K32" s="114"/>
      <c r="L32" s="114"/>
      <c r="M32" s="760"/>
      <c r="N32" s="760"/>
      <c r="O32" s="760"/>
      <c r="P32" s="760"/>
      <c r="Q32" s="760"/>
      <c r="R32" s="760"/>
      <c r="S32" s="760"/>
      <c r="T32" s="43" t="s">
        <v>114</v>
      </c>
      <c r="U32" s="271"/>
      <c r="V32" s="277"/>
      <c r="W32" s="271"/>
      <c r="X32" s="278"/>
      <c r="Y32" s="271"/>
      <c r="Z32" s="758"/>
      <c r="AA32" s="758"/>
      <c r="AB32" s="758"/>
      <c r="AC32" s="758"/>
      <c r="AD32" s="758"/>
      <c r="AE32" s="758"/>
      <c r="AF32" s="758"/>
      <c r="AG32" s="278"/>
      <c r="AK32" s="170">
        <v>2</v>
      </c>
    </row>
    <row r="33" spans="1:37">
      <c r="A33" s="35"/>
      <c r="B33" s="45" t="s">
        <v>117</v>
      </c>
      <c r="C33" s="113"/>
      <c r="D33" s="114"/>
      <c r="E33" s="114"/>
      <c r="G33" s="114"/>
      <c r="H33" s="114"/>
      <c r="I33" s="114"/>
      <c r="J33" s="114"/>
      <c r="K33" s="114"/>
      <c r="L33" s="114"/>
      <c r="M33" s="50"/>
      <c r="N33" s="50"/>
      <c r="O33" s="50"/>
      <c r="P33" s="50"/>
      <c r="Q33" s="50"/>
      <c r="R33" s="50"/>
      <c r="S33" s="50"/>
      <c r="U33" s="271"/>
      <c r="V33" s="271"/>
      <c r="W33" s="271"/>
      <c r="X33" s="271"/>
      <c r="Y33" s="271"/>
      <c r="Z33" s="280"/>
      <c r="AA33" s="280"/>
      <c r="AB33" s="280"/>
      <c r="AC33" s="280"/>
      <c r="AD33" s="280"/>
      <c r="AE33" s="280"/>
      <c r="AF33" s="280"/>
      <c r="AG33" s="271"/>
      <c r="AK33" s="265"/>
    </row>
    <row r="34" spans="1:37">
      <c r="A34" s="35"/>
      <c r="C34" s="113"/>
      <c r="D34" s="114"/>
      <c r="E34" s="114"/>
      <c r="G34" s="114"/>
      <c r="H34" s="114"/>
      <c r="I34" s="114"/>
      <c r="J34" s="114"/>
      <c r="K34" s="114"/>
      <c r="L34" s="114"/>
      <c r="M34" s="760"/>
      <c r="N34" s="760"/>
      <c r="O34" s="760"/>
      <c r="P34" s="760"/>
      <c r="Q34" s="760"/>
      <c r="R34" s="760"/>
      <c r="S34" s="760"/>
      <c r="T34" s="43" t="s">
        <v>114</v>
      </c>
      <c r="U34" s="271"/>
      <c r="V34" s="277"/>
      <c r="W34" s="271"/>
      <c r="X34" s="278"/>
      <c r="Y34" s="271"/>
      <c r="Z34" s="758"/>
      <c r="AA34" s="758"/>
      <c r="AB34" s="758"/>
      <c r="AC34" s="758"/>
      <c r="AD34" s="758"/>
      <c r="AE34" s="758"/>
      <c r="AF34" s="758"/>
      <c r="AG34" s="278"/>
      <c r="AK34" s="170">
        <v>28</v>
      </c>
    </row>
    <row r="35" spans="1:37">
      <c r="A35" s="35"/>
      <c r="B35" s="45" t="s">
        <v>472</v>
      </c>
      <c r="C35" s="113"/>
      <c r="D35" s="114"/>
      <c r="E35" s="114"/>
      <c r="G35" s="114"/>
      <c r="H35" s="114"/>
      <c r="I35" s="114"/>
      <c r="J35" s="114"/>
      <c r="K35" s="114"/>
      <c r="L35" s="114"/>
      <c r="M35" s="51"/>
      <c r="N35" s="51"/>
      <c r="O35" s="51"/>
      <c r="P35" s="51"/>
      <c r="Q35" s="51"/>
      <c r="R35" s="51"/>
      <c r="S35" s="51"/>
      <c r="T35" s="43"/>
      <c r="U35" s="278"/>
      <c r="V35" s="278"/>
      <c r="W35" s="278"/>
      <c r="X35" s="278"/>
      <c r="Y35" s="278"/>
      <c r="Z35" s="281"/>
      <c r="AA35" s="281"/>
      <c r="AB35" s="281"/>
      <c r="AC35" s="281"/>
      <c r="AD35" s="281"/>
      <c r="AE35" s="281"/>
      <c r="AF35" s="281"/>
      <c r="AG35" s="278"/>
      <c r="AK35" s="265"/>
    </row>
    <row r="36" spans="1:37">
      <c r="A36" s="35"/>
      <c r="C36" s="113"/>
      <c r="D36" s="114"/>
      <c r="E36" s="114"/>
      <c r="G36" s="114"/>
      <c r="H36" s="114"/>
      <c r="I36" s="114"/>
      <c r="J36" s="114"/>
      <c r="K36" s="114"/>
      <c r="L36" s="114"/>
      <c r="M36" s="760"/>
      <c r="N36" s="760"/>
      <c r="O36" s="760"/>
      <c r="P36" s="760"/>
      <c r="Q36" s="760"/>
      <c r="R36" s="760"/>
      <c r="S36" s="760"/>
      <c r="T36" s="43" t="s">
        <v>114</v>
      </c>
      <c r="U36" s="276"/>
      <c r="V36" s="277"/>
      <c r="W36" s="276"/>
      <c r="X36" s="278"/>
      <c r="Y36" s="276"/>
      <c r="Z36" s="758"/>
      <c r="AA36" s="758"/>
      <c r="AB36" s="758"/>
      <c r="AC36" s="758"/>
      <c r="AD36" s="758"/>
      <c r="AE36" s="758"/>
      <c r="AF36" s="758"/>
      <c r="AG36" s="278"/>
      <c r="AK36" s="170">
        <v>7</v>
      </c>
    </row>
    <row r="37" spans="1:37">
      <c r="A37" s="35"/>
      <c r="B37" s="45" t="s">
        <v>473</v>
      </c>
      <c r="C37" s="44"/>
      <c r="D37" s="114"/>
      <c r="E37" s="114"/>
      <c r="G37" s="114"/>
      <c r="H37" s="114"/>
      <c r="I37" s="114"/>
      <c r="J37" s="114"/>
      <c r="K37" s="114"/>
      <c r="L37" s="114"/>
      <c r="M37" s="51"/>
      <c r="N37" s="51"/>
      <c r="O37" s="51"/>
      <c r="P37" s="51"/>
      <c r="Q37" s="51"/>
      <c r="R37" s="51"/>
      <c r="S37" s="51"/>
      <c r="T37" s="43"/>
      <c r="U37" s="278"/>
      <c r="V37" s="278"/>
      <c r="W37" s="278"/>
      <c r="X37" s="278"/>
      <c r="Y37" s="278"/>
      <c r="Z37" s="281"/>
      <c r="AA37" s="281"/>
      <c r="AB37" s="281"/>
      <c r="AC37" s="281"/>
      <c r="AD37" s="281"/>
      <c r="AE37" s="281"/>
      <c r="AF37" s="281"/>
      <c r="AG37" s="278"/>
      <c r="AK37" s="265"/>
    </row>
    <row r="38" spans="1:37">
      <c r="A38" s="35"/>
      <c r="B38" s="45"/>
      <c r="C38" s="44"/>
      <c r="D38" s="114"/>
      <c r="E38" s="114"/>
      <c r="G38" s="114"/>
      <c r="H38" s="114"/>
      <c r="I38" s="114"/>
      <c r="J38" s="114"/>
      <c r="K38" s="114"/>
      <c r="L38" s="114"/>
      <c r="M38" s="760"/>
      <c r="N38" s="760"/>
      <c r="O38" s="760"/>
      <c r="P38" s="760"/>
      <c r="Q38" s="760"/>
      <c r="R38" s="760"/>
      <c r="S38" s="760"/>
      <c r="T38" s="43" t="s">
        <v>114</v>
      </c>
      <c r="U38" s="276"/>
      <c r="V38" s="277"/>
      <c r="W38" s="276"/>
      <c r="X38" s="278"/>
      <c r="Y38" s="276"/>
      <c r="Z38" s="758"/>
      <c r="AA38" s="758"/>
      <c r="AB38" s="758"/>
      <c r="AC38" s="758"/>
      <c r="AD38" s="758"/>
      <c r="AE38" s="758"/>
      <c r="AF38" s="758"/>
      <c r="AG38" s="278"/>
      <c r="AK38" s="170">
        <v>10</v>
      </c>
    </row>
    <row r="39" spans="1:37">
      <c r="A39" s="35"/>
      <c r="B39" s="45" t="s">
        <v>474</v>
      </c>
      <c r="C39" s="44"/>
      <c r="D39" s="114"/>
      <c r="E39" s="114"/>
      <c r="G39" s="114"/>
      <c r="H39" s="114"/>
      <c r="I39" s="114"/>
      <c r="J39" s="114"/>
      <c r="K39" s="114"/>
      <c r="L39" s="114"/>
      <c r="M39" s="50"/>
      <c r="N39" s="50"/>
      <c r="O39" s="50"/>
      <c r="P39" s="50"/>
      <c r="Q39" s="50"/>
      <c r="R39" s="50"/>
      <c r="S39" s="50"/>
      <c r="U39" s="271"/>
      <c r="V39" s="271"/>
      <c r="W39" s="271"/>
      <c r="X39" s="271"/>
      <c r="Y39" s="271"/>
      <c r="Z39" s="280"/>
      <c r="AA39" s="280"/>
      <c r="AB39" s="280"/>
      <c r="AC39" s="280"/>
      <c r="AD39" s="280"/>
      <c r="AE39" s="280"/>
      <c r="AF39" s="280"/>
      <c r="AG39" s="271"/>
      <c r="AK39" s="265"/>
    </row>
    <row r="40" spans="1:37">
      <c r="A40" s="35"/>
      <c r="C40" s="113"/>
      <c r="D40" s="114"/>
      <c r="E40" s="114"/>
      <c r="G40" s="114"/>
      <c r="H40" s="114"/>
      <c r="I40" s="114"/>
      <c r="J40" s="114"/>
      <c r="K40" s="114"/>
      <c r="L40" s="114"/>
      <c r="M40" s="760"/>
      <c r="N40" s="760"/>
      <c r="O40" s="760"/>
      <c r="P40" s="760"/>
      <c r="Q40" s="760"/>
      <c r="R40" s="760"/>
      <c r="S40" s="760"/>
      <c r="T40" s="43" t="s">
        <v>114</v>
      </c>
      <c r="U40" s="271"/>
      <c r="V40" s="277"/>
      <c r="W40" s="271"/>
      <c r="X40" s="278"/>
      <c r="Y40" s="271"/>
      <c r="Z40" s="758"/>
      <c r="AA40" s="758"/>
      <c r="AB40" s="758"/>
      <c r="AC40" s="758"/>
      <c r="AD40" s="758"/>
      <c r="AE40" s="758"/>
      <c r="AF40" s="758"/>
      <c r="AG40" s="278"/>
      <c r="AK40" s="170">
        <v>2</v>
      </c>
    </row>
    <row r="41" spans="1:37">
      <c r="A41" s="35"/>
      <c r="B41" s="45" t="s">
        <v>475</v>
      </c>
      <c r="C41" s="113"/>
      <c r="D41" s="114"/>
      <c r="E41" s="114"/>
      <c r="G41" s="114"/>
      <c r="H41" s="114"/>
      <c r="I41" s="114"/>
      <c r="J41" s="114"/>
      <c r="K41" s="114"/>
      <c r="L41" s="114"/>
      <c r="M41" s="50"/>
      <c r="N41" s="50"/>
      <c r="O41" s="50"/>
      <c r="P41" s="50"/>
      <c r="Q41" s="50"/>
      <c r="R41" s="50"/>
      <c r="S41" s="50"/>
      <c r="U41" s="271"/>
      <c r="V41" s="271"/>
      <c r="W41" s="271"/>
      <c r="X41" s="271"/>
      <c r="Y41" s="271"/>
      <c r="Z41" s="280"/>
      <c r="AA41" s="280"/>
      <c r="AB41" s="280"/>
      <c r="AC41" s="280"/>
      <c r="AD41" s="280"/>
      <c r="AE41" s="280"/>
      <c r="AF41" s="280"/>
      <c r="AG41" s="271"/>
      <c r="AK41" s="265"/>
    </row>
    <row r="42" spans="1:37">
      <c r="A42" s="35"/>
      <c r="C42" s="113"/>
      <c r="D42" s="114"/>
      <c r="E42" s="114"/>
      <c r="G42" s="114"/>
      <c r="H42" s="114"/>
      <c r="I42" s="114"/>
      <c r="J42" s="114"/>
      <c r="K42" s="114"/>
      <c r="L42" s="114"/>
      <c r="M42" s="760"/>
      <c r="N42" s="760"/>
      <c r="O42" s="760"/>
      <c r="P42" s="760"/>
      <c r="Q42" s="760"/>
      <c r="R42" s="760"/>
      <c r="S42" s="760"/>
      <c r="T42" s="43" t="s">
        <v>114</v>
      </c>
      <c r="U42" s="271"/>
      <c r="V42" s="277"/>
      <c r="W42" s="271"/>
      <c r="X42" s="278"/>
      <c r="Y42" s="271"/>
      <c r="Z42" s="758"/>
      <c r="AA42" s="758"/>
      <c r="AB42" s="758"/>
      <c r="AC42" s="758"/>
      <c r="AD42" s="758"/>
      <c r="AE42" s="758"/>
      <c r="AF42" s="758"/>
      <c r="AG42" s="278"/>
      <c r="AK42" s="170">
        <v>41</v>
      </c>
    </row>
    <row r="43" spans="1:37">
      <c r="A43" s="35"/>
      <c r="B43" s="45" t="s">
        <v>476</v>
      </c>
      <c r="C43" s="113"/>
      <c r="D43" s="114"/>
      <c r="E43" s="114"/>
      <c r="G43" s="114"/>
      <c r="H43" s="114"/>
      <c r="I43" s="114"/>
      <c r="J43" s="114"/>
      <c r="K43" s="114"/>
      <c r="L43" s="114"/>
      <c r="M43" s="51"/>
      <c r="N43" s="51"/>
      <c r="O43" s="51"/>
      <c r="P43" s="51"/>
      <c r="Q43" s="51"/>
      <c r="R43" s="51"/>
      <c r="S43" s="51"/>
      <c r="T43" s="43"/>
      <c r="U43" s="278"/>
      <c r="V43" s="278"/>
      <c r="W43" s="278"/>
      <c r="X43" s="278"/>
      <c r="Y43" s="278"/>
      <c r="Z43" s="281"/>
      <c r="AA43" s="281"/>
      <c r="AB43" s="281"/>
      <c r="AC43" s="281"/>
      <c r="AD43" s="281"/>
      <c r="AE43" s="281"/>
      <c r="AF43" s="281"/>
      <c r="AG43" s="278"/>
      <c r="AK43" s="265"/>
    </row>
    <row r="44" spans="1:37">
      <c r="A44" s="35"/>
      <c r="C44" s="113"/>
      <c r="D44" s="114"/>
      <c r="E44" s="114"/>
      <c r="G44" s="114"/>
      <c r="H44" s="114"/>
      <c r="I44" s="114"/>
      <c r="J44" s="114"/>
      <c r="K44" s="114"/>
      <c r="L44" s="114"/>
      <c r="M44" s="760"/>
      <c r="N44" s="760"/>
      <c r="O44" s="760"/>
      <c r="P44" s="760"/>
      <c r="Q44" s="760"/>
      <c r="R44" s="760"/>
      <c r="S44" s="760"/>
      <c r="T44" s="43" t="s">
        <v>114</v>
      </c>
      <c r="U44" s="276"/>
      <c r="V44" s="277"/>
      <c r="W44" s="276"/>
      <c r="X44" s="278"/>
      <c r="Y44" s="276"/>
      <c r="Z44" s="758"/>
      <c r="AA44" s="758"/>
      <c r="AB44" s="758"/>
      <c r="AC44" s="758"/>
      <c r="AD44" s="758"/>
      <c r="AE44" s="758"/>
      <c r="AF44" s="758"/>
      <c r="AG44" s="278"/>
      <c r="AK44" s="170">
        <v>10</v>
      </c>
    </row>
    <row r="45" spans="1:37">
      <c r="A45" s="35"/>
      <c r="C45" s="41" t="s">
        <v>477</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2"/>
      <c r="W50" s="282"/>
      <c r="X50" s="282"/>
      <c r="Y50" s="282"/>
      <c r="Z50" s="282"/>
      <c r="AA50" s="282"/>
      <c r="AB50" s="282"/>
      <c r="AC50" s="282"/>
      <c r="AD50" s="282"/>
      <c r="AE50" s="282"/>
      <c r="AF50" s="282"/>
      <c r="AG50" s="282"/>
    </row>
    <row r="51" spans="1:39">
      <c r="A51" s="35"/>
      <c r="C51" s="113"/>
      <c r="D51" s="114"/>
      <c r="E51" s="114"/>
      <c r="G51" s="114"/>
      <c r="H51" s="114"/>
      <c r="I51" s="114"/>
      <c r="J51" s="114"/>
      <c r="K51" s="114"/>
      <c r="L51" s="114"/>
      <c r="M51" s="761">
        <f>SUM(M29:S44)</f>
        <v>0</v>
      </c>
      <c r="N51" s="761"/>
      <c r="O51" s="761"/>
      <c r="P51" s="761"/>
      <c r="Q51" s="761"/>
      <c r="R51" s="761"/>
      <c r="S51" s="761"/>
      <c r="T51" s="43" t="s">
        <v>114</v>
      </c>
      <c r="U51" s="44"/>
      <c r="V51" s="283"/>
      <c r="W51" s="279"/>
      <c r="X51" s="282"/>
      <c r="Y51" s="279"/>
      <c r="Z51" s="762"/>
      <c r="AA51" s="762"/>
      <c r="AB51" s="762"/>
      <c r="AC51" s="762"/>
      <c r="AD51" s="762"/>
      <c r="AE51" s="762"/>
      <c r="AF51" s="762"/>
      <c r="AG51" s="282"/>
    </row>
    <row r="52" spans="1:39">
      <c r="A52" s="35"/>
      <c r="B52" s="45" t="s">
        <v>128</v>
      </c>
      <c r="C52" s="113"/>
      <c r="D52" s="114"/>
      <c r="E52" s="114"/>
      <c r="G52" s="114"/>
      <c r="H52" s="114"/>
      <c r="I52" s="114"/>
      <c r="J52" s="114"/>
      <c r="K52" s="114"/>
      <c r="L52" s="114"/>
      <c r="M52" s="43"/>
      <c r="N52" s="43"/>
      <c r="O52" s="43"/>
      <c r="P52" s="43"/>
      <c r="Q52" s="43"/>
      <c r="R52" s="43"/>
      <c r="S52" s="43"/>
      <c r="T52" s="43"/>
      <c r="U52" s="43"/>
      <c r="V52" s="282"/>
      <c r="W52" s="282"/>
      <c r="X52" s="282"/>
      <c r="Y52" s="282"/>
      <c r="Z52" s="282"/>
      <c r="AA52" s="282"/>
      <c r="AB52" s="282"/>
      <c r="AC52" s="282"/>
      <c r="AD52" s="282"/>
      <c r="AE52" s="282"/>
      <c r="AF52" s="282"/>
      <c r="AG52" s="282"/>
    </row>
    <row r="53" spans="1:39">
      <c r="A53" s="35"/>
      <c r="C53" s="113"/>
      <c r="D53" s="114"/>
      <c r="E53" s="114"/>
      <c r="G53" s="114"/>
      <c r="H53" s="114"/>
      <c r="I53" s="114"/>
      <c r="J53" s="114"/>
      <c r="K53" s="114"/>
      <c r="L53" s="114"/>
      <c r="M53" s="761">
        <f>M30*AK30+M32*AK32+M34*AK34+M36*AK36+M38*AK38+M40*AK40+M42*AK42+M44*AK44</f>
        <v>0</v>
      </c>
      <c r="N53" s="761"/>
      <c r="O53" s="761"/>
      <c r="P53" s="761"/>
      <c r="Q53" s="761"/>
      <c r="R53" s="761"/>
      <c r="S53" s="761"/>
      <c r="T53" s="43" t="s">
        <v>129</v>
      </c>
      <c r="U53" s="44"/>
      <c r="V53" s="283"/>
      <c r="W53" s="279"/>
      <c r="X53" s="282"/>
      <c r="Y53" s="279"/>
      <c r="Z53" s="762"/>
      <c r="AA53" s="762"/>
      <c r="AB53" s="762"/>
      <c r="AC53" s="762"/>
      <c r="AD53" s="762"/>
      <c r="AE53" s="762"/>
      <c r="AF53" s="762"/>
      <c r="AG53" s="282"/>
    </row>
    <row r="54" spans="1:39">
      <c r="A54" s="35"/>
      <c r="C54" s="113"/>
      <c r="D54" s="114"/>
      <c r="E54" s="114"/>
      <c r="G54" s="114"/>
      <c r="H54" s="114"/>
      <c r="I54" s="114"/>
      <c r="J54" s="114"/>
      <c r="K54" s="114"/>
      <c r="L54" s="114"/>
      <c r="M54" s="114"/>
      <c r="N54" s="114"/>
      <c r="O54" s="114"/>
      <c r="P54" s="114"/>
      <c r="Q54" s="114"/>
      <c r="R54" s="114"/>
      <c r="S54" s="114"/>
      <c r="T54" s="114"/>
      <c r="U54" s="114"/>
      <c r="V54" s="284"/>
      <c r="W54" s="284"/>
      <c r="X54" s="284"/>
      <c r="Y54" s="284"/>
      <c r="Z54" s="284"/>
      <c r="AA54" s="284"/>
      <c r="AB54" s="284"/>
      <c r="AC54" s="284"/>
      <c r="AD54" s="284"/>
      <c r="AE54" s="284"/>
      <c r="AF54" s="284"/>
      <c r="AG54" s="284"/>
    </row>
    <row r="55" spans="1:39">
      <c r="A55" s="35"/>
      <c r="B55" s="45" t="s">
        <v>131</v>
      </c>
      <c r="C55" s="113"/>
      <c r="D55" s="114"/>
      <c r="E55" s="114"/>
      <c r="G55" s="114"/>
      <c r="H55" s="114"/>
      <c r="I55" s="114"/>
      <c r="J55" s="114"/>
      <c r="K55" s="114"/>
      <c r="L55" s="114"/>
      <c r="M55" s="43"/>
      <c r="N55" s="43"/>
      <c r="O55" s="43"/>
      <c r="P55" s="43"/>
      <c r="Q55" s="43"/>
      <c r="R55" s="43"/>
      <c r="S55" s="43"/>
      <c r="T55" s="43"/>
      <c r="U55" s="43"/>
      <c r="V55" s="282"/>
      <c r="W55" s="282"/>
      <c r="X55" s="282"/>
      <c r="Y55" s="282"/>
      <c r="Z55" s="282"/>
      <c r="AA55" s="282"/>
      <c r="AB55" s="282"/>
      <c r="AC55" s="282"/>
      <c r="AD55" s="282"/>
      <c r="AE55" s="282"/>
      <c r="AF55" s="282"/>
      <c r="AG55" s="282"/>
      <c r="AH55" s="43"/>
    </row>
    <row r="56" spans="1:39">
      <c r="A56" s="35"/>
      <c r="B56" s="113"/>
      <c r="D56" s="114"/>
      <c r="E56" s="114"/>
      <c r="G56" s="114"/>
      <c r="H56" s="114"/>
      <c r="I56" s="114"/>
      <c r="J56" s="114"/>
      <c r="K56" s="114"/>
      <c r="L56" s="114"/>
      <c r="M56" s="560" t="e">
        <f>ROUNDDOWN(M53*10/M18,4)</f>
        <v>#DIV/0!</v>
      </c>
      <c r="N56" s="560"/>
      <c r="O56" s="560"/>
      <c r="P56" s="560"/>
      <c r="Q56" s="560"/>
      <c r="R56" s="560"/>
      <c r="S56" s="560"/>
      <c r="T56" s="43"/>
      <c r="U56" s="44"/>
      <c r="V56" s="283"/>
      <c r="W56" s="279"/>
      <c r="X56" s="282"/>
      <c r="Y56" s="279"/>
      <c r="Z56" s="763"/>
      <c r="AA56" s="763"/>
      <c r="AB56" s="763"/>
      <c r="AC56" s="763"/>
      <c r="AD56" s="763"/>
      <c r="AE56" s="763"/>
      <c r="AF56" s="763"/>
      <c r="AG56" s="282"/>
    </row>
    <row r="57" spans="1:39" s="294" customFormat="1" ht="19.5">
      <c r="A57" s="291"/>
      <c r="B57" s="41"/>
      <c r="C57" s="72" t="s">
        <v>1472</v>
      </c>
      <c r="D57" s="287"/>
      <c r="E57" s="287"/>
      <c r="F57" s="41"/>
      <c r="G57" s="287"/>
      <c r="H57" s="287"/>
      <c r="I57" s="287"/>
      <c r="J57" s="287"/>
      <c r="K57" s="287"/>
      <c r="L57" s="287"/>
      <c r="M57" s="287"/>
      <c r="N57" s="287"/>
      <c r="O57" s="287"/>
      <c r="P57" s="287"/>
      <c r="Q57" s="287"/>
      <c r="R57" s="287"/>
      <c r="S57" s="287"/>
      <c r="T57" s="287"/>
      <c r="U57" s="287"/>
      <c r="V57" s="287"/>
      <c r="W57" s="287"/>
      <c r="X57" s="295"/>
      <c r="Y57" s="296"/>
      <c r="Z57" s="297"/>
      <c r="AA57" s="297"/>
      <c r="AB57" s="297"/>
      <c r="AC57" s="297"/>
      <c r="AD57" s="297"/>
      <c r="AE57" s="297"/>
      <c r="AF57" s="297"/>
      <c r="AG57" s="295"/>
      <c r="AH57" s="72"/>
      <c r="AI57" s="72"/>
      <c r="AJ57" s="72"/>
      <c r="AK57" s="293"/>
      <c r="AL57" s="293"/>
      <c r="AM57" s="293"/>
    </row>
    <row r="58" spans="1:39" s="294" customFormat="1" ht="19.5">
      <c r="A58" s="291"/>
      <c r="B58" s="72"/>
      <c r="C58" s="41" t="s">
        <v>1468</v>
      </c>
      <c r="D58" s="287"/>
      <c r="E58" s="287"/>
      <c r="F58" s="72"/>
      <c r="G58" s="287"/>
      <c r="H58" s="287"/>
      <c r="I58" s="287"/>
      <c r="J58" s="287"/>
      <c r="K58" s="287"/>
      <c r="L58" s="287"/>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72"/>
      <c r="AJ58" s="72"/>
      <c r="AK58" s="293"/>
      <c r="AL58" s="293"/>
      <c r="AM58" s="293"/>
    </row>
    <row r="59" spans="1:39" s="294" customFormat="1" ht="19.5">
      <c r="A59" s="291"/>
      <c r="B59" s="72"/>
      <c r="C59" s="41" t="s">
        <v>1469</v>
      </c>
      <c r="D59" s="287"/>
      <c r="E59" s="287"/>
      <c r="F59" s="72"/>
      <c r="G59" s="287"/>
      <c r="H59" s="287"/>
      <c r="I59" s="287"/>
      <c r="J59" s="287"/>
      <c r="K59" s="287"/>
      <c r="L59" s="287"/>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72"/>
      <c r="AJ59" s="72"/>
      <c r="AK59" s="293"/>
      <c r="AL59" s="293"/>
      <c r="AM59" s="293"/>
    </row>
    <row r="60" spans="1:39" s="294" customFormat="1" ht="19.5">
      <c r="A60" s="291"/>
      <c r="B60" s="72"/>
      <c r="C60" s="41" t="s">
        <v>1470</v>
      </c>
      <c r="D60" s="287"/>
      <c r="E60" s="287"/>
      <c r="F60" s="72"/>
      <c r="G60" s="287"/>
      <c r="H60" s="287"/>
      <c r="I60" s="287"/>
      <c r="J60" s="287"/>
      <c r="K60" s="287"/>
      <c r="L60" s="287"/>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72"/>
      <c r="AJ60" s="72"/>
      <c r="AK60" s="293"/>
      <c r="AL60" s="293"/>
      <c r="AM60" s="293"/>
    </row>
    <row r="61" spans="1:39" s="294" customFormat="1" ht="19.5">
      <c r="A61" s="291"/>
      <c r="B61" s="41"/>
      <c r="C61" s="72" t="s">
        <v>1471</v>
      </c>
      <c r="D61" s="287"/>
      <c r="E61" s="287"/>
      <c r="F61" s="41"/>
      <c r="G61" s="287"/>
      <c r="H61" s="287"/>
      <c r="I61" s="287"/>
      <c r="J61" s="287"/>
      <c r="K61" s="287"/>
      <c r="L61" s="287"/>
      <c r="M61" s="287"/>
      <c r="N61" s="287"/>
      <c r="O61" s="287"/>
      <c r="P61" s="287"/>
      <c r="Q61" s="287"/>
      <c r="R61" s="287"/>
      <c r="S61" s="287"/>
      <c r="T61" s="287"/>
      <c r="U61" s="287"/>
      <c r="V61" s="287"/>
      <c r="W61" s="287"/>
      <c r="X61" s="295"/>
      <c r="Y61" s="296"/>
      <c r="Z61" s="297"/>
      <c r="AA61" s="297"/>
      <c r="AB61" s="297"/>
      <c r="AC61" s="297"/>
      <c r="AD61" s="297"/>
      <c r="AE61" s="297"/>
      <c r="AF61" s="297"/>
      <c r="AG61" s="295"/>
      <c r="AH61" s="72"/>
      <c r="AI61" s="72"/>
      <c r="AJ61" s="72"/>
      <c r="AK61" s="293"/>
      <c r="AL61" s="293"/>
      <c r="AM61" s="293"/>
    </row>
    <row r="62" spans="1:39">
      <c r="A62" s="35"/>
      <c r="B62" s="285"/>
      <c r="D62" s="286"/>
      <c r="E62" s="286"/>
      <c r="F62" s="285"/>
      <c r="G62" s="286"/>
      <c r="H62" s="286"/>
      <c r="I62" s="286"/>
      <c r="J62" s="286"/>
      <c r="K62" s="286"/>
      <c r="L62" s="286"/>
      <c r="M62" s="290"/>
      <c r="N62" s="290"/>
      <c r="O62" s="290"/>
      <c r="P62" s="290"/>
      <c r="Q62" s="290"/>
      <c r="R62" s="290"/>
      <c r="S62" s="290"/>
      <c r="T62" s="43"/>
      <c r="U62" s="44"/>
      <c r="V62" s="283"/>
      <c r="W62" s="279"/>
      <c r="X62" s="282"/>
      <c r="Y62" s="279"/>
      <c r="Z62" s="288"/>
      <c r="AA62" s="288"/>
      <c r="AB62" s="288"/>
      <c r="AC62" s="288"/>
      <c r="AD62" s="288"/>
      <c r="AE62" s="288"/>
      <c r="AF62" s="288"/>
      <c r="AG62" s="282"/>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1481</v>
      </c>
    </row>
    <row r="66" spans="1:2">
      <c r="A66" s="34" t="s">
        <v>174</v>
      </c>
    </row>
    <row r="67" spans="1:2">
      <c r="B67" s="34" t="s">
        <v>175</v>
      </c>
    </row>
    <row r="68" spans="1:2">
      <c r="A68" s="34" t="s">
        <v>1482</v>
      </c>
    </row>
    <row r="69" spans="1:2">
      <c r="A69" s="34" t="s">
        <v>176</v>
      </c>
    </row>
    <row r="70" spans="1:2">
      <c r="A70" s="34" t="s">
        <v>177</v>
      </c>
    </row>
    <row r="71" spans="1:2">
      <c r="A71" s="34" t="s">
        <v>178</v>
      </c>
    </row>
    <row r="72" spans="1:2">
      <c r="A72" s="34" t="s">
        <v>1483</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1484</v>
      </c>
    </row>
    <row r="84" spans="1:1">
      <c r="A84" s="34" t="s">
        <v>189</v>
      </c>
    </row>
    <row r="85" spans="1:1">
      <c r="A85" s="34" t="s">
        <v>190</v>
      </c>
    </row>
    <row r="86" spans="1:1">
      <c r="A86" s="34" t="s">
        <v>1485</v>
      </c>
    </row>
    <row r="87" spans="1:1">
      <c r="A87" s="34" t="s">
        <v>191</v>
      </c>
    </row>
    <row r="88" spans="1:1">
      <c r="A88" s="34" t="s">
        <v>192</v>
      </c>
    </row>
    <row r="89" spans="1:1">
      <c r="A89" s="34" t="s">
        <v>1486</v>
      </c>
    </row>
    <row r="90" spans="1:1">
      <c r="A90" s="34" t="s">
        <v>193</v>
      </c>
    </row>
    <row r="91" spans="1:1">
      <c r="A91" s="34" t="s">
        <v>1487</v>
      </c>
    </row>
    <row r="92" spans="1:1">
      <c r="A92" s="34" t="s">
        <v>194</v>
      </c>
    </row>
    <row r="93" spans="1:1">
      <c r="A93" s="34" t="s">
        <v>195</v>
      </c>
    </row>
    <row r="94" spans="1:1">
      <c r="A94" s="34" t="s">
        <v>196</v>
      </c>
    </row>
    <row r="95" spans="1:1">
      <c r="A95" s="34" t="s">
        <v>197</v>
      </c>
    </row>
    <row r="96" spans="1:1">
      <c r="A96" s="34" t="s">
        <v>1488</v>
      </c>
    </row>
    <row r="97" spans="1:6">
      <c r="A97" s="34" t="s">
        <v>198</v>
      </c>
    </row>
    <row r="98" spans="1:6">
      <c r="A98" s="34" t="s">
        <v>1489</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478</v>
      </c>
      <c r="B1" s="186" t="s">
        <v>479</v>
      </c>
      <c r="C1" s="186" t="s">
        <v>480</v>
      </c>
      <c r="D1" s="186" t="s">
        <v>481</v>
      </c>
      <c r="E1" s="186" t="s">
        <v>482</v>
      </c>
      <c r="F1" s="186" t="s">
        <v>483</v>
      </c>
      <c r="G1" s="186" t="s">
        <v>484</v>
      </c>
      <c r="H1" s="186" t="s">
        <v>485</v>
      </c>
      <c r="I1" s="186" t="s">
        <v>486</v>
      </c>
      <c r="J1" s="186" t="s">
        <v>487</v>
      </c>
      <c r="K1" s="186" t="s">
        <v>488</v>
      </c>
      <c r="L1" s="186" t="s">
        <v>489</v>
      </c>
      <c r="M1" s="186" t="s">
        <v>490</v>
      </c>
      <c r="N1" s="186" t="s">
        <v>491</v>
      </c>
      <c r="O1" s="186" t="s">
        <v>492</v>
      </c>
      <c r="P1" s="186" t="s">
        <v>493</v>
      </c>
      <c r="Q1" s="186" t="s">
        <v>494</v>
      </c>
      <c r="R1" s="186" t="s">
        <v>495</v>
      </c>
      <c r="S1" s="186" t="s">
        <v>496</v>
      </c>
      <c r="T1" s="186" t="s">
        <v>497</v>
      </c>
      <c r="U1" s="186" t="s">
        <v>498</v>
      </c>
      <c r="V1" s="186" t="s">
        <v>499</v>
      </c>
      <c r="W1" s="186" t="s">
        <v>500</v>
      </c>
      <c r="X1" s="186" t="s">
        <v>501</v>
      </c>
      <c r="Y1" s="186" t="s">
        <v>502</v>
      </c>
      <c r="Z1" s="186" t="s">
        <v>503</v>
      </c>
      <c r="AA1" s="186" t="s">
        <v>504</v>
      </c>
      <c r="AB1" s="186" t="s">
        <v>505</v>
      </c>
      <c r="AC1" s="186" t="s">
        <v>506</v>
      </c>
      <c r="AD1" s="186" t="s">
        <v>507</v>
      </c>
      <c r="AE1" s="186" t="s">
        <v>508</v>
      </c>
      <c r="AF1" s="186" t="s">
        <v>509</v>
      </c>
      <c r="AG1" s="186" t="s">
        <v>510</v>
      </c>
      <c r="AH1" s="186" t="s">
        <v>511</v>
      </c>
      <c r="AI1" s="186" t="s">
        <v>512</v>
      </c>
      <c r="AJ1" s="186" t="s">
        <v>513</v>
      </c>
      <c r="AK1" s="186" t="s">
        <v>514</v>
      </c>
      <c r="AL1" s="186" t="s">
        <v>515</v>
      </c>
      <c r="AM1" s="186" t="s">
        <v>516</v>
      </c>
      <c r="AN1" s="186" t="s">
        <v>517</v>
      </c>
      <c r="AO1" s="186" t="s">
        <v>518</v>
      </c>
      <c r="AP1" s="186" t="s">
        <v>519</v>
      </c>
      <c r="AQ1" s="186" t="s">
        <v>520</v>
      </c>
      <c r="AR1" s="186" t="s">
        <v>521</v>
      </c>
      <c r="AS1" s="186" t="s">
        <v>522</v>
      </c>
      <c r="AT1" s="186" t="s">
        <v>523</v>
      </c>
      <c r="AU1" s="186" t="s">
        <v>524</v>
      </c>
      <c r="AV1" s="186" t="s">
        <v>525</v>
      </c>
      <c r="AW1" s="186" t="s">
        <v>526</v>
      </c>
      <c r="AX1" s="186" t="s">
        <v>527</v>
      </c>
      <c r="AY1" s="186" t="s">
        <v>528</v>
      </c>
      <c r="AZ1" s="186" t="s">
        <v>529</v>
      </c>
      <c r="BA1" s="186" t="s">
        <v>530</v>
      </c>
      <c r="BB1" s="186" t="s">
        <v>531</v>
      </c>
      <c r="BC1" s="186" t="s">
        <v>532</v>
      </c>
      <c r="BD1" s="186" t="s">
        <v>533</v>
      </c>
      <c r="BE1" s="186" t="s">
        <v>534</v>
      </c>
      <c r="BF1" s="186" t="s">
        <v>535</v>
      </c>
      <c r="BG1" s="186" t="s">
        <v>536</v>
      </c>
      <c r="BH1" s="186" t="s">
        <v>537</v>
      </c>
      <c r="BI1" s="186" t="s">
        <v>538</v>
      </c>
      <c r="BJ1" s="186" t="s">
        <v>539</v>
      </c>
      <c r="BK1" s="186" t="s">
        <v>540</v>
      </c>
      <c r="BL1" s="186" t="s">
        <v>541</v>
      </c>
      <c r="BM1" s="186" t="s">
        <v>542</v>
      </c>
      <c r="BN1" s="186" t="s">
        <v>543</v>
      </c>
      <c r="BO1" s="186" t="s">
        <v>544</v>
      </c>
      <c r="BP1" s="186" t="s">
        <v>545</v>
      </c>
      <c r="BQ1" s="186" t="s">
        <v>546</v>
      </c>
      <c r="BR1" s="186" t="s">
        <v>547</v>
      </c>
      <c r="BS1" s="186" t="s">
        <v>548</v>
      </c>
      <c r="BT1" s="186" t="s">
        <v>549</v>
      </c>
      <c r="BU1" s="186" t="s">
        <v>550</v>
      </c>
      <c r="BV1" s="186" t="s">
        <v>551</v>
      </c>
      <c r="BW1" s="186" t="s">
        <v>552</v>
      </c>
      <c r="BX1" s="186" t="s">
        <v>553</v>
      </c>
      <c r="BY1" s="186" t="s">
        <v>554</v>
      </c>
      <c r="BZ1" s="186" t="s">
        <v>555</v>
      </c>
      <c r="CA1" s="186" t="s">
        <v>556</v>
      </c>
      <c r="CB1" s="186" t="s">
        <v>557</v>
      </c>
      <c r="CC1" s="186" t="s">
        <v>558</v>
      </c>
      <c r="CD1" s="186" t="s">
        <v>559</v>
      </c>
      <c r="CE1" s="186" t="s">
        <v>560</v>
      </c>
      <c r="CF1" s="186" t="s">
        <v>561</v>
      </c>
      <c r="CG1" s="186" t="s">
        <v>562</v>
      </c>
      <c r="CH1" s="186" t="s">
        <v>563</v>
      </c>
      <c r="CI1" s="186" t="s">
        <v>564</v>
      </c>
      <c r="CJ1" s="186" t="s">
        <v>565</v>
      </c>
      <c r="CK1" s="186" t="s">
        <v>566</v>
      </c>
      <c r="CL1" s="186" t="s">
        <v>567</v>
      </c>
      <c r="CM1" s="186" t="s">
        <v>568</v>
      </c>
      <c r="CN1" s="186" t="s">
        <v>569</v>
      </c>
      <c r="CO1" s="186" t="s">
        <v>570</v>
      </c>
      <c r="CP1" s="186" t="s">
        <v>571</v>
      </c>
      <c r="CQ1" s="186" t="s">
        <v>572</v>
      </c>
      <c r="CR1" s="186" t="s">
        <v>573</v>
      </c>
      <c r="CS1" s="186" t="s">
        <v>574</v>
      </c>
      <c r="CT1" s="186" t="s">
        <v>575</v>
      </c>
      <c r="CU1" s="186" t="s">
        <v>576</v>
      </c>
      <c r="CV1" s="186" t="s">
        <v>577</v>
      </c>
      <c r="CW1" s="186" t="s">
        <v>578</v>
      </c>
      <c r="CX1" s="186" t="s">
        <v>579</v>
      </c>
      <c r="CY1" s="186" t="s">
        <v>580</v>
      </c>
      <c r="CZ1" s="186" t="s">
        <v>581</v>
      </c>
      <c r="DA1" s="186" t="s">
        <v>582</v>
      </c>
      <c r="DB1" s="186" t="s">
        <v>583</v>
      </c>
      <c r="DC1" s="186" t="s">
        <v>584</v>
      </c>
      <c r="DD1" s="186" t="s">
        <v>585</v>
      </c>
      <c r="DE1" s="186" t="s">
        <v>586</v>
      </c>
      <c r="DF1" s="186" t="s">
        <v>587</v>
      </c>
      <c r="DG1" s="186" t="s">
        <v>588</v>
      </c>
      <c r="DH1" s="186" t="s">
        <v>589</v>
      </c>
      <c r="DI1" s="186" t="s">
        <v>590</v>
      </c>
      <c r="DJ1" s="186" t="s">
        <v>591</v>
      </c>
      <c r="DK1" s="186" t="s">
        <v>592</v>
      </c>
      <c r="DL1" s="186" t="s">
        <v>593</v>
      </c>
      <c r="DM1" s="186" t="s">
        <v>594</v>
      </c>
      <c r="DN1" s="186" t="s">
        <v>595</v>
      </c>
      <c r="DO1" s="186" t="s">
        <v>596</v>
      </c>
      <c r="DP1" s="186" t="s">
        <v>597</v>
      </c>
      <c r="DQ1" s="186" t="s">
        <v>598</v>
      </c>
      <c r="DR1" s="186" t="s">
        <v>599</v>
      </c>
      <c r="DS1" s="186" t="s">
        <v>600</v>
      </c>
      <c r="DT1" s="186" t="s">
        <v>601</v>
      </c>
      <c r="DU1" s="186" t="s">
        <v>602</v>
      </c>
      <c r="DV1" s="186" t="s">
        <v>603</v>
      </c>
      <c r="DW1" s="186" t="s">
        <v>604</v>
      </c>
      <c r="DX1" s="186" t="s">
        <v>605</v>
      </c>
      <c r="DY1" s="186" t="s">
        <v>606</v>
      </c>
      <c r="DZ1" s="186" t="s">
        <v>607</v>
      </c>
      <c r="EA1" s="186" t="s">
        <v>608</v>
      </c>
      <c r="EB1" s="186" t="s">
        <v>609</v>
      </c>
      <c r="EC1" s="186" t="s">
        <v>610</v>
      </c>
      <c r="ED1" s="186" t="s">
        <v>611</v>
      </c>
      <c r="EE1" s="186" t="s">
        <v>612</v>
      </c>
      <c r="EF1" s="186" t="s">
        <v>613</v>
      </c>
      <c r="EG1" s="186" t="s">
        <v>614</v>
      </c>
      <c r="EH1" s="186" t="s">
        <v>615</v>
      </c>
      <c r="EI1" s="186" t="s">
        <v>616</v>
      </c>
      <c r="EJ1" s="186" t="s">
        <v>617</v>
      </c>
      <c r="EK1" s="186" t="s">
        <v>618</v>
      </c>
      <c r="EL1" s="186" t="s">
        <v>619</v>
      </c>
      <c r="EM1" s="186" t="s">
        <v>620</v>
      </c>
      <c r="EN1" s="186" t="s">
        <v>621</v>
      </c>
      <c r="EO1" s="186" t="s">
        <v>622</v>
      </c>
      <c r="EP1" s="186" t="s">
        <v>623</v>
      </c>
      <c r="EQ1" s="186" t="s">
        <v>624</v>
      </c>
      <c r="ER1" s="186" t="s">
        <v>625</v>
      </c>
      <c r="ES1" s="186" t="s">
        <v>626</v>
      </c>
      <c r="ET1" s="186" t="s">
        <v>627</v>
      </c>
      <c r="EU1" s="186" t="s">
        <v>628</v>
      </c>
      <c r="EV1" s="186" t="s">
        <v>629</v>
      </c>
      <c r="EW1" s="186" t="s">
        <v>630</v>
      </c>
      <c r="EX1" s="186" t="s">
        <v>631</v>
      </c>
      <c r="EY1" s="186" t="s">
        <v>632</v>
      </c>
      <c r="EZ1" s="186" t="s">
        <v>633</v>
      </c>
      <c r="FA1" s="186" t="s">
        <v>634</v>
      </c>
      <c r="FB1" s="186" t="s">
        <v>635</v>
      </c>
      <c r="FC1" s="186" t="s">
        <v>636</v>
      </c>
      <c r="FD1" s="186" t="s">
        <v>637</v>
      </c>
      <c r="FE1" s="186" t="s">
        <v>638</v>
      </c>
      <c r="FF1" s="186" t="s">
        <v>639</v>
      </c>
      <c r="FG1" s="186" t="s">
        <v>640</v>
      </c>
      <c r="FH1" s="186" t="s">
        <v>641</v>
      </c>
      <c r="FI1" s="186" t="s">
        <v>642</v>
      </c>
      <c r="FJ1" s="186" t="s">
        <v>643</v>
      </c>
      <c r="FK1" s="186" t="s">
        <v>644</v>
      </c>
      <c r="FL1" s="186" t="s">
        <v>645</v>
      </c>
      <c r="FM1" s="186" t="s">
        <v>646</v>
      </c>
      <c r="FN1" s="186" t="s">
        <v>647</v>
      </c>
      <c r="FO1" s="186" t="s">
        <v>648</v>
      </c>
      <c r="FP1" s="186" t="s">
        <v>649</v>
      </c>
      <c r="FQ1" s="186" t="s">
        <v>650</v>
      </c>
      <c r="FR1" s="186" t="s">
        <v>651</v>
      </c>
      <c r="FS1" s="186" t="s">
        <v>652</v>
      </c>
      <c r="FT1" s="186" t="s">
        <v>653</v>
      </c>
      <c r="FU1" s="186" t="s">
        <v>654</v>
      </c>
      <c r="FV1" s="186" t="s">
        <v>655</v>
      </c>
      <c r="FW1" s="186" t="s">
        <v>656</v>
      </c>
      <c r="FX1" s="186" t="s">
        <v>657</v>
      </c>
      <c r="FY1" s="186" t="s">
        <v>658</v>
      </c>
      <c r="FZ1" s="186" t="s">
        <v>659</v>
      </c>
      <c r="GA1" s="186" t="s">
        <v>660</v>
      </c>
      <c r="GB1" s="186" t="s">
        <v>661</v>
      </c>
      <c r="GC1" s="186" t="s">
        <v>662</v>
      </c>
      <c r="GD1" s="186" t="s">
        <v>663</v>
      </c>
      <c r="GE1" s="186" t="s">
        <v>664</v>
      </c>
      <c r="GF1" s="186" t="s">
        <v>665</v>
      </c>
      <c r="GG1" s="186" t="s">
        <v>666</v>
      </c>
      <c r="GH1" s="186" t="s">
        <v>667</v>
      </c>
      <c r="GI1" s="186" t="s">
        <v>668</v>
      </c>
      <c r="GJ1" s="186" t="s">
        <v>669</v>
      </c>
      <c r="GK1" s="186" t="s">
        <v>670</v>
      </c>
      <c r="GL1" s="186" t="s">
        <v>671</v>
      </c>
      <c r="GM1" s="186" t="s">
        <v>672</v>
      </c>
      <c r="GN1" s="186" t="s">
        <v>673</v>
      </c>
      <c r="GO1" s="186" t="s">
        <v>674</v>
      </c>
      <c r="GP1" s="186" t="s">
        <v>675</v>
      </c>
      <c r="GQ1" s="186" t="s">
        <v>676</v>
      </c>
      <c r="GR1" s="186" t="s">
        <v>677</v>
      </c>
      <c r="GS1" s="186" t="s">
        <v>678</v>
      </c>
      <c r="GT1" s="186" t="s">
        <v>679</v>
      </c>
      <c r="GU1" s="186" t="s">
        <v>680</v>
      </c>
      <c r="GV1" s="186" t="s">
        <v>681</v>
      </c>
      <c r="GW1" s="186" t="s">
        <v>682</v>
      </c>
      <c r="GX1" s="186" t="s">
        <v>683</v>
      </c>
      <c r="GY1" s="186" t="s">
        <v>684</v>
      </c>
      <c r="GZ1" s="186" t="s">
        <v>685</v>
      </c>
      <c r="HA1" s="186" t="s">
        <v>686</v>
      </c>
      <c r="HB1" s="186" t="s">
        <v>687</v>
      </c>
      <c r="HC1" s="186" t="s">
        <v>688</v>
      </c>
      <c r="HD1" s="186" t="s">
        <v>689</v>
      </c>
      <c r="HE1" s="186" t="s">
        <v>690</v>
      </c>
      <c r="HF1" s="186" t="s">
        <v>691</v>
      </c>
      <c r="HG1" s="186" t="s">
        <v>692</v>
      </c>
      <c r="HH1" s="186" t="s">
        <v>693</v>
      </c>
      <c r="HI1" s="186" t="s">
        <v>694</v>
      </c>
      <c r="HJ1" s="186" t="s">
        <v>695</v>
      </c>
      <c r="HK1" s="186" t="s">
        <v>696</v>
      </c>
      <c r="HL1" s="186" t="s">
        <v>697</v>
      </c>
      <c r="HM1" s="186" t="s">
        <v>698</v>
      </c>
      <c r="HN1" s="186" t="s">
        <v>699</v>
      </c>
      <c r="HO1" s="186" t="s">
        <v>700</v>
      </c>
      <c r="HP1" s="186" t="s">
        <v>701</v>
      </c>
      <c r="HQ1" s="186" t="s">
        <v>702</v>
      </c>
      <c r="HR1" s="186" t="s">
        <v>703</v>
      </c>
      <c r="HS1" s="186" t="s">
        <v>704</v>
      </c>
      <c r="HT1" s="186" t="s">
        <v>705</v>
      </c>
      <c r="HU1" s="186" t="s">
        <v>706</v>
      </c>
      <c r="HV1" s="186" t="s">
        <v>707</v>
      </c>
      <c r="HW1" s="186" t="s">
        <v>708</v>
      </c>
      <c r="HX1" s="186" t="s">
        <v>709</v>
      </c>
      <c r="HY1" s="186" t="s">
        <v>710</v>
      </c>
      <c r="HZ1" s="186" t="s">
        <v>711</v>
      </c>
      <c r="IA1" s="186" t="s">
        <v>712</v>
      </c>
      <c r="IB1" s="186" t="s">
        <v>713</v>
      </c>
      <c r="IC1" s="186" t="s">
        <v>714</v>
      </c>
      <c r="ID1" s="186" t="s">
        <v>715</v>
      </c>
      <c r="IE1" s="186" t="s">
        <v>716</v>
      </c>
      <c r="IF1" s="186" t="s">
        <v>717</v>
      </c>
      <c r="IG1" s="186" t="s">
        <v>718</v>
      </c>
      <c r="IH1" s="186" t="s">
        <v>719</v>
      </c>
      <c r="II1" s="186" t="s">
        <v>720</v>
      </c>
      <c r="IJ1" s="186" t="s">
        <v>721</v>
      </c>
      <c r="IK1" s="186" t="s">
        <v>722</v>
      </c>
      <c r="IL1" s="186" t="s">
        <v>723</v>
      </c>
      <c r="IM1" s="186" t="s">
        <v>724</v>
      </c>
      <c r="IN1" s="186" t="s">
        <v>725</v>
      </c>
      <c r="IO1" s="186" t="s">
        <v>726</v>
      </c>
      <c r="IP1" s="186" t="s">
        <v>727</v>
      </c>
      <c r="IQ1" s="186" t="s">
        <v>728</v>
      </c>
      <c r="IR1" s="186" t="s">
        <v>729</v>
      </c>
      <c r="IS1" s="186" t="s">
        <v>730</v>
      </c>
      <c r="IT1" s="186" t="s">
        <v>731</v>
      </c>
      <c r="IU1" s="186" t="s">
        <v>732</v>
      </c>
      <c r="IV1" s="186" t="s">
        <v>733</v>
      </c>
      <c r="IW1" s="186" t="s">
        <v>734</v>
      </c>
      <c r="IX1" s="186" t="s">
        <v>735</v>
      </c>
      <c r="IY1" s="186" t="s">
        <v>736</v>
      </c>
      <c r="IZ1" s="186" t="s">
        <v>737</v>
      </c>
      <c r="JA1" s="186" t="s">
        <v>738</v>
      </c>
      <c r="JB1" s="186" t="s">
        <v>739</v>
      </c>
      <c r="JC1" s="186" t="s">
        <v>740</v>
      </c>
      <c r="JD1" s="186" t="s">
        <v>741</v>
      </c>
      <c r="JE1" s="186" t="s">
        <v>742</v>
      </c>
      <c r="JF1" s="186" t="s">
        <v>743</v>
      </c>
      <c r="JG1" s="186" t="s">
        <v>744</v>
      </c>
      <c r="JH1" s="186" t="s">
        <v>745</v>
      </c>
      <c r="JI1" s="186" t="s">
        <v>746</v>
      </c>
      <c r="JJ1" s="186" t="s">
        <v>747</v>
      </c>
      <c r="JK1" s="186" t="s">
        <v>748</v>
      </c>
      <c r="JL1" s="186" t="s">
        <v>749</v>
      </c>
      <c r="JM1" s="186" t="s">
        <v>750</v>
      </c>
      <c r="JN1" s="186" t="s">
        <v>751</v>
      </c>
      <c r="JO1" s="186" t="s">
        <v>752</v>
      </c>
      <c r="JP1" s="186" t="s">
        <v>753</v>
      </c>
      <c r="JQ1" s="186" t="s">
        <v>754</v>
      </c>
      <c r="JR1" s="186" t="s">
        <v>755</v>
      </c>
      <c r="JS1" s="186" t="s">
        <v>756</v>
      </c>
      <c r="JT1" s="186" t="s">
        <v>757</v>
      </c>
      <c r="JU1" s="186" t="s">
        <v>758</v>
      </c>
      <c r="JV1" s="186" t="s">
        <v>759</v>
      </c>
      <c r="JW1" s="186" t="s">
        <v>760</v>
      </c>
      <c r="JX1" s="186" t="s">
        <v>761</v>
      </c>
      <c r="JY1" s="186" t="s">
        <v>762</v>
      </c>
      <c r="JZ1" s="186" t="s">
        <v>763</v>
      </c>
      <c r="KA1" s="186" t="s">
        <v>764</v>
      </c>
      <c r="KB1" s="186" t="s">
        <v>765</v>
      </c>
      <c r="KC1" s="186" t="s">
        <v>766</v>
      </c>
      <c r="KD1" s="186" t="s">
        <v>767</v>
      </c>
      <c r="KE1" s="186" t="s">
        <v>768</v>
      </c>
      <c r="KF1" s="186" t="s">
        <v>769</v>
      </c>
      <c r="KG1" s="186" t="s">
        <v>770</v>
      </c>
      <c r="KH1" s="186" t="s">
        <v>771</v>
      </c>
      <c r="KI1" s="186" t="s">
        <v>772</v>
      </c>
      <c r="KJ1" s="186" t="s">
        <v>773</v>
      </c>
      <c r="KK1" s="186" t="s">
        <v>774</v>
      </c>
      <c r="KL1" s="186" t="s">
        <v>775</v>
      </c>
      <c r="KM1" s="186" t="s">
        <v>776</v>
      </c>
      <c r="KN1" s="186" t="s">
        <v>777</v>
      </c>
      <c r="KO1" s="186" t="s">
        <v>778</v>
      </c>
      <c r="KP1" s="186" t="s">
        <v>779</v>
      </c>
      <c r="KQ1" s="186" t="s">
        <v>780</v>
      </c>
      <c r="KR1" s="186" t="s">
        <v>781</v>
      </c>
      <c r="KS1" s="186" t="s">
        <v>782</v>
      </c>
      <c r="KT1" s="186" t="s">
        <v>783</v>
      </c>
      <c r="KU1" s="186" t="s">
        <v>784</v>
      </c>
      <c r="KV1" s="186" t="s">
        <v>785</v>
      </c>
      <c r="KW1" s="186" t="s">
        <v>786</v>
      </c>
      <c r="KX1" s="186" t="s">
        <v>787</v>
      </c>
      <c r="KY1" s="186" t="s">
        <v>788</v>
      </c>
      <c r="KZ1" s="186" t="s">
        <v>789</v>
      </c>
      <c r="LA1" s="186" t="s">
        <v>790</v>
      </c>
      <c r="LB1" s="186" t="s">
        <v>791</v>
      </c>
      <c r="LC1" s="186" t="s">
        <v>792</v>
      </c>
      <c r="LD1" s="186" t="s">
        <v>793</v>
      </c>
      <c r="LE1" s="186" t="s">
        <v>794</v>
      </c>
      <c r="LF1" s="186" t="s">
        <v>795</v>
      </c>
      <c r="LG1" s="186" t="s">
        <v>796</v>
      </c>
      <c r="LH1" s="186" t="s">
        <v>797</v>
      </c>
      <c r="LI1" s="186" t="s">
        <v>798</v>
      </c>
      <c r="LJ1" s="186" t="s">
        <v>799</v>
      </c>
      <c r="LK1" s="186" t="s">
        <v>800</v>
      </c>
      <c r="LL1" s="186" t="s">
        <v>801</v>
      </c>
      <c r="LM1" s="186" t="s">
        <v>802</v>
      </c>
      <c r="LN1" s="186" t="s">
        <v>803</v>
      </c>
      <c r="LO1" s="186" t="s">
        <v>804</v>
      </c>
      <c r="LP1" s="186" t="s">
        <v>805</v>
      </c>
      <c r="LQ1" s="186" t="s">
        <v>806</v>
      </c>
      <c r="LR1" s="186" t="s">
        <v>807</v>
      </c>
      <c r="LS1" s="186" t="s">
        <v>808</v>
      </c>
      <c r="LT1" s="186" t="s">
        <v>809</v>
      </c>
      <c r="LU1" s="186" t="s">
        <v>810</v>
      </c>
      <c r="LV1" s="186" t="s">
        <v>811</v>
      </c>
      <c r="LW1" s="186" t="s">
        <v>812</v>
      </c>
      <c r="LX1" s="186" t="s">
        <v>813</v>
      </c>
      <c r="LY1" s="186" t="s">
        <v>814</v>
      </c>
      <c r="LZ1" s="186" t="s">
        <v>815</v>
      </c>
      <c r="MA1" s="186" t="s">
        <v>816</v>
      </c>
      <c r="MB1" s="186" t="s">
        <v>817</v>
      </c>
      <c r="MC1" s="186" t="s">
        <v>818</v>
      </c>
      <c r="MD1" s="186" t="s">
        <v>819</v>
      </c>
      <c r="ME1" s="186" t="s">
        <v>820</v>
      </c>
      <c r="MF1" s="186" t="s">
        <v>821</v>
      </c>
      <c r="MG1" s="186" t="s">
        <v>822</v>
      </c>
      <c r="MH1" s="186" t="s">
        <v>823</v>
      </c>
      <c r="MI1" s="186" t="s">
        <v>824</v>
      </c>
      <c r="MJ1" s="186" t="s">
        <v>825</v>
      </c>
      <c r="MK1" s="186" t="s">
        <v>826</v>
      </c>
      <c r="ML1" s="186" t="s">
        <v>827</v>
      </c>
      <c r="MM1" s="186" t="s">
        <v>828</v>
      </c>
      <c r="MN1" s="186" t="s">
        <v>829</v>
      </c>
      <c r="MO1" s="186" t="s">
        <v>830</v>
      </c>
      <c r="MP1" s="186" t="s">
        <v>831</v>
      </c>
      <c r="MQ1" s="186" t="s">
        <v>832</v>
      </c>
      <c r="MR1" s="186" t="s">
        <v>833</v>
      </c>
      <c r="MS1" s="186" t="s">
        <v>834</v>
      </c>
      <c r="MT1" s="186" t="s">
        <v>835</v>
      </c>
      <c r="MU1" s="186" t="s">
        <v>836</v>
      </c>
      <c r="MV1" s="186" t="s">
        <v>837</v>
      </c>
      <c r="MW1" s="186" t="s">
        <v>838</v>
      </c>
      <c r="MX1" s="186" t="s">
        <v>839</v>
      </c>
      <c r="MY1" s="186" t="s">
        <v>840</v>
      </c>
      <c r="MZ1" s="186" t="s">
        <v>841</v>
      </c>
      <c r="NA1" s="186" t="s">
        <v>842</v>
      </c>
      <c r="NB1" s="186" t="s">
        <v>843</v>
      </c>
      <c r="NC1" s="186" t="s">
        <v>844</v>
      </c>
      <c r="ND1" s="186" t="s">
        <v>845</v>
      </c>
      <c r="NE1" s="186" t="s">
        <v>846</v>
      </c>
      <c r="NF1" s="186" t="s">
        <v>847</v>
      </c>
      <c r="NG1" s="186" t="s">
        <v>848</v>
      </c>
      <c r="NH1" s="186" t="s">
        <v>849</v>
      </c>
      <c r="NI1" s="186" t="s">
        <v>850</v>
      </c>
      <c r="NJ1" s="186" t="s">
        <v>851</v>
      </c>
      <c r="NK1" s="186" t="s">
        <v>852</v>
      </c>
      <c r="NL1" s="186" t="s">
        <v>853</v>
      </c>
      <c r="NM1" s="186" t="s">
        <v>854</v>
      </c>
      <c r="NN1" s="186" t="s">
        <v>855</v>
      </c>
      <c r="NO1" s="186" t="s">
        <v>856</v>
      </c>
      <c r="NP1" s="186" t="s">
        <v>857</v>
      </c>
      <c r="NQ1" s="186" t="s">
        <v>858</v>
      </c>
      <c r="NR1" s="186" t="s">
        <v>859</v>
      </c>
      <c r="NS1" s="186" t="s">
        <v>860</v>
      </c>
      <c r="NT1" s="186" t="s">
        <v>861</v>
      </c>
      <c r="NU1" s="186" t="s">
        <v>862</v>
      </c>
      <c r="NV1" s="186" t="s">
        <v>863</v>
      </c>
      <c r="NW1" s="186" t="s">
        <v>864</v>
      </c>
      <c r="NX1" s="186" t="s">
        <v>865</v>
      </c>
      <c r="NY1" s="186" t="s">
        <v>866</v>
      </c>
      <c r="NZ1" s="186" t="s">
        <v>867</v>
      </c>
      <c r="OA1" s="186" t="s">
        <v>868</v>
      </c>
      <c r="OB1" s="186" t="s">
        <v>869</v>
      </c>
      <c r="OC1" s="186" t="s">
        <v>870</v>
      </c>
      <c r="OD1" s="186" t="s">
        <v>871</v>
      </c>
      <c r="OE1" s="186" t="s">
        <v>872</v>
      </c>
      <c r="OF1" s="186" t="s">
        <v>873</v>
      </c>
      <c r="OG1" s="186" t="s">
        <v>874</v>
      </c>
      <c r="OH1" s="186" t="s">
        <v>875</v>
      </c>
      <c r="OI1" s="186" t="s">
        <v>876</v>
      </c>
      <c r="OJ1" s="186" t="s">
        <v>877</v>
      </c>
      <c r="OK1" s="186" t="s">
        <v>878</v>
      </c>
      <c r="OL1" s="186" t="s">
        <v>879</v>
      </c>
      <c r="OM1" s="186" t="s">
        <v>880</v>
      </c>
      <c r="ON1" s="186" t="s">
        <v>881</v>
      </c>
      <c r="OO1" s="186" t="s">
        <v>882</v>
      </c>
      <c r="OP1" s="186" t="s">
        <v>883</v>
      </c>
      <c r="OQ1" s="186" t="s">
        <v>884</v>
      </c>
      <c r="OR1" s="186" t="s">
        <v>885</v>
      </c>
      <c r="OS1" s="186" t="s">
        <v>886</v>
      </c>
      <c r="OT1" s="186" t="s">
        <v>887</v>
      </c>
      <c r="OU1" s="186" t="s">
        <v>888</v>
      </c>
      <c r="OV1" s="186" t="s">
        <v>889</v>
      </c>
      <c r="OW1" s="186" t="s">
        <v>890</v>
      </c>
      <c r="OX1" s="186" t="s">
        <v>891</v>
      </c>
      <c r="OY1" s="186" t="s">
        <v>892</v>
      </c>
      <c r="OZ1" s="186" t="s">
        <v>893</v>
      </c>
      <c r="PA1" s="186" t="s">
        <v>894</v>
      </c>
      <c r="PB1" s="186" t="s">
        <v>895</v>
      </c>
      <c r="PC1" s="186" t="s">
        <v>896</v>
      </c>
      <c r="PD1" s="186" t="s">
        <v>897</v>
      </c>
      <c r="PE1" s="186" t="s">
        <v>898</v>
      </c>
      <c r="PF1" s="186" t="s">
        <v>899</v>
      </c>
      <c r="PG1" s="186" t="s">
        <v>900</v>
      </c>
      <c r="PH1" s="186" t="s">
        <v>901</v>
      </c>
      <c r="PI1" s="186" t="s">
        <v>902</v>
      </c>
      <c r="PJ1" s="186" t="s">
        <v>903</v>
      </c>
      <c r="PK1" s="186" t="s">
        <v>904</v>
      </c>
      <c r="PL1" s="186" t="s">
        <v>905</v>
      </c>
      <c r="PM1" s="186" t="s">
        <v>906</v>
      </c>
      <c r="PN1" s="186" t="s">
        <v>907</v>
      </c>
      <c r="PO1" s="186" t="s">
        <v>908</v>
      </c>
      <c r="PP1" s="186" t="s">
        <v>909</v>
      </c>
      <c r="PQ1" s="186" t="s">
        <v>910</v>
      </c>
      <c r="PR1" s="186" t="s">
        <v>911</v>
      </c>
      <c r="PS1" s="186" t="s">
        <v>912</v>
      </c>
      <c r="PT1" s="186" t="s">
        <v>913</v>
      </c>
      <c r="PU1" s="186" t="s">
        <v>914</v>
      </c>
      <c r="PV1" s="186" t="s">
        <v>915</v>
      </c>
      <c r="PW1" s="186" t="s">
        <v>916</v>
      </c>
      <c r="PX1" s="186" t="s">
        <v>917</v>
      </c>
      <c r="PY1" s="186" t="s">
        <v>918</v>
      </c>
      <c r="PZ1" s="186" t="s">
        <v>919</v>
      </c>
      <c r="QA1" s="186" t="s">
        <v>920</v>
      </c>
      <c r="QB1" s="186" t="s">
        <v>921</v>
      </c>
      <c r="QC1" s="186" t="s">
        <v>922</v>
      </c>
      <c r="QD1" s="186" t="s">
        <v>923</v>
      </c>
      <c r="QE1" s="186" t="s">
        <v>924</v>
      </c>
      <c r="QF1" s="186" t="s">
        <v>925</v>
      </c>
      <c r="QG1" s="186" t="s">
        <v>926</v>
      </c>
      <c r="QH1" s="186" t="s">
        <v>927</v>
      </c>
      <c r="QI1" s="186" t="s">
        <v>928</v>
      </c>
      <c r="QJ1" s="186" t="s">
        <v>929</v>
      </c>
      <c r="QK1" s="186" t="s">
        <v>930</v>
      </c>
      <c r="QL1" s="186" t="s">
        <v>931</v>
      </c>
      <c r="QM1" s="186" t="s">
        <v>932</v>
      </c>
      <c r="QN1" s="186" t="s">
        <v>933</v>
      </c>
      <c r="QO1" s="186" t="s">
        <v>934</v>
      </c>
      <c r="QP1" s="186" t="s">
        <v>935</v>
      </c>
      <c r="QQ1" s="186" t="s">
        <v>936</v>
      </c>
      <c r="QR1" s="186" t="s">
        <v>937</v>
      </c>
      <c r="QS1" s="186" t="s">
        <v>938</v>
      </c>
      <c r="QT1" s="186" t="s">
        <v>939</v>
      </c>
      <c r="QU1" s="186" t="s">
        <v>940</v>
      </c>
      <c r="QV1" s="186" t="s">
        <v>941</v>
      </c>
      <c r="QW1" s="186" t="s">
        <v>942</v>
      </c>
      <c r="QX1" s="186" t="s">
        <v>943</v>
      </c>
      <c r="QY1" s="186" t="s">
        <v>944</v>
      </c>
      <c r="QZ1" s="186" t="s">
        <v>945</v>
      </c>
      <c r="RA1" s="186" t="s">
        <v>946</v>
      </c>
      <c r="RB1" s="186" t="s">
        <v>947</v>
      </c>
      <c r="RC1" s="186" t="s">
        <v>948</v>
      </c>
      <c r="RD1" s="186" t="s">
        <v>949</v>
      </c>
      <c r="RE1" s="186" t="s">
        <v>950</v>
      </c>
      <c r="RF1" s="186" t="s">
        <v>951</v>
      </c>
      <c r="RG1" s="186" t="s">
        <v>952</v>
      </c>
      <c r="RH1" s="186" t="s">
        <v>953</v>
      </c>
      <c r="RI1" s="186" t="s">
        <v>954</v>
      </c>
      <c r="RJ1" s="186" t="s">
        <v>955</v>
      </c>
      <c r="RK1" s="186" t="s">
        <v>956</v>
      </c>
      <c r="RL1" s="186" t="s">
        <v>957</v>
      </c>
      <c r="RM1" s="186" t="s">
        <v>958</v>
      </c>
      <c r="RN1" s="186" t="s">
        <v>959</v>
      </c>
      <c r="RO1" s="186" t="s">
        <v>960</v>
      </c>
      <c r="RP1" s="186" t="s">
        <v>961</v>
      </c>
      <c r="RQ1" s="186" t="s">
        <v>962</v>
      </c>
      <c r="RR1" s="186" t="s">
        <v>963</v>
      </c>
      <c r="RS1" s="186" t="s">
        <v>964</v>
      </c>
      <c r="RT1" s="186" t="s">
        <v>965</v>
      </c>
      <c r="RU1" s="186" t="s">
        <v>966</v>
      </c>
      <c r="RV1" s="186" t="s">
        <v>967</v>
      </c>
      <c r="RW1" s="186" t="s">
        <v>968</v>
      </c>
      <c r="RX1" s="186" t="s">
        <v>969</v>
      </c>
      <c r="RY1" s="186" t="s">
        <v>970</v>
      </c>
      <c r="RZ1" s="186" t="s">
        <v>971</v>
      </c>
      <c r="SA1" s="186" t="s">
        <v>972</v>
      </c>
      <c r="SB1" s="186" t="s">
        <v>973</v>
      </c>
      <c r="SC1" s="186" t="s">
        <v>974</v>
      </c>
      <c r="SD1" s="186" t="s">
        <v>975</v>
      </c>
      <c r="SE1" s="186" t="s">
        <v>976</v>
      </c>
      <c r="SF1" s="186" t="s">
        <v>977</v>
      </c>
      <c r="SG1" s="186" t="s">
        <v>978</v>
      </c>
      <c r="SH1" s="186" t="s">
        <v>979</v>
      </c>
      <c r="SI1" s="186" t="s">
        <v>980</v>
      </c>
      <c r="SJ1" s="186" t="s">
        <v>981</v>
      </c>
      <c r="SK1" s="186" t="s">
        <v>982</v>
      </c>
      <c r="SL1" s="186" t="s">
        <v>983</v>
      </c>
      <c r="SM1" s="186" t="s">
        <v>984</v>
      </c>
      <c r="SN1" s="186" t="s">
        <v>985</v>
      </c>
      <c r="SO1" s="186" t="s">
        <v>986</v>
      </c>
      <c r="SP1" s="186" t="s">
        <v>987</v>
      </c>
      <c r="SQ1" s="186" t="s">
        <v>988</v>
      </c>
      <c r="SR1" s="186" t="s">
        <v>989</v>
      </c>
      <c r="SS1" s="186" t="s">
        <v>990</v>
      </c>
      <c r="ST1" s="186" t="s">
        <v>991</v>
      </c>
      <c r="SU1" s="186" t="s">
        <v>992</v>
      </c>
      <c r="SV1" s="186" t="s">
        <v>993</v>
      </c>
      <c r="SW1" s="186" t="s">
        <v>994</v>
      </c>
      <c r="SX1" s="186" t="s">
        <v>995</v>
      </c>
      <c r="SY1" s="186" t="s">
        <v>996</v>
      </c>
      <c r="SZ1" s="186" t="s">
        <v>997</v>
      </c>
      <c r="TA1" s="186" t="s">
        <v>998</v>
      </c>
      <c r="TB1" s="186" t="s">
        <v>999</v>
      </c>
      <c r="TC1" s="186" t="s">
        <v>1000</v>
      </c>
      <c r="TD1" s="186" t="s">
        <v>1001</v>
      </c>
      <c r="TE1" s="186" t="s">
        <v>1002</v>
      </c>
      <c r="TF1" s="186" t="s">
        <v>1003</v>
      </c>
      <c r="TG1" s="186" t="s">
        <v>1004</v>
      </c>
      <c r="TH1" s="186" t="s">
        <v>1005</v>
      </c>
      <c r="TI1" s="186" t="s">
        <v>1006</v>
      </c>
      <c r="TJ1" s="186" t="s">
        <v>1007</v>
      </c>
      <c r="TK1" s="186" t="s">
        <v>1008</v>
      </c>
      <c r="TL1" s="186" t="s">
        <v>1009</v>
      </c>
      <c r="TM1" s="186" t="s">
        <v>1010</v>
      </c>
      <c r="TN1" s="186" t="s">
        <v>1011</v>
      </c>
      <c r="TO1" s="186" t="s">
        <v>1012</v>
      </c>
      <c r="TP1" s="186" t="s">
        <v>1013</v>
      </c>
      <c r="TQ1" s="186" t="s">
        <v>1014</v>
      </c>
      <c r="TR1" s="186" t="s">
        <v>1015</v>
      </c>
      <c r="TS1" s="186" t="s">
        <v>1016</v>
      </c>
      <c r="TT1" s="186" t="s">
        <v>1017</v>
      </c>
      <c r="TU1" s="186" t="s">
        <v>1018</v>
      </c>
      <c r="TV1" s="186" t="s">
        <v>1019</v>
      </c>
      <c r="TW1" s="186" t="s">
        <v>1020</v>
      </c>
      <c r="TX1" s="186" t="s">
        <v>1021</v>
      </c>
      <c r="TY1" s="186" t="s">
        <v>1022</v>
      </c>
      <c r="TZ1" s="186" t="s">
        <v>1023</v>
      </c>
      <c r="UA1" s="186" t="s">
        <v>1024</v>
      </c>
      <c r="UB1" s="186" t="s">
        <v>1025</v>
      </c>
      <c r="UC1" s="186" t="s">
        <v>1026</v>
      </c>
      <c r="UD1" s="186" t="s">
        <v>1027</v>
      </c>
      <c r="UE1" s="186" t="s">
        <v>1028</v>
      </c>
      <c r="UF1" s="186" t="s">
        <v>1029</v>
      </c>
      <c r="UG1" s="186" t="s">
        <v>1030</v>
      </c>
      <c r="UH1" s="186" t="s">
        <v>1031</v>
      </c>
      <c r="UI1" s="186" t="s">
        <v>1032</v>
      </c>
      <c r="UJ1" s="186" t="s">
        <v>1033</v>
      </c>
      <c r="UK1" s="186" t="s">
        <v>1034</v>
      </c>
      <c r="UL1" s="186" t="s">
        <v>1035</v>
      </c>
      <c r="UM1" s="186" t="s">
        <v>1036</v>
      </c>
      <c r="UN1" s="186" t="s">
        <v>1037</v>
      </c>
      <c r="UO1" s="186" t="s">
        <v>1038</v>
      </c>
      <c r="UP1" s="186" t="s">
        <v>1039</v>
      </c>
      <c r="UQ1" s="186" t="s">
        <v>1040</v>
      </c>
      <c r="UR1" s="186" t="s">
        <v>1041</v>
      </c>
      <c r="US1" s="186" t="s">
        <v>1042</v>
      </c>
      <c r="UT1" s="186" t="s">
        <v>1043</v>
      </c>
      <c r="UU1" s="186" t="s">
        <v>1044</v>
      </c>
      <c r="UV1" s="186" t="s">
        <v>1045</v>
      </c>
      <c r="UW1" s="186" t="s">
        <v>1046</v>
      </c>
      <c r="UX1" s="186" t="s">
        <v>1047</v>
      </c>
      <c r="UY1" s="186" t="s">
        <v>1048</v>
      </c>
      <c r="UZ1" s="186" t="s">
        <v>1049</v>
      </c>
      <c r="VA1" s="186" t="s">
        <v>1050</v>
      </c>
      <c r="VB1" s="186" t="s">
        <v>1051</v>
      </c>
      <c r="VC1" s="186" t="s">
        <v>1052</v>
      </c>
      <c r="VD1" s="186" t="s">
        <v>1053</v>
      </c>
      <c r="VE1" s="186" t="s">
        <v>1054</v>
      </c>
      <c r="VF1" s="186" t="s">
        <v>1055</v>
      </c>
      <c r="VG1" s="186" t="s">
        <v>1056</v>
      </c>
      <c r="VH1" s="186" t="s">
        <v>1057</v>
      </c>
      <c r="VI1" s="186" t="s">
        <v>1058</v>
      </c>
      <c r="VJ1" s="186" t="s">
        <v>1059</v>
      </c>
      <c r="VK1" s="186" t="s">
        <v>1060</v>
      </c>
      <c r="VL1" s="186" t="s">
        <v>1061</v>
      </c>
      <c r="VM1" s="186" t="s">
        <v>1062</v>
      </c>
      <c r="VN1" s="186" t="s">
        <v>1063</v>
      </c>
      <c r="VO1" s="186" t="s">
        <v>1064</v>
      </c>
      <c r="VP1" s="186" t="s">
        <v>1065</v>
      </c>
      <c r="VQ1" s="186" t="s">
        <v>1066</v>
      </c>
      <c r="VR1" s="186" t="s">
        <v>1067</v>
      </c>
      <c r="VS1" s="186" t="s">
        <v>1068</v>
      </c>
      <c r="VT1" s="186" t="s">
        <v>1069</v>
      </c>
      <c r="VU1" s="186" t="s">
        <v>1070</v>
      </c>
      <c r="VV1" s="186" t="s">
        <v>1071</v>
      </c>
      <c r="VW1" s="186" t="s">
        <v>1072</v>
      </c>
      <c r="VX1" s="186" t="s">
        <v>1073</v>
      </c>
      <c r="VY1" s="186" t="s">
        <v>1074</v>
      </c>
      <c r="VZ1" s="186" t="s">
        <v>1075</v>
      </c>
      <c r="WA1" s="186" t="s">
        <v>1076</v>
      </c>
      <c r="WB1" s="186" t="s">
        <v>1077</v>
      </c>
      <c r="WC1" s="186" t="s">
        <v>1078</v>
      </c>
      <c r="WD1" s="186" t="s">
        <v>1079</v>
      </c>
      <c r="WE1" s="186" t="s">
        <v>1080</v>
      </c>
      <c r="WF1" s="186" t="s">
        <v>1081</v>
      </c>
      <c r="WG1" s="186" t="s">
        <v>1082</v>
      </c>
      <c r="WH1" s="186" t="s">
        <v>1083</v>
      </c>
      <c r="WI1" s="186" t="s">
        <v>1084</v>
      </c>
      <c r="WJ1" s="186" t="s">
        <v>1085</v>
      </c>
      <c r="WK1" s="186" t="s">
        <v>1086</v>
      </c>
      <c r="WL1" s="186" t="s">
        <v>1087</v>
      </c>
      <c r="WM1" s="186" t="s">
        <v>1088</v>
      </c>
      <c r="WN1" s="186" t="s">
        <v>1089</v>
      </c>
      <c r="WO1" s="186" t="s">
        <v>1090</v>
      </c>
      <c r="WP1" s="186" t="s">
        <v>1091</v>
      </c>
      <c r="WQ1" s="186" t="s">
        <v>1092</v>
      </c>
      <c r="WR1" s="186" t="s">
        <v>1093</v>
      </c>
      <c r="WS1" s="186" t="s">
        <v>1094</v>
      </c>
      <c r="WT1" s="186" t="s">
        <v>1095</v>
      </c>
      <c r="WU1" s="186" t="s">
        <v>1096</v>
      </c>
      <c r="WV1" s="186" t="s">
        <v>1097</v>
      </c>
      <c r="WW1" s="186" t="s">
        <v>1098</v>
      </c>
      <c r="WX1" s="186" t="s">
        <v>1099</v>
      </c>
      <c r="WY1" s="186" t="s">
        <v>1100</v>
      </c>
      <c r="WZ1" s="186" t="s">
        <v>1101</v>
      </c>
      <c r="XA1" s="186" t="s">
        <v>1102</v>
      </c>
      <c r="XB1" s="186" t="s">
        <v>1103</v>
      </c>
      <c r="XC1" s="186" t="s">
        <v>1104</v>
      </c>
      <c r="XD1" s="186" t="s">
        <v>1105</v>
      </c>
      <c r="XE1" s="186" t="s">
        <v>1106</v>
      </c>
      <c r="XF1" s="186" t="s">
        <v>1107</v>
      </c>
      <c r="XG1" s="186" t="s">
        <v>1108</v>
      </c>
      <c r="XH1" s="186" t="s">
        <v>1109</v>
      </c>
      <c r="XI1" s="186" t="s">
        <v>1110</v>
      </c>
      <c r="XJ1" s="186" t="s">
        <v>1111</v>
      </c>
      <c r="XK1" s="186" t="s">
        <v>1112</v>
      </c>
      <c r="XL1" s="186" t="s">
        <v>1113</v>
      </c>
      <c r="XM1" s="186" t="s">
        <v>1114</v>
      </c>
      <c r="XN1" s="186" t="s">
        <v>1115</v>
      </c>
      <c r="XO1" s="186" t="s">
        <v>1116</v>
      </c>
      <c r="XP1" s="186" t="s">
        <v>1117</v>
      </c>
      <c r="XQ1" s="186" t="s">
        <v>1118</v>
      </c>
      <c r="XR1" s="186" t="s">
        <v>1119</v>
      </c>
      <c r="XS1" s="186" t="s">
        <v>1120</v>
      </c>
      <c r="XT1" s="186" t="s">
        <v>1121</v>
      </c>
      <c r="XU1" s="186" t="s">
        <v>1122</v>
      </c>
      <c r="XV1" s="186" t="s">
        <v>1123</v>
      </c>
      <c r="XW1" s="186" t="s">
        <v>1124</v>
      </c>
      <c r="XX1" s="186" t="s">
        <v>1125</v>
      </c>
      <c r="XY1" s="186" t="s">
        <v>1126</v>
      </c>
      <c r="XZ1" s="186" t="s">
        <v>1127</v>
      </c>
      <c r="YA1" s="186" t="s">
        <v>1128</v>
      </c>
      <c r="YB1" s="186" t="s">
        <v>1129</v>
      </c>
      <c r="YC1" s="186" t="s">
        <v>1130</v>
      </c>
      <c r="YD1" s="186" t="s">
        <v>1131</v>
      </c>
      <c r="YE1" s="186" t="s">
        <v>1132</v>
      </c>
      <c r="YF1" s="186" t="s">
        <v>1133</v>
      </c>
      <c r="YG1" s="186" t="s">
        <v>1134</v>
      </c>
      <c r="YH1" s="186" t="s">
        <v>1135</v>
      </c>
      <c r="YI1" s="186" t="s">
        <v>1136</v>
      </c>
      <c r="YJ1" s="186" t="s">
        <v>1137</v>
      </c>
      <c r="YK1" s="186" t="s">
        <v>1138</v>
      </c>
      <c r="YL1" s="186" t="s">
        <v>1139</v>
      </c>
      <c r="YM1" s="186" t="s">
        <v>1140</v>
      </c>
      <c r="YN1" s="186" t="s">
        <v>1141</v>
      </c>
      <c r="YO1" s="186" t="s">
        <v>1142</v>
      </c>
      <c r="YP1" s="186" t="s">
        <v>1143</v>
      </c>
      <c r="YQ1" s="186" t="s">
        <v>1144</v>
      </c>
      <c r="YR1" s="186" t="s">
        <v>1145</v>
      </c>
      <c r="YS1" s="186" t="s">
        <v>1146</v>
      </c>
      <c r="YT1" s="186" t="s">
        <v>1147</v>
      </c>
      <c r="YU1" s="186" t="s">
        <v>1148</v>
      </c>
      <c r="YV1" s="186" t="s">
        <v>1149</v>
      </c>
      <c r="YW1" s="186" t="s">
        <v>1150</v>
      </c>
      <c r="YX1" s="186" t="s">
        <v>1151</v>
      </c>
      <c r="YY1" s="186" t="s">
        <v>1152</v>
      </c>
      <c r="YZ1" s="186" t="s">
        <v>1153</v>
      </c>
      <c r="ZA1" s="186" t="s">
        <v>1154</v>
      </c>
      <c r="ZB1" s="186" t="s">
        <v>1155</v>
      </c>
      <c r="ZC1" s="186" t="s">
        <v>1156</v>
      </c>
      <c r="ZD1" s="186" t="s">
        <v>1157</v>
      </c>
      <c r="ZE1" s="186" t="s">
        <v>1158</v>
      </c>
      <c r="ZF1" s="186" t="s">
        <v>1159</v>
      </c>
      <c r="ZG1" s="186" t="s">
        <v>1160</v>
      </c>
      <c r="ZH1" s="186" t="s">
        <v>1161</v>
      </c>
      <c r="ZI1" s="186" t="s">
        <v>1162</v>
      </c>
      <c r="ZJ1" s="186" t="s">
        <v>1163</v>
      </c>
      <c r="ZK1" s="186" t="s">
        <v>1164</v>
      </c>
      <c r="ZL1" s="186" t="s">
        <v>1165</v>
      </c>
      <c r="ZM1" s="186" t="s">
        <v>1166</v>
      </c>
      <c r="ZN1" s="186" t="s">
        <v>1167</v>
      </c>
      <c r="ZO1" s="186" t="s">
        <v>1168</v>
      </c>
      <c r="ZP1" s="186" t="s">
        <v>1169</v>
      </c>
      <c r="ZQ1" s="186" t="s">
        <v>1170</v>
      </c>
      <c r="ZR1" s="186" t="s">
        <v>1171</v>
      </c>
      <c r="ZS1" s="186" t="s">
        <v>1172</v>
      </c>
      <c r="ZT1" s="186" t="s">
        <v>1173</v>
      </c>
      <c r="ZU1" s="186" t="s">
        <v>1174</v>
      </c>
      <c r="ZV1" s="186" t="s">
        <v>1175</v>
      </c>
      <c r="ZW1" s="186" t="s">
        <v>1176</v>
      </c>
      <c r="ZX1" s="186" t="s">
        <v>1177</v>
      </c>
      <c r="ZY1" s="186" t="s">
        <v>1178</v>
      </c>
      <c r="ZZ1" s="186" t="s">
        <v>1179</v>
      </c>
      <c r="AAA1" s="186" t="s">
        <v>1180</v>
      </c>
      <c r="AAB1" s="186" t="s">
        <v>1181</v>
      </c>
      <c r="AAC1" s="186" t="s">
        <v>1182</v>
      </c>
      <c r="AAD1" s="186" t="s">
        <v>1183</v>
      </c>
      <c r="AAE1" s="186" t="s">
        <v>1184</v>
      </c>
      <c r="AAF1" s="186" t="s">
        <v>1185</v>
      </c>
      <c r="AAG1" s="186" t="s">
        <v>1186</v>
      </c>
      <c r="AAH1" s="186" t="s">
        <v>1187</v>
      </c>
      <c r="AAI1" s="186" t="s">
        <v>1188</v>
      </c>
      <c r="AAJ1" s="186" t="s">
        <v>1189</v>
      </c>
      <c r="AAK1" s="187" t="s">
        <v>1190</v>
      </c>
      <c r="AAL1" s="187" t="s">
        <v>1191</v>
      </c>
      <c r="AAM1" s="187" t="s">
        <v>1192</v>
      </c>
      <c r="AAN1" s="187" t="s">
        <v>1193</v>
      </c>
      <c r="AAO1" s="187" t="s">
        <v>1194</v>
      </c>
      <c r="AAP1" s="187" t="s">
        <v>1195</v>
      </c>
      <c r="AAQ1" s="187" t="s">
        <v>1196</v>
      </c>
      <c r="AAR1" s="187" t="s">
        <v>1197</v>
      </c>
      <c r="AAS1" s="187" t="s">
        <v>1198</v>
      </c>
      <c r="AAT1" s="187" t="s">
        <v>1199</v>
      </c>
      <c r="AAU1" s="187" t="s">
        <v>1200</v>
      </c>
      <c r="AAV1" s="187" t="s">
        <v>1201</v>
      </c>
      <c r="AAW1" s="187" t="s">
        <v>1202</v>
      </c>
      <c r="AAX1" s="187" t="s">
        <v>1203</v>
      </c>
      <c r="AAY1" s="187" t="s">
        <v>1204</v>
      </c>
      <c r="AAZ1" s="187" t="s">
        <v>1205</v>
      </c>
      <c r="ABA1" s="187" t="s">
        <v>1206</v>
      </c>
      <c r="ABB1" s="187" t="s">
        <v>1207</v>
      </c>
      <c r="ABC1" s="187" t="s">
        <v>1208</v>
      </c>
      <c r="ABD1" s="187" t="s">
        <v>1209</v>
      </c>
      <c r="ABE1" s="187" t="s">
        <v>1210</v>
      </c>
      <c r="ABF1" s="187" t="s">
        <v>1211</v>
      </c>
      <c r="ABG1" s="187" t="s">
        <v>1212</v>
      </c>
      <c r="ABH1" s="187" t="s">
        <v>1213</v>
      </c>
      <c r="ABI1" s="187" t="s">
        <v>1214</v>
      </c>
      <c r="ABJ1" s="187" t="s">
        <v>1215</v>
      </c>
      <c r="ABK1" s="187" t="s">
        <v>1216</v>
      </c>
      <c r="ABL1" s="187" t="s">
        <v>1217</v>
      </c>
      <c r="ABM1" s="187" t="s">
        <v>1218</v>
      </c>
      <c r="ABN1" s="187" t="s">
        <v>1219</v>
      </c>
      <c r="ABO1" s="187" t="s">
        <v>1220</v>
      </c>
      <c r="ABP1" s="187" t="s">
        <v>1221</v>
      </c>
      <c r="ABQ1" s="187" t="s">
        <v>1222</v>
      </c>
      <c r="ABR1" s="187" t="s">
        <v>1223</v>
      </c>
      <c r="ABS1" s="187" t="s">
        <v>1224</v>
      </c>
      <c r="ABT1" s="187" t="s">
        <v>1225</v>
      </c>
      <c r="ABU1" s="187" t="s">
        <v>1226</v>
      </c>
      <c r="ABV1" s="187" t="s">
        <v>1227</v>
      </c>
      <c r="ABW1" s="187" t="s">
        <v>1228</v>
      </c>
      <c r="ABX1" s="187" t="s">
        <v>1229</v>
      </c>
      <c r="ABY1" s="187" t="s">
        <v>1230</v>
      </c>
      <c r="ABZ1" s="187" t="s">
        <v>1231</v>
      </c>
      <c r="ACA1" s="187" t="s">
        <v>1232</v>
      </c>
      <c r="ACB1" s="187" t="s">
        <v>1233</v>
      </c>
      <c r="ACC1" s="187" t="s">
        <v>1234</v>
      </c>
      <c r="ACD1" s="187" t="s">
        <v>1235</v>
      </c>
      <c r="ACE1" s="187" t="s">
        <v>1236</v>
      </c>
      <c r="ACF1" s="187" t="s">
        <v>1237</v>
      </c>
      <c r="ACG1" s="187" t="s">
        <v>1238</v>
      </c>
      <c r="ACH1" s="187" t="s">
        <v>1239</v>
      </c>
      <c r="ACI1" s="187" t="s">
        <v>1240</v>
      </c>
      <c r="ACJ1" s="187" t="s">
        <v>1241</v>
      </c>
      <c r="ACK1" s="187" t="s">
        <v>1242</v>
      </c>
      <c r="ACL1" s="187" t="s">
        <v>1243</v>
      </c>
      <c r="ACM1" s="187" t="s">
        <v>1244</v>
      </c>
      <c r="ACN1" s="187" t="s">
        <v>1245</v>
      </c>
      <c r="ACO1" s="187" t="s">
        <v>1246</v>
      </c>
      <c r="ACP1" s="187" t="s">
        <v>1247</v>
      </c>
      <c r="ACQ1" s="187" t="s">
        <v>1248</v>
      </c>
      <c r="ACR1" s="187" t="s">
        <v>1249</v>
      </c>
      <c r="ACS1" s="187" t="s">
        <v>1250</v>
      </c>
      <c r="ACT1" s="187" t="s">
        <v>1251</v>
      </c>
      <c r="ACU1" s="187" t="s">
        <v>1252</v>
      </c>
      <c r="ACV1" s="187" t="s">
        <v>1253</v>
      </c>
      <c r="ACW1" s="187" t="s">
        <v>1254</v>
      </c>
      <c r="ACX1" s="187" t="s">
        <v>1255</v>
      </c>
      <c r="ACY1" s="187" t="s">
        <v>1256</v>
      </c>
      <c r="ACZ1" s="187" t="s">
        <v>1257</v>
      </c>
      <c r="ADA1" s="185" t="s">
        <v>1258</v>
      </c>
      <c r="ADB1" s="185" t="s">
        <v>1493</v>
      </c>
      <c r="ADC1" s="185" t="s">
        <v>1494</v>
      </c>
      <c r="ADD1" s="185" t="s">
        <v>1495</v>
      </c>
      <c r="ADE1" s="185" t="s">
        <v>1496</v>
      </c>
      <c r="ADF1" s="185" t="s">
        <v>1497</v>
      </c>
      <c r="ADG1" s="185" t="s">
        <v>1498</v>
      </c>
      <c r="ADH1" s="185" t="s">
        <v>1499</v>
      </c>
      <c r="ADI1" s="185" t="s">
        <v>1500</v>
      </c>
      <c r="ADJ1" s="185" t="s">
        <v>1504</v>
      </c>
      <c r="ADK1" s="185" t="s">
        <v>1515</v>
      </c>
      <c r="ADL1" s="185" t="s">
        <v>1516</v>
      </c>
      <c r="ADM1" s="185" t="s">
        <v>1517</v>
      </c>
      <c r="ADN1" s="185" t="s">
        <v>1529</v>
      </c>
      <c r="ADO1" s="185" t="s">
        <v>1530</v>
      </c>
      <c r="ADP1" s="185" t="s">
        <v>1531</v>
      </c>
      <c r="ADQ1" s="185" t="s">
        <v>1576</v>
      </c>
    </row>
    <row r="2" spans="1:797">
      <c r="A2" s="188" t="s">
        <v>1259</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1492</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1492</v>
      </c>
      <c r="OS2" s="188" t="s">
        <v>1492</v>
      </c>
      <c r="OT2" s="188" t="s">
        <v>1492</v>
      </c>
      <c r="OU2" s="188" t="s">
        <v>1492</v>
      </c>
      <c r="OV2" s="188" t="s">
        <v>1492</v>
      </c>
      <c r="OW2" s="188" t="s">
        <v>1492</v>
      </c>
      <c r="OX2" s="188" t="s">
        <v>1492</v>
      </c>
      <c r="OY2" s="188" t="s">
        <v>1492</v>
      </c>
      <c r="OZ2" s="188" t="s">
        <v>1492</v>
      </c>
      <c r="PA2" s="188" t="s">
        <v>1492</v>
      </c>
      <c r="PB2" s="188" t="s">
        <v>1492</v>
      </c>
      <c r="PC2" s="188" t="s">
        <v>1492</v>
      </c>
      <c r="PD2" s="188" t="s">
        <v>1492</v>
      </c>
      <c r="PE2" s="188" t="s">
        <v>1492</v>
      </c>
      <c r="PF2" s="188" t="s">
        <v>1492</v>
      </c>
      <c r="PG2" s="188" t="s">
        <v>1492</v>
      </c>
      <c r="PH2" s="188" t="s">
        <v>1492</v>
      </c>
      <c r="PI2" s="188" t="s">
        <v>1492</v>
      </c>
      <c r="PJ2" s="188" t="s">
        <v>1492</v>
      </c>
      <c r="PK2" s="188" t="s">
        <v>1492</v>
      </c>
      <c r="PL2" s="188" t="s">
        <v>1492</v>
      </c>
      <c r="PM2" s="188" t="s">
        <v>1492</v>
      </c>
      <c r="PN2" s="188" t="s">
        <v>1492</v>
      </c>
      <c r="PO2" s="188" t="s">
        <v>1492</v>
      </c>
      <c r="PP2" s="188" t="s">
        <v>1492</v>
      </c>
      <c r="PQ2" s="188" t="s">
        <v>1492</v>
      </c>
      <c r="PR2" s="188" t="s">
        <v>1492</v>
      </c>
      <c r="PS2" s="188" t="s">
        <v>1492</v>
      </c>
      <c r="PT2" s="188" t="s">
        <v>1492</v>
      </c>
      <c r="PU2" s="188" t="s">
        <v>1492</v>
      </c>
      <c r="PV2" s="188" t="s">
        <v>1492</v>
      </c>
      <c r="PW2" s="188" t="s">
        <v>1492</v>
      </c>
      <c r="PX2" s="188" t="s">
        <v>1492</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1492</v>
      </c>
      <c r="QD2" s="188" t="s">
        <v>1492</v>
      </c>
      <c r="QE2" s="188" t="s">
        <v>1492</v>
      </c>
      <c r="QF2" s="188" t="s">
        <v>1492</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1492</v>
      </c>
      <c r="SC2" s="189">
        <f>+'（別添）_実績報告書（病院及び有床診療所）'!$AB$144</f>
        <v>0</v>
      </c>
      <c r="SD2" s="188" t="s">
        <v>1492</v>
      </c>
      <c r="SE2" s="189">
        <f>+'（別添）_実績報告書（病院及び有床診療所）'!$AB$146</f>
        <v>0</v>
      </c>
      <c r="SF2" s="188" t="s">
        <v>1492</v>
      </c>
      <c r="SG2" s="189">
        <f>+'（別添）_実績報告書（病院及び有床診療所）'!$AB$148</f>
        <v>0</v>
      </c>
      <c r="SH2" s="189">
        <f>+'（別添）_実績報告書（病院及び有床診療所）'!$AB$149</f>
        <v>0</v>
      </c>
      <c r="SI2" s="189">
        <f>+'（別添）_実績報告書（病院及び有床診療所）'!$AB$150</f>
        <v>0</v>
      </c>
      <c r="SJ2" s="328">
        <f>+'（別添）_実績報告書（病院及び有床診療所）'!$AB$151</f>
        <v>0</v>
      </c>
      <c r="SK2" s="189">
        <f>+'（別添）_実績報告書（病院及び有床診療所）'!$AB$154</f>
        <v>0</v>
      </c>
      <c r="SL2" s="188" t="s">
        <v>1492</v>
      </c>
      <c r="SM2" s="189">
        <f>+'（別添）_実績報告書（病院及び有床診療所）'!$AB$156</f>
        <v>0</v>
      </c>
      <c r="SN2" s="188" t="s">
        <v>1492</v>
      </c>
      <c r="SO2" s="189">
        <f>+'（別添）_実績報告書（病院及び有床診療所）'!$AB$158</f>
        <v>0</v>
      </c>
      <c r="SP2" s="188" t="s">
        <v>1492</v>
      </c>
      <c r="SQ2" s="189">
        <f>+'（別添）_実績報告書（病院及び有床診療所）'!$AB$160</f>
        <v>0</v>
      </c>
      <c r="SR2" s="189">
        <f>+'（別添）_実績報告書（病院及び有床診療所）'!$AB$161</f>
        <v>0</v>
      </c>
      <c r="SS2" s="189">
        <f>+'（別添）_実績報告書（病院及び有床診療所）'!$AB$162</f>
        <v>0</v>
      </c>
      <c r="ST2" s="328">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e">
        <f>#REF!</f>
        <v>#REF!</v>
      </c>
      <c r="SZ2" s="188" t="e">
        <f>#REF!</f>
        <v>#REF!</v>
      </c>
      <c r="TA2" s="188" t="s">
        <v>1526</v>
      </c>
      <c r="TB2" s="188" t="e">
        <f>#REF!</f>
        <v>#REF!</v>
      </c>
      <c r="TC2" s="188" t="e">
        <f>#REF!</f>
        <v>#REF!</v>
      </c>
      <c r="TD2" s="188" t="e">
        <f>#REF!</f>
        <v>#REF!</v>
      </c>
      <c r="TE2" s="188" t="e">
        <f>#REF!</f>
        <v>#REF!</v>
      </c>
      <c r="TF2" s="188" t="e">
        <f>#REF!</f>
        <v>#REF!</v>
      </c>
      <c r="TG2" s="188" t="e">
        <f>+#REF!</f>
        <v>#REF!</v>
      </c>
      <c r="TH2" s="188" t="e">
        <f>+#REF!</f>
        <v>#REF!</v>
      </c>
      <c r="TI2" s="188" t="e">
        <f>+#REF!</f>
        <v>#REF!</v>
      </c>
      <c r="TJ2" s="188" t="e">
        <f>+#REF!</f>
        <v>#REF!</v>
      </c>
      <c r="TK2" s="188" t="e">
        <f>+#REF!</f>
        <v>#REF!</v>
      </c>
      <c r="TL2" s="188" t="s">
        <v>1526</v>
      </c>
      <c r="TM2" s="188" t="s">
        <v>1526</v>
      </c>
      <c r="TN2" s="188" t="s">
        <v>1526</v>
      </c>
      <c r="TO2" s="188" t="s">
        <v>1526</v>
      </c>
      <c r="TP2" s="188" t="s">
        <v>1526</v>
      </c>
      <c r="TQ2" s="188" t="s">
        <v>1526</v>
      </c>
      <c r="TR2" s="188" t="s">
        <v>1526</v>
      </c>
      <c r="TS2" s="188" t="s">
        <v>1526</v>
      </c>
      <c r="TT2" s="188" t="s">
        <v>1526</v>
      </c>
      <c r="TU2" s="188" t="s">
        <v>1526</v>
      </c>
      <c r="TV2" s="188" t="s">
        <v>1526</v>
      </c>
      <c r="TW2" s="188" t="s">
        <v>1526</v>
      </c>
      <c r="TX2" s="188" t="s">
        <v>1526</v>
      </c>
      <c r="TY2" s="188" t="s">
        <v>1526</v>
      </c>
      <c r="TZ2" s="188" t="s">
        <v>1526</v>
      </c>
      <c r="UA2" s="188" t="s">
        <v>1526</v>
      </c>
      <c r="UB2" s="188" t="s">
        <v>1526</v>
      </c>
      <c r="UC2" s="188" t="s">
        <v>1526</v>
      </c>
      <c r="UD2" s="188" t="s">
        <v>1526</v>
      </c>
      <c r="UE2" s="188" t="s">
        <v>1526</v>
      </c>
      <c r="UF2" s="188" t="s">
        <v>1526</v>
      </c>
      <c r="UG2" s="188" t="s">
        <v>1526</v>
      </c>
      <c r="UH2" s="188" t="s">
        <v>1526</v>
      </c>
      <c r="UI2" s="188" t="s">
        <v>1526</v>
      </c>
      <c r="UJ2" s="188" t="s">
        <v>1526</v>
      </c>
      <c r="UK2" s="188" t="s">
        <v>1526</v>
      </c>
      <c r="UL2" s="188" t="s">
        <v>1526</v>
      </c>
      <c r="UM2" s="188" t="s">
        <v>1526</v>
      </c>
      <c r="UN2" s="188" t="s">
        <v>1526</v>
      </c>
      <c r="UO2" s="188" t="s">
        <v>1526</v>
      </c>
      <c r="UP2" s="188" t="s">
        <v>1526</v>
      </c>
      <c r="UQ2" s="188" t="s">
        <v>1526</v>
      </c>
      <c r="UR2" s="188" t="s">
        <v>1526</v>
      </c>
      <c r="US2" s="188" t="s">
        <v>1526</v>
      </c>
      <c r="UT2" s="188" t="s">
        <v>1526</v>
      </c>
      <c r="UU2" s="188" t="s">
        <v>1526</v>
      </c>
      <c r="UV2" s="188" t="s">
        <v>1526</v>
      </c>
      <c r="UW2" s="188" t="s">
        <v>1526</v>
      </c>
      <c r="UX2" s="188" t="s">
        <v>1526</v>
      </c>
      <c r="UY2" s="188" t="s">
        <v>1526</v>
      </c>
      <c r="UZ2" s="188" t="s">
        <v>1526</v>
      </c>
      <c r="VA2" s="188" t="s">
        <v>1526</v>
      </c>
      <c r="VB2" s="188" t="s">
        <v>1526</v>
      </c>
      <c r="VC2" s="188" t="s">
        <v>1526</v>
      </c>
      <c r="VD2" s="188" t="s">
        <v>1526</v>
      </c>
      <c r="VE2" s="188" t="s">
        <v>1526</v>
      </c>
      <c r="VF2" s="188" t="s">
        <v>1526</v>
      </c>
      <c r="VG2" s="189" t="e">
        <f>#REF!</f>
        <v>#REF!</v>
      </c>
      <c r="VH2" s="189" t="e">
        <f>#REF!</f>
        <v>#REF!</v>
      </c>
      <c r="VI2" s="189" t="e">
        <f>#REF!</f>
        <v>#REF!</v>
      </c>
      <c r="VJ2" s="189" t="e">
        <f>+#REF!</f>
        <v>#REF!</v>
      </c>
      <c r="VK2" s="189" t="s">
        <v>1526</v>
      </c>
      <c r="VL2" s="189" t="s">
        <v>1526</v>
      </c>
      <c r="VM2" s="189" t="s">
        <v>1526</v>
      </c>
      <c r="VN2" s="189" t="s">
        <v>1526</v>
      </c>
      <c r="VO2" s="189" t="e">
        <f>+#REF!</f>
        <v>#REF!</v>
      </c>
      <c r="VP2" s="189" t="e">
        <f>+#REF!</f>
        <v>#REF!</v>
      </c>
      <c r="VQ2" s="189" t="e">
        <f>+#REF!</f>
        <v>#REF!</v>
      </c>
      <c r="VR2" s="188" t="e">
        <f>+#REF!</f>
        <v>#REF!</v>
      </c>
      <c r="VS2" s="188" t="e">
        <f>+#REF!</f>
        <v>#REF!</v>
      </c>
      <c r="VT2" s="189" t="e">
        <f>+#REF!</f>
        <v>#REF!</v>
      </c>
      <c r="VU2" s="189" t="e">
        <f>+#REF!</f>
        <v>#REF!</v>
      </c>
      <c r="VV2" s="189" t="e">
        <f>+#REF!</f>
        <v>#REF!</v>
      </c>
      <c r="VW2" s="189" t="e">
        <f>+#REF!</f>
        <v>#REF!</v>
      </c>
      <c r="VX2" s="189" t="e">
        <f>+#REF!</f>
        <v>#REF!</v>
      </c>
      <c r="VY2" s="194" t="e">
        <f>+#REF!</f>
        <v>#REF!</v>
      </c>
      <c r="VZ2" s="188" t="e">
        <f>+#REF!</f>
        <v>#REF!</v>
      </c>
      <c r="WA2" s="189" t="e">
        <f>+#REF!</f>
        <v>#REF!</v>
      </c>
      <c r="WB2" s="189" t="e">
        <f>+#REF!</f>
        <v>#REF!</v>
      </c>
      <c r="WC2" s="189" t="e">
        <f>+#REF!</f>
        <v>#REF!</v>
      </c>
      <c r="WD2" s="189" t="e">
        <f>+#REF!</f>
        <v>#REF!</v>
      </c>
      <c r="WE2" s="189" t="e">
        <f>+#REF!</f>
        <v>#REF!</v>
      </c>
      <c r="WF2" s="194" t="e">
        <f>+#REF!</f>
        <v>#REF!</v>
      </c>
      <c r="WG2" s="188" t="e">
        <f>+#REF!</f>
        <v>#REF!</v>
      </c>
      <c r="WH2" s="189" t="e">
        <f>+#REF!</f>
        <v>#REF!</v>
      </c>
      <c r="WI2" s="189" t="e">
        <f>+#REF!</f>
        <v>#REF!</v>
      </c>
      <c r="WJ2" s="189" t="e">
        <f>+#REF!</f>
        <v>#REF!</v>
      </c>
      <c r="WK2" s="189" t="e">
        <f>+#REF!</f>
        <v>#REF!</v>
      </c>
      <c r="WL2" s="189" t="e">
        <f>+#REF!</f>
        <v>#REF!</v>
      </c>
      <c r="WM2" s="194" t="e">
        <f>+#REF!</f>
        <v>#REF!</v>
      </c>
      <c r="WN2" s="188" t="e">
        <f>+#REF!</f>
        <v>#REF!</v>
      </c>
      <c r="WO2" s="189" t="e">
        <f>+#REF!</f>
        <v>#REF!</v>
      </c>
      <c r="WP2" s="189" t="e">
        <f>+#REF!</f>
        <v>#REF!</v>
      </c>
      <c r="WQ2" s="189" t="e">
        <f>+#REF!</f>
        <v>#REF!</v>
      </c>
      <c r="WR2" s="189" t="e">
        <f>+#REF!</f>
        <v>#REF!</v>
      </c>
      <c r="WS2" s="189" t="e">
        <f>+#REF!</f>
        <v>#REF!</v>
      </c>
      <c r="WT2" s="194" t="e">
        <f>+#REF!</f>
        <v>#REF!</v>
      </c>
      <c r="WU2" s="188" t="e">
        <f>+#REF!</f>
        <v>#REF!</v>
      </c>
      <c r="WV2" s="189" t="e">
        <f>+#REF!</f>
        <v>#REF!</v>
      </c>
      <c r="WW2" s="189" t="e">
        <f>+#REF!</f>
        <v>#REF!</v>
      </c>
      <c r="WX2" s="189" t="e">
        <f>+#REF!</f>
        <v>#REF!</v>
      </c>
      <c r="WY2" s="189" t="e">
        <f>+#REF!</f>
        <v>#REF!</v>
      </c>
      <c r="WZ2" s="189" t="e">
        <f>+#REF!</f>
        <v>#REF!</v>
      </c>
      <c r="XA2" s="194" t="e">
        <f>+#REF!</f>
        <v>#REF!</v>
      </c>
      <c r="XB2" s="188" t="e">
        <f>+#REF!</f>
        <v>#REF!</v>
      </c>
      <c r="XC2" s="188" t="s">
        <v>1492</v>
      </c>
      <c r="XD2" s="189" t="e">
        <f>+#REF!</f>
        <v>#REF!</v>
      </c>
      <c r="XE2" s="188" t="s">
        <v>1492</v>
      </c>
      <c r="XF2" s="189" t="e">
        <f>+#REF!</f>
        <v>#REF!</v>
      </c>
      <c r="XG2" s="188" t="s">
        <v>1492</v>
      </c>
      <c r="XH2" s="189" t="e">
        <f>+#REF!</f>
        <v>#REF!</v>
      </c>
      <c r="XI2" s="189" t="e">
        <f>+#REF!</f>
        <v>#REF!</v>
      </c>
      <c r="XJ2" s="189" t="e">
        <f>+#REF!</f>
        <v>#REF!</v>
      </c>
      <c r="XK2" s="194" t="e">
        <f>+#REF!</f>
        <v>#REF!</v>
      </c>
      <c r="XL2" s="188" t="e">
        <f>+#REF!</f>
        <v>#REF!</v>
      </c>
      <c r="XM2" s="188" t="s">
        <v>1492</v>
      </c>
      <c r="XN2" s="189" t="e">
        <f>+#REF!</f>
        <v>#REF!</v>
      </c>
      <c r="XO2" s="188" t="s">
        <v>1492</v>
      </c>
      <c r="XP2" s="189" t="e">
        <f>+#REF!</f>
        <v>#REF!</v>
      </c>
      <c r="XQ2" s="188" t="s">
        <v>1492</v>
      </c>
      <c r="XR2" s="189" t="e">
        <f>+#REF!</f>
        <v>#REF!</v>
      </c>
      <c r="XS2" s="189" t="e">
        <f>+#REF!</f>
        <v>#REF!</v>
      </c>
      <c r="XT2" s="189" t="e">
        <f>+#REF!</f>
        <v>#REF!</v>
      </c>
      <c r="XU2" s="194" t="e">
        <f>+#REF!</f>
        <v>#REF!</v>
      </c>
      <c r="XV2" s="188" t="e">
        <f>+#REF!</f>
        <v>#REF!</v>
      </c>
      <c r="XW2" s="188" t="e">
        <f>+#REF!</f>
        <v>#REF!</v>
      </c>
      <c r="XX2" s="188" t="e">
        <f>+#REF!</f>
        <v>#REF!</v>
      </c>
      <c r="XY2" s="188" t="e">
        <f>+#REF!</f>
        <v>#REF!</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1492</v>
      </c>
      <c r="YN2" s="188" t="s">
        <v>1492</v>
      </c>
      <c r="YO2" s="188" t="s">
        <v>1492</v>
      </c>
      <c r="YP2" s="188" t="s">
        <v>1492</v>
      </c>
      <c r="YQ2" s="188" t="s">
        <v>1492</v>
      </c>
      <c r="YR2" s="188" t="s">
        <v>1492</v>
      </c>
      <c r="YS2" s="188" t="s">
        <v>1492</v>
      </c>
      <c r="YT2" s="188" t="s">
        <v>1492</v>
      </c>
      <c r="YU2" s="188" t="s">
        <v>1492</v>
      </c>
      <c r="YV2" s="188" t="s">
        <v>1492</v>
      </c>
      <c r="YW2" s="188" t="s">
        <v>1492</v>
      </c>
      <c r="YX2" s="188" t="s">
        <v>1492</v>
      </c>
      <c r="YY2" s="188" t="s">
        <v>1492</v>
      </c>
      <c r="YZ2" s="188" t="s">
        <v>1492</v>
      </c>
      <c r="ZA2" s="188" t="s">
        <v>1492</v>
      </c>
      <c r="ZB2" s="188" t="s">
        <v>1492</v>
      </c>
      <c r="ZC2" s="188" t="s">
        <v>1492</v>
      </c>
      <c r="ZD2" s="188" t="s">
        <v>1492</v>
      </c>
      <c r="ZE2" s="188" t="s">
        <v>1492</v>
      </c>
      <c r="ZF2" s="188" t="s">
        <v>1492</v>
      </c>
      <c r="ZG2" s="188" t="s">
        <v>1492</v>
      </c>
      <c r="ZH2" s="188" t="s">
        <v>1492</v>
      </c>
      <c r="ZI2" s="188" t="s">
        <v>1492</v>
      </c>
      <c r="ZJ2" s="188" t="s">
        <v>1492</v>
      </c>
      <c r="ZK2" s="188" t="s">
        <v>1492</v>
      </c>
      <c r="ZL2" s="188" t="s">
        <v>1492</v>
      </c>
      <c r="ZM2" s="188" t="s">
        <v>1492</v>
      </c>
      <c r="ZN2" s="188" t="s">
        <v>1492</v>
      </c>
      <c r="ZO2" s="188" t="s">
        <v>1492</v>
      </c>
      <c r="ZP2" s="188" t="s">
        <v>1492</v>
      </c>
      <c r="ZQ2" s="188" t="s">
        <v>1492</v>
      </c>
      <c r="ZR2" s="188" t="s">
        <v>1492</v>
      </c>
      <c r="ZS2" s="188" t="s">
        <v>1492</v>
      </c>
      <c r="ZT2" s="188" t="s">
        <v>1492</v>
      </c>
      <c r="ZU2" s="188" t="s">
        <v>1492</v>
      </c>
      <c r="ZV2" s="188" t="s">
        <v>1492</v>
      </c>
      <c r="ZW2" s="188" t="s">
        <v>1492</v>
      </c>
      <c r="ZX2" s="188" t="s">
        <v>1492</v>
      </c>
      <c r="ZY2" s="188" t="s">
        <v>1492</v>
      </c>
      <c r="ZZ2" s="188" t="s">
        <v>1492</v>
      </c>
      <c r="AAA2" s="188" t="s">
        <v>1492</v>
      </c>
      <c r="AAB2" s="188" t="s">
        <v>1492</v>
      </c>
      <c r="AAC2" s="188" t="s">
        <v>1492</v>
      </c>
      <c r="AAD2" s="188" t="s">
        <v>1492</v>
      </c>
      <c r="AAE2" s="188" t="s">
        <v>1492</v>
      </c>
      <c r="AAF2" s="188" t="s">
        <v>1492</v>
      </c>
      <c r="AAG2" s="188" t="s">
        <v>1492</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1492</v>
      </c>
      <c r="AAM2" s="189" t="s">
        <v>1492</v>
      </c>
      <c r="AAN2" s="189" t="s">
        <v>1492</v>
      </c>
      <c r="AAO2" s="189" t="s">
        <v>1492</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1492</v>
      </c>
      <c r="ABB2" s="189" t="s">
        <v>1492</v>
      </c>
      <c r="ABC2" s="189" t="s">
        <v>1492</v>
      </c>
      <c r="ABD2" s="189" t="s">
        <v>1492</v>
      </c>
      <c r="ABE2" s="189" t="s">
        <v>1492</v>
      </c>
      <c r="ABF2" s="189" t="s">
        <v>1492</v>
      </c>
      <c r="ABG2" s="189" t="s">
        <v>1492</v>
      </c>
      <c r="ABH2" s="189" t="s">
        <v>1492</v>
      </c>
      <c r="ABI2" s="189" t="s">
        <v>1492</v>
      </c>
      <c r="ABJ2" s="189" t="s">
        <v>1492</v>
      </c>
      <c r="ABK2" s="189" t="s">
        <v>1492</v>
      </c>
      <c r="ABL2" s="189" t="s">
        <v>1492</v>
      </c>
      <c r="ABM2" s="189" t="s">
        <v>1492</v>
      </c>
      <c r="ABN2" s="189" t="s">
        <v>1492</v>
      </c>
      <c r="ABO2" s="189" t="s">
        <v>1492</v>
      </c>
      <c r="ABP2" s="189" t="s">
        <v>1492</v>
      </c>
      <c r="ABQ2" s="189" t="s">
        <v>1492</v>
      </c>
      <c r="ABR2" s="189" t="s">
        <v>1492</v>
      </c>
      <c r="ABS2" s="189" t="s">
        <v>1492</v>
      </c>
      <c r="ABT2" s="189" t="s">
        <v>1492</v>
      </c>
      <c r="ABU2" s="189" t="s">
        <v>1492</v>
      </c>
      <c r="ABV2" s="189" t="s">
        <v>1492</v>
      </c>
      <c r="ABW2" s="189" t="s">
        <v>1492</v>
      </c>
      <c r="ABX2" s="189" t="s">
        <v>1492</v>
      </c>
      <c r="ABY2" s="189" t="s">
        <v>1492</v>
      </c>
      <c r="ABZ2" s="189" t="s">
        <v>1492</v>
      </c>
      <c r="ACA2" s="189" t="s">
        <v>1492</v>
      </c>
      <c r="ACB2" s="189" t="s">
        <v>1492</v>
      </c>
      <c r="ACC2" s="188">
        <f>+'（別添）_実績報告書（歯科診療所及びⅡを算定する有床診療所）'!$AB$131</f>
        <v>0</v>
      </c>
      <c r="ACD2" s="189" t="s">
        <v>1492</v>
      </c>
      <c r="ACE2" s="189">
        <f>+'（別添）_実績報告書（歯科診療所及びⅡを算定する有床診療所）'!$AB$133</f>
        <v>0</v>
      </c>
      <c r="ACF2" s="189" t="s">
        <v>1492</v>
      </c>
      <c r="ACG2" s="189">
        <f>+'（別添）_実績報告書（歯科診療所及びⅡを算定する有床診療所）'!$AB$135</f>
        <v>0</v>
      </c>
      <c r="ACH2" s="189" t="s">
        <v>1492</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1492</v>
      </c>
      <c r="ACO2" s="189">
        <f>+'（別添）_実績報告書（歯科診療所及びⅡを算定する有床診療所）'!$AB$145</f>
        <v>0</v>
      </c>
      <c r="ACP2" s="189" t="s">
        <v>1492</v>
      </c>
      <c r="ACQ2" s="189">
        <f>+'（別添）_実績報告書（歯科診療所及びⅡを算定する有床診療所）'!$AB$147</f>
        <v>0</v>
      </c>
      <c r="ACR2" s="189" t="s">
        <v>1492</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1">
        <f>'（別添）_実績報告書（病院及び有床診療所）'!AB42</f>
        <v>0</v>
      </c>
      <c r="ADH2" s="311">
        <f>'（別添）_実績報告書（病院及び有床診療所）'!AB43</f>
        <v>0</v>
      </c>
      <c r="ADI2" s="311">
        <f>'（別添）_実績報告書（病院及び有床診療所）'!AB44</f>
        <v>0</v>
      </c>
      <c r="ADJ2" s="311">
        <f>'（別添）_実績報告書（病院及び有床診療所）'!AB46</f>
        <v>0</v>
      </c>
      <c r="ADK2" s="311" t="e">
        <f>#REF!</f>
        <v>#REF!</v>
      </c>
      <c r="ADL2" s="311" t="e">
        <f>#REF!</f>
        <v>#REF!</v>
      </c>
      <c r="ADM2" s="311" t="e">
        <f>#REF!</f>
        <v>#REF!</v>
      </c>
      <c r="ADN2" s="311">
        <f>'（別添）_実績報告書（歯科診療所及びⅡを算定する有床診療所）'!AB43</f>
        <v>0</v>
      </c>
      <c r="ADO2" s="311">
        <f>'（別添）_実績報告書（歯科診療所及びⅡを算定する有床診療所）'!AB44</f>
        <v>0</v>
      </c>
      <c r="ADP2" s="311">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64" t="s">
        <v>1260</v>
      </c>
      <c r="B2" s="764"/>
      <c r="C2" s="764" t="s">
        <v>1261</v>
      </c>
      <c r="D2" s="764" t="s">
        <v>1262</v>
      </c>
    </row>
    <row r="3" spans="1:11">
      <c r="A3" s="32" t="s">
        <v>1263</v>
      </c>
      <c r="B3" s="32" t="s">
        <v>1264</v>
      </c>
      <c r="C3" s="764"/>
      <c r="D3" s="764"/>
      <c r="I3" s="29" t="s">
        <v>1265</v>
      </c>
      <c r="J3" s="29" t="s">
        <v>1266</v>
      </c>
    </row>
    <row r="4" spans="1:11">
      <c r="B4" s="29">
        <v>1.5</v>
      </c>
      <c r="C4" s="29" t="s">
        <v>1267</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1267</v>
      </c>
    </row>
    <row r="5" spans="1:11">
      <c r="A5" s="29">
        <v>1.5</v>
      </c>
      <c r="B5" s="29">
        <v>2.5</v>
      </c>
      <c r="C5" s="29" t="s">
        <v>1268</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1268</v>
      </c>
    </row>
    <row r="6" spans="1:11">
      <c r="A6" s="29">
        <v>2.5</v>
      </c>
      <c r="B6" s="29">
        <v>3.5</v>
      </c>
      <c r="C6" s="29" t="s">
        <v>1269</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1269</v>
      </c>
    </row>
    <row r="7" spans="1:11">
      <c r="A7" s="29">
        <v>3.5</v>
      </c>
      <c r="B7" s="29">
        <v>4.5</v>
      </c>
      <c r="C7" s="29" t="s">
        <v>1270</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1270</v>
      </c>
    </row>
    <row r="8" spans="1:11">
      <c r="A8" s="29">
        <v>4.5</v>
      </c>
      <c r="B8" s="29">
        <v>5.5</v>
      </c>
      <c r="C8" s="29" t="s">
        <v>1271</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1271</v>
      </c>
    </row>
    <row r="9" spans="1:11">
      <c r="A9" s="29">
        <v>5.5</v>
      </c>
      <c r="B9" s="29">
        <v>6.5</v>
      </c>
      <c r="C9" s="29" t="s">
        <v>1272</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1272</v>
      </c>
    </row>
    <row r="10" spans="1:11">
      <c r="A10" s="29">
        <v>6.5</v>
      </c>
      <c r="B10" s="29">
        <v>7.5</v>
      </c>
      <c r="C10" s="29" t="s">
        <v>1273</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1273</v>
      </c>
    </row>
    <row r="11" spans="1:11">
      <c r="A11" s="29">
        <v>7.5</v>
      </c>
      <c r="B11" s="29">
        <v>8.5</v>
      </c>
      <c r="C11" s="29" t="s">
        <v>1274</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1274</v>
      </c>
    </row>
    <row r="12" spans="1:11">
      <c r="A12" s="29">
        <v>8.5</v>
      </c>
      <c r="B12" s="29">
        <v>9.5</v>
      </c>
      <c r="C12" s="29" t="s">
        <v>1275</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1275</v>
      </c>
    </row>
    <row r="13" spans="1:11">
      <c r="A13" s="29">
        <v>9.5</v>
      </c>
      <c r="B13" s="29">
        <v>10.5</v>
      </c>
      <c r="C13" s="29" t="s">
        <v>1276</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1276</v>
      </c>
    </row>
    <row r="14" spans="1:11">
      <c r="A14" s="29">
        <v>10.5</v>
      </c>
      <c r="B14" s="29">
        <v>11.5</v>
      </c>
      <c r="C14" s="29" t="s">
        <v>1277</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1277</v>
      </c>
    </row>
    <row r="15" spans="1:11">
      <c r="A15" s="29">
        <v>11.5</v>
      </c>
      <c r="B15" s="29">
        <v>12.5</v>
      </c>
      <c r="C15" s="29" t="s">
        <v>1278</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1278</v>
      </c>
    </row>
    <row r="16" spans="1:11">
      <c r="A16" s="29">
        <v>12.5</v>
      </c>
      <c r="B16" s="29">
        <v>13.5</v>
      </c>
      <c r="C16" s="29" t="s">
        <v>1279</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1279</v>
      </c>
    </row>
    <row r="17" spans="1:11">
      <c r="A17" s="29">
        <v>13.5</v>
      </c>
      <c r="B17" s="29">
        <v>14.5</v>
      </c>
      <c r="C17" s="29" t="s">
        <v>1280</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1280</v>
      </c>
    </row>
    <row r="18" spans="1:11">
      <c r="A18" s="29">
        <v>14.5</v>
      </c>
      <c r="B18" s="29">
        <v>15.5</v>
      </c>
      <c r="C18" s="29" t="s">
        <v>1281</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1281</v>
      </c>
    </row>
    <row r="19" spans="1:11">
      <c r="A19" s="29">
        <v>15.5</v>
      </c>
      <c r="B19" s="29">
        <v>16.5</v>
      </c>
      <c r="C19" s="29" t="s">
        <v>1282</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1282</v>
      </c>
    </row>
    <row r="20" spans="1:11">
      <c r="A20" s="29">
        <v>16.5</v>
      </c>
      <c r="B20" s="29">
        <v>17.5</v>
      </c>
      <c r="C20" s="29" t="s">
        <v>1283</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1283</v>
      </c>
    </row>
    <row r="21" spans="1:11">
      <c r="A21" s="29">
        <v>17.5</v>
      </c>
      <c r="B21" s="29">
        <v>18.5</v>
      </c>
      <c r="C21" s="29" t="s">
        <v>1284</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1284</v>
      </c>
    </row>
    <row r="22" spans="1:11">
      <c r="A22" s="29">
        <v>18.5</v>
      </c>
      <c r="B22" s="29">
        <v>19.5</v>
      </c>
      <c r="C22" s="29" t="s">
        <v>1285</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1285</v>
      </c>
    </row>
    <row r="23" spans="1:11">
      <c r="A23" s="29">
        <v>19.5</v>
      </c>
      <c r="B23" s="29">
        <v>20.5</v>
      </c>
      <c r="C23" s="29" t="s">
        <v>1286</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1286</v>
      </c>
    </row>
    <row r="24" spans="1:11">
      <c r="A24" s="29">
        <v>20.5</v>
      </c>
      <c r="B24" s="29">
        <v>21.5</v>
      </c>
      <c r="C24" s="29" t="s">
        <v>1287</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1287</v>
      </c>
    </row>
    <row r="25" spans="1:11">
      <c r="A25" s="29">
        <v>21.5</v>
      </c>
      <c r="B25" s="29">
        <v>22.5</v>
      </c>
      <c r="C25" s="29" t="s">
        <v>1288</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1288</v>
      </c>
    </row>
    <row r="26" spans="1:11">
      <c r="A26" s="29">
        <v>22.5</v>
      </c>
      <c r="B26" s="29">
        <v>23.5</v>
      </c>
      <c r="C26" s="29" t="s">
        <v>1289</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1289</v>
      </c>
    </row>
    <row r="27" spans="1:11">
      <c r="A27" s="29">
        <v>23.5</v>
      </c>
      <c r="B27" s="29">
        <v>24.5</v>
      </c>
      <c r="C27" s="29" t="s">
        <v>1290</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1290</v>
      </c>
    </row>
    <row r="28" spans="1:11">
      <c r="A28" s="29">
        <v>24.5</v>
      </c>
      <c r="B28" s="29">
        <v>25.5</v>
      </c>
      <c r="C28" s="29" t="s">
        <v>1291</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1291</v>
      </c>
    </row>
    <row r="29" spans="1:11">
      <c r="A29" s="29">
        <v>25.5</v>
      </c>
      <c r="B29" s="29">
        <v>26.5</v>
      </c>
      <c r="C29" s="29" t="s">
        <v>1292</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1292</v>
      </c>
    </row>
    <row r="30" spans="1:11">
      <c r="A30" s="29">
        <v>26.5</v>
      </c>
      <c r="B30" s="29">
        <v>27.5</v>
      </c>
      <c r="C30" s="29" t="s">
        <v>1293</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1293</v>
      </c>
    </row>
    <row r="31" spans="1:11">
      <c r="A31" s="29">
        <v>27.5</v>
      </c>
      <c r="B31" s="29">
        <v>28.5</v>
      </c>
      <c r="C31" s="29" t="s">
        <v>1294</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1294</v>
      </c>
    </row>
    <row r="32" spans="1:11">
      <c r="A32" s="29">
        <v>28.5</v>
      </c>
      <c r="B32" s="29">
        <v>29.5</v>
      </c>
      <c r="C32" s="29" t="s">
        <v>1295</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1295</v>
      </c>
    </row>
    <row r="33" spans="1:11">
      <c r="A33" s="29">
        <v>29.5</v>
      </c>
      <c r="B33" s="29">
        <v>30.5</v>
      </c>
      <c r="C33" s="29" t="s">
        <v>1296</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1296</v>
      </c>
    </row>
    <row r="34" spans="1:11">
      <c r="A34" s="29">
        <v>30.5</v>
      </c>
      <c r="B34" s="29">
        <v>31.5</v>
      </c>
      <c r="C34" s="29" t="s">
        <v>1297</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1297</v>
      </c>
    </row>
    <row r="35" spans="1:11">
      <c r="A35" s="29">
        <v>31.5</v>
      </c>
      <c r="B35" s="29">
        <v>32.5</v>
      </c>
      <c r="C35" s="29" t="s">
        <v>1298</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1298</v>
      </c>
    </row>
    <row r="36" spans="1:11">
      <c r="A36" s="29">
        <v>32.5</v>
      </c>
      <c r="B36" s="29">
        <v>33.5</v>
      </c>
      <c r="C36" s="29" t="s">
        <v>1299</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1299</v>
      </c>
    </row>
    <row r="37" spans="1:11">
      <c r="A37" s="29">
        <v>33.5</v>
      </c>
      <c r="B37" s="29">
        <v>34.5</v>
      </c>
      <c r="C37" s="29" t="s">
        <v>1300</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1300</v>
      </c>
    </row>
    <row r="38" spans="1:11">
      <c r="A38" s="29">
        <v>34.5</v>
      </c>
      <c r="B38" s="29">
        <v>35.5</v>
      </c>
      <c r="C38" s="29" t="s">
        <v>1301</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1301</v>
      </c>
    </row>
    <row r="39" spans="1:11">
      <c r="A39" s="29">
        <v>35.5</v>
      </c>
      <c r="B39" s="29">
        <v>36.5</v>
      </c>
      <c r="C39" s="29" t="s">
        <v>1302</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1302</v>
      </c>
    </row>
    <row r="40" spans="1:11">
      <c r="A40" s="29">
        <v>36.5</v>
      </c>
      <c r="B40" s="29">
        <v>37.5</v>
      </c>
      <c r="C40" s="29" t="s">
        <v>1303</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1303</v>
      </c>
    </row>
    <row r="41" spans="1:11">
      <c r="A41" s="29">
        <v>37.5</v>
      </c>
      <c r="B41" s="29">
        <v>38.5</v>
      </c>
      <c r="C41" s="29" t="s">
        <v>1304</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1304</v>
      </c>
    </row>
    <row r="42" spans="1:11">
      <c r="A42" s="29">
        <v>38.5</v>
      </c>
      <c r="B42" s="29">
        <v>39.5</v>
      </c>
      <c r="C42" s="29" t="s">
        <v>1305</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1305</v>
      </c>
    </row>
    <row r="43" spans="1:11">
      <c r="A43" s="29">
        <v>39.5</v>
      </c>
      <c r="B43" s="29">
        <v>40.5</v>
      </c>
      <c r="C43" s="29" t="s">
        <v>1306</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1306</v>
      </c>
    </row>
    <row r="44" spans="1:11">
      <c r="A44" s="29">
        <v>40.5</v>
      </c>
      <c r="B44" s="29">
        <v>41.5</v>
      </c>
      <c r="C44" s="29" t="s">
        <v>1307</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1307</v>
      </c>
    </row>
    <row r="45" spans="1:11">
      <c r="A45" s="29">
        <v>41.5</v>
      </c>
      <c r="B45" s="29">
        <v>42.5</v>
      </c>
      <c r="C45" s="29" t="s">
        <v>1308</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1308</v>
      </c>
    </row>
    <row r="46" spans="1:11">
      <c r="A46" s="29">
        <v>42.5</v>
      </c>
      <c r="B46" s="29">
        <v>43.5</v>
      </c>
      <c r="C46" s="29" t="s">
        <v>1309</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1309</v>
      </c>
    </row>
    <row r="47" spans="1:11">
      <c r="A47" s="29">
        <v>43.5</v>
      </c>
      <c r="B47" s="29">
        <v>44.5</v>
      </c>
      <c r="C47" s="29" t="s">
        <v>1310</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1310</v>
      </c>
    </row>
    <row r="48" spans="1:11">
      <c r="A48" s="29">
        <v>44.5</v>
      </c>
      <c r="B48" s="29">
        <v>45.5</v>
      </c>
      <c r="C48" s="29" t="s">
        <v>1311</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1311</v>
      </c>
    </row>
    <row r="49" spans="1:11">
      <c r="A49" s="29">
        <v>45.5</v>
      </c>
      <c r="B49" s="29">
        <v>46.5</v>
      </c>
      <c r="C49" s="29" t="s">
        <v>1312</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1312</v>
      </c>
    </row>
    <row r="50" spans="1:11">
      <c r="A50" s="29">
        <v>46.5</v>
      </c>
      <c r="B50" s="29">
        <v>47.5</v>
      </c>
      <c r="C50" s="29" t="s">
        <v>1313</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1313</v>
      </c>
    </row>
    <row r="51" spans="1:11">
      <c r="A51" s="29">
        <v>47.5</v>
      </c>
      <c r="B51" s="29">
        <v>48.5</v>
      </c>
      <c r="C51" s="29" t="s">
        <v>1314</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1314</v>
      </c>
    </row>
    <row r="52" spans="1:11">
      <c r="A52" s="29">
        <v>48.5</v>
      </c>
      <c r="B52" s="29">
        <v>49.5</v>
      </c>
      <c r="C52" s="29" t="s">
        <v>1315</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1315</v>
      </c>
    </row>
    <row r="53" spans="1:11">
      <c r="A53" s="29">
        <v>49.5</v>
      </c>
      <c r="B53" s="29">
        <v>50.5</v>
      </c>
      <c r="C53" s="29" t="s">
        <v>1316</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1316</v>
      </c>
    </row>
    <row r="54" spans="1:11">
      <c r="A54" s="29">
        <v>50.5</v>
      </c>
      <c r="B54" s="29">
        <v>51.5</v>
      </c>
      <c r="C54" s="29" t="s">
        <v>1317</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1317</v>
      </c>
    </row>
    <row r="55" spans="1:11">
      <c r="A55" s="29">
        <v>51.5</v>
      </c>
      <c r="B55" s="29">
        <v>52.5</v>
      </c>
      <c r="C55" s="29" t="s">
        <v>1318</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1318</v>
      </c>
    </row>
    <row r="56" spans="1:11">
      <c r="A56" s="29">
        <v>52.5</v>
      </c>
      <c r="B56" s="29">
        <v>53.5</v>
      </c>
      <c r="C56" s="29" t="s">
        <v>1319</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1319</v>
      </c>
    </row>
    <row r="57" spans="1:11">
      <c r="A57" s="29">
        <v>53.5</v>
      </c>
      <c r="B57" s="29">
        <v>54.5</v>
      </c>
      <c r="C57" s="29" t="s">
        <v>1320</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1320</v>
      </c>
    </row>
    <row r="58" spans="1:11">
      <c r="A58" s="29">
        <v>54.5</v>
      </c>
      <c r="B58" s="29">
        <v>55.5</v>
      </c>
      <c r="C58" s="29" t="s">
        <v>1321</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1321</v>
      </c>
    </row>
    <row r="59" spans="1:11">
      <c r="A59" s="29">
        <v>55.5</v>
      </c>
      <c r="B59" s="29">
        <v>56.5</v>
      </c>
      <c r="C59" s="29" t="s">
        <v>1322</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1322</v>
      </c>
    </row>
    <row r="60" spans="1:11">
      <c r="A60" s="29">
        <v>56.5</v>
      </c>
      <c r="B60" s="29">
        <v>57.5</v>
      </c>
      <c r="C60" s="29" t="s">
        <v>1323</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1323</v>
      </c>
    </row>
    <row r="61" spans="1:11">
      <c r="A61" s="29">
        <v>57.5</v>
      </c>
      <c r="B61" s="29">
        <v>58.5</v>
      </c>
      <c r="C61" s="29" t="s">
        <v>1324</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1324</v>
      </c>
    </row>
    <row r="62" spans="1:11">
      <c r="A62" s="29">
        <v>58.5</v>
      </c>
      <c r="B62" s="29">
        <v>59.5</v>
      </c>
      <c r="C62" s="29" t="s">
        <v>1325</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1325</v>
      </c>
    </row>
    <row r="63" spans="1:11">
      <c r="A63" s="29">
        <v>59.5</v>
      </c>
      <c r="B63" s="29">
        <v>60.5</v>
      </c>
      <c r="C63" s="29" t="s">
        <v>1326</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1326</v>
      </c>
    </row>
    <row r="64" spans="1:11">
      <c r="A64" s="29">
        <v>60.5</v>
      </c>
      <c r="B64" s="29">
        <v>61.5</v>
      </c>
      <c r="C64" s="29" t="s">
        <v>1327</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1327</v>
      </c>
    </row>
    <row r="65" spans="1:11">
      <c r="A65" s="29">
        <v>61.5</v>
      </c>
      <c r="B65" s="29">
        <v>62.5</v>
      </c>
      <c r="C65" s="29" t="s">
        <v>1328</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1328</v>
      </c>
    </row>
    <row r="66" spans="1:11">
      <c r="A66" s="29">
        <v>62.5</v>
      </c>
      <c r="B66" s="29">
        <v>63.5</v>
      </c>
      <c r="C66" s="29" t="s">
        <v>1329</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1329</v>
      </c>
    </row>
    <row r="67" spans="1:11">
      <c r="A67" s="29">
        <v>63.5</v>
      </c>
      <c r="B67" s="29">
        <v>64.5</v>
      </c>
      <c r="C67" s="29" t="s">
        <v>1330</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1330</v>
      </c>
    </row>
    <row r="68" spans="1:11">
      <c r="A68" s="29">
        <v>64.5</v>
      </c>
      <c r="B68" s="29">
        <v>65.5</v>
      </c>
      <c r="C68" s="29" t="s">
        <v>1331</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1331</v>
      </c>
    </row>
    <row r="69" spans="1:11">
      <c r="A69" s="29">
        <v>65.5</v>
      </c>
      <c r="B69" s="29">
        <v>66.5</v>
      </c>
      <c r="C69" s="29" t="s">
        <v>1332</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1332</v>
      </c>
    </row>
    <row r="70" spans="1:11">
      <c r="A70" s="29">
        <v>66.5</v>
      </c>
      <c r="B70" s="29">
        <v>67.5</v>
      </c>
      <c r="C70" s="29" t="s">
        <v>1333</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1333</v>
      </c>
    </row>
    <row r="71" spans="1:11">
      <c r="A71" s="29">
        <v>67.5</v>
      </c>
      <c r="B71" s="29">
        <v>68.5</v>
      </c>
      <c r="C71" s="29" t="s">
        <v>1334</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1334</v>
      </c>
    </row>
    <row r="72" spans="1:11">
      <c r="A72" s="29">
        <v>68.5</v>
      </c>
      <c r="B72" s="29">
        <v>69.5</v>
      </c>
      <c r="C72" s="29" t="s">
        <v>1335</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1335</v>
      </c>
    </row>
    <row r="73" spans="1:11">
      <c r="A73" s="29">
        <v>69.5</v>
      </c>
      <c r="B73" s="29">
        <v>70.5</v>
      </c>
      <c r="C73" s="29" t="s">
        <v>1336</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1336</v>
      </c>
    </row>
    <row r="74" spans="1:11">
      <c r="A74" s="29">
        <v>70.5</v>
      </c>
      <c r="B74" s="29">
        <v>71.5</v>
      </c>
      <c r="C74" s="29" t="s">
        <v>1337</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1337</v>
      </c>
    </row>
    <row r="75" spans="1:11">
      <c r="A75" s="29">
        <v>71.5</v>
      </c>
      <c r="B75" s="29">
        <v>72.5</v>
      </c>
      <c r="C75" s="29" t="s">
        <v>1338</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1338</v>
      </c>
    </row>
    <row r="76" spans="1:11">
      <c r="A76" s="29">
        <v>72.5</v>
      </c>
      <c r="B76" s="29">
        <v>73.5</v>
      </c>
      <c r="C76" s="29" t="s">
        <v>1339</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1339</v>
      </c>
    </row>
    <row r="77" spans="1:11">
      <c r="A77" s="29">
        <v>73.5</v>
      </c>
      <c r="B77" s="29">
        <v>74.5</v>
      </c>
      <c r="C77" s="29" t="s">
        <v>1340</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1340</v>
      </c>
    </row>
    <row r="78" spans="1:11">
      <c r="A78" s="29">
        <v>74.5</v>
      </c>
      <c r="B78" s="29">
        <v>75.5</v>
      </c>
      <c r="C78" s="29" t="s">
        <v>1341</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1341</v>
      </c>
    </row>
    <row r="79" spans="1:11">
      <c r="A79" s="29">
        <v>75.5</v>
      </c>
      <c r="B79" s="29">
        <v>76.5</v>
      </c>
      <c r="C79" s="29" t="s">
        <v>1342</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1342</v>
      </c>
    </row>
    <row r="80" spans="1:11">
      <c r="A80" s="29">
        <v>76.5</v>
      </c>
      <c r="B80" s="29">
        <v>77.5</v>
      </c>
      <c r="C80" s="29" t="s">
        <v>1343</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1343</v>
      </c>
    </row>
    <row r="81" spans="1:11">
      <c r="A81" s="29">
        <v>77.5</v>
      </c>
      <c r="B81" s="29">
        <v>78.5</v>
      </c>
      <c r="C81" s="29" t="s">
        <v>1344</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1344</v>
      </c>
    </row>
    <row r="82" spans="1:11">
      <c r="A82" s="29">
        <v>78.5</v>
      </c>
      <c r="B82" s="29">
        <v>79.5</v>
      </c>
      <c r="C82" s="29" t="s">
        <v>1345</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1345</v>
      </c>
    </row>
    <row r="83" spans="1:11">
      <c r="A83" s="29">
        <v>79.5</v>
      </c>
      <c r="B83" s="29">
        <v>80.5</v>
      </c>
      <c r="C83" s="29" t="s">
        <v>1346</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1346</v>
      </c>
    </row>
    <row r="84" spans="1:11">
      <c r="A84" s="29">
        <v>80.5</v>
      </c>
      <c r="B84" s="29">
        <v>81.5</v>
      </c>
      <c r="C84" s="29" t="s">
        <v>1347</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1347</v>
      </c>
    </row>
    <row r="85" spans="1:11">
      <c r="A85" s="29">
        <v>81.5</v>
      </c>
      <c r="B85" s="29">
        <v>82.5</v>
      </c>
      <c r="C85" s="29" t="s">
        <v>1348</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1348</v>
      </c>
    </row>
    <row r="86" spans="1:11">
      <c r="A86" s="29">
        <v>82.5</v>
      </c>
      <c r="B86" s="29">
        <v>83.5</v>
      </c>
      <c r="C86" s="29" t="s">
        <v>1349</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1349</v>
      </c>
    </row>
    <row r="87" spans="1:11">
      <c r="A87" s="29">
        <v>83.5</v>
      </c>
      <c r="B87" s="29">
        <v>84.5</v>
      </c>
      <c r="C87" s="29" t="s">
        <v>1350</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1350</v>
      </c>
    </row>
    <row r="88" spans="1:11">
      <c r="A88" s="29">
        <v>84.5</v>
      </c>
      <c r="B88" s="29">
        <v>85.5</v>
      </c>
      <c r="C88" s="29" t="s">
        <v>1351</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1351</v>
      </c>
    </row>
    <row r="89" spans="1:11">
      <c r="A89" s="29">
        <v>85.5</v>
      </c>
      <c r="B89" s="29">
        <v>86.5</v>
      </c>
      <c r="C89" s="29" t="s">
        <v>1352</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1352</v>
      </c>
    </row>
    <row r="90" spans="1:11">
      <c r="A90" s="29">
        <v>86.5</v>
      </c>
      <c r="B90" s="29">
        <v>87.5</v>
      </c>
      <c r="C90" s="29" t="s">
        <v>1353</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1353</v>
      </c>
    </row>
    <row r="91" spans="1:11">
      <c r="A91" s="29">
        <v>87.5</v>
      </c>
      <c r="B91" s="29">
        <v>88.5</v>
      </c>
      <c r="C91" s="29" t="s">
        <v>1354</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1354</v>
      </c>
    </row>
    <row r="92" spans="1:11">
      <c r="A92" s="29">
        <v>88.5</v>
      </c>
      <c r="B92" s="29">
        <v>89.5</v>
      </c>
      <c r="C92" s="29" t="s">
        <v>1355</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1355</v>
      </c>
    </row>
    <row r="93" spans="1:11">
      <c r="A93" s="29">
        <v>89.5</v>
      </c>
      <c r="B93" s="29">
        <v>90.5</v>
      </c>
      <c r="C93" s="29" t="s">
        <v>1356</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1356</v>
      </c>
    </row>
    <row r="94" spans="1:11">
      <c r="A94" s="29">
        <v>90.5</v>
      </c>
      <c r="B94" s="29">
        <v>91.5</v>
      </c>
      <c r="C94" s="29" t="s">
        <v>1357</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1357</v>
      </c>
    </row>
    <row r="95" spans="1:11">
      <c r="A95" s="29">
        <v>91.5</v>
      </c>
      <c r="B95" s="29">
        <v>92.5</v>
      </c>
      <c r="C95" s="29" t="s">
        <v>1358</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1358</v>
      </c>
    </row>
    <row r="96" spans="1:11">
      <c r="A96" s="29">
        <v>92.5</v>
      </c>
      <c r="B96" s="29">
        <v>93.5</v>
      </c>
      <c r="C96" s="29" t="s">
        <v>1359</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1359</v>
      </c>
    </row>
    <row r="97" spans="1:11">
      <c r="A97" s="29">
        <v>93.5</v>
      </c>
      <c r="B97" s="29">
        <v>94.5</v>
      </c>
      <c r="C97" s="29" t="s">
        <v>1360</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1360</v>
      </c>
    </row>
    <row r="98" spans="1:11">
      <c r="A98" s="29">
        <v>94.5</v>
      </c>
      <c r="B98" s="29">
        <v>95.5</v>
      </c>
      <c r="C98" s="29" t="s">
        <v>1361</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1361</v>
      </c>
    </row>
    <row r="99" spans="1:11">
      <c r="A99" s="29">
        <v>95.5</v>
      </c>
      <c r="B99" s="29">
        <v>96.5</v>
      </c>
      <c r="C99" s="29" t="s">
        <v>1362</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1362</v>
      </c>
    </row>
    <row r="100" spans="1:11">
      <c r="A100" s="29">
        <v>96.5</v>
      </c>
      <c r="B100" s="29">
        <v>97.5</v>
      </c>
      <c r="C100" s="29" t="s">
        <v>1363</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1363</v>
      </c>
    </row>
    <row r="101" spans="1:11">
      <c r="A101" s="29">
        <v>97.5</v>
      </c>
      <c r="B101" s="29">
        <v>98.5</v>
      </c>
      <c r="C101" s="29" t="s">
        <v>1364</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1364</v>
      </c>
    </row>
    <row r="102" spans="1:11">
      <c r="A102" s="29">
        <v>98.5</v>
      </c>
      <c r="B102" s="29">
        <v>99.5</v>
      </c>
      <c r="C102" s="29" t="s">
        <v>1365</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1365</v>
      </c>
    </row>
    <row r="103" spans="1:11">
      <c r="A103" s="29">
        <v>99.5</v>
      </c>
      <c r="B103" s="29">
        <v>100.5</v>
      </c>
      <c r="C103" s="29" t="s">
        <v>1366</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1366</v>
      </c>
    </row>
    <row r="104" spans="1:11">
      <c r="A104" s="29">
        <v>100.5</v>
      </c>
      <c r="B104" s="29">
        <v>101.5</v>
      </c>
      <c r="C104" s="29" t="s">
        <v>1367</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1367</v>
      </c>
    </row>
    <row r="105" spans="1:11">
      <c r="A105" s="29">
        <v>101.5</v>
      </c>
      <c r="B105" s="29">
        <v>102.5</v>
      </c>
      <c r="C105" s="29" t="s">
        <v>1368</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1368</v>
      </c>
    </row>
    <row r="106" spans="1:11">
      <c r="A106" s="29">
        <v>102.5</v>
      </c>
      <c r="B106" s="29">
        <v>103.5</v>
      </c>
      <c r="C106" s="29" t="s">
        <v>1369</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1369</v>
      </c>
    </row>
    <row r="107" spans="1:11">
      <c r="A107" s="29">
        <v>103.5</v>
      </c>
      <c r="B107" s="29">
        <v>104.5</v>
      </c>
      <c r="C107" s="29" t="s">
        <v>1370</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1370</v>
      </c>
    </row>
    <row r="108" spans="1:11">
      <c r="A108" s="29">
        <v>104.5</v>
      </c>
      <c r="B108" s="29">
        <v>105.5</v>
      </c>
      <c r="C108" s="29" t="s">
        <v>1371</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1371</v>
      </c>
    </row>
    <row r="109" spans="1:11">
      <c r="A109" s="29">
        <v>105.5</v>
      </c>
      <c r="B109" s="29">
        <v>106.5</v>
      </c>
      <c r="C109" s="29" t="s">
        <v>1372</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1372</v>
      </c>
    </row>
    <row r="110" spans="1:11">
      <c r="A110" s="29">
        <v>106.5</v>
      </c>
      <c r="B110" s="29">
        <v>107.5</v>
      </c>
      <c r="C110" s="29" t="s">
        <v>1373</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1373</v>
      </c>
    </row>
    <row r="111" spans="1:11">
      <c r="A111" s="29">
        <v>107.5</v>
      </c>
      <c r="B111" s="29">
        <v>108.5</v>
      </c>
      <c r="C111" s="29" t="s">
        <v>1374</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1374</v>
      </c>
    </row>
    <row r="112" spans="1:11">
      <c r="A112" s="29">
        <v>108.5</v>
      </c>
      <c r="B112" s="29">
        <v>109.5</v>
      </c>
      <c r="C112" s="29" t="s">
        <v>1375</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1375</v>
      </c>
    </row>
    <row r="113" spans="1:11">
      <c r="A113" s="29">
        <v>109.5</v>
      </c>
      <c r="B113" s="29">
        <v>110.5</v>
      </c>
      <c r="C113" s="29" t="s">
        <v>1376</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1376</v>
      </c>
    </row>
    <row r="114" spans="1:11">
      <c r="A114" s="29">
        <v>110.5</v>
      </c>
      <c r="B114" s="29">
        <v>111.5</v>
      </c>
      <c r="C114" s="29" t="s">
        <v>1377</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1377</v>
      </c>
    </row>
    <row r="115" spans="1:11">
      <c r="A115" s="29">
        <v>111.5</v>
      </c>
      <c r="B115" s="29">
        <v>112.5</v>
      </c>
      <c r="C115" s="29" t="s">
        <v>1378</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1378</v>
      </c>
    </row>
    <row r="116" spans="1:11">
      <c r="A116" s="29">
        <v>112.5</v>
      </c>
      <c r="B116" s="29">
        <v>113.5</v>
      </c>
      <c r="C116" s="29" t="s">
        <v>1379</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1379</v>
      </c>
    </row>
    <row r="117" spans="1:11">
      <c r="A117" s="29">
        <v>113.5</v>
      </c>
      <c r="B117" s="29">
        <v>114.5</v>
      </c>
      <c r="C117" s="29" t="s">
        <v>1380</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1380</v>
      </c>
    </row>
    <row r="118" spans="1:11">
      <c r="A118" s="29">
        <v>114.5</v>
      </c>
      <c r="B118" s="29">
        <v>115.5</v>
      </c>
      <c r="C118" s="29" t="s">
        <v>1381</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1381</v>
      </c>
    </row>
    <row r="119" spans="1:11">
      <c r="A119" s="29">
        <v>115.5</v>
      </c>
      <c r="B119" s="29">
        <v>116.5</v>
      </c>
      <c r="C119" s="29" t="s">
        <v>1382</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1382</v>
      </c>
    </row>
    <row r="120" spans="1:11">
      <c r="A120" s="29">
        <v>116.5</v>
      </c>
      <c r="B120" s="29">
        <v>117.5</v>
      </c>
      <c r="C120" s="29" t="s">
        <v>1383</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1383</v>
      </c>
    </row>
    <row r="121" spans="1:11">
      <c r="A121" s="29">
        <v>117.5</v>
      </c>
      <c r="B121" s="29">
        <v>118.5</v>
      </c>
      <c r="C121" s="29" t="s">
        <v>1384</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1384</v>
      </c>
    </row>
    <row r="122" spans="1:11">
      <c r="A122" s="29">
        <v>118.5</v>
      </c>
      <c r="B122" s="29">
        <v>119.5</v>
      </c>
      <c r="C122" s="29" t="s">
        <v>1385</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1385</v>
      </c>
    </row>
    <row r="123" spans="1:11">
      <c r="A123" s="29">
        <v>119.5</v>
      </c>
      <c r="B123" s="29">
        <v>120.5</v>
      </c>
      <c r="C123" s="29" t="s">
        <v>1386</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1386</v>
      </c>
    </row>
    <row r="124" spans="1:11">
      <c r="A124" s="29">
        <v>120.5</v>
      </c>
      <c r="B124" s="29">
        <v>121.5</v>
      </c>
      <c r="C124" s="29" t="s">
        <v>1387</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1387</v>
      </c>
    </row>
    <row r="125" spans="1:11">
      <c r="A125" s="29">
        <v>121.5</v>
      </c>
      <c r="B125" s="29">
        <v>122.5</v>
      </c>
      <c r="C125" s="29" t="s">
        <v>1388</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1388</v>
      </c>
    </row>
    <row r="126" spans="1:11">
      <c r="A126" s="29">
        <v>122.5</v>
      </c>
      <c r="B126" s="29">
        <v>123.5</v>
      </c>
      <c r="C126" s="29" t="s">
        <v>1389</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1389</v>
      </c>
    </row>
    <row r="127" spans="1:11">
      <c r="A127" s="29">
        <v>123.5</v>
      </c>
      <c r="B127" s="29">
        <v>124.5</v>
      </c>
      <c r="C127" s="29" t="s">
        <v>1390</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1390</v>
      </c>
    </row>
    <row r="128" spans="1:11">
      <c r="A128" s="29">
        <v>124.5</v>
      </c>
      <c r="B128" s="29">
        <v>125.5</v>
      </c>
      <c r="C128" s="29" t="s">
        <v>1391</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1391</v>
      </c>
    </row>
    <row r="129" spans="1:11">
      <c r="A129" s="29">
        <v>125.5</v>
      </c>
      <c r="B129" s="29">
        <v>126.5</v>
      </c>
      <c r="C129" s="29" t="s">
        <v>1392</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1392</v>
      </c>
    </row>
    <row r="130" spans="1:11">
      <c r="A130" s="29">
        <v>126.5</v>
      </c>
      <c r="B130" s="29">
        <v>127.5</v>
      </c>
      <c r="C130" s="29" t="s">
        <v>1393</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1393</v>
      </c>
    </row>
    <row r="131" spans="1:11">
      <c r="A131" s="29">
        <v>127.5</v>
      </c>
      <c r="B131" s="29">
        <v>128.5</v>
      </c>
      <c r="C131" s="29" t="s">
        <v>1394</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1394</v>
      </c>
    </row>
    <row r="132" spans="1:11">
      <c r="A132" s="29">
        <v>128.5</v>
      </c>
      <c r="B132" s="29">
        <v>129.5</v>
      </c>
      <c r="C132" s="29" t="s">
        <v>1395</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1395</v>
      </c>
    </row>
    <row r="133" spans="1:11">
      <c r="A133" s="29">
        <v>129.5</v>
      </c>
      <c r="B133" s="29">
        <v>130.5</v>
      </c>
      <c r="C133" s="29" t="s">
        <v>1396</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1396</v>
      </c>
    </row>
    <row r="134" spans="1:11">
      <c r="A134" s="29">
        <v>130.5</v>
      </c>
      <c r="B134" s="29">
        <v>131.5</v>
      </c>
      <c r="C134" s="29" t="s">
        <v>1397</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1397</v>
      </c>
    </row>
    <row r="135" spans="1:11">
      <c r="A135" s="29">
        <v>131.5</v>
      </c>
      <c r="B135" s="29">
        <v>132.5</v>
      </c>
      <c r="C135" s="29" t="s">
        <v>1398</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1398</v>
      </c>
    </row>
    <row r="136" spans="1:11">
      <c r="A136" s="29">
        <v>132.5</v>
      </c>
      <c r="B136" s="29">
        <v>133.5</v>
      </c>
      <c r="C136" s="29" t="s">
        <v>1399</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1399</v>
      </c>
    </row>
    <row r="137" spans="1:11">
      <c r="A137" s="29">
        <v>133.5</v>
      </c>
      <c r="B137" s="29">
        <v>134.5</v>
      </c>
      <c r="C137" s="29" t="s">
        <v>1400</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1400</v>
      </c>
    </row>
    <row r="138" spans="1:11">
      <c r="A138" s="29">
        <v>134.5</v>
      </c>
      <c r="B138" s="29">
        <v>135.5</v>
      </c>
      <c r="C138" s="29" t="s">
        <v>1401</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1401</v>
      </c>
    </row>
    <row r="139" spans="1:11">
      <c r="A139" s="29">
        <v>135.5</v>
      </c>
      <c r="B139" s="29">
        <v>136.5</v>
      </c>
      <c r="C139" s="29" t="s">
        <v>1402</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1402</v>
      </c>
    </row>
    <row r="140" spans="1:11">
      <c r="A140" s="29">
        <v>136.5</v>
      </c>
      <c r="B140" s="29">
        <v>137.5</v>
      </c>
      <c r="C140" s="29" t="s">
        <v>1403</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1403</v>
      </c>
    </row>
    <row r="141" spans="1:11">
      <c r="A141" s="29">
        <v>137.5</v>
      </c>
      <c r="B141" s="29">
        <v>138.5</v>
      </c>
      <c r="C141" s="29" t="s">
        <v>1404</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1404</v>
      </c>
    </row>
    <row r="142" spans="1:11">
      <c r="A142" s="29">
        <v>138.5</v>
      </c>
      <c r="B142" s="29">
        <v>139.5</v>
      </c>
      <c r="C142" s="29" t="s">
        <v>1405</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1405</v>
      </c>
    </row>
    <row r="143" spans="1:11">
      <c r="A143" s="29">
        <v>139.5</v>
      </c>
      <c r="B143" s="29">
        <v>140.5</v>
      </c>
      <c r="C143" s="29" t="s">
        <v>1406</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1406</v>
      </c>
    </row>
    <row r="144" spans="1:11">
      <c r="A144" s="29">
        <v>140.5</v>
      </c>
      <c r="B144" s="29">
        <v>141.5</v>
      </c>
      <c r="C144" s="29" t="s">
        <v>1407</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1407</v>
      </c>
    </row>
    <row r="145" spans="1:11">
      <c r="A145" s="29">
        <v>141.5</v>
      </c>
      <c r="B145" s="29">
        <v>142.5</v>
      </c>
      <c r="C145" s="29" t="s">
        <v>1408</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1408</v>
      </c>
    </row>
    <row r="146" spans="1:11">
      <c r="A146" s="29">
        <v>142.5</v>
      </c>
      <c r="B146" s="29">
        <v>143.5</v>
      </c>
      <c r="C146" s="29" t="s">
        <v>1409</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1409</v>
      </c>
    </row>
    <row r="147" spans="1:11">
      <c r="A147" s="29">
        <v>143.5</v>
      </c>
      <c r="B147" s="29">
        <v>144.5</v>
      </c>
      <c r="C147" s="29" t="s">
        <v>1410</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1410</v>
      </c>
    </row>
    <row r="148" spans="1:11">
      <c r="A148" s="29">
        <v>144.5</v>
      </c>
      <c r="B148" s="29">
        <v>145.5</v>
      </c>
      <c r="C148" s="29" t="s">
        <v>1411</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1411</v>
      </c>
    </row>
    <row r="149" spans="1:11">
      <c r="A149" s="29">
        <v>145.5</v>
      </c>
      <c r="B149" s="29">
        <v>146.5</v>
      </c>
      <c r="C149" s="29" t="s">
        <v>1412</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1412</v>
      </c>
    </row>
    <row r="150" spans="1:11">
      <c r="A150" s="29">
        <v>146.5</v>
      </c>
      <c r="B150" s="29">
        <v>147.5</v>
      </c>
      <c r="C150" s="29" t="s">
        <v>1413</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1413</v>
      </c>
    </row>
    <row r="151" spans="1:11">
      <c r="A151" s="29">
        <v>147.5</v>
      </c>
      <c r="B151" s="29">
        <v>148.5</v>
      </c>
      <c r="C151" s="29" t="s">
        <v>1414</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1414</v>
      </c>
    </row>
    <row r="152" spans="1:11">
      <c r="A152" s="29">
        <v>148.5</v>
      </c>
      <c r="B152" s="29">
        <v>149.5</v>
      </c>
      <c r="C152" s="29" t="s">
        <v>1415</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1415</v>
      </c>
    </row>
    <row r="153" spans="1:11">
      <c r="A153" s="29">
        <v>149.5</v>
      </c>
      <c r="B153" s="29">
        <v>150.5</v>
      </c>
      <c r="C153" s="29" t="s">
        <v>1416</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1416</v>
      </c>
    </row>
    <row r="154" spans="1:11">
      <c r="A154" s="29">
        <v>150.5</v>
      </c>
      <c r="B154" s="29">
        <v>151.5</v>
      </c>
      <c r="C154" s="29" t="s">
        <v>1417</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1417</v>
      </c>
    </row>
    <row r="155" spans="1:11">
      <c r="A155" s="29">
        <v>151.5</v>
      </c>
      <c r="B155" s="29">
        <v>152.5</v>
      </c>
      <c r="C155" s="29" t="s">
        <v>1418</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1418</v>
      </c>
    </row>
    <row r="156" spans="1:11">
      <c r="A156" s="29">
        <v>152.5</v>
      </c>
      <c r="B156" s="29">
        <v>153.5</v>
      </c>
      <c r="C156" s="29" t="s">
        <v>1419</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1419</v>
      </c>
    </row>
    <row r="157" spans="1:11">
      <c r="A157" s="29">
        <v>153.5</v>
      </c>
      <c r="B157" s="29">
        <v>154.5</v>
      </c>
      <c r="C157" s="29" t="s">
        <v>1420</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1420</v>
      </c>
    </row>
    <row r="158" spans="1:11">
      <c r="A158" s="29">
        <v>154.5</v>
      </c>
      <c r="B158" s="29">
        <v>155.5</v>
      </c>
      <c r="C158" s="29" t="s">
        <v>1421</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1421</v>
      </c>
    </row>
    <row r="159" spans="1:11">
      <c r="A159" s="29">
        <v>155.5</v>
      </c>
      <c r="B159" s="29">
        <v>156.5</v>
      </c>
      <c r="C159" s="29" t="s">
        <v>1422</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1422</v>
      </c>
    </row>
    <row r="160" spans="1:11">
      <c r="A160" s="29">
        <v>156.5</v>
      </c>
      <c r="B160" s="29">
        <v>157.5</v>
      </c>
      <c r="C160" s="29" t="s">
        <v>1423</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1423</v>
      </c>
    </row>
    <row r="161" spans="1:11">
      <c r="A161" s="29">
        <v>157.5</v>
      </c>
      <c r="B161" s="29">
        <v>158.5</v>
      </c>
      <c r="C161" s="29" t="s">
        <v>1424</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1424</v>
      </c>
    </row>
    <row r="162" spans="1:11">
      <c r="A162" s="29">
        <v>158.5</v>
      </c>
      <c r="B162" s="29">
        <v>159.5</v>
      </c>
      <c r="C162" s="29" t="s">
        <v>1425</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1425</v>
      </c>
    </row>
    <row r="163" spans="1:11">
      <c r="A163" s="29">
        <v>159.5</v>
      </c>
      <c r="B163" s="29">
        <v>160.5</v>
      </c>
      <c r="C163" s="29" t="s">
        <v>1426</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1426</v>
      </c>
    </row>
    <row r="164" spans="1:11">
      <c r="A164" s="29">
        <v>160.5</v>
      </c>
      <c r="B164" s="29">
        <v>161.5</v>
      </c>
      <c r="C164" s="29" t="s">
        <v>1427</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1427</v>
      </c>
    </row>
    <row r="165" spans="1:11">
      <c r="A165" s="29">
        <v>161.5</v>
      </c>
      <c r="B165" s="29">
        <v>162.5</v>
      </c>
      <c r="C165" s="29" t="s">
        <v>1428</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1428</v>
      </c>
    </row>
    <row r="166" spans="1:11">
      <c r="A166" s="29">
        <v>162.5</v>
      </c>
      <c r="B166" s="29">
        <v>163.5</v>
      </c>
      <c r="C166" s="29" t="s">
        <v>1429</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1429</v>
      </c>
    </row>
    <row r="167" spans="1:11">
      <c r="A167" s="29">
        <v>163.5</v>
      </c>
      <c r="B167" s="29">
        <v>164.5</v>
      </c>
      <c r="C167" s="29" t="s">
        <v>1430</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1430</v>
      </c>
    </row>
    <row r="168" spans="1:11">
      <c r="A168" s="29">
        <v>164.5</v>
      </c>
      <c r="B168" s="29">
        <v>165.5</v>
      </c>
      <c r="C168" s="29" t="s">
        <v>1431</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1431</v>
      </c>
    </row>
    <row r="169" spans="1:11">
      <c r="A169" s="29">
        <v>165.5</v>
      </c>
      <c r="C169" s="29" t="s">
        <v>1431</v>
      </c>
      <c r="D169" s="29">
        <v>165</v>
      </c>
      <c r="F169" s="29" t="e">
        <f>様式97_入院ベースアップ評価料!$I$84-A169</f>
        <v>#VALUE!</v>
      </c>
      <c r="G169" s="29" t="e">
        <f>様式97_入院ベースアップ評価料!$I$84-B169</f>
        <v>#VALUE!</v>
      </c>
      <c r="H169" s="29" t="e">
        <f t="shared" ref="H169" si="7">F169*G169</f>
        <v>#VALUE!</v>
      </c>
      <c r="I169" s="129" t="s">
        <v>1432</v>
      </c>
      <c r="J169" s="129" t="s">
        <v>1432</v>
      </c>
      <c r="K169" s="29" t="s">
        <v>1431</v>
      </c>
    </row>
    <row r="170" spans="1:11">
      <c r="I170" s="130" t="s">
        <v>1433</v>
      </c>
    </row>
  </sheetData>
  <mergeCells count="3">
    <mergeCell ref="A2:B2"/>
    <mergeCell ref="C2:C3"/>
    <mergeCell ref="D2:D3"/>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64" t="s">
        <v>1260</v>
      </c>
      <c r="B2" s="764"/>
      <c r="C2" s="764" t="s">
        <v>1434</v>
      </c>
      <c r="D2" s="764" t="s">
        <v>1435</v>
      </c>
      <c r="E2" s="764" t="s">
        <v>1436</v>
      </c>
    </row>
    <row r="3" spans="1:14">
      <c r="A3" s="32" t="s">
        <v>1263</v>
      </c>
      <c r="B3" s="32" t="s">
        <v>1264</v>
      </c>
      <c r="C3" s="764"/>
      <c r="D3" s="764"/>
      <c r="E3" s="764"/>
      <c r="J3" s="62" t="s">
        <v>1265</v>
      </c>
      <c r="K3" s="62" t="s">
        <v>1266</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1437</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1438</v>
      </c>
      <c r="M5" s="29" t="s">
        <v>1439</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1440</v>
      </c>
      <c r="M6" s="29" t="s">
        <v>1441</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1442</v>
      </c>
      <c r="M7" s="29" t="s">
        <v>1443</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1444</v>
      </c>
      <c r="M8" s="29" t="s">
        <v>1445</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1446</v>
      </c>
      <c r="M9" s="29" t="s">
        <v>1447</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1448</v>
      </c>
      <c r="M10" s="29" t="s">
        <v>1449</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1432</v>
      </c>
      <c r="K11" s="129" t="s">
        <v>1432</v>
      </c>
      <c r="L11" s="29" t="s">
        <v>1450</v>
      </c>
      <c r="M11" s="29" t="s">
        <v>1451</v>
      </c>
      <c r="N11" s="29">
        <v>8</v>
      </c>
    </row>
    <row r="12" spans="1:14">
      <c r="C12" s="29" t="s">
        <v>1452</v>
      </c>
      <c r="D12" s="29" t="s">
        <v>1453</v>
      </c>
      <c r="E12" s="29" t="s">
        <v>1453</v>
      </c>
      <c r="J12" s="130" t="s">
        <v>1433</v>
      </c>
    </row>
    <row r="13" spans="1:14">
      <c r="A13" s="764" t="s">
        <v>1260</v>
      </c>
      <c r="B13" s="764"/>
      <c r="C13" s="764" t="s">
        <v>1434</v>
      </c>
      <c r="D13" s="764" t="s">
        <v>1435</v>
      </c>
      <c r="E13" s="764" t="s">
        <v>1436</v>
      </c>
    </row>
    <row r="14" spans="1:14">
      <c r="A14" s="32" t="s">
        <v>1263</v>
      </c>
      <c r="B14" s="32" t="s">
        <v>1264</v>
      </c>
      <c r="C14" s="764"/>
      <c r="D14" s="764"/>
      <c r="E14" s="764"/>
    </row>
    <row r="15" spans="1:14">
      <c r="B15" s="29">
        <v>1.5</v>
      </c>
      <c r="C15" s="29" t="s">
        <v>1437</v>
      </c>
      <c r="D15" s="29">
        <v>8</v>
      </c>
      <c r="E15" s="29">
        <v>1</v>
      </c>
    </row>
    <row r="16" spans="1:14">
      <c r="A16" s="29">
        <v>1.5</v>
      </c>
      <c r="B16" s="29">
        <v>2.5</v>
      </c>
      <c r="C16" s="29" t="s">
        <v>1454</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