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2D5A30D8-2088-4DA1-A17C-4D98DE7A0E91}" xr6:coauthVersionLast="47" xr6:coauthVersionMax="47" xr10:uidLastSave="{00000000-0000-0000-0000-000000000000}"/>
  <workbookProtection workbookAlgorithmName="SHA-512" workbookHashValue="PfizzQA8oNu6S1N42rCTPIdF6+ObnZrYiNy0x3KFdlJaaN/BV+Nx6wGSJevrZjlfk36A8KAvLlyDfN4Tf+U6aA==" workbookSaltValue="N7Xr6bbiu9YTlO28YLc88g==" workbookSpinCount="100000" lockStructure="1"/>
  <bookViews>
    <workbookView xWindow="28680" yWindow="-120" windowWidth="29040" windowHeight="15840" activeTab="2" xr2:uid="{EBC37B6F-8D05-4D1D-9FFC-EAE46CAF684C}"/>
  </bookViews>
  <sheets>
    <sheet name="別紙様式11_訪問看護ベースアップ評価料（Ⅰ）" sheetId="6" r:id="rId1"/>
    <sheet name="別紙様式11_訪問看護ベースアップ評価料（Ⅱ）" sheetId="7" r:id="rId2"/>
    <sheet name="（別添１）_賃金改善計画書（訪問看護ステーション）" sheetId="11" r:id="rId3"/>
    <sheet name="（別添２）_賃金改善実績報告書（訪問看護ステーション）" sheetId="12" state="hidden" r:id="rId4"/>
    <sheet name="（別添３）_特別事情届出書" sheetId="14" state="hidden" r:id="rId5"/>
    <sheet name="訪看集計シート（横）" sheetId="16" state="hidden" r:id="rId6"/>
    <sheet name="←" sheetId="10" state="hidden" r:id="rId7"/>
    <sheet name="リスト（訪問看護）" sheetId="8" state="hidden" r:id="rId8"/>
  </sheets>
  <externalReferences>
    <externalReference r:id="rId9"/>
    <externalReference r:id="rId10"/>
    <externalReference r:id="rId11"/>
    <externalReference r:id="rId12"/>
    <externalReference r:id="rId13"/>
  </externalReferences>
  <definedNames>
    <definedName name="_new1">[1]【参考】サービス名一覧!$A$4:$A$27</definedName>
    <definedName name="erea">#REF!</definedName>
    <definedName name="new">#REF!</definedName>
    <definedName name="_xlnm.Print_Area" localSheetId="2">'（別添１）_賃金改善計画書（訪問看護ステーション）'!$A$1:$AG$136</definedName>
    <definedName name="_xlnm.Print_Area" localSheetId="3">'（別添２）_賃金改善実績報告書（訪問看護ステーション）'!$A$1:$AG$170</definedName>
    <definedName name="_xlnm.Print_Area" localSheetId="4">'（別添３）_特別事情届出書'!$A$1:$AJ$29</definedName>
    <definedName name="_xlnm.Print_Area" localSheetId="0">'別紙様式11_訪問看護ベースアップ評価料（Ⅰ）'!$A$1:$AD$30</definedName>
    <definedName name="_xlnm.Print_Area" localSheetId="1">'別紙様式11_訪問看護ベースアップ評価料（Ⅱ）'!$A$1:$AJ$144</definedName>
    <definedName name="www">#REF!</definedName>
    <definedName name="Z_37B6CBE4_2B19_49FC_BFEF_B891579D40C9_.wvu.PrintArea" localSheetId="0" hidden="1">'別紙様式11_訪問看護ベースアップ評価料（Ⅰ）'!$A$1:$T$25</definedName>
    <definedName name="Z_37B6CBE4_2B19_49FC_BFEF_B891579D40C9_.wvu.PrintArea" localSheetId="1" hidden="1">'別紙様式11_訪問看護ベースアップ評価料（Ⅱ）'!$A$1:$T$124</definedName>
    <definedName name="Z_5D805DA5_5B83_4DA7_AD1F_0A528C0D7036_.wvu.PrintArea" localSheetId="0" hidden="1">'別紙様式11_訪問看護ベースアップ評価料（Ⅰ）'!$A$1:$T$25</definedName>
    <definedName name="Z_5D805DA5_5B83_4DA7_AD1F_0A528C0D7036_.wvu.PrintArea" localSheetId="1" hidden="1">'別紙様式11_訪問看護ベースアップ評価料（Ⅱ）'!$A$1:$T$124</definedName>
    <definedName name="Z_69CDDE8E_4570_4BA1_94E3_16D081512935_.wvu.PrintArea" localSheetId="0" hidden="1">'別紙様式11_訪問看護ベースアップ評価料（Ⅰ）'!$A$1:$T$25</definedName>
    <definedName name="Z_69CDDE8E_4570_4BA1_94E3_16D081512935_.wvu.PrintArea" localSheetId="1" hidden="1">'別紙様式11_訪問看護ベースアップ評価料（Ⅱ）'!$A$1:$T$124</definedName>
    <definedName name="Z_73BCDB9B_F610_4914_B01C_136D6132314D_.wvu.PrintArea" localSheetId="0" hidden="1">'別紙様式11_訪問看護ベースアップ評価料（Ⅰ）'!$A$1:$T$25</definedName>
    <definedName name="Z_73BCDB9B_F610_4914_B01C_136D6132314D_.wvu.PrintArea" localSheetId="1" hidden="1">'別紙様式11_訪問看護ベースアップ評価料（Ⅱ）'!$A$1:$T$124</definedName>
    <definedName name="Z_B54DE1DF_A17A_4AD2_83A8_C44B3EE7B785_.wvu.PrintArea" localSheetId="0" hidden="1">'別紙様式11_訪問看護ベースアップ評価料（Ⅰ）'!$A$1:$T$25</definedName>
    <definedName name="Z_B54DE1DF_A17A_4AD2_83A8_C44B3EE7B785_.wvu.PrintArea" localSheetId="1" hidden="1">'別紙様式11_訪問看護ベースアップ評価料（Ⅱ）'!$A$1:$T$124</definedName>
    <definedName name="サービス">#REF!</definedName>
    <definedName name="サービス種別">[2]サービス種類一覧!$B$4:$B$20</definedName>
    <definedName name="サービス種類">[3]サービス種類一覧!$C$4:$C$20</definedName>
    <definedName name="サービス名">#REF!</definedName>
    <definedName name="サービス名称">#REF!</definedName>
    <definedName name="医療保険の利用者割合">'別紙様式11_訪問看護ベースアップ評価料（Ⅱ）'!#REF!</definedName>
    <definedName name="医療保険の利用者割合１">#REF!</definedName>
    <definedName name="医療保険の利用者割合２">'別紙様式11_訪問看護ベースアップ評価料（Ⅱ）'!$M$79</definedName>
    <definedName name="一覧">[4]加算率一覧!$A$4:$A$25</definedName>
    <definedName name="種類">[5]サービス種類一覧!$A$4:$A$20</definedName>
    <definedName name="特定">#REF!</definedName>
    <definedName name="訪問看護ステーションコード">'別紙様式11_訪問看護ベースアップ評価料（Ⅰ）'!$M$11</definedName>
    <definedName name="訪問看護ステーション名">'別紙様式11_訪問看護ベースアップ評価料（Ⅰ）'!$M$12</definedName>
    <definedName name="訪問看護ベースアップ評価料Ⅰ算定見込">'別紙様式11_訪問看護ベースアップ評価料（Ⅱ）'!$M$69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M2" i="16" l="1"/>
  <c r="LM2" i="16"/>
  <c r="LL2" i="16"/>
  <c r="LD2" i="16"/>
  <c r="LC2" i="16"/>
  <c r="KT2" i="16"/>
  <c r="KK2" i="16"/>
  <c r="JQ2" i="16"/>
  <c r="JP2" i="16"/>
  <c r="JO2" i="16"/>
  <c r="GE2" i="16" l="1"/>
  <c r="GB2" i="16"/>
  <c r="AB134" i="12" l="1"/>
  <c r="AB140" i="12" s="1"/>
  <c r="AB125" i="12"/>
  <c r="AB114" i="12"/>
  <c r="NK2" i="16"/>
  <c r="NJ2" i="16"/>
  <c r="AB48" i="12"/>
  <c r="AB38" i="12"/>
  <c r="AB46" i="12" s="1"/>
  <c r="JR2" i="16" s="1"/>
  <c r="AB116" i="12" l="1"/>
  <c r="AB117" i="12" s="1"/>
  <c r="LK2" i="16" s="1"/>
  <c r="LH2" i="16"/>
  <c r="AB127" i="12"/>
  <c r="AB128" i="12" s="1"/>
  <c r="LT2" i="16" s="1"/>
  <c r="LQ2" i="16"/>
  <c r="AB142" i="12"/>
  <c r="AB143" i="12" s="1"/>
  <c r="MF2" i="16" s="1"/>
  <c r="MC2" i="16"/>
  <c r="NL2" i="16"/>
  <c r="AB48" i="11" l="1"/>
  <c r="DZ2" i="16" s="1"/>
  <c r="B2" i="16"/>
  <c r="F2" i="16" s="1"/>
  <c r="AB82" i="11"/>
  <c r="AB73" i="11"/>
  <c r="T77" i="7"/>
  <c r="M77" i="7"/>
  <c r="M6" i="6"/>
  <c r="MZ2" i="16"/>
  <c r="MK2" i="16"/>
  <c r="F41" i="7"/>
  <c r="AK41" i="7" s="1"/>
  <c r="C42" i="7" s="1"/>
  <c r="C43" i="7" s="1"/>
  <c r="C44" i="7" s="1"/>
  <c r="C45" i="7" s="1"/>
  <c r="C46" i="7" s="1"/>
  <c r="Q41" i="7" s="1"/>
  <c r="Q42" i="7" s="1"/>
  <c r="Q43" i="7" s="1"/>
  <c r="Q44" i="7" s="1"/>
  <c r="MY2" i="16"/>
  <c r="MX2" i="16"/>
  <c r="MW2" i="16"/>
  <c r="MV2" i="16"/>
  <c r="MU2" i="16"/>
  <c r="MJ2" i="16"/>
  <c r="MI2" i="16"/>
  <c r="MH2" i="16"/>
  <c r="MG2" i="16"/>
  <c r="GT2" i="16"/>
  <c r="GS2" i="16"/>
  <c r="GR2" i="16"/>
  <c r="GQ2" i="16"/>
  <c r="Z14" i="12"/>
  <c r="S27" i="12" s="1"/>
  <c r="Z15" i="12"/>
  <c r="S28" i="12" s="1"/>
  <c r="Z16" i="12"/>
  <c r="S29" i="12" s="1"/>
  <c r="Z17" i="12"/>
  <c r="S30" i="12" s="1"/>
  <c r="EC2" i="16"/>
  <c r="EE2" i="16"/>
  <c r="K8" i="14"/>
  <c r="MM2" i="16" s="1"/>
  <c r="V5" i="12"/>
  <c r="K7" i="14"/>
  <c r="ML2" i="16" s="1"/>
  <c r="V4" i="12"/>
  <c r="V5" i="11"/>
  <c r="L8" i="7"/>
  <c r="V4" i="11"/>
  <c r="L7" i="7"/>
  <c r="MT2" i="16"/>
  <c r="MS2" i="16"/>
  <c r="MR2" i="16"/>
  <c r="MQ2" i="16"/>
  <c r="MP2" i="16"/>
  <c r="MO2" i="16"/>
  <c r="MN2" i="16"/>
  <c r="ME2" i="16"/>
  <c r="MD2" i="16"/>
  <c r="LZ2" i="16"/>
  <c r="LS2" i="16"/>
  <c r="LR2" i="16"/>
  <c r="LO2" i="16"/>
  <c r="LJ2" i="16"/>
  <c r="LI2" i="16"/>
  <c r="LF2" i="16"/>
  <c r="KZ2" i="16"/>
  <c r="KQ2" i="16"/>
  <c r="KH2" i="16"/>
  <c r="KE2" i="16"/>
  <c r="KA2" i="16"/>
  <c r="IS2" i="16"/>
  <c r="JN2" i="16" s="1"/>
  <c r="IR2" i="16"/>
  <c r="JM2" i="16" s="1"/>
  <c r="IQ2" i="16"/>
  <c r="JL2" i="16" s="1"/>
  <c r="IP2" i="16"/>
  <c r="JK2" i="16" s="1"/>
  <c r="IN2" i="16"/>
  <c r="JI2" i="16" s="1"/>
  <c r="IM2" i="16"/>
  <c r="JH2" i="16" s="1"/>
  <c r="IL2" i="16"/>
  <c r="JG2" i="16" s="1"/>
  <c r="IK2" i="16"/>
  <c r="JF2" i="16" s="1"/>
  <c r="JD2" i="16"/>
  <c r="JC2" i="16"/>
  <c r="JB2" i="16"/>
  <c r="JA2" i="16"/>
  <c r="IY2" i="16"/>
  <c r="IX2" i="16"/>
  <c r="GP2" i="16"/>
  <c r="GO2" i="16"/>
  <c r="GN2" i="16"/>
  <c r="GM2" i="16"/>
  <c r="GL2" i="16"/>
  <c r="GI2" i="16"/>
  <c r="LW2" i="16"/>
  <c r="LV2" i="16"/>
  <c r="FY2" i="16"/>
  <c r="LU2" i="16" s="1"/>
  <c r="EH2" i="16"/>
  <c r="EA2" i="16"/>
  <c r="DY2" i="16"/>
  <c r="DX2" i="16"/>
  <c r="DU2" i="16"/>
  <c r="DS2" i="16"/>
  <c r="DR2" i="16"/>
  <c r="DK2" i="16"/>
  <c r="DI2" i="16"/>
  <c r="GZ2" i="16" s="1"/>
  <c r="DH2" i="16"/>
  <c r="GY2" i="16" s="1"/>
  <c r="DG2" i="16"/>
  <c r="GX2" i="16" s="1"/>
  <c r="DF2" i="16"/>
  <c r="IV2" i="16" s="1"/>
  <c r="DD2" i="16"/>
  <c r="DC2" i="16"/>
  <c r="DB2" i="16"/>
  <c r="DA2" i="16"/>
  <c r="CZ2" i="16"/>
  <c r="CM2" i="16"/>
  <c r="CJ2" i="16"/>
  <c r="CI2" i="16"/>
  <c r="CH2" i="16"/>
  <c r="CF2" i="16"/>
  <c r="CE2" i="16"/>
  <c r="CD2" i="16"/>
  <c r="BY2" i="16"/>
  <c r="CA2" i="16" s="1"/>
  <c r="CC2" i="16" s="1"/>
  <c r="CO2" i="16" s="1"/>
  <c r="BW2" i="16"/>
  <c r="BV2" i="16"/>
  <c r="BX2" i="16" s="1"/>
  <c r="BZ2" i="16" s="1"/>
  <c r="CB2" i="16" s="1"/>
  <c r="BU2" i="16"/>
  <c r="BT2" i="16"/>
  <c r="BR2" i="16"/>
  <c r="BQ2" i="16"/>
  <c r="BP2" i="16"/>
  <c r="BO2" i="16"/>
  <c r="BN2" i="16"/>
  <c r="BM2" i="16"/>
  <c r="BL2" i="16"/>
  <c r="BK2" i="16"/>
  <c r="BJ2" i="16"/>
  <c r="BI2" i="16"/>
  <c r="BH2" i="16"/>
  <c r="BG2" i="16"/>
  <c r="BD2" i="16"/>
  <c r="BC2" i="16"/>
  <c r="BB2" i="16"/>
  <c r="BA2" i="16"/>
  <c r="AZ2" i="16"/>
  <c r="AY2" i="16"/>
  <c r="AX2" i="16"/>
  <c r="AS2" i="16"/>
  <c r="AP2" i="16"/>
  <c r="AO2" i="16"/>
  <c r="AN2" i="16"/>
  <c r="AL2" i="16"/>
  <c r="AK2" i="16"/>
  <c r="AJ2" i="16"/>
  <c r="AM2" i="16" s="1"/>
  <c r="AR2" i="16" s="1"/>
  <c r="AE2" i="16"/>
  <c r="AG2" i="16"/>
  <c r="AC2" i="16"/>
  <c r="AB2" i="16"/>
  <c r="AA2" i="16"/>
  <c r="Z2" i="16"/>
  <c r="X2" i="16"/>
  <c r="W2" i="16"/>
  <c r="V2" i="16"/>
  <c r="U2" i="16"/>
  <c r="T2" i="16"/>
  <c r="S2" i="16"/>
  <c r="R2" i="16"/>
  <c r="Q2" i="16"/>
  <c r="P2" i="16"/>
  <c r="O2" i="16"/>
  <c r="Y2" i="16" s="1"/>
  <c r="N2" i="16"/>
  <c r="M2" i="16"/>
  <c r="J2" i="16"/>
  <c r="L2" i="16"/>
  <c r="I2" i="16"/>
  <c r="H2" i="16"/>
  <c r="E2" i="16"/>
  <c r="D2" i="16"/>
  <c r="C2" i="16"/>
  <c r="GV2" i="16" s="1"/>
  <c r="M48" i="7"/>
  <c r="AK94" i="7" s="1"/>
  <c r="J94" i="7" s="1"/>
  <c r="AL94" i="7" s="1"/>
  <c r="CR2" i="16" s="1"/>
  <c r="Z67" i="7"/>
  <c r="AK37" i="7"/>
  <c r="BF2" i="16"/>
  <c r="AK33" i="7"/>
  <c r="BE2" i="16"/>
  <c r="AQ2" i="16"/>
  <c r="AD2" i="16"/>
  <c r="AH2" i="16" s="1"/>
  <c r="K2" i="16"/>
  <c r="AI2" i="16"/>
  <c r="AU2" i="16" s="1"/>
  <c r="AB76" i="12"/>
  <c r="KB2" i="16" s="1"/>
  <c r="AM105" i="7"/>
  <c r="R35" i="11" s="1"/>
  <c r="AB35" i="11" s="1"/>
  <c r="V18" i="11"/>
  <c r="Z69" i="7"/>
  <c r="M60" i="7"/>
  <c r="M67" i="7" s="1"/>
  <c r="J33" i="7"/>
  <c r="AK25" i="7"/>
  <c r="Z84" i="7"/>
  <c r="Z87" i="7"/>
  <c r="AB77" i="12"/>
  <c r="KC2" i="16" s="1"/>
  <c r="AI116" i="12"/>
  <c r="AI141" i="12"/>
  <c r="LE2" i="16"/>
  <c r="AI127" i="12"/>
  <c r="AB133" i="12"/>
  <c r="AB139" i="12" s="1"/>
  <c r="AB132" i="12"/>
  <c r="G14" i="12"/>
  <c r="G20" i="12" s="1"/>
  <c r="D14" i="12"/>
  <c r="D27" i="12" s="1"/>
  <c r="S8" i="12"/>
  <c r="P8" i="12"/>
  <c r="H8" i="12"/>
  <c r="E8" i="12"/>
  <c r="S24" i="12"/>
  <c r="M21" i="12"/>
  <c r="D21" i="12"/>
  <c r="AB60" i="12"/>
  <c r="P30" i="12"/>
  <c r="M30" i="12"/>
  <c r="G30" i="12"/>
  <c r="D30" i="12"/>
  <c r="P29" i="12"/>
  <c r="M29" i="12"/>
  <c r="G29" i="12"/>
  <c r="D29" i="12"/>
  <c r="P28" i="12"/>
  <c r="M28" i="12"/>
  <c r="G28" i="12"/>
  <c r="D28" i="12"/>
  <c r="P27" i="12"/>
  <c r="M27" i="12"/>
  <c r="P23" i="12"/>
  <c r="M23" i="12"/>
  <c r="G23" i="12"/>
  <c r="D23" i="12"/>
  <c r="P22" i="12"/>
  <c r="M22" i="12"/>
  <c r="G22" i="12"/>
  <c r="D22" i="12"/>
  <c r="P21" i="12"/>
  <c r="G21" i="12"/>
  <c r="P20" i="12"/>
  <c r="M20" i="12"/>
  <c r="V13" i="11"/>
  <c r="W8" i="12" s="1"/>
  <c r="X37" i="7"/>
  <c r="Q37" i="7"/>
  <c r="J37" i="7"/>
  <c r="C37" i="7"/>
  <c r="X33" i="7"/>
  <c r="Q33" i="7"/>
  <c r="C33" i="7"/>
  <c r="K13" i="8"/>
  <c r="K12" i="8"/>
  <c r="K20" i="8"/>
  <c r="K14" i="8"/>
  <c r="K19" i="8"/>
  <c r="K15" i="8"/>
  <c r="K18" i="8"/>
  <c r="K17" i="8"/>
  <c r="K16" i="8"/>
  <c r="K11" i="8"/>
  <c r="AK22" i="7"/>
  <c r="K4" i="8"/>
  <c r="K5" i="8"/>
  <c r="K8" i="8"/>
  <c r="K9" i="8"/>
  <c r="K10" i="8"/>
  <c r="K7" i="8"/>
  <c r="K6" i="8"/>
  <c r="AF2" i="16" l="1"/>
  <c r="CY2" i="16"/>
  <c r="AI74" i="11"/>
  <c r="EG2" i="16"/>
  <c r="AB75" i="11"/>
  <c r="AI83" i="11"/>
  <c r="GH2" i="16"/>
  <c r="AB84" i="11"/>
  <c r="AI84" i="11" s="1"/>
  <c r="AT2" i="16"/>
  <c r="CQ2" i="16"/>
  <c r="KN2" i="16"/>
  <c r="KU2" i="16"/>
  <c r="KL2" i="16"/>
  <c r="AB81" i="12"/>
  <c r="KG2" i="16" s="1"/>
  <c r="Z33" i="12"/>
  <c r="AB53" i="12" s="1"/>
  <c r="AB58" i="12" s="1"/>
  <c r="IW2" i="16"/>
  <c r="G27" i="12"/>
  <c r="GW2" i="16"/>
  <c r="DJ2" i="16"/>
  <c r="DM2" i="16" s="1"/>
  <c r="D20" i="12"/>
  <c r="DE2" i="16"/>
  <c r="HA2" i="16" s="1"/>
  <c r="CG2" i="16"/>
  <c r="CW2" i="16"/>
  <c r="DO2" i="16" s="1"/>
  <c r="CK2" i="16"/>
  <c r="M69" i="7"/>
  <c r="AK96" i="7"/>
  <c r="J96" i="7" s="1"/>
  <c r="AL96" i="7" s="1"/>
  <c r="CT2" i="16" s="1"/>
  <c r="M79" i="7"/>
  <c r="BS2" i="16"/>
  <c r="G2" i="16"/>
  <c r="AW2" i="16"/>
  <c r="CX2" i="16"/>
  <c r="GU2" i="16"/>
  <c r="AV2" i="16"/>
  <c r="AI142" i="12"/>
  <c r="AI126" i="12"/>
  <c r="AI115" i="12"/>
  <c r="Q45" i="7"/>
  <c r="I56" i="7"/>
  <c r="F73" i="7" s="1"/>
  <c r="AB36" i="11"/>
  <c r="AB34" i="11" s="1"/>
  <c r="EI2" i="16" l="1"/>
  <c r="AB76" i="11"/>
  <c r="EJ2" i="16" s="1"/>
  <c r="AI82" i="12"/>
  <c r="AB85" i="11"/>
  <c r="GK2" i="16" s="1"/>
  <c r="GJ2" i="16"/>
  <c r="AI75" i="11"/>
  <c r="AB103" i="12"/>
  <c r="KY2" i="16" s="1"/>
  <c r="KW2" i="16"/>
  <c r="AB92" i="12"/>
  <c r="KP2" i="16" s="1"/>
  <c r="AB83" i="12"/>
  <c r="DQ2" i="16"/>
  <c r="DP2" i="16"/>
  <c r="M87" i="7"/>
  <c r="H15" i="8" s="1"/>
  <c r="M84" i="7"/>
  <c r="AK84" i="7" s="1"/>
  <c r="CL2" i="16"/>
  <c r="CP2" i="16" s="1"/>
  <c r="AK95" i="7"/>
  <c r="J95" i="7" s="1"/>
  <c r="AL95" i="7" s="1"/>
  <c r="CS2" i="16" s="1"/>
  <c r="AB33" i="11"/>
  <c r="AB32" i="11" s="1"/>
  <c r="AB39" i="11" s="1"/>
  <c r="DT2" i="16" s="1"/>
  <c r="I57" i="7"/>
  <c r="F74" i="7" s="1"/>
  <c r="Q46" i="7"/>
  <c r="I58" i="7" s="1"/>
  <c r="F75" i="7" s="1"/>
  <c r="AB94" i="12" l="1"/>
  <c r="AI94" i="12" s="1"/>
  <c r="AI93" i="12"/>
  <c r="AB105" i="12"/>
  <c r="AI105" i="12" s="1"/>
  <c r="AI104" i="12"/>
  <c r="KI2" i="16"/>
  <c r="AB84" i="12"/>
  <c r="KJ2" i="16" s="1"/>
  <c r="AI83" i="12"/>
  <c r="DN2" i="16"/>
  <c r="DL2" i="16" s="1"/>
  <c r="H14" i="8"/>
  <c r="G20" i="8"/>
  <c r="G12" i="8"/>
  <c r="H11" i="8"/>
  <c r="G9" i="8"/>
  <c r="G11" i="8"/>
  <c r="H12" i="8"/>
  <c r="H16" i="8"/>
  <c r="H17" i="8"/>
  <c r="H8" i="8"/>
  <c r="H13" i="8"/>
  <c r="G19" i="8"/>
  <c r="G6" i="8"/>
  <c r="G5" i="8"/>
  <c r="H9" i="8"/>
  <c r="G8" i="8"/>
  <c r="H4" i="8"/>
  <c r="H20" i="8"/>
  <c r="AK97" i="7"/>
  <c r="J97" i="7" s="1"/>
  <c r="AL97" i="7" s="1"/>
  <c r="CU2" i="16" s="1"/>
  <c r="H18" i="8"/>
  <c r="G4" i="8"/>
  <c r="G16" i="8"/>
  <c r="G7" i="8"/>
  <c r="H6" i="8"/>
  <c r="G17" i="8"/>
  <c r="I17" i="8" s="1"/>
  <c r="J17" i="8" s="1"/>
  <c r="G18" i="8"/>
  <c r="G15" i="8"/>
  <c r="I15" i="8" s="1"/>
  <c r="J15" i="8" s="1"/>
  <c r="G10" i="8"/>
  <c r="G21" i="8"/>
  <c r="H7" i="8"/>
  <c r="H10" i="8"/>
  <c r="H5" i="8"/>
  <c r="G13" i="8"/>
  <c r="H19" i="8"/>
  <c r="H21" i="8"/>
  <c r="G14" i="8"/>
  <c r="CN2" i="16"/>
  <c r="AH44" i="11"/>
  <c r="AI44" i="11" s="1"/>
  <c r="AB106" i="12" l="1"/>
  <c r="LB2" i="16" s="1"/>
  <c r="LA2" i="16"/>
  <c r="AB95" i="12"/>
  <c r="KS2" i="16" s="1"/>
  <c r="KR2" i="16"/>
  <c r="I14" i="8"/>
  <c r="J14" i="8" s="1"/>
  <c r="I9" i="8"/>
  <c r="J9" i="8" s="1"/>
  <c r="I6" i="8"/>
  <c r="J6" i="8" s="1"/>
  <c r="I5" i="8"/>
  <c r="J5" i="8" s="1"/>
  <c r="I21" i="8"/>
  <c r="I10" i="8"/>
  <c r="J10" i="8" s="1"/>
  <c r="I11" i="8"/>
  <c r="J11" i="8" s="1"/>
  <c r="I8" i="8"/>
  <c r="J8" i="8" s="1"/>
  <c r="I4" i="8"/>
  <c r="J4" i="8" s="1"/>
  <c r="I19" i="8"/>
  <c r="J19" i="8" s="1"/>
  <c r="I18" i="8"/>
  <c r="J18" i="8" s="1"/>
  <c r="I20" i="8"/>
  <c r="J20" i="8" s="1"/>
  <c r="I7" i="8"/>
  <c r="J7" i="8" s="1"/>
  <c r="I16" i="8"/>
  <c r="J16" i="8" s="1"/>
  <c r="I13" i="8"/>
  <c r="J13" i="8" s="1"/>
  <c r="I12" i="8"/>
  <c r="J12" i="8" s="1"/>
  <c r="DV2" i="16"/>
  <c r="D102" i="7" l="1"/>
  <c r="AK102" i="7" s="1"/>
  <c r="AL115" i="7" s="1"/>
  <c r="AL116" i="7" l="1"/>
  <c r="AL105" i="7"/>
  <c r="AL112" i="7"/>
  <c r="AL119" i="7"/>
  <c r="AL120" i="7"/>
  <c r="AL121" i="7"/>
  <c r="CV2" i="16"/>
  <c r="AL110" i="7"/>
  <c r="AL108" i="7"/>
  <c r="AL106" i="7"/>
  <c r="AL109" i="7"/>
  <c r="AL107" i="7"/>
  <c r="AL122" i="7"/>
  <c r="AL113" i="7"/>
  <c r="AL118" i="7"/>
  <c r="AL117" i="7"/>
  <c r="AL114" i="7"/>
  <c r="AL111"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7" authorId="0" shapeId="0" xr:uid="{80EE2954-4872-45BA-8D22-EBC0294D6FBB}">
      <text>
        <r>
          <rPr>
            <b/>
            <sz val="9"/>
            <color indexed="81"/>
            <rFont val="MS P ゴシック"/>
            <family val="3"/>
            <charset val="128"/>
          </rPr>
          <t xml:space="preserve">いずれかを選択してください
</t>
        </r>
      </text>
    </comment>
    <comment ref="M11" authorId="0" shapeId="0" xr:uid="{3321CA25-6C48-46A7-B33A-4A82EB482719}">
      <text>
        <r>
          <rPr>
            <b/>
            <sz val="9"/>
            <color indexed="81"/>
            <rFont val="MS P ゴシック"/>
            <family val="3"/>
            <charset val="128"/>
          </rPr>
          <t>半角数字７桁で記入してください
例：0123456
※小数点やカンマなどの記号は含めないでください</t>
        </r>
      </text>
    </comment>
    <comment ref="F16" authorId="0" shapeId="0" xr:uid="{06BAAA94-5666-49B8-BD5A-5A5855106C06}">
      <text>
        <r>
          <rPr>
            <b/>
            <sz val="9"/>
            <color indexed="81"/>
            <rFont val="MS P ゴシック"/>
            <family val="3"/>
            <charset val="128"/>
          </rPr>
          <t>チェックをしてください</t>
        </r>
      </text>
    </comment>
    <comment ref="F19" authorId="0" shapeId="0" xr:uid="{18AA62C5-FEC4-4BF3-8386-8C8C7B9B62E8}">
      <text>
        <r>
          <rPr>
            <b/>
            <sz val="9"/>
            <color indexed="81"/>
            <rFont val="MS P ゴシック"/>
            <family val="3"/>
            <charset val="128"/>
          </rPr>
          <t xml:space="preserve">対象職員（常勤換算）数を入力します。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6" authorId="0" shapeId="0" xr:uid="{AFE6B773-22DA-46E7-B3C0-293C5B1DA91A}">
      <text>
        <r>
          <rPr>
            <b/>
            <sz val="9"/>
            <color indexed="81"/>
            <rFont val="MS P ゴシック"/>
            <family val="3"/>
            <charset val="128"/>
          </rPr>
          <t xml:space="preserve">該当する区分、届出を行う月（新規の場合、届出月以前で最も近い月）を選択します。
</t>
        </r>
      </text>
    </comment>
    <comment ref="J22" authorId="0" shapeId="0" xr:uid="{C5BD04CE-566F-461F-A694-A3FBD943F8C1}">
      <text>
        <r>
          <rPr>
            <b/>
            <sz val="9"/>
            <color indexed="81"/>
            <rFont val="MS P ゴシック"/>
            <family val="3"/>
            <charset val="128"/>
          </rPr>
          <t>対象職員（常勤換算）数を入力します。</t>
        </r>
      </text>
    </comment>
    <comment ref="AG24" authorId="0" shapeId="0" xr:uid="{514802A8-D5B7-4406-8893-3F5D7FD6EC26}">
      <text>
        <r>
          <rPr>
            <b/>
            <sz val="9"/>
            <color indexed="81"/>
            <rFont val="MS P ゴシック"/>
            <family val="3"/>
            <charset val="128"/>
          </rPr>
          <t>該当する場合はクリックして☑にします。</t>
        </r>
        <r>
          <rPr>
            <sz val="9"/>
            <color indexed="81"/>
            <rFont val="MS P ゴシック"/>
            <family val="3"/>
            <charset val="128"/>
          </rPr>
          <t xml:space="preserve">
</t>
        </r>
      </text>
    </comment>
    <comment ref="AG26" authorId="0" shapeId="0" xr:uid="{760A6D37-1A12-4375-AB48-4D13CCCACFC3}">
      <text>
        <r>
          <rPr>
            <b/>
            <sz val="9"/>
            <color indexed="81"/>
            <rFont val="MS P ゴシック"/>
            <family val="3"/>
            <charset val="128"/>
          </rPr>
          <t>該当する場合はクリックして☑にします。
※該当しない場合は当該評価料を届出・算出することができません。</t>
        </r>
        <r>
          <rPr>
            <sz val="9"/>
            <color indexed="81"/>
            <rFont val="MS P ゴシック"/>
            <family val="3"/>
            <charset val="128"/>
          </rPr>
          <t xml:space="preserve">
</t>
        </r>
      </text>
    </comment>
    <comment ref="B39" authorId="0" shapeId="0" xr:uid="{FCDF6B76-14CE-42D7-848F-36853ED609C6}">
      <text>
        <r>
          <rPr>
            <b/>
            <sz val="9"/>
            <color indexed="81"/>
            <rFont val="MS P ゴシック"/>
            <family val="3"/>
            <charset val="128"/>
          </rPr>
          <t>６（１）①の期間の各月の対象職員の給与総額を入力します。
※「対象職員の給与総額」については、賞与や法定福利費等の事業主負担分を含めた金額を計上してください。（ただし、役員報酬については除く。）
また、看護補助者処遇改善事業補助金や本評価料による賃金引上げ分については、含めないでください。</t>
        </r>
        <r>
          <rPr>
            <sz val="9"/>
            <color indexed="81"/>
            <rFont val="MS P ゴシック"/>
            <family val="3"/>
            <charset val="128"/>
          </rPr>
          <t xml:space="preserve">
</t>
        </r>
      </text>
    </comment>
    <comment ref="B54" authorId="0" shapeId="0" xr:uid="{DF299208-81AC-4D94-BE0B-B89A1F478D12}">
      <text>
        <r>
          <rPr>
            <b/>
            <sz val="9"/>
            <color indexed="81"/>
            <rFont val="MS P ゴシック"/>
            <family val="3"/>
            <charset val="128"/>
          </rPr>
          <t>各月の訪問看護管理療養費(月の初日の訪問の場合)の算定回数を記載してください</t>
        </r>
      </text>
    </comment>
    <comment ref="M73" authorId="0" shapeId="0" xr:uid="{A95C4775-5745-4A66-AEE5-40496F286566}">
      <text>
        <r>
          <rPr>
            <b/>
            <sz val="9"/>
            <color indexed="81"/>
            <rFont val="MS P ゴシック"/>
            <family val="3"/>
            <charset val="128"/>
          </rPr>
          <t>各月の医療保険の実利用者数を記載してください</t>
        </r>
      </text>
    </comment>
    <comment ref="T73" authorId="0" shapeId="0" xr:uid="{0AE8F6BA-EB5C-449B-A74B-2119939109B7}">
      <text>
        <r>
          <rPr>
            <b/>
            <sz val="9"/>
            <color indexed="81"/>
            <rFont val="MS P ゴシック"/>
            <family val="3"/>
            <charset val="128"/>
          </rPr>
          <t>各月の介護保険の実利用者数を記載してください</t>
        </r>
      </text>
    </comment>
    <comment ref="B101" authorId="0" shapeId="0" xr:uid="{B9F146EA-1F69-4199-9377-4261DB2D696A}">
      <text>
        <r>
          <rPr>
            <b/>
            <sz val="9"/>
            <color indexed="81"/>
            <rFont val="MS P ゴシック"/>
            <family val="3"/>
            <charset val="128"/>
          </rPr>
          <t>算定が可能となる区分に基づき、届出する区分を選択します。また、算定不可となった場合は、届出を行うことはできませんので、本様式の記載は不要です。（訪問看護ベースアップ評価料（Ⅱ）の届出を行わない場合には、賃金改善計画書の作成のために「参考」シート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2" authorId="0" shapeId="0" xr:uid="{39018EAD-7738-4148-B391-ADAD634BEFC4}">
      <text>
        <r>
          <rPr>
            <b/>
            <sz val="9"/>
            <color indexed="81"/>
            <rFont val="MS P ゴシック"/>
            <family val="3"/>
            <charset val="128"/>
          </rPr>
          <t>届出を行う年度を記載します。</t>
        </r>
      </text>
    </comment>
    <comment ref="A8" authorId="0" shapeId="0" xr:uid="{87382F51-F733-4FAD-B9DC-81D08A4D92F4}">
      <text>
        <r>
          <rPr>
            <b/>
            <sz val="9"/>
            <color indexed="81"/>
            <rFont val="MS P ゴシック"/>
            <family val="3"/>
            <charset val="128"/>
          </rPr>
          <t>賃金引上げの実施方法を選択します。</t>
        </r>
      </text>
    </comment>
    <comment ref="A12" authorId="0" shapeId="0" xr:uid="{16419D6E-882C-4F9B-997B-97E1F3A50C46}">
      <text>
        <r>
          <rPr>
            <b/>
            <sz val="9"/>
            <color indexed="81"/>
            <rFont val="MS P ゴシック"/>
            <family val="3"/>
            <charset val="128"/>
          </rPr>
          <t>賃金改善実施期間を入力します。最長１２ヶ月であり、終期は原則翌年の３月となります。</t>
        </r>
      </text>
    </comment>
    <comment ref="A17" authorId="0" shapeId="0" xr:uid="{D3DA23BE-9A05-4C10-9D02-1FFF3FFBF1E4}">
      <text>
        <r>
          <rPr>
            <b/>
            <sz val="9"/>
            <color indexed="81"/>
            <rFont val="MS P ゴシック"/>
            <family val="3"/>
            <charset val="128"/>
          </rPr>
          <t>ベースアップ評価料の算定期間を入力します。最長１２ヶ月ですが、令和６年度においては、６月以降に算定可能となり、終期は翌年の３月となります。</t>
        </r>
      </text>
    </comment>
    <comment ref="A31" authorId="0" shapeId="0" xr:uid="{F5E70BD5-524B-4AE8-861B-EFAC844A5591}">
      <text>
        <r>
          <rPr>
            <b/>
            <sz val="9"/>
            <color indexed="81"/>
            <rFont val="MS P ゴシック"/>
            <family val="3"/>
            <charset val="128"/>
          </rPr>
          <t>「Ⅱ．訪問看護ベースアップ評価料（Ⅱ）の届出有無」のチェックを外すと、参考シートに入力した結果が反映されます。⑤、⑥について、予定している場合、該当がある場合に入力します。</t>
        </r>
      </text>
    </comment>
    <comment ref="A43" authorId="0" shapeId="0" xr:uid="{CFE17EFF-EEFC-4A6F-9C30-3B8BE2112A42}">
      <text>
        <r>
          <rPr>
            <b/>
            <sz val="9"/>
            <color indexed="81"/>
            <rFont val="MS P ゴシック"/>
            <family val="3"/>
            <charset val="128"/>
          </rPr>
          <t>計画書中の※記載に基づき、⑧⑩⑪を入力します。
「⑧全体の賃金改善の見込み額」は「⑦算定金額の見込み（繰越額調整後）」以上の金額でなければなりません。
ベースアップ評価料によらない賃金改善分は⑧及び⑩～⑫のいずれかに含めて記載してください。</t>
        </r>
      </text>
    </comment>
    <comment ref="A69" authorId="0" shapeId="0" xr:uid="{60B6DD3F-9846-4923-8994-FAE2132CDFCF}">
      <text>
        <r>
          <rPr>
            <b/>
            <sz val="9"/>
            <color indexed="81"/>
            <rFont val="MS P ゴシック"/>
            <family val="3"/>
            <charset val="128"/>
          </rPr>
          <t>対象職種全体の基本給、給与総額に係る事項をそれぞれ入力します。
ここでいう基本給とは、労働契約、労働協約あるいは事業所の就業規則などによってあらかじめ定められている支給条件、算定方法による支給額をいいます。
「賃金改善した後の対象職員の基本給等総額（賃金改善実施期間（②）の開始月）」には、ベースアップ評価料によらない賃金改善分も含めて記載してください。</t>
        </r>
        <r>
          <rPr>
            <sz val="9"/>
            <color indexed="81"/>
            <rFont val="MS P ゴシック"/>
            <family val="3"/>
            <charset val="128"/>
          </rPr>
          <t xml:space="preserve">
</t>
        </r>
      </text>
    </comment>
    <comment ref="A87" authorId="0" shapeId="0" xr:uid="{23CBDA41-A9C5-45DB-A223-DFA05292636B}">
      <text>
        <r>
          <rPr>
            <b/>
            <sz val="9"/>
            <color indexed="81"/>
            <rFont val="MS P ゴシック"/>
            <family val="3"/>
            <charset val="128"/>
          </rPr>
          <t xml:space="preserve">賃金引き上げに係る担保方法について、該当するものにチェック・記載します。
</t>
        </r>
      </text>
    </comment>
    <comment ref="A96" authorId="0" shapeId="0" xr:uid="{F069082F-2782-40B3-95B5-10AF29C0CACB}">
      <text>
        <r>
          <rPr>
            <b/>
            <sz val="9"/>
            <color indexed="81"/>
            <rFont val="MS P ゴシック"/>
            <family val="3"/>
            <charset val="128"/>
          </rPr>
          <t>日付、開設者名を入力します。</t>
        </r>
      </text>
    </comment>
  </commentList>
</comments>
</file>

<file path=xl/sharedStrings.xml><?xml version="1.0" encoding="utf-8"?>
<sst xmlns="http://schemas.openxmlformats.org/spreadsheetml/2006/main" count="1229" uniqueCount="829">
  <si>
    <t>１</t>
    <phoneticPr fontId="5"/>
  </si>
  <si>
    <t>２</t>
    <phoneticPr fontId="5"/>
  </si>
  <si>
    <t>届出を行う評価料</t>
    <rPh sb="0" eb="2">
      <t>トドケデ</t>
    </rPh>
    <rPh sb="3" eb="4">
      <t>オコナ</t>
    </rPh>
    <rPh sb="5" eb="7">
      <t>ヒョウカ</t>
    </rPh>
    <rPh sb="7" eb="8">
      <t>リョウ</t>
    </rPh>
    <phoneticPr fontId="5"/>
  </si>
  <si>
    <t>３</t>
    <phoneticPr fontId="5"/>
  </si>
  <si>
    <t>４</t>
    <phoneticPr fontId="5"/>
  </si>
  <si>
    <t>対象職員（常勤換算）数</t>
    <rPh sb="0" eb="2">
      <t>タイショウ</t>
    </rPh>
    <rPh sb="2" eb="4">
      <t>ショクイン</t>
    </rPh>
    <rPh sb="5" eb="7">
      <t>ジョウキン</t>
    </rPh>
    <rPh sb="7" eb="9">
      <t>カンサン</t>
    </rPh>
    <phoneticPr fontId="1"/>
  </si>
  <si>
    <t>人</t>
    <rPh sb="0" eb="1">
      <t>ニン</t>
    </rPh>
    <phoneticPr fontId="5"/>
  </si>
  <si>
    <t>【記載上の注意】</t>
    <phoneticPr fontId="1"/>
  </si>
  <si>
    <t>該当する届出</t>
    <rPh sb="0" eb="2">
      <t>ガイトウ</t>
    </rPh>
    <rPh sb="4" eb="6">
      <t>トドケデ</t>
    </rPh>
    <phoneticPr fontId="5"/>
  </si>
  <si>
    <t>新規　　　</t>
    <rPh sb="0" eb="2">
      <t>シンキ</t>
    </rPh>
    <phoneticPr fontId="5"/>
  </si>
  <si>
    <t>３月</t>
    <phoneticPr fontId="5"/>
  </si>
  <si>
    <t>６月</t>
    <phoneticPr fontId="5"/>
  </si>
  <si>
    <t>９月</t>
    <phoneticPr fontId="5"/>
  </si>
  <si>
    <t>12月</t>
    <phoneticPr fontId="5"/>
  </si>
  <si>
    <t>区分変更</t>
    <phoneticPr fontId="5"/>
  </si>
  <si>
    <t>※　新規の場合、届出月以前で最も近い月をチェックすること。</t>
    <rPh sb="2" eb="4">
      <t>シンキ</t>
    </rPh>
    <rPh sb="5" eb="7">
      <t>バアイ</t>
    </rPh>
    <rPh sb="8" eb="9">
      <t>トド</t>
    </rPh>
    <rPh sb="9" eb="10">
      <t>デ</t>
    </rPh>
    <rPh sb="10" eb="11">
      <t>ツキ</t>
    </rPh>
    <rPh sb="11" eb="13">
      <t>イゼン</t>
    </rPh>
    <rPh sb="14" eb="15">
      <t>モット</t>
    </rPh>
    <rPh sb="16" eb="17">
      <t>チカ</t>
    </rPh>
    <rPh sb="18" eb="19">
      <t>ツキ</t>
    </rPh>
    <phoneticPr fontId="1"/>
  </si>
  <si>
    <t>対象職員（常勤換算）数</t>
    <rPh sb="5" eb="7">
      <t>ジョウキン</t>
    </rPh>
    <rPh sb="7" eb="9">
      <t>カンザン</t>
    </rPh>
    <rPh sb="10" eb="11">
      <t>スウ</t>
    </rPh>
    <phoneticPr fontId="1"/>
  </si>
  <si>
    <t>５</t>
    <phoneticPr fontId="1"/>
  </si>
  <si>
    <t>円</t>
    <rPh sb="0" eb="1">
      <t>エン</t>
    </rPh>
    <phoneticPr fontId="5"/>
  </si>
  <si>
    <t>（前回届出時</t>
    <rPh sb="1" eb="3">
      <t>ゼンカイ</t>
    </rPh>
    <rPh sb="3" eb="5">
      <t>トドケデ</t>
    </rPh>
    <rPh sb="5" eb="6">
      <t>ジ</t>
    </rPh>
    <phoneticPr fontId="5"/>
  </si>
  <si>
    <t>回</t>
    <rPh sb="0" eb="1">
      <t>カイ</t>
    </rPh>
    <phoneticPr fontId="5"/>
  </si>
  <si>
    <t>回）</t>
    <rPh sb="0" eb="1">
      <t>カイ</t>
    </rPh>
    <phoneticPr fontId="5"/>
  </si>
  <si>
    <t>）</t>
    <phoneticPr fontId="1"/>
  </si>
  <si>
    <t>７</t>
    <phoneticPr fontId="5"/>
  </si>
  <si>
    <t>前回届け出た時点との比較</t>
    <rPh sb="0" eb="2">
      <t>ゼンカイ</t>
    </rPh>
    <rPh sb="2" eb="3">
      <t>トド</t>
    </rPh>
    <rPh sb="4" eb="5">
      <t>デ</t>
    </rPh>
    <rPh sb="6" eb="8">
      <t>ジテン</t>
    </rPh>
    <rPh sb="10" eb="12">
      <t>ヒカク</t>
    </rPh>
    <phoneticPr fontId="5"/>
  </si>
  <si>
    <t>前回届出時と比較して、</t>
    <rPh sb="0" eb="2">
      <t>ゼンカイ</t>
    </rPh>
    <rPh sb="2" eb="4">
      <t>トドケデ</t>
    </rPh>
    <rPh sb="4" eb="5">
      <t>ジ</t>
    </rPh>
    <rPh sb="6" eb="8">
      <t>ヒカク</t>
    </rPh>
    <phoneticPr fontId="5"/>
  </si>
  <si>
    <t>８</t>
    <phoneticPr fontId="5"/>
  </si>
  <si>
    <t>（１）　算定が可能となる区分</t>
  </si>
  <si>
    <t>（２）　届出する区分（いずれかを選択）</t>
    <rPh sb="16" eb="18">
      <t>センタク</t>
    </rPh>
    <phoneticPr fontId="1"/>
  </si>
  <si>
    <t>　</t>
  </si>
  <si>
    <t>Ⅰ．賃金引上げの実施方法及び賃金改善実施期間等</t>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トウ</t>
    </rPh>
    <phoneticPr fontId="1"/>
  </si>
  <si>
    <t>①賃金引上げの実施方法</t>
    <rPh sb="1" eb="3">
      <t>チンギン</t>
    </rPh>
    <rPh sb="3" eb="4">
      <t>ヒ</t>
    </rPh>
    <rPh sb="4" eb="5">
      <t>ア</t>
    </rPh>
    <rPh sb="7" eb="9">
      <t>ジッシ</t>
    </rPh>
    <rPh sb="9" eb="11">
      <t>ホウホウ</t>
    </rPh>
    <phoneticPr fontId="1"/>
  </si>
  <si>
    <t>令和６年度又は令和７年度において、一律の引上げを行う。</t>
    <rPh sb="0" eb="2">
      <t>レイワ</t>
    </rPh>
    <rPh sb="3" eb="5">
      <t>ネンド</t>
    </rPh>
    <rPh sb="5" eb="6">
      <t>マタ</t>
    </rPh>
    <rPh sb="7" eb="9">
      <t>レイワ</t>
    </rPh>
    <rPh sb="10" eb="12">
      <t>ネンド</t>
    </rPh>
    <rPh sb="17" eb="19">
      <t>イチリツ</t>
    </rPh>
    <rPh sb="20" eb="21">
      <t>ヒ</t>
    </rPh>
    <rPh sb="21" eb="22">
      <t>ア</t>
    </rPh>
    <rPh sb="24" eb="25">
      <t>オコナ</t>
    </rPh>
    <phoneticPr fontId="1"/>
  </si>
  <si>
    <t>令和６年度及び令和７年度において、段階的な引上げを行う。</t>
    <rPh sb="0" eb="2">
      <t>レイワ</t>
    </rPh>
    <rPh sb="3" eb="5">
      <t>ネンド</t>
    </rPh>
    <rPh sb="5" eb="6">
      <t>オヨ</t>
    </rPh>
    <rPh sb="7" eb="9">
      <t>レイワ</t>
    </rPh>
    <rPh sb="10" eb="12">
      <t>ネンド</t>
    </rPh>
    <rPh sb="17" eb="20">
      <t>ダンカイテキ</t>
    </rPh>
    <rPh sb="21" eb="22">
      <t>ヒ</t>
    </rPh>
    <rPh sb="22" eb="23">
      <t>ア</t>
    </rPh>
    <rPh sb="25" eb="26">
      <t>オコナ</t>
    </rPh>
    <phoneticPr fontId="1"/>
  </si>
  <si>
    <t>②賃金改善実施期間</t>
    <rPh sb="1" eb="3">
      <t>チンギン</t>
    </rPh>
    <rPh sb="3" eb="5">
      <t>カイゼン</t>
    </rPh>
    <rPh sb="5" eb="7">
      <t>ジッシ</t>
    </rPh>
    <rPh sb="7" eb="9">
      <t>キカン</t>
    </rPh>
    <phoneticPr fontId="1"/>
  </si>
  <si>
    <t>令和</t>
    <rPh sb="0" eb="2">
      <t>レイワ</t>
    </rPh>
    <phoneticPr fontId="1"/>
  </si>
  <si>
    <t>年</t>
    <rPh sb="0" eb="1">
      <t>ネン</t>
    </rPh>
    <phoneticPr fontId="1"/>
  </si>
  <si>
    <t>月</t>
    <rPh sb="0" eb="1">
      <t>ガツ</t>
    </rPh>
    <phoneticPr fontId="1"/>
  </si>
  <si>
    <t>～　</t>
    <phoneticPr fontId="1"/>
  </si>
  <si>
    <t>ヶ月</t>
    <rPh sb="1" eb="2">
      <t>ゲツ</t>
    </rPh>
    <phoneticPr fontId="1"/>
  </si>
  <si>
    <t>③ベースアップ評価料算定期間</t>
    <rPh sb="7" eb="9">
      <t>ヒョウカ</t>
    </rPh>
    <rPh sb="9" eb="10">
      <t>リョウ</t>
    </rPh>
    <rPh sb="10" eb="12">
      <t>サンテイ</t>
    </rPh>
    <rPh sb="12" eb="14">
      <t>キカン</t>
    </rPh>
    <phoneticPr fontId="1"/>
  </si>
  <si>
    <t>④算定金額の見込み</t>
    <rPh sb="1" eb="3">
      <t>サンテイ</t>
    </rPh>
    <rPh sb="3" eb="5">
      <t>キンガク</t>
    </rPh>
    <rPh sb="6" eb="8">
      <t>ミコ</t>
    </rPh>
    <phoneticPr fontId="1"/>
  </si>
  <si>
    <t>円</t>
    <rPh sb="0" eb="1">
      <t>エン</t>
    </rPh>
    <phoneticPr fontId="1"/>
  </si>
  <si>
    <t>　</t>
    <phoneticPr fontId="1"/>
  </si>
  <si>
    <t>（</t>
    <phoneticPr fontId="1"/>
  </si>
  <si>
    <t>回</t>
    <rPh sb="0" eb="1">
      <t>カイ</t>
    </rPh>
    <phoneticPr fontId="1"/>
  </si>
  <si>
    <t>⑤令和７年度への繰越予定額（令和６年度届出時のみ記載）</t>
    <phoneticPr fontId="1"/>
  </si>
  <si>
    <t>円</t>
  </si>
  <si>
    <t>⑥前年度からの繰越額（令和７年度届出時のみ記載）</t>
    <rPh sb="1" eb="3">
      <t>ゼンネン</t>
    </rPh>
    <rPh sb="6" eb="9">
      <t>クリコシガク</t>
    </rPh>
    <rPh sb="10" eb="12">
      <t>レイワ</t>
    </rPh>
    <rPh sb="13" eb="15">
      <t>ネンド</t>
    </rPh>
    <rPh sb="15" eb="17">
      <t>トドケデ</t>
    </rPh>
    <rPh sb="17" eb="18">
      <t>ジ</t>
    </rPh>
    <rPh sb="20" eb="22">
      <t>キサイ</t>
    </rPh>
    <phoneticPr fontId="1"/>
  </si>
  <si>
    <t>⑦算定金額の見込み（繰越額調整後）（④－⑤＋⑥）</t>
    <rPh sb="1" eb="3">
      <t>サンテイ</t>
    </rPh>
    <rPh sb="3" eb="5">
      <t>キンガク</t>
    </rPh>
    <rPh sb="6" eb="8">
      <t>ミコ</t>
    </rPh>
    <rPh sb="10" eb="13">
      <t>クリコシガク</t>
    </rPh>
    <rPh sb="13" eb="16">
      <t>チョウセイゴ</t>
    </rPh>
    <phoneticPr fontId="1"/>
  </si>
  <si>
    <t>⑧全体の賃金改善の見込み額</t>
    <rPh sb="1" eb="3">
      <t>ゼンタイ</t>
    </rPh>
    <rPh sb="4" eb="6">
      <t>チンギン</t>
    </rPh>
    <rPh sb="6" eb="8">
      <t>カイゼン</t>
    </rPh>
    <rPh sb="9" eb="11">
      <t>ミコ</t>
    </rPh>
    <rPh sb="12" eb="13">
      <t>ガク</t>
    </rPh>
    <phoneticPr fontId="1"/>
  </si>
  <si>
    <t>人</t>
    <rPh sb="0" eb="1">
      <t>ニン</t>
    </rPh>
    <phoneticPr fontId="1"/>
  </si>
  <si>
    <t>円</t>
    <phoneticPr fontId="1"/>
  </si>
  <si>
    <t>％</t>
    <phoneticPr fontId="1"/>
  </si>
  <si>
    <t>【ベースアップ評価料対象外職種について】</t>
    <rPh sb="7" eb="9">
      <t>ヒョウカ</t>
    </rPh>
    <rPh sb="9" eb="10">
      <t>リョウ</t>
    </rPh>
    <rPh sb="10" eb="13">
      <t>タイショウガイ</t>
    </rPh>
    <rPh sb="13" eb="15">
      <t>ショクシュ</t>
    </rPh>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</si>
  <si>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</si>
  <si>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</si>
  <si>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</si>
  <si>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</si>
  <si>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日</t>
    <rPh sb="0" eb="1">
      <t>ニチ</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</si>
  <si>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</si>
  <si>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</si>
  <si>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</si>
  <si>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</si>
  <si>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</si>
  <si>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</si>
  <si>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</si>
  <si>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</si>
  <si>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</si>
  <si>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</si>
  <si>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算定回数</t>
    <rPh sb="0" eb="2">
      <t>サンテイ</t>
    </rPh>
    <rPh sb="2" eb="4">
      <t>カイスウ</t>
    </rPh>
    <phoneticPr fontId="1"/>
  </si>
  <si>
    <t>計</t>
    <rPh sb="0" eb="1">
      <t>ケイ</t>
    </rPh>
    <phoneticPr fontId="1"/>
  </si>
  <si>
    <t>していることを誓約します。</t>
    <rPh sb="7" eb="9">
      <t>セイヤク</t>
    </rPh>
    <phoneticPr fontId="1"/>
  </si>
  <si>
    <t>開設者名：</t>
    <rPh sb="0" eb="3">
      <t>カイセツシャ</t>
    </rPh>
    <rPh sb="3" eb="4">
      <t>メイ</t>
    </rPh>
    <phoneticPr fontId="1"/>
  </si>
  <si>
    <t>【Ａ】</t>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</si>
  <si>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</si>
  <si>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</si>
  <si>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</si>
  <si>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</si>
  <si>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（１）算出の際に用いる「対象職員の給与総額」等の期間</t>
    <rPh sb="3" eb="5">
      <t>サンシュツ</t>
    </rPh>
    <rPh sb="6" eb="7">
      <t>サイ</t>
    </rPh>
    <rPh sb="8" eb="9">
      <t>モチ</t>
    </rPh>
    <rPh sb="12" eb="14">
      <t>タイショウ</t>
    </rPh>
    <rPh sb="14" eb="16">
      <t>ショクイン</t>
    </rPh>
    <rPh sb="17" eb="19">
      <t>キュウヨ</t>
    </rPh>
    <rPh sb="19" eb="21">
      <t>ソウガク</t>
    </rPh>
    <rPh sb="22" eb="23">
      <t>トウ</t>
    </rPh>
    <rPh sb="24" eb="26">
      <t>キカン</t>
    </rPh>
    <phoneticPr fontId="1"/>
  </si>
  <si>
    <t>前年12月～２月</t>
    <rPh sb="0" eb="2">
      <t>ゼンネン</t>
    </rPh>
    <rPh sb="4" eb="5">
      <t>ガツ</t>
    </rPh>
    <rPh sb="7" eb="8">
      <t>ガツ</t>
    </rPh>
    <phoneticPr fontId="5"/>
  </si>
  <si>
    <t>前年３月～２月</t>
    <rPh sb="0" eb="2">
      <t>ゼンネン</t>
    </rPh>
    <rPh sb="3" eb="4">
      <t>ガツ</t>
    </rPh>
    <rPh sb="6" eb="7">
      <t>ガツ</t>
    </rPh>
    <phoneticPr fontId="5"/>
  </si>
  <si>
    <t>前年６月～５月</t>
    <rPh sb="0" eb="2">
      <t>ゼンネン</t>
    </rPh>
    <rPh sb="3" eb="4">
      <t>ガツ</t>
    </rPh>
    <rPh sb="6" eb="7">
      <t>ガツ</t>
    </rPh>
    <phoneticPr fontId="5"/>
  </si>
  <si>
    <t>前年９月～８月</t>
    <rPh sb="0" eb="2">
      <t>ゼンネン</t>
    </rPh>
    <rPh sb="3" eb="4">
      <t>ガツ</t>
    </rPh>
    <rPh sb="6" eb="7">
      <t>ガツ</t>
    </rPh>
    <phoneticPr fontId="5"/>
  </si>
  <si>
    <t>前年12月～11月</t>
    <rPh sb="0" eb="2">
      <t>ゼンネン</t>
    </rPh>
    <rPh sb="4" eb="5">
      <t>ガツ</t>
    </rPh>
    <rPh sb="8" eb="9">
      <t>ガツ</t>
    </rPh>
    <phoneticPr fontId="5"/>
  </si>
  <si>
    <t>３月～５月</t>
    <rPh sb="1" eb="2">
      <t>ガツ</t>
    </rPh>
    <rPh sb="4" eb="5">
      <t>ガツ</t>
    </rPh>
    <phoneticPr fontId="5"/>
  </si>
  <si>
    <t>６月～８月</t>
    <rPh sb="1" eb="2">
      <t>ガツ</t>
    </rPh>
    <rPh sb="4" eb="5">
      <t>ガツ</t>
    </rPh>
    <phoneticPr fontId="5"/>
  </si>
  <si>
    <t>９月～11月</t>
    <rPh sb="1" eb="2">
      <t>ガツ</t>
    </rPh>
    <rPh sb="5" eb="6">
      <t>ガツ</t>
    </rPh>
    <phoneticPr fontId="5"/>
  </si>
  <si>
    <t>対象職員の給与総額（６（２））の変化は１割以内である。</t>
    <rPh sb="0" eb="2">
      <t>タイショウ</t>
    </rPh>
    <rPh sb="2" eb="4">
      <t>ショクイン</t>
    </rPh>
    <rPh sb="16" eb="18">
      <t>ヘンカ</t>
    </rPh>
    <rPh sb="20" eb="21">
      <t>ワリ</t>
    </rPh>
    <rPh sb="21" eb="23">
      <t>イナイ</t>
    </rPh>
    <phoneticPr fontId="5"/>
  </si>
  <si>
    <t>e</t>
    <phoneticPr fontId="1"/>
  </si>
  <si>
    <t>f</t>
    <phoneticPr fontId="1"/>
  </si>
  <si>
    <t>令和７年度への繰り越し予定額</t>
    <rPh sb="0" eb="2">
      <t>レイワ</t>
    </rPh>
    <rPh sb="3" eb="4">
      <t>ネン</t>
    </rPh>
    <rPh sb="4" eb="5">
      <t>ド</t>
    </rPh>
    <rPh sb="7" eb="8">
      <t>ク</t>
    </rPh>
    <rPh sb="9" eb="10">
      <t>コ</t>
    </rPh>
    <rPh sb="11" eb="13">
      <t>ヨテイ</t>
    </rPh>
    <rPh sb="13" eb="14">
      <t>ガク</t>
    </rPh>
    <phoneticPr fontId="1"/>
  </si>
  <si>
    <t>前年度からの繰越額（令和７年度届出時のみ記載）</t>
    <phoneticPr fontId="1"/>
  </si>
  <si>
    <t>Ⅰ．賃金改善実施期間</t>
    <rPh sb="2" eb="4">
      <t>チンギン</t>
    </rPh>
    <rPh sb="4" eb="6">
      <t>カイゼン</t>
    </rPh>
    <rPh sb="6" eb="8">
      <t>ジッシ</t>
    </rPh>
    <rPh sb="8" eb="10">
      <t>キカン</t>
    </rPh>
    <phoneticPr fontId="1"/>
  </si>
  <si>
    <t>①</t>
    <phoneticPr fontId="1"/>
  </si>
  <si>
    <t>③算定回数</t>
    <rPh sb="1" eb="3">
      <t>サンテイ</t>
    </rPh>
    <rPh sb="3" eb="5">
      <t>カイスウ</t>
    </rPh>
    <phoneticPr fontId="1"/>
  </si>
  <si>
    <t>Ⅲ．全体の賃金改善の実績額</t>
    <rPh sb="2" eb="4">
      <t>ゼンタイ</t>
    </rPh>
    <rPh sb="5" eb="7">
      <t>チンギン</t>
    </rPh>
    <rPh sb="7" eb="9">
      <t>カイゼン</t>
    </rPh>
    <rPh sb="10" eb="12">
      <t>ジッセキ</t>
    </rPh>
    <rPh sb="12" eb="13">
      <t>ガク</t>
    </rPh>
    <phoneticPr fontId="1"/>
  </si>
  <si>
    <t>　　よるベア等分を記載すること。</t>
    <phoneticPr fontId="1"/>
  </si>
  <si>
    <t>　　なお、定期昇給とは、毎年一定の時期を定めて、組織内の昇給制度に従って行われる昇給のことをいい、ベア等実施分と</t>
    <phoneticPr fontId="1"/>
  </si>
  <si>
    <t>　　明確に区別できる場合にのみ記載すること。</t>
    <phoneticPr fontId="1"/>
  </si>
  <si>
    <t>　　給与総額」と、「実際の給与総額」との差分により判断すること。</t>
    <rPh sb="10" eb="12">
      <t>ジッサイ</t>
    </rPh>
    <rPh sb="20" eb="22">
      <t>サブン</t>
    </rPh>
    <rPh sb="25" eb="27">
      <t>ハンダン</t>
    </rPh>
    <phoneticPr fontId="1"/>
  </si>
  <si>
    <t>　　なること。</t>
    <phoneticPr fontId="1"/>
  </si>
  <si>
    <t>⑤全体の賃金改善の実績額</t>
    <rPh sb="1" eb="3">
      <t>ゼンタイ</t>
    </rPh>
    <rPh sb="4" eb="6">
      <t>チンギン</t>
    </rPh>
    <rPh sb="6" eb="8">
      <t>カイゼン</t>
    </rPh>
    <rPh sb="9" eb="11">
      <t>ジッセキ</t>
    </rPh>
    <rPh sb="11" eb="12">
      <t>ガク</t>
    </rPh>
    <phoneticPr fontId="1"/>
  </si>
  <si>
    <t>⑧⑥及び⑦における令和７年度への繰り越し予定額</t>
    <rPh sb="2" eb="3">
      <t>オヨ</t>
    </rPh>
    <rPh sb="9" eb="11">
      <t>レイワ</t>
    </rPh>
    <rPh sb="12" eb="13">
      <t>ネン</t>
    </rPh>
    <rPh sb="13" eb="14">
      <t>ド</t>
    </rPh>
    <rPh sb="16" eb="17">
      <t>ク</t>
    </rPh>
    <rPh sb="18" eb="19">
      <t>コ</t>
    </rPh>
    <rPh sb="20" eb="22">
      <t>ヨテイ</t>
    </rPh>
    <rPh sb="22" eb="23">
      <t>ガク</t>
    </rPh>
    <phoneticPr fontId="1"/>
  </si>
  <si>
    <t>⑨ベースアップ評価料の前年度からの繰越額（令和７年度届出時のみ記載）</t>
    <rPh sb="7" eb="10">
      <t>ヒョウカリョウ</t>
    </rPh>
    <phoneticPr fontId="1"/>
  </si>
  <si>
    <t>※　「⑤全体の賃金改善の実績額」については、賃金改善実施期間において、「賃金の改善措置が実施されなかった場合の</t>
    <rPh sb="12" eb="14">
      <t>ジッセキ</t>
    </rPh>
    <phoneticPr fontId="1"/>
  </si>
  <si>
    <t xml:space="preserve"> </t>
    <phoneticPr fontId="1"/>
  </si>
  <si>
    <t>㊾賃金改善する前の職員の給与総額（賃金改善実施期間（②）の開始月）</t>
    <rPh sb="12" eb="14">
      <t>キュウヨ</t>
    </rPh>
    <phoneticPr fontId="1"/>
  </si>
  <si>
    <t>※　ベースアップとは、基本給又は決まって毎月支払われる手当の引上げ（以下、「ベア等」という）をいい、定期昇給は含</t>
    <rPh sb="34" eb="36">
      <t>イカ</t>
    </rPh>
    <rPh sb="40" eb="41">
      <t>トウ</t>
    </rPh>
    <rPh sb="50" eb="52">
      <t>テイキ</t>
    </rPh>
    <rPh sb="52" eb="54">
      <t>ショウキュウ</t>
    </rPh>
    <rPh sb="55" eb="56">
      <t>フク</t>
    </rPh>
    <phoneticPr fontId="1"/>
  </si>
  <si>
    <t>　まない。</t>
    <phoneticPr fontId="1"/>
  </si>
  <si>
    <t>　分についても含むこととする。なお、業績に連動して引き上がる賞与分については含まない。</t>
    <rPh sb="1" eb="2">
      <t>ブン</t>
    </rPh>
    <phoneticPr fontId="1"/>
  </si>
  <si>
    <t>※　また、ベア等にはベア等を実施することにより連動して引き上がる賞与や時間外手当、法定福利費等の事業主負担の増額</t>
    <rPh sb="7" eb="8">
      <t>トウ</t>
    </rPh>
    <rPh sb="12" eb="13">
      <t>トウ</t>
    </rPh>
    <rPh sb="14" eb="16">
      <t>ジッシ</t>
    </rPh>
    <rPh sb="23" eb="25">
      <t>レンドウ</t>
    </rPh>
    <rPh sb="27" eb="28">
      <t>ヒ</t>
    </rPh>
    <rPh sb="29" eb="30">
      <t>ア</t>
    </rPh>
    <rPh sb="32" eb="34">
      <t>ショウヨ</t>
    </rPh>
    <rPh sb="35" eb="38">
      <t>ジカンガイ</t>
    </rPh>
    <rPh sb="38" eb="40">
      <t>テアテ</t>
    </rPh>
    <rPh sb="41" eb="46">
      <t>ホウテイフクリヒ</t>
    </rPh>
    <rPh sb="46" eb="47">
      <t>トウ</t>
    </rPh>
    <phoneticPr fontId="1"/>
  </si>
  <si>
    <t>※　「③ベースアップ評価料算定期間」中は、常にベースアップを実施する必要がある。</t>
    <rPh sb="10" eb="12">
      <t>ヒョウカ</t>
    </rPh>
    <rPh sb="12" eb="13">
      <t>リョウ</t>
    </rPh>
    <rPh sb="13" eb="15">
      <t>サンテイ</t>
    </rPh>
    <rPh sb="15" eb="17">
      <t>キカン</t>
    </rPh>
    <rPh sb="18" eb="19">
      <t>チュウ</t>
    </rPh>
    <rPh sb="21" eb="22">
      <t>ツネ</t>
    </rPh>
    <rPh sb="30" eb="32">
      <t>ジッシ</t>
    </rPh>
    <rPh sb="34" eb="36">
      <t>ヒツヨウ</t>
    </rPh>
    <phoneticPr fontId="1"/>
  </si>
  <si>
    <t>※　令和７年度の賃金改善期間の終期については、令和８年３月を原則とするが、令和８年４月及び５月についても、ベース</t>
    <phoneticPr fontId="1"/>
  </si>
  <si>
    <t>　アップ評価料を算定し、賃金引き上げを維持することを前提とすること。</t>
    <phoneticPr fontId="1"/>
  </si>
  <si>
    <t>別紙様式11</t>
    <rPh sb="0" eb="2">
      <t>ベッシ</t>
    </rPh>
    <rPh sb="2" eb="4">
      <t>ヨウシキ</t>
    </rPh>
    <phoneticPr fontId="5"/>
  </si>
  <si>
    <t>訪問看護ステーション名</t>
    <rPh sb="0" eb="2">
      <t>ホウモン</t>
    </rPh>
    <rPh sb="2" eb="4">
      <t>カンゴ</t>
    </rPh>
    <rPh sb="10" eb="11">
      <t>メイ</t>
    </rPh>
    <phoneticPr fontId="5"/>
  </si>
  <si>
    <t>訪問看護ベースアップ評価料（Ⅰ）</t>
    <rPh sb="0" eb="2">
      <t>ホウモン</t>
    </rPh>
    <rPh sb="2" eb="4">
      <t>カンゴ</t>
    </rPh>
    <rPh sb="10" eb="12">
      <t>ヒョウカ</t>
    </rPh>
    <rPh sb="12" eb="13">
      <t>リョウ</t>
    </rPh>
    <phoneticPr fontId="5"/>
  </si>
  <si>
    <t>訪問看護ベースアップ評価料（Ⅱ）の施設基準に係る届出書添付書類 　（新規・３、６、９、12月の区分変更）</t>
    <rPh sb="0" eb="4">
      <t>ホウモンカンゴ</t>
    </rPh>
    <rPh sb="10" eb="13">
      <t>ヒョウカリョウ</t>
    </rPh>
    <rPh sb="17" eb="19">
      <t>シセツ</t>
    </rPh>
    <rPh sb="19" eb="21">
      <t>キジュン</t>
    </rPh>
    <rPh sb="22" eb="23">
      <t>カカ</t>
    </rPh>
    <rPh sb="24" eb="27">
      <t>トドケデショ</t>
    </rPh>
    <rPh sb="27" eb="29">
      <t>テンプ</t>
    </rPh>
    <rPh sb="29" eb="31">
      <t>ショルイ</t>
    </rPh>
    <rPh sb="34" eb="36">
      <t>シンキ</t>
    </rPh>
    <rPh sb="45" eb="46">
      <t>ガツ</t>
    </rPh>
    <rPh sb="47" eb="49">
      <t>クブン</t>
    </rPh>
    <rPh sb="49" eb="51">
      <t>ヘンコウ</t>
    </rPh>
    <phoneticPr fontId="5"/>
  </si>
  <si>
    <t>訪問看護ベースアップ評価料（Ⅰ）の施設基準に係る届出書添付書類</t>
    <rPh sb="0" eb="2">
      <t>ホウモン</t>
    </rPh>
    <rPh sb="2" eb="4">
      <t>カンゴ</t>
    </rPh>
    <rPh sb="10" eb="13">
      <t>ヒョウカリョウ</t>
    </rPh>
    <rPh sb="17" eb="19">
      <t>シセツ</t>
    </rPh>
    <rPh sb="19" eb="21">
      <t>キジュン</t>
    </rPh>
    <rPh sb="22" eb="23">
      <t>カカ</t>
    </rPh>
    <rPh sb="24" eb="27">
      <t>トドケデショ</t>
    </rPh>
    <rPh sb="27" eb="29">
      <t>テンプ</t>
    </rPh>
    <rPh sb="29" eb="31">
      <t>ショルイ</t>
    </rPh>
    <phoneticPr fontId="5"/>
  </si>
  <si>
    <t>訪問看護ベースアップ評価料（Ⅱ）</t>
    <rPh sb="0" eb="2">
      <t>ホウモン</t>
    </rPh>
    <rPh sb="2" eb="4">
      <t>カンゴ</t>
    </rPh>
    <phoneticPr fontId="1"/>
  </si>
  <si>
    <t>６</t>
    <phoneticPr fontId="1"/>
  </si>
  <si>
    <t xml:space="preserve"> 　　対象職員（常勤換算）数が2.0人未満の場合、特定地域に所在する訪問看護ステーションに該当するか。</t>
    <rPh sb="34" eb="38">
      <t>ホウモンカンゴ</t>
    </rPh>
    <phoneticPr fontId="1"/>
  </si>
  <si>
    <t>　訪問看護ベースアップ評価料（Ⅰ）の算定により算定される金額の見込み</t>
    <rPh sb="1" eb="5">
      <t>ホウモンカンゴ</t>
    </rPh>
    <rPh sb="23" eb="25">
      <t>サンテイ</t>
    </rPh>
    <rPh sb="28" eb="30">
      <t>キンガク</t>
    </rPh>
    <rPh sb="31" eb="33">
      <t>ミコ</t>
    </rPh>
    <phoneticPr fontId="1"/>
  </si>
  <si>
    <t>　訪問看護ベースアップ評価料（Ⅰ）の算定回数見込み</t>
    <rPh sb="1" eb="5">
      <t>ホウモンカンゴ</t>
    </rPh>
    <rPh sb="18" eb="20">
      <t>サンテイ</t>
    </rPh>
    <rPh sb="20" eb="22">
      <t>カイスウ</t>
    </rPh>
    <rPh sb="22" eb="24">
      <t>ミコ</t>
    </rPh>
    <phoneticPr fontId="1"/>
  </si>
  <si>
    <t>（３）訪問看護ベースアップ評価料（Ⅰ）の算定回数・金額の見込み</t>
    <rPh sb="3" eb="7">
      <t>ホウモンカンゴ</t>
    </rPh>
    <rPh sb="20" eb="22">
      <t>サンテイ</t>
    </rPh>
    <rPh sb="22" eb="24">
      <t>カイスウ</t>
    </rPh>
    <rPh sb="25" eb="27">
      <t>キンガク</t>
    </rPh>
    <rPh sb="28" eb="30">
      <t>ミコ</t>
    </rPh>
    <phoneticPr fontId="1"/>
  </si>
  <si>
    <t xml:space="preserve">②算出の際に用いる訪問看護ベースアップ評価料（Ⅰ）・医療保険の利用者割合の対象となる期間 </t>
    <rPh sb="9" eb="11">
      <t>ホウモン</t>
    </rPh>
    <rPh sb="11" eb="13">
      <t>カンゴ</t>
    </rPh>
    <rPh sb="26" eb="28">
      <t>イリョウ</t>
    </rPh>
    <rPh sb="28" eb="30">
      <t>ホケン</t>
    </rPh>
    <rPh sb="31" eb="34">
      <t>リヨウシャ</t>
    </rPh>
    <rPh sb="34" eb="36">
      <t>ワリアイ</t>
    </rPh>
    <phoneticPr fontId="1"/>
  </si>
  <si>
    <t>（４）医療保険の利用者割合（対象期間の１月当たりの平均）</t>
    <rPh sb="3" eb="5">
      <t>イリョウ</t>
    </rPh>
    <rPh sb="5" eb="7">
      <t>ホケン</t>
    </rPh>
    <rPh sb="8" eb="11">
      <t>リヨウシャ</t>
    </rPh>
    <rPh sb="11" eb="13">
      <t>ワリアイ</t>
    </rPh>
    <phoneticPr fontId="1"/>
  </si>
  <si>
    <t>【A】＝</t>
    <phoneticPr fontId="1"/>
  </si>
  <si>
    <t>対象職員の給与総額×医療保険の利用者割合×１分２厘 - 訪問看護ベースアップ評価料（Ⅰ）</t>
    <phoneticPr fontId="1"/>
  </si>
  <si>
    <t>訪問看護ベースアップ評価料（Ⅱ）の算定回数見込み</t>
    <rPh sb="0" eb="2">
      <t>ホウモン</t>
    </rPh>
    <rPh sb="2" eb="4">
      <t>カンゴ</t>
    </rPh>
    <rPh sb="17" eb="19">
      <t>サンテイ</t>
    </rPh>
    <rPh sb="19" eb="21">
      <t>カイスウ</t>
    </rPh>
    <rPh sb="21" eb="23">
      <t>ミコ</t>
    </rPh>
    <phoneticPr fontId="1"/>
  </si>
  <si>
    <t>【A】の値（６（５））の変化は１割以内である。</t>
    <phoneticPr fontId="1"/>
  </si>
  <si>
    <t>訪問看護ベースアップ評価料（Ⅱ）1</t>
    <rPh sb="0" eb="2">
      <t>ホウモン</t>
    </rPh>
    <rPh sb="2" eb="4">
      <t>カンゴ</t>
    </rPh>
    <phoneticPr fontId="1"/>
  </si>
  <si>
    <t>訪問看護ベースアップ評価料（Ⅱ）2</t>
    <rPh sb="0" eb="2">
      <t>ホウモン</t>
    </rPh>
    <rPh sb="2" eb="4">
      <t>カンゴ</t>
    </rPh>
    <phoneticPr fontId="1"/>
  </si>
  <si>
    <t>訪問看護ベースアップ評価料（Ⅱ）3</t>
    <rPh sb="0" eb="2">
      <t>ホウモン</t>
    </rPh>
    <rPh sb="2" eb="4">
      <t>カンゴ</t>
    </rPh>
    <phoneticPr fontId="1"/>
  </si>
  <si>
    <t>訪問看護ベースアップ評価料（Ⅱ）4</t>
    <rPh sb="0" eb="2">
      <t>ホウモン</t>
    </rPh>
    <rPh sb="2" eb="4">
      <t>カンゴ</t>
    </rPh>
    <phoneticPr fontId="1"/>
  </si>
  <si>
    <t>訪問看護ベースアップ評価料（Ⅱ）5</t>
    <rPh sb="0" eb="2">
      <t>ホウモン</t>
    </rPh>
    <rPh sb="2" eb="4">
      <t>カンゴ</t>
    </rPh>
    <phoneticPr fontId="1"/>
  </si>
  <si>
    <t>訪問看護ベースアップ評価料（Ⅱ）6</t>
    <rPh sb="0" eb="2">
      <t>ホウモン</t>
    </rPh>
    <rPh sb="2" eb="4">
      <t>カンゴ</t>
    </rPh>
    <phoneticPr fontId="1"/>
  </si>
  <si>
    <t>訪問看護ベースアップ評価料（Ⅱ）7</t>
    <rPh sb="0" eb="2">
      <t>ホウモン</t>
    </rPh>
    <rPh sb="2" eb="4">
      <t>カンゴ</t>
    </rPh>
    <phoneticPr fontId="1"/>
  </si>
  <si>
    <t>訪問看護ベースアップ評価料（Ⅱ）8</t>
    <rPh sb="0" eb="2">
      <t>ホウモン</t>
    </rPh>
    <rPh sb="2" eb="4">
      <t>カンゴ</t>
    </rPh>
    <phoneticPr fontId="1"/>
  </si>
  <si>
    <t>訪問看護ベースアップ評価料（Ⅱ）9</t>
    <rPh sb="0" eb="2">
      <t>ホウモン</t>
    </rPh>
    <rPh sb="2" eb="4">
      <t>カンゴ</t>
    </rPh>
    <phoneticPr fontId="1"/>
  </si>
  <si>
    <t>訪問看護ベースアップ評価料（Ⅱ）10</t>
    <rPh sb="0" eb="2">
      <t>ホウモン</t>
    </rPh>
    <rPh sb="2" eb="4">
      <t>カンゴ</t>
    </rPh>
    <phoneticPr fontId="1"/>
  </si>
  <si>
    <t>訪問看護ベースアップ評価料（Ⅱ）11</t>
    <rPh sb="0" eb="2">
      <t>ホウモン</t>
    </rPh>
    <rPh sb="2" eb="4">
      <t>カンゴ</t>
    </rPh>
    <phoneticPr fontId="1"/>
  </si>
  <si>
    <t>訪問看護ベースアップ評価料（Ⅱ）12</t>
    <rPh sb="0" eb="2">
      <t>ホウモン</t>
    </rPh>
    <rPh sb="2" eb="4">
      <t>カンゴ</t>
    </rPh>
    <phoneticPr fontId="1"/>
  </si>
  <si>
    <t>訪問看護ベースアップ評価料（Ⅱ）13</t>
    <rPh sb="0" eb="2">
      <t>ホウモン</t>
    </rPh>
    <rPh sb="2" eb="4">
      <t>カンゴ</t>
    </rPh>
    <phoneticPr fontId="1"/>
  </si>
  <si>
    <t>訪問看護ベースアップ評価料（Ⅱ）14</t>
    <rPh sb="0" eb="2">
      <t>ホウモン</t>
    </rPh>
    <rPh sb="2" eb="4">
      <t>カンゴ</t>
    </rPh>
    <phoneticPr fontId="1"/>
  </si>
  <si>
    <t>訪問看護ベースアップ評価料（Ⅱ）15</t>
    <rPh sb="0" eb="2">
      <t>ホウモン</t>
    </rPh>
    <rPh sb="2" eb="4">
      <t>カンゴ</t>
    </rPh>
    <phoneticPr fontId="1"/>
  </si>
  <si>
    <t>訪問看護ベースアップ評価料（Ⅱ）16</t>
    <rPh sb="0" eb="2">
      <t>ホウモン</t>
    </rPh>
    <rPh sb="2" eb="4">
      <t>カンゴ</t>
    </rPh>
    <phoneticPr fontId="1"/>
  </si>
  <si>
    <t>訪問看護ベースアップ評価料（Ⅱ）17</t>
    <rPh sb="0" eb="2">
      <t>ホウモン</t>
    </rPh>
    <rPh sb="2" eb="4">
      <t>カンゴ</t>
    </rPh>
    <phoneticPr fontId="1"/>
  </si>
  <si>
    <t>訪問看護ベースアップ評価料（Ⅱ）18</t>
    <rPh sb="0" eb="2">
      <t>ホウモン</t>
    </rPh>
    <rPh sb="2" eb="4">
      <t>カンゴ</t>
    </rPh>
    <phoneticPr fontId="1"/>
  </si>
  <si>
    <t>金額</t>
    <rPh sb="0" eb="2">
      <t>キンガク</t>
    </rPh>
    <phoneticPr fontId="5"/>
  </si>
  <si>
    <t>訪問看護ベースアップ評価料（Ⅱ）の区分</t>
    <rPh sb="0" eb="2">
      <t>ホウモン</t>
    </rPh>
    <rPh sb="2" eb="4">
      <t>カンゴ</t>
    </rPh>
    <rPh sb="17" eb="19">
      <t>クブン</t>
    </rPh>
    <phoneticPr fontId="5"/>
  </si>
  <si>
    <t>訪問看護ベースアップ評価料（Ⅱ）1～2</t>
  </si>
  <si>
    <t>訪問看護ベースアップ評価料（Ⅱ）1～3</t>
  </si>
  <si>
    <t>訪問看護ベースアップ評価料（Ⅱ）1～4</t>
  </si>
  <si>
    <t>訪問看護ベースアップ評価料（Ⅱ）1～5</t>
  </si>
  <si>
    <t>訪問看護ベースアップ評価料（Ⅱ）1～6</t>
  </si>
  <si>
    <t>訪問看護ベースアップ評価料（Ⅱ）1～7</t>
  </si>
  <si>
    <t>訪問看護ベースアップ評価料（Ⅱ）1～8</t>
  </si>
  <si>
    <t>訪問看護ベースアップ評価料（Ⅱ）1</t>
  </si>
  <si>
    <t>訪問看護ベースアップ評価料（Ⅱ）1～9</t>
  </si>
  <si>
    <t>訪問看護ベースアップ評価料（Ⅱ）1～10</t>
  </si>
  <si>
    <t>訪問看護ベースアップ評価料（Ⅱ）1～11</t>
  </si>
  <si>
    <t>訪問看護ベースアップ評価料（Ⅱ）1～12</t>
  </si>
  <si>
    <t>訪問看護ベースアップ評価料（Ⅱ）1～13</t>
  </si>
  <si>
    <t>訪問看護ベースアップ評価料（Ⅱ）1～14</t>
  </si>
  <si>
    <t>訪問看護ベースアップ評価料（Ⅱ）1～15</t>
  </si>
  <si>
    <t>訪問看護ベースアップ評価料（Ⅱ）1～16</t>
  </si>
  <si>
    <t>訪問看護ベースアップ評価料（Ⅱ）1～17</t>
  </si>
  <si>
    <t>訪問看護ベースアップ評価料（Ⅱ）1～18</t>
  </si>
  <si>
    <t>訪問看護ベースアップ評価料（Ⅱ）2</t>
  </si>
  <si>
    <t>訪問看護ベースアップ評価料（Ⅱ）3</t>
  </si>
  <si>
    <t>訪問看護ベースアップ評価料（Ⅱ）4</t>
  </si>
  <si>
    <t>訪問看護ベースアップ評価料（Ⅱ）5</t>
  </si>
  <si>
    <t>訪問看護ベースアップ評価料（Ⅱ）6</t>
  </si>
  <si>
    <t>訪問看護ベースアップ評価料（Ⅱ）7</t>
  </si>
  <si>
    <t>訪問看護ベースアップ評価料（Ⅱ）8</t>
  </si>
  <si>
    <t>訪問看護ベースアップ評価料（Ⅱ）9</t>
    <phoneticPr fontId="1"/>
  </si>
  <si>
    <t>訪問看護ベースアップ評価料（Ⅱ）10</t>
  </si>
  <si>
    <t>訪問看護ベースアップ評価料（Ⅱ）11</t>
  </si>
  <si>
    <t>訪問看護ベースアップ評価料（Ⅱ）12</t>
  </si>
  <si>
    <t>訪問看護ベースアップ評価料（Ⅱ）13</t>
  </si>
  <si>
    <t>訪問看護ベースアップ評価料（Ⅱ）14</t>
  </si>
  <si>
    <t>訪問看護ベースアップ評価料（Ⅱ）15</t>
  </si>
  <si>
    <t>訪問看護ベースアップ評価料（Ⅱ）16</t>
  </si>
  <si>
    <t>訪問看護ベースアップ評価料（Ⅱ）17</t>
  </si>
  <si>
    <t>訪問看護ベースアップ評価料（Ⅱ）18</t>
  </si>
  <si>
    <t>訪問看護ステーション名</t>
    <rPh sb="0" eb="4">
      <t>ホウモンカンゴ</t>
    </rPh>
    <rPh sb="10" eb="11">
      <t>メイ</t>
    </rPh>
    <phoneticPr fontId="1"/>
  </si>
  <si>
    <t>訪問看護ベースアップ評価料（Ⅰ）による算定金額の見込み</t>
    <rPh sb="0" eb="2">
      <t>ホウモン</t>
    </rPh>
    <rPh sb="2" eb="4">
      <t>カンゴ</t>
    </rPh>
    <rPh sb="10" eb="12">
      <t>ヒョウカ</t>
    </rPh>
    <rPh sb="12" eb="13">
      <t>リョウ</t>
    </rPh>
    <rPh sb="19" eb="21">
      <t>サンテイ</t>
    </rPh>
    <rPh sb="21" eb="23">
      <t>キンガク</t>
    </rPh>
    <rPh sb="24" eb="26">
      <t>ミコ</t>
    </rPh>
    <phoneticPr fontId="1"/>
  </si>
  <si>
    <t>訪問看護ステーションコード（７桁）</t>
    <rPh sb="0" eb="4">
      <t>ホウモンカンゴ</t>
    </rPh>
    <rPh sb="15" eb="16">
      <t>ケタ</t>
    </rPh>
    <phoneticPr fontId="1"/>
  </si>
  <si>
    <t>訪問看護ベースアップ評価料（Ⅱ）の算定回数の見込み（６（３））の変化は１割以内である。</t>
    <rPh sb="0" eb="2">
      <t>ホウモン</t>
    </rPh>
    <rPh sb="2" eb="4">
      <t>カンゴ</t>
    </rPh>
    <rPh sb="17" eb="19">
      <t>サンテイ</t>
    </rPh>
    <rPh sb="19" eb="21">
      <t>カイスウ</t>
    </rPh>
    <rPh sb="22" eb="24">
      <t>ミコ</t>
    </rPh>
    <rPh sb="32" eb="34">
      <t>ヘンカ</t>
    </rPh>
    <rPh sb="36" eb="37">
      <t>ワリ</t>
    </rPh>
    <phoneticPr fontId="5"/>
  </si>
  <si>
    <t>　　</t>
    <phoneticPr fontId="1"/>
  </si>
  <si>
    <t>※　原則2.0人以上であるが、以下の項目に該当する場合はその限りではない。</t>
    <rPh sb="2" eb="4">
      <t>ゲンソク</t>
    </rPh>
    <rPh sb="7" eb="8">
      <t>ニン</t>
    </rPh>
    <rPh sb="8" eb="10">
      <t>イジョウ</t>
    </rPh>
    <rPh sb="15" eb="17">
      <t>イカ</t>
    </rPh>
    <rPh sb="18" eb="20">
      <t>コウモク</t>
    </rPh>
    <rPh sb="21" eb="23">
      <t>ガイトウ</t>
    </rPh>
    <rPh sb="25" eb="27">
      <t>バアイ</t>
    </rPh>
    <rPh sb="30" eb="31">
      <t>カギ</t>
    </rPh>
    <phoneticPr fontId="1"/>
  </si>
  <si>
    <t>給与対象月</t>
    <rPh sb="0" eb="2">
      <t>キュウヨ</t>
    </rPh>
    <rPh sb="2" eb="4">
      <t>タイショウ</t>
    </rPh>
    <rPh sb="4" eb="5">
      <t>ツキ</t>
    </rPh>
    <phoneticPr fontId="1"/>
  </si>
  <si>
    <t>対象職員の給与総額</t>
    <rPh sb="0" eb="2">
      <t>タイショウ</t>
    </rPh>
    <rPh sb="2" eb="4">
      <t>ショクイン</t>
    </rPh>
    <rPh sb="5" eb="7">
      <t>キュウヨ</t>
    </rPh>
    <rPh sb="7" eb="9">
      <t>ソウガク</t>
    </rPh>
    <phoneticPr fontId="1"/>
  </si>
  <si>
    <t>算定月</t>
    <rPh sb="0" eb="2">
      <t>サンテイ</t>
    </rPh>
    <rPh sb="2" eb="3">
      <t>ツキ</t>
    </rPh>
    <phoneticPr fontId="1"/>
  </si>
  <si>
    <t>訪問看護管理療養費
(月の初日の訪問の場合)</t>
    <rPh sb="0" eb="2">
      <t>ホウモン</t>
    </rPh>
    <rPh sb="2" eb="4">
      <t>カンゴ</t>
    </rPh>
    <rPh sb="4" eb="6">
      <t>カンリ</t>
    </rPh>
    <rPh sb="6" eb="9">
      <t>リョウヨウヒ</t>
    </rPh>
    <rPh sb="11" eb="12">
      <t>ツキ</t>
    </rPh>
    <rPh sb="13" eb="15">
      <t>ショニチ</t>
    </rPh>
    <rPh sb="16" eb="18">
      <t>ホウモン</t>
    </rPh>
    <rPh sb="19" eb="21">
      <t>バアイ</t>
    </rPh>
    <phoneticPr fontId="1"/>
  </si>
  <si>
    <t>金額</t>
    <rPh sb="0" eb="2">
      <t>キンガク</t>
    </rPh>
    <phoneticPr fontId="1"/>
  </si>
  <si>
    <t>医療保険の実利用者数</t>
    <rPh sb="0" eb="2">
      <t>イリョウ</t>
    </rPh>
    <rPh sb="2" eb="4">
      <t>ホケン</t>
    </rPh>
    <rPh sb="5" eb="6">
      <t>ジツ</t>
    </rPh>
    <rPh sb="6" eb="9">
      <t>リヨウシャ</t>
    </rPh>
    <rPh sb="9" eb="10">
      <t>スウ</t>
    </rPh>
    <phoneticPr fontId="1"/>
  </si>
  <si>
    <t>介護保険の実利用者数</t>
    <rPh sb="0" eb="2">
      <t>カイゴ</t>
    </rPh>
    <rPh sb="2" eb="4">
      <t>ホケン</t>
    </rPh>
    <rPh sb="5" eb="6">
      <t>ジツ</t>
    </rPh>
    <rPh sb="6" eb="9">
      <t>リヨウシャ</t>
    </rPh>
    <rPh sb="9" eb="10">
      <t>スウ</t>
    </rPh>
    <phoneticPr fontId="1"/>
  </si>
  <si>
    <t>医療保険の利用者割合</t>
    <phoneticPr fontId="1"/>
  </si>
  <si>
    <t>（５）訪問看護ベースアップ評価料（Ⅰ）により行われる給与の改善率</t>
    <rPh sb="3" eb="5">
      <t>ホウモン</t>
    </rPh>
    <rPh sb="5" eb="7">
      <t>カンゴ</t>
    </rPh>
    <phoneticPr fontId="1"/>
  </si>
  <si>
    <t>（６）　【Ａ】の値</t>
    <phoneticPr fontId="1"/>
  </si>
  <si>
    <t>訪問看護ベースアップ評価料（Ⅰ）により算定される金額の見込み（６（３））の変化は１割以内である。</t>
    <rPh sb="0" eb="2">
      <t>ホウモン</t>
    </rPh>
    <rPh sb="2" eb="4">
      <t>カンゴ</t>
    </rPh>
    <rPh sb="19" eb="21">
      <t>サンテイ</t>
    </rPh>
    <rPh sb="24" eb="26">
      <t>キンガク</t>
    </rPh>
    <rPh sb="27" eb="29">
      <t>ミコ</t>
    </rPh>
    <phoneticPr fontId="5"/>
  </si>
  <si>
    <t>６により算出した【A】に基づき、該当する区分</t>
    <phoneticPr fontId="1"/>
  </si>
  <si>
    <t>※　給与対象月は６（１）①の期間を記載すること。
※　「対象職員の給与総額」については、賞与や法定福利費等の事業主負担分を含めた金額を計上すること。（ただし、役員報酬については除
　　 く。） また、本評価料による賃金引上げ分については、含めないこと。
※　新規届出時は前回届出時欄への記載は不要。</t>
    <rPh sb="2" eb="4">
      <t>キュウヨ</t>
    </rPh>
    <rPh sb="4" eb="6">
      <t>タイショウ</t>
    </rPh>
    <rPh sb="6" eb="7">
      <t>ツキ</t>
    </rPh>
    <rPh sb="14" eb="16">
      <t>キカン</t>
    </rPh>
    <rPh sb="17" eb="19">
      <t>キサイ</t>
    </rPh>
    <rPh sb="79" eb="83">
      <t>ヤクインホウシュウ</t>
    </rPh>
    <rPh sb="88" eb="89">
      <t>ノゾ</t>
    </rPh>
    <phoneticPr fontId="1"/>
  </si>
  <si>
    <t>※　算出対象となる期間（算定月）は６（１）②の期間を記載すること。
※　同一月に医療保険と介護保険の両者から訪問看護を受けた利用者は、医療保険の利用者として集計すること。</t>
    <rPh sb="12" eb="14">
      <t>サンテイ</t>
    </rPh>
    <rPh sb="14" eb="15">
      <t>ツキ</t>
    </rPh>
    <phoneticPr fontId="1"/>
  </si>
  <si>
    <t>訪問看護ベースアップ評価料（Ⅱ）による算定金額の見込み</t>
    <rPh sb="0" eb="4">
      <t>ホウモンカンゴ</t>
    </rPh>
    <rPh sb="21" eb="23">
      <t>キンガク</t>
    </rPh>
    <phoneticPr fontId="1"/>
  </si>
  <si>
    <t>訪問看護ベースアップ評価料（Ⅱ）の区分及び点数</t>
    <rPh sb="0" eb="4">
      <t>ホウモンカンゴ</t>
    </rPh>
    <rPh sb="10" eb="12">
      <t>ヒョウカ</t>
    </rPh>
    <rPh sb="12" eb="13">
      <t>リョウ</t>
    </rPh>
    <rPh sb="17" eb="19">
      <t>クブン</t>
    </rPh>
    <rPh sb="19" eb="20">
      <t>オヨ</t>
    </rPh>
    <rPh sb="21" eb="23">
      <t>テンスウ</t>
    </rPh>
    <phoneticPr fontId="1"/>
  </si>
  <si>
    <t>訪問看護ベースアップ評価料（Ⅱ）の算定回数の見込み</t>
    <rPh sb="0" eb="4">
      <t>ホウモンカンゴ</t>
    </rPh>
    <rPh sb="17" eb="19">
      <t>サンテイ</t>
    </rPh>
    <rPh sb="19" eb="21">
      <t>カイスウ</t>
    </rPh>
    <rPh sb="22" eb="24">
      <t>ミコ</t>
    </rPh>
    <phoneticPr fontId="1"/>
  </si>
  <si>
    <t>②訪問看護ベースアップ評価料（Ⅱ）の区分</t>
    <rPh sb="1" eb="3">
      <t>ホウモン</t>
    </rPh>
    <rPh sb="3" eb="5">
      <t>カンゴ</t>
    </rPh>
    <phoneticPr fontId="1"/>
  </si>
  <si>
    <t>実績額</t>
    <rPh sb="0" eb="2">
      <t>ジッセキ</t>
    </rPh>
    <phoneticPr fontId="1"/>
  </si>
  <si>
    <t>④訪問看護ベースアップ評価料（Ⅱ）による収入の実績額</t>
    <rPh sb="1" eb="3">
      <t>ホウモン</t>
    </rPh>
    <rPh sb="3" eb="5">
      <t>カンゴ</t>
    </rPh>
    <rPh sb="20" eb="22">
      <t>シュウニュウ</t>
    </rPh>
    <rPh sb="23" eb="25">
      <t>ジッセキ</t>
    </rPh>
    <rPh sb="25" eb="26">
      <t>ガク</t>
    </rPh>
    <phoneticPr fontId="1"/>
  </si>
  <si>
    <t>本報告書の記載内容に虚偽が無いことを証明するとともに、記載内容を証明する資料を適切に保管</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</si>
  <si>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１月当たり給与総額</t>
    <phoneticPr fontId="1"/>
  </si>
  <si>
    <t>１月当たり算定回数</t>
    <phoneticPr fontId="1"/>
  </si>
  <si>
    <t>（２）対象職員の給与総額</t>
    <rPh sb="3" eb="5">
      <t>タイショウ</t>
    </rPh>
    <rPh sb="5" eb="7">
      <t>ショクイン</t>
    </rPh>
    <phoneticPr fontId="1"/>
  </si>
  <si>
    <t>②算定される金額の見込み</t>
    <rPh sb="1" eb="3">
      <t>サンテイ</t>
    </rPh>
    <rPh sb="6" eb="8">
      <t>キンガク</t>
    </rPh>
    <rPh sb="9" eb="11">
      <t>ミコ</t>
    </rPh>
    <phoneticPr fontId="1"/>
  </si>
  <si>
    <t>該当</t>
    <rPh sb="0" eb="2">
      <t>ガイトウ</t>
    </rPh>
    <phoneticPr fontId="1"/>
  </si>
  <si>
    <t>⑨うち、ベースアップ評価料による算定金額の見込み（⑦の再掲）</t>
    <rPh sb="10" eb="12">
      <t>ヒョウカ</t>
    </rPh>
    <rPh sb="12" eb="13">
      <t>リョウ</t>
    </rPh>
    <rPh sb="16" eb="18">
      <t>サンテイ</t>
    </rPh>
    <rPh sb="18" eb="20">
      <t>キンガク</t>
    </rPh>
    <rPh sb="21" eb="23">
      <t>ミコ</t>
    </rPh>
    <rPh sb="27" eb="29">
      <t>サイケイ</t>
    </rPh>
    <phoneticPr fontId="1"/>
  </si>
  <si>
    <t>⑪うち、定期昇給相当分</t>
    <phoneticPr fontId="1"/>
  </si>
  <si>
    <t>届出なし</t>
    <rPh sb="0" eb="2">
      <t>トドケデ</t>
    </rPh>
    <phoneticPr fontId="1"/>
  </si>
  <si>
    <t>有</t>
    <rPh sb="0" eb="1">
      <t>ユウ</t>
    </rPh>
    <phoneticPr fontId="1"/>
  </si>
  <si>
    <t>（Ⅱに該当する場合）訪問看護ベースアップ評価料（Ⅱ）の実績額</t>
    <rPh sb="3" eb="5">
      <t>ガイトウ</t>
    </rPh>
    <rPh sb="7" eb="9">
      <t>バアイ</t>
    </rPh>
    <rPh sb="10" eb="12">
      <t>ホウモン</t>
    </rPh>
    <rPh sb="12" eb="14">
      <t>カンゴ</t>
    </rPh>
    <rPh sb="20" eb="23">
      <t>ヒョウカリョウ</t>
    </rPh>
    <rPh sb="27" eb="29">
      <t>ジッセキ</t>
    </rPh>
    <rPh sb="29" eb="30">
      <t>ガク</t>
    </rPh>
    <phoneticPr fontId="1"/>
  </si>
  <si>
    <t>⑭賃金改善する前の医療保険の利用者割合を乗じた対象職員の基本給等総額</t>
    <phoneticPr fontId="1"/>
  </si>
  <si>
    <t>⑮賃金改善した後の医療保険の利用者割合を乗じた対象職員の基本給等総額</t>
    <phoneticPr fontId="1"/>
  </si>
  <si>
    <t>※　訪問看護ベースアップ評価料（Ⅱ）を届け出ない場合は、以下④の「訪問看護ベースアップ評価料（Ⅰ）による算定金額</t>
    <rPh sb="2" eb="4">
      <t>ホウモン</t>
    </rPh>
    <rPh sb="4" eb="6">
      <t>カンゴ</t>
    </rPh>
    <rPh sb="12" eb="14">
      <t>ヒョウカ</t>
    </rPh>
    <rPh sb="14" eb="15">
      <t>リョウ</t>
    </rPh>
    <rPh sb="19" eb="20">
      <t>トド</t>
    </rPh>
    <rPh sb="21" eb="22">
      <t>デ</t>
    </rPh>
    <rPh sb="24" eb="26">
      <t>バアイ</t>
    </rPh>
    <rPh sb="28" eb="30">
      <t>イカ</t>
    </rPh>
    <rPh sb="33" eb="35">
      <t>ホウモン</t>
    </rPh>
    <rPh sb="35" eb="37">
      <t>カンゴ</t>
    </rPh>
    <rPh sb="43" eb="45">
      <t>ヒョウカ</t>
    </rPh>
    <rPh sb="45" eb="46">
      <t>リョウ</t>
    </rPh>
    <rPh sb="52" eb="54">
      <t>サンテイ</t>
    </rPh>
    <rPh sb="54" eb="56">
      <t>キンガク</t>
    </rPh>
    <phoneticPr fontId="1"/>
  </si>
  <si>
    <t>　の見込み」及び「訪問看護ベースアップ評価料（Ⅰ）の算定により算定される点数の見込み」は「（参考）賃金引き上げ計</t>
    <rPh sb="2" eb="4">
      <t>ミコ</t>
    </rPh>
    <rPh sb="6" eb="7">
      <t>オヨ</t>
    </rPh>
    <rPh sb="9" eb="11">
      <t>ホウモン</t>
    </rPh>
    <rPh sb="11" eb="13">
      <t>カンゴ</t>
    </rPh>
    <rPh sb="19" eb="21">
      <t>ヒョウカ</t>
    </rPh>
    <rPh sb="21" eb="22">
      <t>リョウ</t>
    </rPh>
    <rPh sb="26" eb="28">
      <t>サンテイ</t>
    </rPh>
    <rPh sb="31" eb="33">
      <t>サンテイ</t>
    </rPh>
    <rPh sb="36" eb="38">
      <t>テンスウ</t>
    </rPh>
    <rPh sb="39" eb="41">
      <t>ミコ</t>
    </rPh>
    <rPh sb="46" eb="48">
      <t>サンコウ</t>
    </rPh>
    <rPh sb="49" eb="51">
      <t>チンギン</t>
    </rPh>
    <rPh sb="51" eb="52">
      <t>ヒ</t>
    </rPh>
    <rPh sb="53" eb="54">
      <t>ア</t>
    </rPh>
    <rPh sb="55" eb="56">
      <t>ケイ</t>
    </rPh>
    <phoneticPr fontId="1"/>
  </si>
  <si>
    <t>　画書作成のための計算シート（訪問看護ベースアップ評価料（Ⅱ）を算定しない訪問看護ステーション向け）」により計算</t>
    <rPh sb="54" eb="56">
      <t>ケイサン</t>
    </rPh>
    <phoneticPr fontId="1"/>
  </si>
  <si>
    <t>　を行うこと</t>
    <rPh sb="2" eb="3">
      <t>オコナ</t>
    </rPh>
    <phoneticPr fontId="1"/>
  </si>
  <si>
    <t>※　「⑪うち、定期昇給相当分」については、賃金改善実施期間において定期昇給により改善する賃金額を記載すること。</t>
    <phoneticPr fontId="1"/>
  </si>
  <si>
    <t>※　「⑫うち、その他分」については、賃金改善実施期間において、定期昇給やベア等によらない、一時金による賃金改善額と</t>
    <rPh sb="9" eb="10">
      <t>ホカ</t>
    </rPh>
    <rPh sb="10" eb="11">
      <t>ブン</t>
    </rPh>
    <rPh sb="38" eb="39">
      <t>トウ</t>
    </rPh>
    <rPh sb="45" eb="48">
      <t>イチジキン</t>
    </rPh>
    <rPh sb="51" eb="53">
      <t>チンギン</t>
    </rPh>
    <rPh sb="53" eb="55">
      <t>カイゼン</t>
    </rPh>
    <rPh sb="55" eb="56">
      <t>ガク</t>
    </rPh>
    <phoneticPr fontId="1"/>
  </si>
  <si>
    <t>⑩うち、⑥及び⑦以外によるベア等実施分</t>
    <rPh sb="5" eb="6">
      <t>オヨ</t>
    </rPh>
    <rPh sb="8" eb="10">
      <t>イガイ</t>
    </rPh>
    <rPh sb="15" eb="16">
      <t>トウ</t>
    </rPh>
    <rPh sb="16" eb="18">
      <t>ジッシ</t>
    </rPh>
    <rPh sb="18" eb="19">
      <t>ブン</t>
    </rPh>
    <phoneticPr fontId="1"/>
  </si>
  <si>
    <t>⑫うち、その他分（⑤－⑥－⑦－⑧－⑨－⑩－⑪）</t>
    <rPh sb="6" eb="7">
      <t>タ</t>
    </rPh>
    <rPh sb="7" eb="8">
      <t>ブン</t>
    </rPh>
    <phoneticPr fontId="1"/>
  </si>
  <si>
    <t>※　「⑩うち、⑥及び⑦以外によるベア等実施分」については、訪問看護ステーションにおける経営上の余剰等に</t>
    <rPh sb="8" eb="9">
      <t>オヨ</t>
    </rPh>
    <rPh sb="29" eb="33">
      <t>ホウモンカンゴ</t>
    </rPh>
    <phoneticPr fontId="1"/>
  </si>
  <si>
    <t>「①賃金引上げの実施方法」は、該当する賃金引上げの実施方法について選択すること。
　なお、令和７年度に新規届出を行う場合については、「令和６年度又は令和７年度において、一律の引上げを行う。」を選択すること。</t>
    <phoneticPr fontId="1"/>
  </si>
  <si>
    <t>「③ベースアップ評価料算定期間」は、原則４月（年度の途中で当該評価料の新規届出を行う場合、当該評価料を算定開始した月）から翌年の３月までの期間をいう。</t>
    <phoneticPr fontId="1"/>
  </si>
  <si>
    <t>「⑧全体の賃金改善の見込み額」については、賃金改善実施期間において、「賃金の改善措置が実施されなかった場合の給与総額」と、「賃金の改善措置が実施された場合の給与総額」との差分により判断すること。
この際、「賃金の改善措置が実施されなかった場合の給与総額」についての算出が困難である訪問看護ステーションにあっては、前年度の対象職員の給与総額の実績を元に概算するなど、合理的な方法による計算として差し支えない。</t>
    <phoneticPr fontId="1"/>
  </si>
  <si>
    <t>「⑨うち、ベースアップ評価料による算定金額の見込み」については、対象職員のベア等及びそれに伴う賞与、時間外手当、法定福利費（事業者負担分等を含む）等の増加分に充てること。</t>
    <phoneticPr fontId="1"/>
  </si>
  <si>
    <t>「基本給等総額」には、賞与、法定福利費等の事業主負担分や役員報酬を除いた金額を計上すること。</t>
    <rPh sb="20" eb="22">
      <t>ヤクイン</t>
    </rPh>
    <rPh sb="22" eb="24">
      <t>ホウシュウ</t>
    </rPh>
    <rPh sb="28" eb="30">
      <t>ヤクイン</t>
    </rPh>
    <rPh sb="30" eb="32">
      <t>ホウシュウ</t>
    </rPh>
    <rPh sb="33" eb="34">
      <t>ノゾ</t>
    </rPh>
    <phoneticPr fontId="1"/>
  </si>
  <si>
    <t>「給与総額」には、賞与や法定福利費等の事業主負担分を含めた金額を計上すること（ただし、役員報酬については除く。）。</t>
    <phoneticPr fontId="1"/>
  </si>
  <si>
    <t>特別事情届出書（令和</t>
    <rPh sb="0" eb="2">
      <t>トクベツ</t>
    </rPh>
    <rPh sb="2" eb="4">
      <t>ジジョウ</t>
    </rPh>
    <rPh sb="4" eb="7">
      <t>トドケデショ</t>
    </rPh>
    <phoneticPr fontId="5"/>
  </si>
  <si>
    <t>基本情報</t>
    <rPh sb="0" eb="2">
      <t>キホン</t>
    </rPh>
    <rPh sb="2" eb="4">
      <t>ジョウホウ</t>
    </rPh>
    <phoneticPr fontId="5"/>
  </si>
  <si>
    <t>フリガナ</t>
    <phoneticPr fontId="5"/>
  </si>
  <si>
    <t>電話番号</t>
    <rPh sb="0" eb="2">
      <t>デンワ</t>
    </rPh>
    <rPh sb="2" eb="4">
      <t>バンゴウ</t>
    </rPh>
    <phoneticPr fontId="5"/>
  </si>
  <si>
    <t>２．賃金水準の引下げの内容（期間、対象、金額等）</t>
    <rPh sb="2" eb="4">
      <t>チンギン</t>
    </rPh>
    <rPh sb="4" eb="6">
      <t>スイジュン</t>
    </rPh>
    <rPh sb="7" eb="8">
      <t>ヒ</t>
    </rPh>
    <rPh sb="8" eb="9">
      <t>サ</t>
    </rPh>
    <rPh sb="11" eb="13">
      <t>ナイヨウ</t>
    </rPh>
    <rPh sb="14" eb="16">
      <t>キカン</t>
    </rPh>
    <rPh sb="17" eb="19">
      <t>タイショウ</t>
    </rPh>
    <rPh sb="20" eb="22">
      <t>キンガク</t>
    </rPh>
    <rPh sb="22" eb="23">
      <t>ナド</t>
    </rPh>
    <phoneticPr fontId="5"/>
  </si>
  <si>
    <t>３．経営及び賃金水準の改善の見込み</t>
    <rPh sb="2" eb="4">
      <t>ケイエイ</t>
    </rPh>
    <rPh sb="4" eb="5">
      <t>オヨ</t>
    </rPh>
    <rPh sb="6" eb="8">
      <t>チンギン</t>
    </rPh>
    <rPh sb="8" eb="10">
      <t>スイジュン</t>
    </rPh>
    <rPh sb="11" eb="13">
      <t>カイゼン</t>
    </rPh>
    <rPh sb="14" eb="16">
      <t>ミコ</t>
    </rPh>
    <phoneticPr fontId="5"/>
  </si>
  <si>
    <t>※</t>
    <phoneticPr fontId="5"/>
  </si>
  <si>
    <t>経営及び賃金水準の改善に係る計画等を提出し、代替することも可。</t>
    <rPh sb="0" eb="2">
      <t>ケイエイ</t>
    </rPh>
    <rPh sb="2" eb="3">
      <t>オヨ</t>
    </rPh>
    <rPh sb="4" eb="6">
      <t>チンギン</t>
    </rPh>
    <rPh sb="6" eb="8">
      <t>スイジュン</t>
    </rPh>
    <rPh sb="9" eb="11">
      <t>カイゼン</t>
    </rPh>
    <rPh sb="12" eb="13">
      <t>カカ</t>
    </rPh>
    <rPh sb="14" eb="16">
      <t>ケイカク</t>
    </rPh>
    <rPh sb="16" eb="17">
      <t>トウ</t>
    </rPh>
    <rPh sb="18" eb="20">
      <t>テイシュツ</t>
    </rPh>
    <rPh sb="22" eb="24">
      <t>ダイタイ</t>
    </rPh>
    <rPh sb="29" eb="30">
      <t>カ</t>
    </rPh>
    <phoneticPr fontId="5"/>
  </si>
  <si>
    <t>４．賃金水準を引き下げることについて、適切に労使の合意を得ていること等について</t>
    <rPh sb="2" eb="4">
      <t>チンギン</t>
    </rPh>
    <rPh sb="4" eb="6">
      <t>スイジュン</t>
    </rPh>
    <rPh sb="7" eb="8">
      <t>ヒ</t>
    </rPh>
    <rPh sb="9" eb="10">
      <t>サ</t>
    </rPh>
    <rPh sb="19" eb="21">
      <t>テキセツ</t>
    </rPh>
    <rPh sb="22" eb="24">
      <t>ロウシ</t>
    </rPh>
    <rPh sb="25" eb="27">
      <t>ゴウイ</t>
    </rPh>
    <rPh sb="28" eb="29">
      <t>エ</t>
    </rPh>
    <rPh sb="34" eb="35">
      <t>トウ</t>
    </rPh>
    <phoneticPr fontId="5"/>
  </si>
  <si>
    <t>労使の合意の時期及び方法等について記載</t>
    <rPh sb="0" eb="2">
      <t>ロウシ</t>
    </rPh>
    <rPh sb="3" eb="5">
      <t>ゴウイ</t>
    </rPh>
    <rPh sb="6" eb="8">
      <t>ジキ</t>
    </rPh>
    <rPh sb="8" eb="9">
      <t>オヨ</t>
    </rPh>
    <rPh sb="10" eb="12">
      <t>ホウホウ</t>
    </rPh>
    <rPh sb="12" eb="13">
      <t>トウ</t>
    </rPh>
    <rPh sb="17" eb="19">
      <t>キサイ</t>
    </rPh>
    <phoneticPr fontId="5"/>
  </si>
  <si>
    <t>令和</t>
    <rPh sb="0" eb="2">
      <t>レイワ</t>
    </rPh>
    <phoneticPr fontId="5"/>
  </si>
  <si>
    <t>年</t>
    <rPh sb="0" eb="1">
      <t>ネン</t>
    </rPh>
    <phoneticPr fontId="5"/>
  </si>
  <si>
    <t>月</t>
    <rPh sb="0" eb="1">
      <t>ゲツ</t>
    </rPh>
    <phoneticPr fontId="5"/>
  </si>
  <si>
    <t>日</t>
    <rPh sb="0" eb="1">
      <t>ニチ</t>
    </rPh>
    <phoneticPr fontId="5"/>
  </si>
  <si>
    <t xml:space="preserve"> （法人名）</t>
    <rPh sb="2" eb="4">
      <t>ホウジン</t>
    </rPh>
    <rPh sb="4" eb="5">
      <t>メイ</t>
    </rPh>
    <phoneticPr fontId="5"/>
  </si>
  <si>
    <t xml:space="preserve"> </t>
    <phoneticPr fontId="5"/>
  </si>
  <si>
    <t xml:space="preserve"> （開設者名）</t>
    <rPh sb="2" eb="4">
      <t>カイセツ</t>
    </rPh>
    <rPh sb="4" eb="5">
      <t>シャ</t>
    </rPh>
    <rPh sb="5" eb="6">
      <t>メイ</t>
    </rPh>
    <rPh sb="6" eb="7">
      <t>ホウミョウ</t>
    </rPh>
    <phoneticPr fontId="5"/>
  </si>
  <si>
    <t>訪問看護ステーションコード（７桁）</t>
    <rPh sb="0" eb="2">
      <t>ホウモン</t>
    </rPh>
    <rPh sb="2" eb="4">
      <t>カンゴ</t>
    </rPh>
    <rPh sb="15" eb="16">
      <t>ケタ</t>
    </rPh>
    <phoneticPr fontId="5"/>
  </si>
  <si>
    <t>訪問看護ステーション名</t>
    <rPh sb="0" eb="4">
      <t>ホウモンカンゴ</t>
    </rPh>
    <rPh sb="10" eb="11">
      <t>メイ</t>
    </rPh>
    <phoneticPr fontId="5"/>
  </si>
  <si>
    <t>１．事業の継続を図るために対象職員の賃金を引き下げる必要がある状況について</t>
    <rPh sb="2" eb="4">
      <t>ジギョウ</t>
    </rPh>
    <rPh sb="5" eb="7">
      <t>ケイゾク</t>
    </rPh>
    <rPh sb="8" eb="9">
      <t>ハカ</t>
    </rPh>
    <rPh sb="13" eb="15">
      <t>タイショウ</t>
    </rPh>
    <rPh sb="15" eb="17">
      <t>ショクイン</t>
    </rPh>
    <rPh sb="18" eb="20">
      <t>チンギン</t>
    </rPh>
    <rPh sb="21" eb="22">
      <t>ヒ</t>
    </rPh>
    <rPh sb="23" eb="24">
      <t>サ</t>
    </rPh>
    <rPh sb="26" eb="28">
      <t>ヒツヨウ</t>
    </rPh>
    <rPh sb="31" eb="33">
      <t>ジョウキョウ</t>
    </rPh>
    <phoneticPr fontId="5"/>
  </si>
  <si>
    <t>訪問看護ステーションの収支について、利用者数の大幅な減少などにより経営が悪化し、一定期間にわたり収支が赤字である、資金繰りに支障が生じるなどの状況について記載</t>
    <rPh sb="0" eb="4">
      <t>ホウモンカンゴ</t>
    </rPh>
    <rPh sb="11" eb="13">
      <t>シュウシ</t>
    </rPh>
    <rPh sb="18" eb="20">
      <t>リヨウ</t>
    </rPh>
    <rPh sb="20" eb="21">
      <t>シャ</t>
    </rPh>
    <rPh sb="21" eb="22">
      <t>スウ</t>
    </rPh>
    <rPh sb="23" eb="25">
      <t>オオハバ</t>
    </rPh>
    <rPh sb="26" eb="28">
      <t>ゲンショウ</t>
    </rPh>
    <rPh sb="33" eb="35">
      <t>ケイエイ</t>
    </rPh>
    <rPh sb="36" eb="38">
      <t>アッカ</t>
    </rPh>
    <rPh sb="40" eb="42">
      <t>イッテイ</t>
    </rPh>
    <rPh sb="42" eb="44">
      <t>キカン</t>
    </rPh>
    <rPh sb="48" eb="50">
      <t>シュウシ</t>
    </rPh>
    <rPh sb="51" eb="53">
      <t>アカジ</t>
    </rPh>
    <rPh sb="57" eb="60">
      <t>シキング</t>
    </rPh>
    <rPh sb="62" eb="64">
      <t>シショウ</t>
    </rPh>
    <rPh sb="65" eb="66">
      <t>ショウ</t>
    </rPh>
    <rPh sb="71" eb="73">
      <t>ジョウキョウ</t>
    </rPh>
    <rPh sb="77" eb="79">
      <t>キサイ</t>
    </rPh>
    <phoneticPr fontId="5"/>
  </si>
  <si>
    <t>書類作成担当者</t>
    <rPh sb="0" eb="2">
      <t>ショルイ</t>
    </rPh>
    <rPh sb="2" eb="4">
      <t>サクセイ</t>
    </rPh>
    <rPh sb="4" eb="7">
      <t>タントウシャ</t>
    </rPh>
    <phoneticPr fontId="5"/>
  </si>
  <si>
    <t>受理番号</t>
    <rPh sb="0" eb="2">
      <t>ジュリ</t>
    </rPh>
    <rPh sb="2" eb="4">
      <t>バンゴウ</t>
    </rPh>
    <phoneticPr fontId="1"/>
  </si>
  <si>
    <t>受付年月日</t>
    <rPh sb="0" eb="2">
      <t>ウケツケ</t>
    </rPh>
    <rPh sb="2" eb="5">
      <t>ネンガッピ</t>
    </rPh>
    <phoneticPr fontId="1"/>
  </si>
  <si>
    <t>年　　　　　　月　　　　　　日</t>
    <rPh sb="0" eb="1">
      <t>ネン</t>
    </rPh>
    <rPh sb="7" eb="8">
      <t>ツキ</t>
    </rPh>
    <rPh sb="14" eb="15">
      <t>ニチ</t>
    </rPh>
    <phoneticPr fontId="1"/>
  </si>
  <si>
    <t>決定年月日</t>
    <rPh sb="0" eb="2">
      <t>ケッテイ</t>
    </rPh>
    <rPh sb="2" eb="5">
      <t>ネンガッピ</t>
    </rPh>
    <phoneticPr fontId="1"/>
  </si>
  <si>
    <t>１　訪問看護ベースアップ評価料（Ⅰ）の届出を行う場合は、別添１「賃金改善計画書」を添付すること。
２　「３」については、届出時点における対象職員の人数を常勤換算で記載すること。
　　常勤の職員の常勤換算数は１とする。常勤でない職員の常勤換算数は、「当該常勤でない職員
　　の所定労働時間」を「当該訪問看護ステーションにおいて定めている常勤職員の所定労働時間」
　　で除して得た数（当該常勤でない職員の常勤換算数が１を超える場合は、１）とする。</t>
    <rPh sb="175" eb="179">
      <t>ホウモンカンゴ</t>
    </rPh>
    <phoneticPr fontId="1"/>
  </si>
  <si>
    <t>算出を行う月（届出基準別表３を参照）</t>
    <rPh sb="0" eb="2">
      <t>サンシュツ</t>
    </rPh>
    <rPh sb="3" eb="4">
      <t>オコナ</t>
    </rPh>
    <rPh sb="5" eb="6">
      <t>ツキ</t>
    </rPh>
    <rPh sb="7" eb="9">
      <t>トドケデ</t>
    </rPh>
    <rPh sb="9" eb="11">
      <t>キジュン</t>
    </rPh>
    <rPh sb="11" eb="13">
      <t>ベッピョウ</t>
    </rPh>
    <rPh sb="15" eb="17">
      <t>サンショウ</t>
    </rPh>
    <phoneticPr fontId="1"/>
  </si>
  <si>
    <t>※　例えば令和６年６月より算定を開始する場合、令和６年３月に算出を行う。</t>
    <rPh sb="2" eb="3">
      <t>タト</t>
    </rPh>
    <rPh sb="5" eb="7">
      <t>レイワ</t>
    </rPh>
    <rPh sb="8" eb="9">
      <t>ネン</t>
    </rPh>
    <rPh sb="10" eb="11">
      <t>ガツ</t>
    </rPh>
    <rPh sb="13" eb="15">
      <t>サンテイ</t>
    </rPh>
    <rPh sb="16" eb="18">
      <t>カイシ</t>
    </rPh>
    <rPh sb="20" eb="22">
      <t>バアイ</t>
    </rPh>
    <rPh sb="23" eb="25">
      <t>レイワ</t>
    </rPh>
    <rPh sb="26" eb="27">
      <t>ネン</t>
    </rPh>
    <rPh sb="28" eb="29">
      <t>ガツ</t>
    </rPh>
    <rPh sb="30" eb="32">
      <t>サンシュツ</t>
    </rPh>
    <rPh sb="33" eb="34">
      <t>オコナ</t>
    </rPh>
    <phoneticPr fontId="1"/>
  </si>
  <si>
    <t>社会保険診療等に係る収入金額（※）の合計額が、総収入の80／100を超えること。</t>
    <phoneticPr fontId="1"/>
  </si>
  <si>
    <t>※　【記載上の注意】４を参照</t>
    <rPh sb="3" eb="5">
      <t>キサイ</t>
    </rPh>
    <rPh sb="5" eb="6">
      <t>ジョウ</t>
    </rPh>
    <rPh sb="7" eb="9">
      <t>チュウイ</t>
    </rPh>
    <rPh sb="12" eb="14">
      <t>サンショウ</t>
    </rPh>
    <phoneticPr fontId="1"/>
  </si>
  <si>
    <t>対象職員の給与総額、訪問看護ベースアップ評価料（Ⅰ）により算定される点数の見込み、訪問看護ベースアップ評価料（Ⅱ）</t>
    <rPh sb="10" eb="12">
      <t>ホウモン</t>
    </rPh>
    <rPh sb="12" eb="14">
      <t>カンゴ</t>
    </rPh>
    <rPh sb="41" eb="45">
      <t>ホウモンカンゴ</t>
    </rPh>
    <rPh sb="51" eb="54">
      <t>ヒョウカリョウ</t>
    </rPh>
    <phoneticPr fontId="1"/>
  </si>
  <si>
    <t>の区分の上限を算出する値（【Ａ】）</t>
    <rPh sb="1" eb="3">
      <t>クブン</t>
    </rPh>
    <rPh sb="4" eb="6">
      <t>ジョウゲン</t>
    </rPh>
    <rPh sb="7" eb="9">
      <t>サンシュツ</t>
    </rPh>
    <rPh sb="11" eb="12">
      <t>アタイ</t>
    </rPh>
    <phoneticPr fontId="1"/>
  </si>
  <si>
    <t>①算出の際に用いる「対象職員の給与総額」の対象となる期間（上記「３」の入力に連動）</t>
    <rPh sb="29" eb="31">
      <t>ジョウキ</t>
    </rPh>
    <rPh sb="35" eb="37">
      <t>ニュウリョク</t>
    </rPh>
    <rPh sb="38" eb="40">
      <t>レンドウ</t>
    </rPh>
    <phoneticPr fontId="1"/>
  </si>
  <si>
    <t>【算出の際に用いる「訪問看護ベースアップ評価料（Ⅰ）の対象期間】（上記「３」の入力に連動）</t>
    <rPh sb="1" eb="3">
      <t>サンシュツ</t>
    </rPh>
    <rPh sb="4" eb="5">
      <t>サイ</t>
    </rPh>
    <rPh sb="6" eb="7">
      <t>モチ</t>
    </rPh>
    <rPh sb="10" eb="14">
      <t>ホウモンカンゴ</t>
    </rPh>
    <rPh sb="20" eb="23">
      <t>ヒョウカリョウ</t>
    </rPh>
    <rPh sb="27" eb="29">
      <t>タイショウ</t>
    </rPh>
    <rPh sb="29" eb="31">
      <t>キカン</t>
    </rPh>
    <rPh sb="33" eb="35">
      <t>ジョウキ</t>
    </rPh>
    <rPh sb="39" eb="41">
      <t>ニュウリョク</t>
    </rPh>
    <rPh sb="42" eb="44">
      <t>レンドウ</t>
    </rPh>
    <phoneticPr fontId="1"/>
  </si>
  <si>
    <t>　①訪問看護管理療養費（月の初日の訪問の場合)の算定回数（実績）</t>
    <rPh sb="2" eb="4">
      <t>ホウモン</t>
    </rPh>
    <rPh sb="4" eb="6">
      <t>カンゴ</t>
    </rPh>
    <rPh sb="6" eb="8">
      <t>カンリ</t>
    </rPh>
    <rPh sb="8" eb="11">
      <t>リョウヨウヒ</t>
    </rPh>
    <rPh sb="12" eb="13">
      <t>ツキ</t>
    </rPh>
    <rPh sb="14" eb="16">
      <t>ショニチ</t>
    </rPh>
    <rPh sb="17" eb="19">
      <t>ホウモン</t>
    </rPh>
    <rPh sb="20" eb="22">
      <t>バアイ</t>
    </rPh>
    <rPh sb="24" eb="26">
      <t>サンテイ</t>
    </rPh>
    <rPh sb="26" eb="28">
      <t>カイスウ</t>
    </rPh>
    <rPh sb="29" eb="31">
      <t>ジッセキ</t>
    </rPh>
    <phoneticPr fontId="1"/>
  </si>
  <si>
    <t>※　算出対象となる期間（算定月）は６（１）②の期間を記載すること。各月に算定した訪問看護管理療養費（月の初日の訪問の場合）の算定
      回数を記載すること。
※　自費の訪問看護のみの利用者については、計上しないこと。公費負担医療や労災保険制度等、指定訪問看護の費用額算定表に従って
      訪問看護療養費が算定される利用者については、計上すること。
※　新規届出時は前回届出時欄への記載は不要。</t>
    <rPh sb="9" eb="11">
      <t>キカン</t>
    </rPh>
    <rPh sb="12" eb="14">
      <t>サンテイ</t>
    </rPh>
    <rPh sb="14" eb="15">
      <t>ツキ</t>
    </rPh>
    <rPh sb="33" eb="35">
      <t>カクツキ</t>
    </rPh>
    <rPh sb="36" eb="38">
      <t>サンテイ</t>
    </rPh>
    <rPh sb="40" eb="42">
      <t>ホウモン</t>
    </rPh>
    <rPh sb="42" eb="44">
      <t>カンゴ</t>
    </rPh>
    <rPh sb="44" eb="46">
      <t>カンリ</t>
    </rPh>
    <rPh sb="46" eb="49">
      <t>リョウヨウヒ</t>
    </rPh>
    <rPh sb="50" eb="51">
      <t>ツキ</t>
    </rPh>
    <rPh sb="52" eb="54">
      <t>ショニチ</t>
    </rPh>
    <rPh sb="55" eb="57">
      <t>ホウモン</t>
    </rPh>
    <rPh sb="58" eb="60">
      <t>バアイ</t>
    </rPh>
    <rPh sb="62" eb="64">
      <t>サンテイ</t>
    </rPh>
    <rPh sb="71" eb="73">
      <t>カイスウ</t>
    </rPh>
    <rPh sb="74" eb="76">
      <t>キサイ</t>
    </rPh>
    <rPh sb="126" eb="128">
      <t>シテイ</t>
    </rPh>
    <rPh sb="128" eb="130">
      <t>ホウモン</t>
    </rPh>
    <rPh sb="130" eb="132">
      <t>カンゴ</t>
    </rPh>
    <rPh sb="133" eb="135">
      <t>ヒヨウ</t>
    </rPh>
    <rPh sb="135" eb="136">
      <t>ガク</t>
    </rPh>
    <rPh sb="136" eb="138">
      <t>サンテイ</t>
    </rPh>
    <rPh sb="138" eb="139">
      <t>ヒョウ</t>
    </rPh>
    <rPh sb="150" eb="152">
      <t>ホウモン</t>
    </rPh>
    <rPh sb="154" eb="157">
      <t>リョウヨウヒ</t>
    </rPh>
    <rPh sb="163" eb="166">
      <t>リヨウシャ</t>
    </rPh>
    <phoneticPr fontId="5"/>
  </si>
  <si>
    <t>※　上記全てに該当する場合、区分変更は不要。</t>
    <rPh sb="2" eb="4">
      <t>ジョウキ</t>
    </rPh>
    <rPh sb="4" eb="5">
      <t>スベ</t>
    </rPh>
    <rPh sb="7" eb="9">
      <t>ガイトウ</t>
    </rPh>
    <rPh sb="11" eb="13">
      <t>バアイ</t>
    </rPh>
    <rPh sb="14" eb="16">
      <t>クブン</t>
    </rPh>
    <rPh sb="16" eb="18">
      <t>ヘンコウ</t>
    </rPh>
    <rPh sb="19" eb="21">
      <t>フヨウ</t>
    </rPh>
    <phoneticPr fontId="1"/>
  </si>
  <si>
    <t>Ⅲ－１．ベースアップ評価料による算定金額の見込み</t>
    <rPh sb="10" eb="12">
      <t>ヒョウカ</t>
    </rPh>
    <rPh sb="12" eb="13">
      <t>リョウ</t>
    </rPh>
    <rPh sb="16" eb="18">
      <t>サンテイ</t>
    </rPh>
    <rPh sb="18" eb="20">
      <t>キンガク</t>
    </rPh>
    <rPh sb="21" eb="23">
      <t>ミコ</t>
    </rPh>
    <phoneticPr fontId="1"/>
  </si>
  <si>
    <t>Ⅲ－２．全体の賃金改善の見込み額</t>
    <rPh sb="4" eb="6">
      <t>ゼンタイ</t>
    </rPh>
    <rPh sb="7" eb="9">
      <t>チンギン</t>
    </rPh>
    <rPh sb="9" eb="11">
      <t>カイゼン</t>
    </rPh>
    <rPh sb="12" eb="14">
      <t>ミコ</t>
    </rPh>
    <rPh sb="15" eb="16">
      <t>ガク</t>
    </rPh>
    <phoneticPr fontId="1"/>
  </si>
  <si>
    <t>別添１</t>
    <rPh sb="0" eb="2">
      <t>ベッテン</t>
    </rPh>
    <phoneticPr fontId="1"/>
  </si>
  <si>
    <t>別添２</t>
    <rPh sb="0" eb="2">
      <t>ベッテン</t>
    </rPh>
    <phoneticPr fontId="1"/>
  </si>
  <si>
    <t>別添３</t>
    <rPh sb="0" eb="2">
      <t>ベッテン</t>
    </rPh>
    <phoneticPr fontId="5"/>
  </si>
  <si>
    <t>※　「⑧全体の賃金改善の見込み額」については、賃金改善実施期間において、「賃金の改善措置が実施されなかった</t>
    <phoneticPr fontId="1"/>
  </si>
  <si>
    <t>　　場合の給与総額」と、「賃金の改善措置が実施された場合の給与総額」との差分により判断すること。</t>
    <rPh sb="36" eb="38">
      <t>サブン</t>
    </rPh>
    <rPh sb="41" eb="43">
      <t>ハンダン</t>
    </rPh>
    <phoneticPr fontId="1"/>
  </si>
  <si>
    <t>※　「⑨うち、ベースアップ評価料による算定金額の見込み」については、対象職員のベア等及びそれに伴う賞与、時</t>
    <phoneticPr fontId="1"/>
  </si>
  <si>
    <t>　　なお、定期昇給とは、毎年一定の時期を定めて、組織内の昇給制度に従って行われる昇給のことをいい、ベア等実施</t>
    <phoneticPr fontId="1"/>
  </si>
  <si>
    <t>　　善額となること。</t>
    <phoneticPr fontId="1"/>
  </si>
  <si>
    <t>円)</t>
    <rPh sb="0" eb="1">
      <t>エン</t>
    </rPh>
    <phoneticPr fontId="5"/>
  </si>
  <si>
    <t>)</t>
    <phoneticPr fontId="1"/>
  </si>
  <si>
    <t>)</t>
    <phoneticPr fontId="5"/>
  </si>
  <si>
    <t>※　「⑥うち、訪問看護ベースアップ評価料（Ⅰ）による算定実績」及び「⑦うち、訪問看護ベースアップ評価料（Ⅱ）による算</t>
    <rPh sb="7" eb="9">
      <t>ホウモン</t>
    </rPh>
    <rPh sb="9" eb="11">
      <t>カンゴ</t>
    </rPh>
    <rPh sb="31" eb="32">
      <t>オヨ</t>
    </rPh>
    <rPh sb="38" eb="40">
      <t>ホウモン</t>
    </rPh>
    <rPh sb="40" eb="42">
      <t>カンゴ</t>
    </rPh>
    <phoneticPr fontId="1"/>
  </si>
  <si>
    <t>項番</t>
    <rPh sb="0" eb="2">
      <t>コウバン</t>
    </rPh>
    <phoneticPr fontId="1"/>
  </si>
  <si>
    <t>データ</t>
    <phoneticPr fontId="1"/>
  </si>
  <si>
    <t>11a_1_1</t>
    <phoneticPr fontId="1"/>
  </si>
  <si>
    <t>11a_1_2</t>
  </si>
  <si>
    <t>11a_2_1</t>
    <phoneticPr fontId="1"/>
  </si>
  <si>
    <t>11a_3_1</t>
    <phoneticPr fontId="1"/>
  </si>
  <si>
    <t>11b_1_1</t>
    <phoneticPr fontId="1"/>
  </si>
  <si>
    <t>11b_1_2</t>
  </si>
  <si>
    <t>11b_2_1</t>
    <phoneticPr fontId="1"/>
  </si>
  <si>
    <t>11b_3_1</t>
    <phoneticPr fontId="1"/>
  </si>
  <si>
    <t>11b_3_2</t>
  </si>
  <si>
    <t>11b_3_3</t>
  </si>
  <si>
    <t>11b_4_1</t>
    <phoneticPr fontId="1"/>
  </si>
  <si>
    <t>11b_4_2</t>
  </si>
  <si>
    <t>11b_5_1</t>
    <phoneticPr fontId="1"/>
  </si>
  <si>
    <t>11b_6_1</t>
    <phoneticPr fontId="1"/>
  </si>
  <si>
    <t>11b_6_2</t>
  </si>
  <si>
    <t>11b_6_3</t>
  </si>
  <si>
    <t>11b_6_4</t>
  </si>
  <si>
    <t>11b_6_5</t>
  </si>
  <si>
    <t>11b_6_6</t>
  </si>
  <si>
    <t>11b_6_7</t>
  </si>
  <si>
    <t>11b_6_8</t>
  </si>
  <si>
    <t>11b_6_9</t>
  </si>
  <si>
    <t>11b_6_10</t>
  </si>
  <si>
    <t>11b_6_11</t>
  </si>
  <si>
    <t>11b_6_12</t>
  </si>
  <si>
    <t>11b_6_13</t>
  </si>
  <si>
    <t>11b_6_14</t>
  </si>
  <si>
    <t>11b_6_15</t>
  </si>
  <si>
    <t>11b_6_16</t>
  </si>
  <si>
    <t>11b_6_17</t>
  </si>
  <si>
    <t>11b_6_18</t>
  </si>
  <si>
    <t>11b_6_19</t>
  </si>
  <si>
    <t>11b_6_20</t>
  </si>
  <si>
    <t>11b_6_21</t>
  </si>
  <si>
    <t>11b_6_22</t>
  </si>
  <si>
    <t>11b_6_23</t>
  </si>
  <si>
    <t>11b_6_24</t>
  </si>
  <si>
    <t>11b_6_25</t>
  </si>
  <si>
    <t>11b_6_26</t>
  </si>
  <si>
    <t>11b_6_27</t>
  </si>
  <si>
    <t>11b_6_28</t>
  </si>
  <si>
    <t>11b_6_29</t>
  </si>
  <si>
    <t>11b_6_30</t>
  </si>
  <si>
    <t>11b_6_31</t>
  </si>
  <si>
    <t>11b_6_32</t>
  </si>
  <si>
    <t>11b_6_33</t>
  </si>
  <si>
    <t>11b_6_34</t>
  </si>
  <si>
    <t>11b_6_35</t>
  </si>
  <si>
    <t>11b_6_36</t>
  </si>
  <si>
    <t>11b_6_37</t>
  </si>
  <si>
    <t>11b_6_38</t>
  </si>
  <si>
    <t>11b_6_39</t>
  </si>
  <si>
    <t>11b_7_1</t>
    <phoneticPr fontId="1"/>
  </si>
  <si>
    <t>11b_7_2</t>
  </si>
  <si>
    <t>11b_7_3</t>
  </si>
  <si>
    <t>11b_7_4</t>
  </si>
  <si>
    <t>11b_8_1</t>
    <phoneticPr fontId="1"/>
  </si>
  <si>
    <t>11b_8_2</t>
  </si>
  <si>
    <t>k_0_1</t>
    <phoneticPr fontId="1"/>
  </si>
  <si>
    <t>k_0_2</t>
  </si>
  <si>
    <t>k_1_1</t>
    <phoneticPr fontId="1"/>
  </si>
  <si>
    <t>k_1_2</t>
  </si>
  <si>
    <t>k_1_3</t>
  </si>
  <si>
    <t>k_1_4</t>
  </si>
  <si>
    <t>k_1_5</t>
  </si>
  <si>
    <t>k_1_6</t>
    <phoneticPr fontId="1"/>
  </si>
  <si>
    <t>k_1_7</t>
  </si>
  <si>
    <t>k_1_8</t>
  </si>
  <si>
    <t>k_1_9</t>
  </si>
  <si>
    <t>k_1_10</t>
  </si>
  <si>
    <t>k_1_11</t>
  </si>
  <si>
    <t>k_2_1</t>
    <phoneticPr fontId="1"/>
  </si>
  <si>
    <t>k_3a_1</t>
    <phoneticPr fontId="1"/>
  </si>
  <si>
    <t>k_3a_2</t>
  </si>
  <si>
    <t>k_3a_3</t>
  </si>
  <si>
    <t>k_3a_4</t>
  </si>
  <si>
    <t>k_3a_5</t>
  </si>
  <si>
    <t>k_3a_6</t>
  </si>
  <si>
    <t>k_3a_7</t>
  </si>
  <si>
    <t>k_3a_8</t>
  </si>
  <si>
    <t>k_3b_1</t>
    <phoneticPr fontId="1"/>
  </si>
  <si>
    <t>k_3b_2</t>
  </si>
  <si>
    <t>k_3b_3</t>
  </si>
  <si>
    <t>k_3b_4</t>
  </si>
  <si>
    <t>k_3b_5</t>
  </si>
  <si>
    <t>k_3a_9</t>
  </si>
  <si>
    <t>ref_1_1</t>
    <phoneticPr fontId="1"/>
  </si>
  <si>
    <t>ref_1_2</t>
  </si>
  <si>
    <t>ref_2_1</t>
    <phoneticPr fontId="1"/>
  </si>
  <si>
    <t>ref_2_2</t>
  </si>
  <si>
    <t>ref_2_3</t>
  </si>
  <si>
    <t>ref_3_1</t>
    <phoneticPr fontId="1"/>
  </si>
  <si>
    <t>ref_3_2</t>
  </si>
  <si>
    <t>ref_3_3</t>
  </si>
  <si>
    <t>ref_3_4</t>
  </si>
  <si>
    <t>ref_3_5</t>
  </si>
  <si>
    <t>ref_3_6</t>
  </si>
  <si>
    <t>ref_3_7</t>
  </si>
  <si>
    <t>ref_3_8</t>
  </si>
  <si>
    <t>ref_3_9</t>
  </si>
  <si>
    <t>ref_3_10</t>
  </si>
  <si>
    <t>ref_3_11</t>
  </si>
  <si>
    <t>ref_3_12</t>
  </si>
  <si>
    <t>ref_3_13</t>
  </si>
  <si>
    <t>ref_3_14</t>
  </si>
  <si>
    <t>ref_3_15</t>
  </si>
  <si>
    <t>ref_3_16</t>
  </si>
  <si>
    <t>ref_3_17</t>
  </si>
  <si>
    <t>ref_3_18</t>
  </si>
  <si>
    <t>ref_3_19</t>
  </si>
  <si>
    <t>ref_3_20</t>
  </si>
  <si>
    <t>ref_3_21</t>
  </si>
  <si>
    <t>ref_3_22</t>
  </si>
  <si>
    <t>ref_3_23</t>
  </si>
  <si>
    <t>ref_3_24</t>
  </si>
  <si>
    <t>ref_3_25</t>
  </si>
  <si>
    <t>ref_3_26</t>
  </si>
  <si>
    <t>ref_3_27</t>
  </si>
  <si>
    <t>ref_3_28</t>
  </si>
  <si>
    <t>ref_3_29</t>
  </si>
  <si>
    <t>ref_3_30</t>
  </si>
  <si>
    <t>ref_3_31</t>
  </si>
  <si>
    <t>ref_3_32</t>
  </si>
  <si>
    <t>ref_3_33</t>
  </si>
  <si>
    <t>ref_3_34</t>
  </si>
  <si>
    <t>ref_3_35</t>
  </si>
  <si>
    <t>ref_3_36</t>
  </si>
  <si>
    <t>ref_3_37</t>
  </si>
  <si>
    <t>k_4_1</t>
    <phoneticPr fontId="1"/>
  </si>
  <si>
    <t>k_4_2</t>
  </si>
  <si>
    <t>k_4_3</t>
  </si>
  <si>
    <t>k_4_4</t>
  </si>
  <si>
    <t>k_4_5</t>
  </si>
  <si>
    <t>k_4_6</t>
  </si>
  <si>
    <t>k_4_7</t>
  </si>
  <si>
    <t>k_4_8</t>
  </si>
  <si>
    <t>k_4_9</t>
  </si>
  <si>
    <t>k_4_10</t>
  </si>
  <si>
    <t>k_5_1</t>
    <phoneticPr fontId="1"/>
  </si>
  <si>
    <t>k_5_2</t>
  </si>
  <si>
    <t>k_5_3</t>
  </si>
  <si>
    <t>k_5_4</t>
  </si>
  <si>
    <t>k_5_5</t>
  </si>
  <si>
    <t>k_5_6</t>
  </si>
  <si>
    <t>k_5_7</t>
  </si>
  <si>
    <t>k_5_8</t>
  </si>
  <si>
    <t>k_5_9</t>
  </si>
  <si>
    <t>k_5_10</t>
  </si>
  <si>
    <t>k_6_1</t>
    <phoneticPr fontId="1"/>
  </si>
  <si>
    <t>k_6_2</t>
  </si>
  <si>
    <t>k_6_3</t>
  </si>
  <si>
    <t>k_6_4</t>
  </si>
  <si>
    <t>k_6_5</t>
  </si>
  <si>
    <t>k_6_6</t>
  </si>
  <si>
    <t>k_6_7</t>
  </si>
  <si>
    <t>k_6_8</t>
  </si>
  <si>
    <t>k_6_9</t>
  </si>
  <si>
    <t>k_6_10</t>
  </si>
  <si>
    <t>k_7_1</t>
    <phoneticPr fontId="1"/>
  </si>
  <si>
    <t>k_7_2</t>
  </si>
  <si>
    <t>k_7_3</t>
  </si>
  <si>
    <t>k_7_4</t>
  </si>
  <si>
    <t>k_7_5</t>
  </si>
  <si>
    <t>k_7_6</t>
  </si>
  <si>
    <t>k_7_7</t>
  </si>
  <si>
    <t>k_7_8</t>
  </si>
  <si>
    <t>k_7_9</t>
  </si>
  <si>
    <t>k_7_10</t>
  </si>
  <si>
    <t>k_8_1</t>
    <phoneticPr fontId="1"/>
  </si>
  <si>
    <t>k_8_2</t>
  </si>
  <si>
    <t>k_8_3</t>
  </si>
  <si>
    <t>k_8_4</t>
  </si>
  <si>
    <t>k_8_5</t>
  </si>
  <si>
    <t>k_8_6</t>
  </si>
  <si>
    <t>k_8_7</t>
  </si>
  <si>
    <t>k_8_8</t>
  </si>
  <si>
    <t>k_8_9</t>
  </si>
  <si>
    <t>k_8_10</t>
  </si>
  <si>
    <t>k_9_1</t>
    <phoneticPr fontId="1"/>
  </si>
  <si>
    <t>k_9_2</t>
  </si>
  <si>
    <t>k_9_3</t>
  </si>
  <si>
    <t>k_9_4</t>
  </si>
  <si>
    <t>k_9_5</t>
  </si>
  <si>
    <t>k_9_6</t>
  </si>
  <si>
    <t>k_9_7</t>
  </si>
  <si>
    <t>k_9_8</t>
  </si>
  <si>
    <t>k_9_9</t>
  </si>
  <si>
    <t>k_9_10</t>
  </si>
  <si>
    <t>k_9_11</t>
  </si>
  <si>
    <t>k_9_12</t>
  </si>
  <si>
    <t>k_9_13</t>
  </si>
  <si>
    <t>k_10_1</t>
    <phoneticPr fontId="1"/>
  </si>
  <si>
    <t>k_10_2</t>
  </si>
  <si>
    <t>k_10_3</t>
  </si>
  <si>
    <t>k_10_4</t>
  </si>
  <si>
    <t>Ⅱ．訪問看護ベースアップ評価料（Ⅱ）の届出有無</t>
    <rPh sb="2" eb="4">
      <t>ホウモン</t>
    </rPh>
    <rPh sb="4" eb="6">
      <t>カンゴ</t>
    </rPh>
    <rPh sb="19" eb="21">
      <t>トドケデ</t>
    </rPh>
    <rPh sb="21" eb="23">
      <t>ウム</t>
    </rPh>
    <phoneticPr fontId="1"/>
  </si>
  <si>
    <t>j_0_1</t>
    <phoneticPr fontId="1"/>
  </si>
  <si>
    <t>j_1_2</t>
  </si>
  <si>
    <t>j_3_8</t>
  </si>
  <si>
    <t>j_3_6</t>
  </si>
  <si>
    <t>j_1_1</t>
    <phoneticPr fontId="1"/>
  </si>
  <si>
    <t>j_3_3</t>
  </si>
  <si>
    <t>j_1_3</t>
  </si>
  <si>
    <t>j_1_4</t>
  </si>
  <si>
    <t>j_1_5</t>
  </si>
  <si>
    <t>j_2_2a_1</t>
    <phoneticPr fontId="1"/>
  </si>
  <si>
    <t>j_2_2a_2</t>
  </si>
  <si>
    <t>j_2_2a_3</t>
  </si>
  <si>
    <t>j_2_2a_4</t>
  </si>
  <si>
    <t>j_2_2a_5</t>
  </si>
  <si>
    <t>j_2_2a_6</t>
  </si>
  <si>
    <t>j_2_2b_1</t>
  </si>
  <si>
    <t>j_2_2b_2</t>
  </si>
  <si>
    <t>j_2_2b_3</t>
  </si>
  <si>
    <t>j_2_2b_4</t>
  </si>
  <si>
    <t>j_2_2b_5</t>
  </si>
  <si>
    <t>j_2_2b_6</t>
  </si>
  <si>
    <t>j_2_2c_1</t>
  </si>
  <si>
    <t>j_2_2c_2</t>
  </si>
  <si>
    <t>j_2_2c_3</t>
  </si>
  <si>
    <t>j_2_2c_4</t>
  </si>
  <si>
    <t>j_2_2c_5</t>
  </si>
  <si>
    <t>j_2_2c_6</t>
  </si>
  <si>
    <t>j_2_2d_1</t>
  </si>
  <si>
    <t>j_2_2d_2</t>
  </si>
  <si>
    <t>j_2_2d_3</t>
  </si>
  <si>
    <t>j_2_2d_4</t>
  </si>
  <si>
    <t>j_2_2d_5</t>
  </si>
  <si>
    <t>j_2_2d_6</t>
  </si>
  <si>
    <t>j_2_3a_1</t>
    <phoneticPr fontId="1"/>
  </si>
  <si>
    <t>j_2_3a_2</t>
  </si>
  <si>
    <t>j_2_3a_3</t>
  </si>
  <si>
    <t>j_2_3a_4</t>
  </si>
  <si>
    <t>j_2_3a_5</t>
  </si>
  <si>
    <t>j_2_3b_1</t>
  </si>
  <si>
    <t>j_2_3b_2</t>
  </si>
  <si>
    <t>j_2_3b_3</t>
  </si>
  <si>
    <t>j_2_3b_4</t>
  </si>
  <si>
    <t>j_2_3b_5</t>
  </si>
  <si>
    <t>j_2_3c_1</t>
  </si>
  <si>
    <t>j_2_3c_2</t>
  </si>
  <si>
    <t>j_2_3c_3</t>
  </si>
  <si>
    <t>j_2_3c_4</t>
  </si>
  <si>
    <t>j_2_3c_5</t>
  </si>
  <si>
    <t>j_2_3d_1</t>
  </si>
  <si>
    <t>j_2_3d_2</t>
  </si>
  <si>
    <t>j_2_3d_3</t>
  </si>
  <si>
    <t>j_2_3d_4</t>
  </si>
  <si>
    <t>j_2_3d_5</t>
  </si>
  <si>
    <t>j_2_3t_1</t>
  </si>
  <si>
    <t>j_2_4a_1</t>
  </si>
  <si>
    <t>j_2_4a_2</t>
  </si>
  <si>
    <t>j_2_4a_3</t>
  </si>
  <si>
    <t>j_2_4a_4</t>
  </si>
  <si>
    <t>j_2_4a_5</t>
  </si>
  <si>
    <t>j_2_4b_1</t>
  </si>
  <si>
    <t>j_2_4b_2</t>
  </si>
  <si>
    <t>j_2_4b_3</t>
  </si>
  <si>
    <t>j_2_4b_4</t>
  </si>
  <si>
    <t>j_2_4b_5</t>
  </si>
  <si>
    <t>j_2_4c_1</t>
  </si>
  <si>
    <t>j_2_4c_2</t>
  </si>
  <si>
    <t>j_2_4c_3</t>
  </si>
  <si>
    <t>j_2_4c_4</t>
  </si>
  <si>
    <t>j_2_4c_5</t>
  </si>
  <si>
    <t>j_2_4d_1</t>
  </si>
  <si>
    <t>j_2_4d_2</t>
  </si>
  <si>
    <t>j_2_4d_3</t>
  </si>
  <si>
    <t>j_2_4d_4</t>
  </si>
  <si>
    <t>j_2_4d_5</t>
  </si>
  <si>
    <t>j_2_4e_1</t>
  </si>
  <si>
    <t>j_2_4f_1</t>
  </si>
  <si>
    <t>j_2_4t_1</t>
  </si>
  <si>
    <t>j_3_1</t>
    <phoneticPr fontId="1"/>
  </si>
  <si>
    <t>j_3_2</t>
  </si>
  <si>
    <t>j_3_4</t>
  </si>
  <si>
    <t>j_3_5</t>
  </si>
  <si>
    <t>j_3_7</t>
  </si>
  <si>
    <t>j_3_9</t>
  </si>
  <si>
    <t>j_4_1</t>
    <phoneticPr fontId="1"/>
  </si>
  <si>
    <t>j_4_2</t>
  </si>
  <si>
    <t>j_4_3</t>
  </si>
  <si>
    <t>j_4_4</t>
  </si>
  <si>
    <t>j_4_5</t>
  </si>
  <si>
    <t>j_4_6</t>
  </si>
  <si>
    <t>j_4_7</t>
  </si>
  <si>
    <t>j_4_8</t>
  </si>
  <si>
    <t>j_4_9</t>
  </si>
  <si>
    <t>㉑賃金改善する前の医療保険の利用者割合を乗じた対象職員の基本給等総額</t>
  </si>
  <si>
    <t>㉒賃金改善した後の医療保険の利用者割合を乗じた対象職員の基本給等総額</t>
  </si>
  <si>
    <t>㉘賃金改善する前の医療保険の利用者割合を乗じた対象職員の基本給等総額</t>
  </si>
  <si>
    <t>㉙賃金改善した後の医療保険の利用者割合を乗じた対象職員の基本給等総額</t>
  </si>
  <si>
    <t>㉟賃金改善する前の医療保険の利用者割合を乗じた対象職員の基本給等総額</t>
  </si>
  <si>
    <t>㊱賃金改善した後の医療保険の利用者割合を乗じた対象職員の基本給等総額</t>
  </si>
  <si>
    <t>㊷賃金改善する前の医療保険の利用者割合を乗じた対象職員の基本給等総額</t>
  </si>
  <si>
    <t>㊸賃金改善した後の医療保険の利用者割合を乗じた対象職員の基本給等総額</t>
  </si>
  <si>
    <t>j_5_1</t>
    <phoneticPr fontId="1"/>
  </si>
  <si>
    <t>j_5_2</t>
  </si>
  <si>
    <t>j_5_3</t>
  </si>
  <si>
    <t>j_5_4</t>
  </si>
  <si>
    <t>j_5_5</t>
  </si>
  <si>
    <t>j_5_6</t>
  </si>
  <si>
    <t>j_5_7</t>
  </si>
  <si>
    <t>j_5_8</t>
  </si>
  <si>
    <t>j_5_9</t>
  </si>
  <si>
    <t>j_6_1</t>
    <phoneticPr fontId="1"/>
  </si>
  <si>
    <t>j_6_2</t>
  </si>
  <si>
    <t>j_6_3</t>
  </si>
  <si>
    <t>j_6_4</t>
  </si>
  <si>
    <t>j_6_5</t>
  </si>
  <si>
    <t>j_6_6</t>
  </si>
  <si>
    <t>j_6_7</t>
  </si>
  <si>
    <t>j_6_8</t>
  </si>
  <si>
    <t>j_6_9</t>
  </si>
  <si>
    <t>j_7_1</t>
    <phoneticPr fontId="1"/>
  </si>
  <si>
    <t>j_7_2</t>
  </si>
  <si>
    <t>j_7_3</t>
  </si>
  <si>
    <t>j_7_4</t>
  </si>
  <si>
    <t>j_7_5</t>
  </si>
  <si>
    <t>j_7_6</t>
  </si>
  <si>
    <t>j_7_7</t>
  </si>
  <si>
    <t>j_7_8</t>
  </si>
  <si>
    <t>j_7_9</t>
  </si>
  <si>
    <t>j_8_1</t>
    <phoneticPr fontId="1"/>
  </si>
  <si>
    <t>j_8_2</t>
  </si>
  <si>
    <t>j_8_3</t>
  </si>
  <si>
    <t>j_8_4</t>
  </si>
  <si>
    <t>j_8_5</t>
  </si>
  <si>
    <t>j_8_6</t>
  </si>
  <si>
    <t>j_8_7</t>
  </si>
  <si>
    <t>j_8_8</t>
  </si>
  <si>
    <t>j_8_9</t>
  </si>
  <si>
    <t xml:space="preserve">   ㊿うち、賃金改善する前の医療保険の利用者割合を乗じた職員の基本給等総額</t>
    <rPh sb="15" eb="17">
      <t>イリョウ</t>
    </rPh>
    <rPh sb="17" eb="19">
      <t>ホケン</t>
    </rPh>
    <rPh sb="20" eb="23">
      <t>リヨウシャ</t>
    </rPh>
    <rPh sb="23" eb="25">
      <t>ワリアイ</t>
    </rPh>
    <rPh sb="26" eb="27">
      <t>ジョウ</t>
    </rPh>
    <phoneticPr fontId="1"/>
  </si>
  <si>
    <t>j_9_1</t>
    <phoneticPr fontId="1"/>
  </si>
  <si>
    <t>j_9_2</t>
  </si>
  <si>
    <t>j_9_3</t>
  </si>
  <si>
    <t>j_9_4</t>
  </si>
  <si>
    <t>j_9_5</t>
  </si>
  <si>
    <t>j_9_6</t>
  </si>
  <si>
    <t>j_9_7</t>
  </si>
  <si>
    <t>j_9_8</t>
  </si>
  <si>
    <t>j_9_9</t>
  </si>
  <si>
    <t>j_9_10</t>
  </si>
  <si>
    <t>j_9_11</t>
  </si>
  <si>
    <t>j_9_12</t>
  </si>
  <si>
    <t>t_0_1</t>
    <phoneticPr fontId="1"/>
  </si>
  <si>
    <t>t_0_2</t>
  </si>
  <si>
    <t>t_0_3</t>
  </si>
  <si>
    <t>t_0_4</t>
  </si>
  <si>
    <t>t_0_5</t>
  </si>
  <si>
    <t>t_0_6</t>
  </si>
  <si>
    <t>t_2</t>
    <phoneticPr fontId="1"/>
  </si>
  <si>
    <t>t_1</t>
    <phoneticPr fontId="1"/>
  </si>
  <si>
    <t>t_3</t>
  </si>
  <si>
    <t>t_4</t>
  </si>
  <si>
    <t>（訪ベⅠ１）　　　　　　　　　　　　　号</t>
    <rPh sb="1" eb="2">
      <t>ホウ</t>
    </rPh>
    <rPh sb="19" eb="20">
      <t>ゴウ</t>
    </rPh>
    <phoneticPr fontId="1"/>
  </si>
  <si>
    <t>（訪ベⅡ　　　）　　　　　　　　　　号</t>
    <rPh sb="1" eb="2">
      <t>ホウ</t>
    </rPh>
    <rPh sb="18" eb="19">
      <t>ゴウ</t>
    </rPh>
    <phoneticPr fontId="1"/>
  </si>
  <si>
    <t>j_2_1</t>
    <phoneticPr fontId="1"/>
  </si>
  <si>
    <t>k_11_1</t>
    <phoneticPr fontId="1"/>
  </si>
  <si>
    <t>k_11_2</t>
  </si>
  <si>
    <t>k_11_3</t>
  </si>
  <si>
    <t>k_11_4</t>
  </si>
  <si>
    <t>j_10_1</t>
    <phoneticPr fontId="1"/>
  </si>
  <si>
    <t>j_10_2</t>
  </si>
  <si>
    <t>j_10_3</t>
  </si>
  <si>
    <t>j_10_4</t>
  </si>
  <si>
    <t>t_5_1</t>
    <phoneticPr fontId="1"/>
  </si>
  <si>
    <t>t_5_2</t>
  </si>
  <si>
    <t>t_5_3</t>
  </si>
  <si>
    <t>t_5_4</t>
  </si>
  <si>
    <t>t_5_5</t>
  </si>
  <si>
    <t>（訪問看護ステーション）賃金改善計画書（令和</t>
    <phoneticPr fontId="1"/>
  </si>
  <si>
    <t>年度分）</t>
    <phoneticPr fontId="1"/>
  </si>
  <si>
    <t>年度）</t>
    <phoneticPr fontId="1"/>
  </si>
  <si>
    <t>１月当たりの利用者数</t>
    <rPh sb="1" eb="2">
      <t>ツキ</t>
    </rPh>
    <rPh sb="2" eb="3">
      <t>ア</t>
    </rPh>
    <rPh sb="6" eb="9">
      <t>リヨウシャ</t>
    </rPh>
    <rPh sb="9" eb="10">
      <t>スウ</t>
    </rPh>
    <phoneticPr fontId="1"/>
  </si>
  <si>
    <t>k_3b_1check</t>
    <phoneticPr fontId="1"/>
  </si>
  <si>
    <t>月</t>
    <rPh sb="0" eb="1">
      <t>ツキ</t>
    </rPh>
    <phoneticPr fontId="1"/>
  </si>
  <si>
    <t>様式更新日</t>
    <rPh sb="0" eb="5">
      <t>ヨウシキコウシンビ</t>
    </rPh>
    <phoneticPr fontId="1"/>
  </si>
  <si>
    <t>１　訪問看護ベースアップ評価料（Ⅱ）の届出を行う場合は、別添２「賃金改善計画書」を添付すること。
２　「４」については、届出時点における対象職員の人数を常勤換算で記載すること。
　　常勤の職員の常勤換算数は１とする。常勤でない職員の常勤換算数は、「当該常勤でない職員の所定労働時間」を「当
　　該訪問看護ステーションにおいて定めている常勤職員の所定労働時間」で除して得た数（当該常勤でない職員の常勤換
　　算数が１を超える場合は、１）とする。
３　「４」の特定地域とは、「基本診療料の施設基準等」別表第六の二に掲げる地域を指すこと。
４　「５」の「社会保険診療等に係る収入金額」については、社会保険診療報酬のほか、労災保険制度等の収入が含まれる。
　　詳細は、「訪問看護ステーションの基準に係る届出に関する手続きの取扱いについて」（令和６年３月５日保医発0305第
　　７号）の別添届出基準の11訪問看護ベースアップ評価料を参照すること。
５　「６（２）」の「対象職員の給与総額」については、賞与や法定福利費等の事業主負担分を含めた金額を計上すること（ただ
　　し、役員報酬については除く。）。
　　また、本評価料による賃金引上げ分については、含めないこと。
６　「７」のいずれにも該当する場合は、区分の変更を行わないものとする。</t>
    <rPh sb="148" eb="152">
      <t>ホウモンカンゴ</t>
    </rPh>
    <rPh sb="228" eb="230">
      <t>トクテイ</t>
    </rPh>
    <rPh sb="230" eb="232">
      <t>チイキ</t>
    </rPh>
    <rPh sb="261" eb="262">
      <t>サ</t>
    </rPh>
    <phoneticPr fontId="1"/>
  </si>
  <si>
    <t>⑥及び⑦について全てベア等実施分に充当しているか。</t>
    <rPh sb="1" eb="2">
      <t>オヨ</t>
    </rPh>
    <rPh sb="8" eb="9">
      <t>スベ</t>
    </rPh>
    <rPh sb="12" eb="13">
      <t>トウ</t>
    </rPh>
    <rPh sb="13" eb="16">
      <t>ジッシブン</t>
    </rPh>
    <rPh sb="17" eb="19">
      <t>ジュウトウ</t>
    </rPh>
    <phoneticPr fontId="1"/>
  </si>
  <si>
    <t>⑬</t>
    <phoneticPr fontId="1"/>
  </si>
  <si>
    <t>⑭</t>
    <phoneticPr fontId="1"/>
  </si>
  <si>
    <t>⑮</t>
    <phoneticPr fontId="1"/>
  </si>
  <si>
    <t>⑳</t>
    <phoneticPr fontId="1"/>
  </si>
  <si>
    <t>㉑</t>
    <phoneticPr fontId="1"/>
  </si>
  <si>
    <t>㉒</t>
    <phoneticPr fontId="1"/>
  </si>
  <si>
    <t>㉓</t>
    <phoneticPr fontId="1"/>
  </si>
  <si>
    <t>㉔</t>
    <phoneticPr fontId="1"/>
  </si>
  <si>
    <t>㉕</t>
    <phoneticPr fontId="1"/>
  </si>
  <si>
    <t>㉖</t>
    <phoneticPr fontId="1"/>
  </si>
  <si>
    <t>㉗</t>
    <phoneticPr fontId="1"/>
  </si>
  <si>
    <t>※　対象職員とは、主として医療に従事する職員（専ら管理者の業務に従事する者及び事務職員を除　
　　 く。）をいう。
※　０より大きい数であること。</t>
    <rPh sb="2" eb="4">
      <t>タイショウ</t>
    </rPh>
    <rPh sb="4" eb="6">
      <t>ショクイン</t>
    </rPh>
    <rPh sb="9" eb="10">
      <t>シュ</t>
    </rPh>
    <rPh sb="13" eb="15">
      <t>イリョウ</t>
    </rPh>
    <rPh sb="16" eb="18">
      <t>ジュウジ</t>
    </rPh>
    <rPh sb="20" eb="22">
      <t>ショクイン</t>
    </rPh>
    <rPh sb="23" eb="24">
      <t>モッパ</t>
    </rPh>
    <rPh sb="25" eb="27">
      <t>カンリ</t>
    </rPh>
    <rPh sb="29" eb="31">
      <t>ギョウム</t>
    </rPh>
    <rPh sb="32" eb="34">
      <t>ジュウジ</t>
    </rPh>
    <rPh sb="36" eb="37">
      <t>モノ</t>
    </rPh>
    <rPh sb="37" eb="38">
      <t>オヨ</t>
    </rPh>
    <rPh sb="39" eb="41">
      <t>ジム</t>
    </rPh>
    <rPh sb="41" eb="43">
      <t>ショクイン</t>
    </rPh>
    <rPh sb="44" eb="45">
      <t>ノゾ</t>
    </rPh>
    <rPh sb="63" eb="64">
      <t>オオ</t>
    </rPh>
    <rPh sb="66" eb="67">
      <t>スウ</t>
    </rPh>
    <phoneticPr fontId="1"/>
  </si>
  <si>
    <r>
      <t>　　分と明確に区別できる場合にのみ記載すること。</t>
    </r>
    <r>
      <rPr>
        <sz val="9"/>
        <rFont val="ＭＳ ゴシック"/>
        <family val="3"/>
        <charset val="128"/>
      </rPr>
      <t>定期昇給の制度を設けていない場合は「０」と記載すること。</t>
    </r>
    <rPh sb="38" eb="40">
      <t>バアイ</t>
    </rPh>
    <phoneticPr fontId="1"/>
  </si>
  <si>
    <t>※　「⑦算定金額の見込み」については、対象職員のベア等及びそれに伴う賞与、時間外手当、法定福利費(事業主負担分</t>
    <rPh sb="51" eb="52">
      <t>ヌシ</t>
    </rPh>
    <phoneticPr fontId="1"/>
  </si>
  <si>
    <t>「②賃金改善実施期間」は、原則４月（年度の途中で当該評価料の新規届出を行う場合、当該評価料を算定開始した月）から翌年の３月までの期間をいう。</t>
    <phoneticPr fontId="1"/>
  </si>
  <si>
    <t>削除</t>
    <rPh sb="0" eb="2">
      <t>サクジョ</t>
    </rPh>
    <phoneticPr fontId="1"/>
  </si>
  <si>
    <t>　　ついては、対象職員のベア等及びそれに伴う賞与、時間外手当、法定福利費(事業主負担分等を含む)等の増加分に充てること。</t>
    <rPh sb="39" eb="40">
      <t>ヌシ</t>
    </rPh>
    <phoneticPr fontId="1"/>
  </si>
  <si>
    <t>　　間外手当、法定福利費(事業主負担分等を含む)等の増加分に充てること。</t>
    <rPh sb="15" eb="16">
      <t>ヌシ</t>
    </rPh>
    <phoneticPr fontId="1"/>
  </si>
  <si>
    <t>※　「ベア等」の定義はⅠを参照のこと。</t>
    <rPh sb="5" eb="6">
      <t>トウ</t>
    </rPh>
    <rPh sb="8" eb="10">
      <t>テイギ</t>
    </rPh>
    <rPh sb="13" eb="15">
      <t>サンショウ</t>
    </rPh>
    <phoneticPr fontId="1"/>
  </si>
  <si>
    <t>報2-1_1</t>
    <rPh sb="0" eb="1">
      <t>ホウ</t>
    </rPh>
    <phoneticPr fontId="1"/>
  </si>
  <si>
    <t>報2-1_2</t>
    <rPh sb="0" eb="1">
      <t>ホウ</t>
    </rPh>
    <phoneticPr fontId="1"/>
  </si>
  <si>
    <t>報2-1_3</t>
    <rPh sb="0" eb="1">
      <t>ホウ</t>
    </rPh>
    <phoneticPr fontId="1"/>
  </si>
  <si>
    <t>Ⅱ－２．ベースアップ評価料による収入の繰越状況</t>
    <rPh sb="16" eb="18">
      <t>シュウニュウ</t>
    </rPh>
    <rPh sb="19" eb="21">
      <t>クリコシ</t>
    </rPh>
    <rPh sb="21" eb="23">
      <t>ジョウキョウ</t>
    </rPh>
    <phoneticPr fontId="1"/>
  </si>
  <si>
    <t>※</t>
    <phoneticPr fontId="1"/>
  </si>
  <si>
    <t>「ベア等」とは、基本給又は決まって毎月支払われる手当の引上げをいい、定期昇給は含まない。</t>
    <phoneticPr fontId="1"/>
  </si>
  <si>
    <t>⑤翌年度への繰越予定額</t>
    <rPh sb="1" eb="4">
      <t>ヨクネンド</t>
    </rPh>
    <rPh sb="6" eb="7">
      <t>ク</t>
    </rPh>
    <rPh sb="7" eb="8">
      <t>コ</t>
    </rPh>
    <rPh sb="8" eb="10">
      <t>ヨテイ</t>
    </rPh>
    <rPh sb="10" eb="11">
      <t>ガク</t>
    </rPh>
    <phoneticPr fontId="1"/>
  </si>
  <si>
    <r>
      <t>⑥うち、</t>
    </r>
    <r>
      <rPr>
        <b/>
        <strike/>
        <sz val="11"/>
        <color rgb="FFFF0000"/>
        <rFont val="ＭＳ ゴシック"/>
        <family val="3"/>
        <charset val="128"/>
      </rPr>
      <t>訪問看護ベースアップ評価料（Ⅰ）</t>
    </r>
    <r>
      <rPr>
        <strike/>
        <sz val="11"/>
        <color rgb="FFFF0000"/>
        <rFont val="ＭＳ ゴシック"/>
        <family val="3"/>
        <charset val="128"/>
      </rPr>
      <t>による算定実績</t>
    </r>
    <rPh sb="4" eb="8">
      <t>ホウモンカンゴ</t>
    </rPh>
    <rPh sb="14" eb="16">
      <t>ヒョウカ</t>
    </rPh>
    <rPh sb="16" eb="17">
      <t>リョウ</t>
    </rPh>
    <rPh sb="23" eb="25">
      <t>サンテイ</t>
    </rPh>
    <rPh sb="25" eb="27">
      <t>ジッセキ</t>
    </rPh>
    <phoneticPr fontId="1"/>
  </si>
  <si>
    <r>
      <t>⑦うち、</t>
    </r>
    <r>
      <rPr>
        <b/>
        <strike/>
        <sz val="11"/>
        <color rgb="FFFF0000"/>
        <rFont val="ＭＳ ゴシック"/>
        <family val="3"/>
        <charset val="128"/>
      </rPr>
      <t>訪問看護ベースアップ評価料（Ⅱ）</t>
    </r>
    <r>
      <rPr>
        <strike/>
        <sz val="11"/>
        <color rgb="FFFF0000"/>
        <rFont val="ＭＳ ゴシック"/>
        <family val="3"/>
        <charset val="128"/>
      </rPr>
      <t>による算定実績（④の再掲）</t>
    </r>
    <rPh sb="4" eb="6">
      <t>ホウモン</t>
    </rPh>
    <rPh sb="6" eb="8">
      <t>カンゴ</t>
    </rPh>
    <rPh sb="14" eb="17">
      <t>ヒョウカリョウ</t>
    </rPh>
    <rPh sb="23" eb="25">
      <t>サンテイ</t>
    </rPh>
    <rPh sb="25" eb="27">
      <t>ジッセキ</t>
    </rPh>
    <rPh sb="30" eb="32">
      <t>サイケイ</t>
    </rPh>
    <phoneticPr fontId="1"/>
  </si>
  <si>
    <t>⑫</t>
    <phoneticPr fontId="1"/>
  </si>
  <si>
    <t>⑲</t>
    <phoneticPr fontId="1"/>
  </si>
  <si>
    <t>51賃金改善した後の職員の給与総額（賃金改善実施期間（②）の開始月）</t>
    <rPh sb="13" eb="15">
      <t>キュウヨ</t>
    </rPh>
    <phoneticPr fontId="1"/>
  </si>
  <si>
    <t>　 52うち、賃金改善した後の医療保険の利用者割合を乗じた職員の基本給等総額</t>
    <phoneticPr fontId="1"/>
  </si>
  <si>
    <t>　給与総額に係る賃金改善の見込み額（１ヶ月分）（51－㊾）</t>
    <rPh sb="1" eb="3">
      <t>キュウヨ</t>
    </rPh>
    <rPh sb="3" eb="5">
      <t>ソウガク</t>
    </rPh>
    <rPh sb="6" eb="7">
      <t>カカ</t>
    </rPh>
    <rPh sb="8" eb="10">
      <t>チンギン</t>
    </rPh>
    <rPh sb="10" eb="12">
      <t>カイゼン</t>
    </rPh>
    <rPh sb="13" eb="15">
      <t>ミコ</t>
    </rPh>
    <rPh sb="16" eb="17">
      <t>ガク</t>
    </rPh>
    <rPh sb="20" eb="21">
      <t>ゲツ</t>
    </rPh>
    <rPh sb="21" eb="22">
      <t>ブン</t>
    </rPh>
    <phoneticPr fontId="1"/>
  </si>
  <si>
    <t>（訪問看護ステーション）賃金改善実績報告書（令和</t>
  </si>
  <si>
    <t>③訪問看護ベースアップ評価料（Ⅱ）による収入の実績額</t>
    <rPh sb="1" eb="5">
      <t>ホウモンカンゴ</t>
    </rPh>
    <rPh sb="11" eb="14">
      <t>ヒョウカリョウ</t>
    </rPh>
    <rPh sb="20" eb="22">
      <t>シュウニュウ</t>
    </rPh>
    <rPh sb="23" eb="25">
      <t>ジッセキ</t>
    </rPh>
    <rPh sb="25" eb="26">
      <t>ガク</t>
    </rPh>
    <phoneticPr fontId="1"/>
  </si>
  <si>
    <t>②訪問看護ベースアップ評価料（Ⅰ）による収入の実績額</t>
    <rPh sb="1" eb="5">
      <t>ホウモンカンゴ</t>
    </rPh>
    <rPh sb="11" eb="14">
      <t>ヒョウカリョウ</t>
    </rPh>
    <rPh sb="20" eb="22">
      <t>シュウニュウ</t>
    </rPh>
    <rPh sb="23" eb="25">
      <t>ジッセキ</t>
    </rPh>
    <rPh sb="25" eb="26">
      <t>ガク</t>
    </rPh>
    <phoneticPr fontId="1"/>
  </si>
  <si>
    <t>④ベースアップ評価料による収入の実績額（②＋③）</t>
    <rPh sb="7" eb="9">
      <t>ヒョウカ</t>
    </rPh>
    <rPh sb="9" eb="10">
      <t>リョウ</t>
    </rPh>
    <rPh sb="13" eb="15">
      <t>シュウニュウ</t>
    </rPh>
    <rPh sb="16" eb="18">
      <t>ジッセキ</t>
    </rPh>
    <rPh sb="18" eb="19">
      <t>ガク</t>
    </rPh>
    <phoneticPr fontId="1"/>
  </si>
  <si>
    <t>報告書様式</t>
    <rPh sb="0" eb="5">
      <t>ホウコクショヨウシキ</t>
    </rPh>
    <phoneticPr fontId="1"/>
  </si>
  <si>
    <t>簡素化様式</t>
    <rPh sb="0" eb="3">
      <t>カンソカ</t>
    </rPh>
    <rPh sb="3" eb="5">
      <t>ヨウシキ</t>
    </rPh>
    <phoneticPr fontId="1"/>
  </si>
  <si>
    <t>都道府県</t>
    <rPh sb="0" eb="4">
      <t>トドウフケン</t>
    </rPh>
    <phoneticPr fontId="1"/>
  </si>
  <si>
    <t>住所</t>
    <rPh sb="0" eb="2">
      <t>ジュウショ</t>
    </rPh>
    <phoneticPr fontId="1"/>
  </si>
  <si>
    <t>開設者名</t>
    <rPh sb="0" eb="2">
      <t>カイセツ</t>
    </rPh>
    <rPh sb="2" eb="3">
      <t>シャ</t>
    </rPh>
    <rPh sb="3" eb="4">
      <t>メイ</t>
    </rPh>
    <phoneticPr fontId="1"/>
  </si>
  <si>
    <t>担当者氏名</t>
    <rPh sb="0" eb="3">
      <t>タントウシャ</t>
    </rPh>
    <rPh sb="3" eb="5">
      <t>シメイ</t>
    </rPh>
    <phoneticPr fontId="1"/>
  </si>
  <si>
    <t>電話番号</t>
    <rPh sb="0" eb="4">
      <t>デンワバンゴウ</t>
    </rPh>
    <phoneticPr fontId="1"/>
  </si>
  <si>
    <t>I専_7_1</t>
    <rPh sb="1" eb="2">
      <t>セン</t>
    </rPh>
    <phoneticPr fontId="1"/>
  </si>
  <si>
    <t>I専_7_2</t>
    <rPh sb="1" eb="2">
      <t>セン</t>
    </rPh>
    <phoneticPr fontId="1"/>
  </si>
  <si>
    <t>I専_7_3</t>
    <rPh sb="1" eb="2">
      <t>セン</t>
    </rPh>
    <phoneticPr fontId="1"/>
  </si>
  <si>
    <t>I専_8_1</t>
    <rPh sb="1" eb="2">
      <t>セン</t>
    </rPh>
    <phoneticPr fontId="1"/>
  </si>
  <si>
    <t>簡素化様式</t>
    <rPh sb="0" eb="5">
      <t>カンソカヨウシキ</t>
    </rPh>
    <phoneticPr fontId="1"/>
  </si>
  <si>
    <t>簡素化</t>
    <rPh sb="0" eb="3">
      <t>カンソカ</t>
    </rPh>
    <phoneticPr fontId="1"/>
  </si>
  <si>
    <t>【ベースアップ評価料対象職種について】</t>
    <rPh sb="7" eb="9">
      <t>ヒョウカ</t>
    </rPh>
    <rPh sb="9" eb="10">
      <t>リョウ</t>
    </rPh>
    <rPh sb="10" eb="12">
      <t>タイショウ</t>
    </rPh>
    <rPh sb="12" eb="14">
      <t>ショクシュ</t>
    </rPh>
    <phoneticPr fontId="1"/>
  </si>
  <si>
    <t>⑥前年度からの繰越額（令和７年度分報告時のみ記載）</t>
    <rPh sb="1" eb="4">
      <t>ゼンネンド</t>
    </rPh>
    <rPh sb="7" eb="10">
      <t>クリコシガク</t>
    </rPh>
    <phoneticPr fontId="1"/>
  </si>
  <si>
    <t>※上記でベースアップ評価料対象職種に計上した職員を除く</t>
    <rPh sb="1" eb="3">
      <t>ジョウキ</t>
    </rPh>
    <rPh sb="18" eb="20">
      <t>ケイジョウ</t>
    </rPh>
    <rPh sb="22" eb="24">
      <t>ショクイン</t>
    </rPh>
    <rPh sb="25" eb="26">
      <t>ノゾ</t>
    </rPh>
    <phoneticPr fontId="1"/>
  </si>
  <si>
    <t>届出種別</t>
    <rPh sb="0" eb="2">
      <t>トドケデ</t>
    </rPh>
    <rPh sb="2" eb="4">
      <t>シュベツ</t>
    </rPh>
    <phoneticPr fontId="1"/>
  </si>
  <si>
    <t>届出種別</t>
    <rPh sb="0" eb="4">
      <t>トドケデシュベツ</t>
    </rPh>
    <phoneticPr fontId="1"/>
  </si>
  <si>
    <t>「計画書提出」は、既に訪問看護ベースアップ評価料（Ⅰ）の届出を行っていて、算定を開始している</t>
    <rPh sb="1" eb="6">
      <t>ケイカクショテイシュツ</t>
    </rPh>
    <rPh sb="9" eb="10">
      <t>スデ</t>
    </rPh>
    <rPh sb="11" eb="13">
      <t>ホウモン</t>
    </rPh>
    <rPh sb="13" eb="15">
      <t>カンゴ</t>
    </rPh>
    <rPh sb="21" eb="24">
      <t>ヒョウカリョウ</t>
    </rPh>
    <rPh sb="28" eb="30">
      <t>トドケデ</t>
    </rPh>
    <rPh sb="31" eb="32">
      <t>オコナ</t>
    </rPh>
    <rPh sb="37" eb="39">
      <t>サンテイ</t>
    </rPh>
    <rPh sb="40" eb="42">
      <t>カイシ</t>
    </rPh>
    <phoneticPr fontId="1"/>
  </si>
  <si>
    <t>訪問看護ステーションが、毎年度の賃金改善計画書を提出する場合に選択してください</t>
    <rPh sb="0" eb="4">
      <t>ホウモンカンゴ</t>
    </rPh>
    <rPh sb="12" eb="14">
      <t>マイトシ</t>
    </rPh>
    <rPh sb="14" eb="15">
      <t>ド</t>
    </rPh>
    <rPh sb="16" eb="20">
      <t>チンギンカイゼン</t>
    </rPh>
    <rPh sb="20" eb="23">
      <t>ケイカクショ</t>
    </rPh>
    <rPh sb="24" eb="26">
      <t>テイシュツ</t>
    </rPh>
    <rPh sb="28" eb="30">
      <t>バアイ</t>
    </rPh>
    <rPh sb="31" eb="33">
      <t>センタク</t>
    </rPh>
    <phoneticPr fontId="1"/>
  </si>
  <si>
    <t>.</t>
    <phoneticPr fontId="1"/>
  </si>
  <si>
    <t>こと。</t>
  </si>
  <si>
    <t>しなかった場合する前の対象職員の基本給等総額【初回届出時点の賃金改善実施期間（２）の開始月】」の金額を記載する</t>
    <rPh sb="23" eb="27">
      <t>ショカイトドケデ</t>
    </rPh>
    <rPh sb="27" eb="29">
      <t>ジテン</t>
    </rPh>
    <phoneticPr fontId="1"/>
  </si>
  <si>
    <t>等を含む)等の増加分に充てること。</t>
    <rPh sb="7" eb="10">
      <t>ゾウカブン</t>
    </rPh>
    <rPh sb="11" eb="12">
      <t>ア</t>
    </rPh>
    <phoneticPr fontId="1"/>
  </si>
  <si>
    <t>⑨⑧のうち、ベア等実施分</t>
    <rPh sb="8" eb="9">
      <t>トウ</t>
    </rPh>
    <rPh sb="9" eb="11">
      <t>ジッシ</t>
    </rPh>
    <rPh sb="11" eb="12">
      <t>ブン</t>
    </rPh>
    <phoneticPr fontId="1"/>
  </si>
  <si>
    <t>⑩⑧のうち、定期昇給相当分</t>
    <phoneticPr fontId="1"/>
  </si>
  <si>
    <t>⑪⑧のうち、その他分（⑧－⑨－⑩）</t>
    <rPh sb="8" eb="9">
      <t>タ</t>
    </rPh>
    <rPh sb="9" eb="10">
      <t>ブン</t>
    </rPh>
    <phoneticPr fontId="1"/>
  </si>
  <si>
    <t>また、ベースアップ評価料収入によるベア等分のほか、ベースアップ評価料収入以外の財源を活用して当該年度において</t>
    <phoneticPr fontId="1"/>
  </si>
  <si>
    <r>
      <t>※　「</t>
    </r>
    <r>
      <rPr>
        <sz val="9"/>
        <rFont val="ＭＳ ゴシック"/>
        <family val="3"/>
        <charset val="128"/>
      </rPr>
      <t>⑨⑧のうち、ベア等実施分」は、「⑦算定金額の見込み（繰越額調整後）」以上の金額とすること。</t>
    </r>
    <rPh sb="20" eb="24">
      <t>サンテイキンガク</t>
    </rPh>
    <rPh sb="25" eb="27">
      <t>ミコ</t>
    </rPh>
    <rPh sb="29" eb="31">
      <t>クリコシ</t>
    </rPh>
    <rPh sb="31" eb="32">
      <t>ガク</t>
    </rPh>
    <rPh sb="32" eb="34">
      <t>チョウセイ</t>
    </rPh>
    <rPh sb="34" eb="35">
      <t>ゴ</t>
    </rPh>
    <rPh sb="37" eb="39">
      <t>イジョウ</t>
    </rPh>
    <rPh sb="40" eb="42">
      <t>キンガク</t>
    </rPh>
    <phoneticPr fontId="1"/>
  </si>
  <si>
    <t>ベア等を実施した分を含めて記載すること。</t>
    <phoneticPr fontId="1"/>
  </si>
  <si>
    <r>
      <t>※　「</t>
    </r>
    <r>
      <rPr>
        <sz val="9"/>
        <rFont val="ＭＳ ゴシック"/>
        <family val="3"/>
        <charset val="128"/>
      </rPr>
      <t>⑩⑧のうち、定期昇給相当分」については、賃金改善実施期間において定期昇給により改善する賃金額を記載すること。</t>
    </r>
    <phoneticPr fontId="1"/>
  </si>
  <si>
    <r>
      <t>※　「</t>
    </r>
    <r>
      <rPr>
        <sz val="9"/>
        <rFont val="ＭＳ ゴシック"/>
        <family val="3"/>
        <charset val="128"/>
      </rPr>
      <t>⑪⑧のうち、その他分」については、賃金改善実施期間において、定期昇給やベア等によらない、一時金による賃金改</t>
    </r>
    <rPh sb="11" eb="12">
      <t>ホカ</t>
    </rPh>
    <rPh sb="12" eb="13">
      <t>ブン</t>
    </rPh>
    <rPh sb="40" eb="41">
      <t>トウ</t>
    </rPh>
    <rPh sb="47" eb="50">
      <t>イチジキン</t>
    </rPh>
    <rPh sb="53" eb="55">
      <t>チンギン</t>
    </rPh>
    <rPh sb="55" eb="56">
      <t>カイ</t>
    </rPh>
    <phoneticPr fontId="1"/>
  </si>
  <si>
    <r>
      <t>対象職員の基本給等総額【初回届出時点の賃金改善実施期間（２）の開始月】」には、</t>
    </r>
    <r>
      <rPr>
        <b/>
        <u/>
        <sz val="9"/>
        <rFont val="ＭＳ ゴシック"/>
        <family val="3"/>
        <charset val="128"/>
      </rPr>
      <t>初回届出時点</t>
    </r>
    <r>
      <rPr>
        <u/>
        <sz val="9"/>
        <rFont val="ＭＳ ゴシック"/>
        <family val="3"/>
        <charset val="128"/>
      </rPr>
      <t>における「賃金改善</t>
    </r>
    <rPh sb="12" eb="16">
      <t>ショカイトドケデ</t>
    </rPh>
    <rPh sb="16" eb="18">
      <t>ジテン</t>
    </rPh>
    <phoneticPr fontId="1"/>
  </si>
  <si>
    <t>対象職員の常勤換算数（賃金改善実施期間（②）の開始月時点）</t>
    <phoneticPr fontId="1"/>
  </si>
  <si>
    <t>賃金改善しなかった場合の対象職員の基本給等総額（初回届出時点の賃金改善実施期間（②）の開始月）</t>
    <rPh sb="9" eb="11">
      <t>バアイ</t>
    </rPh>
    <rPh sb="24" eb="30">
      <t>ショカイトドケデジテン</t>
    </rPh>
    <phoneticPr fontId="1"/>
  </si>
  <si>
    <t>賃金改善した後の対象職員の基本給等総額（賃金改善実施期間（②）の開始月）</t>
    <phoneticPr fontId="1"/>
  </si>
  <si>
    <t>事務職員の常勤換算数（賃金改善実施期間（②）の開始月時点）</t>
    <phoneticPr fontId="1"/>
  </si>
  <si>
    <t>賃金改善した後の職員の基本給等総額（賃金改善実施期間（②）の開始月）</t>
    <rPh sb="11" eb="15">
      <t>キホンキュウトウ</t>
    </rPh>
    <phoneticPr fontId="1"/>
  </si>
  <si>
    <t>賃上げの担保方法</t>
    <phoneticPr fontId="1"/>
  </si>
  <si>
    <t>賃金改善に関する規定内容（できる限り具体的に記入すること。）</t>
    <phoneticPr fontId="1"/>
  </si>
  <si>
    <t>基本給等に係る賃金改善の見込み額（１ヶ月分）（⑭－⑬）</t>
    <phoneticPr fontId="1"/>
  </si>
  <si>
    <t>⑯⑮のうち、定期昇給相当分</t>
    <phoneticPr fontId="1"/>
  </si>
  <si>
    <t>⑰⑮のうち、ベア等実施分（⑮－⑯）</t>
    <rPh sb="8" eb="9">
      <t>トウ</t>
    </rPh>
    <rPh sb="9" eb="11">
      <t>ジッシ</t>
    </rPh>
    <rPh sb="11" eb="12">
      <t>ブン</t>
    </rPh>
    <phoneticPr fontId="1"/>
  </si>
  <si>
    <t>⑱ベア等による賃金増率（⑰÷⑬）</t>
    <rPh sb="3" eb="4">
      <t>トウ</t>
    </rPh>
    <rPh sb="7" eb="9">
      <t>チンギン</t>
    </rPh>
    <rPh sb="9" eb="10">
      <t>ゾウ</t>
    </rPh>
    <rPh sb="10" eb="11">
      <t>リツ</t>
    </rPh>
    <phoneticPr fontId="1"/>
  </si>
  <si>
    <r>
      <t>【ベースアップ評価料対象外職種について】</t>
    </r>
    <r>
      <rPr>
        <b/>
        <sz val="9"/>
        <rFont val="ＭＳ ゴシック"/>
        <family val="3"/>
        <charset val="128"/>
      </rPr>
      <t>※上記でベースアップ評価料対象職種に計上した職員を除く</t>
    </r>
    <rPh sb="7" eb="9">
      <t>ヒョウカ</t>
    </rPh>
    <rPh sb="9" eb="10">
      <t>リョウ</t>
    </rPh>
    <rPh sb="10" eb="13">
      <t>タイショウガイ</t>
    </rPh>
    <rPh sb="13" eb="15">
      <t>ショクシュ</t>
    </rPh>
    <phoneticPr fontId="1"/>
  </si>
  <si>
    <t>賃金改善しなかった場合の職員の基本給等総額（初回届出時点の賃金改善実施期間（②）の開始月）</t>
    <rPh sb="9" eb="11">
      <t>バアイ</t>
    </rPh>
    <rPh sb="15" eb="17">
      <t>キホン</t>
    </rPh>
    <rPh sb="17" eb="18">
      <t>キュウ</t>
    </rPh>
    <rPh sb="18" eb="19">
      <t>トウ</t>
    </rPh>
    <rPh sb="22" eb="28">
      <t>ショカイトドケデジテン</t>
    </rPh>
    <phoneticPr fontId="1"/>
  </si>
  <si>
    <t>基本給等に係る賃金改善の見込み額（１ヶ月分）（㉑－⑳）</t>
    <phoneticPr fontId="1"/>
  </si>
  <si>
    <t>㉓のうち、定期昇給相当分</t>
    <phoneticPr fontId="1"/>
  </si>
  <si>
    <t>㉓のうち、ベア等実施分（㉒－㉓）</t>
    <phoneticPr fontId="1"/>
  </si>
  <si>
    <t>ベア等による賃金増率（㉔÷⑳）</t>
    <phoneticPr fontId="1"/>
  </si>
  <si>
    <t>「⑦算定金額の見込み」については、対象職員のベア等及びそれに伴う賞与、時間外手当、法定福利費(事業主負担分等を含む)等の増加分に充てること。</t>
    <rPh sb="49" eb="50">
      <t>ヌシ</t>
    </rPh>
    <phoneticPr fontId="1"/>
  </si>
  <si>
    <t>「対象職員の常勤換算数」は、当該時点における対象職員の人数を常勤換算で記載すること。常勤の職員の常勤換算数は１とする。常勤でない職員の常勤換算数は、「当該常勤でない職員の所定労働時間」を「当該訪問看護ステーションにおいて定めている常勤職員の所定労働時間」で除して得た数（当該常勤でない職員の常勤換算数が１を超える場合は、１）とする。
なお、対象職員とはベースアップ評価料による賃金引き上げの対象となる職種をいう。</t>
    <phoneticPr fontId="1"/>
  </si>
  <si>
    <t>「⑨⑧のうち、ベア等実施分」は、「⑦算定金額の見込み（繰越額調整後）」以上の金額とすること。また、ベースアップ評価料収入によるベア等分のほか、ベースアップ評価料収入以外の財源を活用して、当該年度においてベア等を実施した分を含めて記載すること。</t>
    <phoneticPr fontId="1"/>
  </si>
  <si>
    <t>「⑩⑧のうち、定期昇給相当分」については、賃金改善実施期間において定期昇給により改善する賃金額を記載すること。
なお、定期昇給とは、毎年一定の時期を定めて、組織内の昇給制度に従って行われる昇給のことをいい、ベア等実施分と明確に区別できる場合にのみ記載すること。</t>
    <phoneticPr fontId="1"/>
  </si>
  <si>
    <t>⑦ベースアップ評価料による収入の実績額のうち、当該年度における対象職員のベア等及びそれに伴う</t>
    <rPh sb="7" eb="10">
      <t>ヒョウカリョウ</t>
    </rPh>
    <rPh sb="13" eb="15">
      <t>シュウニュウ</t>
    </rPh>
    <rPh sb="16" eb="19">
      <t>ジッセキガク</t>
    </rPh>
    <rPh sb="23" eb="27">
      <t>トウガイネンド</t>
    </rPh>
    <rPh sb="31" eb="35">
      <t>タイショウショクイン</t>
    </rPh>
    <rPh sb="38" eb="39">
      <t>トウ</t>
    </rPh>
    <phoneticPr fontId="1"/>
  </si>
  <si>
    <t>賞与、時間外手当、法定福利費等に充当すべき金額（④－⑤＋⑥）</t>
  </si>
  <si>
    <t>以下、基本給等総額については１ヶ月当たりの額を記載してください。</t>
    <phoneticPr fontId="1"/>
  </si>
  <si>
    <r>
      <t>Ⅱ</t>
    </r>
    <r>
      <rPr>
        <b/>
        <sz val="11"/>
        <rFont val="ＭＳ ゴシック"/>
        <family val="3"/>
        <charset val="128"/>
      </rPr>
      <t>－１．ベースアップ評価料による収入の実績額【①の期間中】</t>
    </r>
    <rPh sb="25" eb="28">
      <t>キカンチュウ</t>
    </rPh>
    <phoneticPr fontId="1"/>
  </si>
  <si>
    <t>⑦について全てベア等及びそれに伴う賞与、時間外手当、法定福利費等に充当しているか。</t>
    <rPh sb="5" eb="6">
      <t>スベ</t>
    </rPh>
    <rPh sb="9" eb="10">
      <t>トウ</t>
    </rPh>
    <rPh sb="33" eb="35">
      <t>ジュウトウ</t>
    </rPh>
    <phoneticPr fontId="1"/>
  </si>
  <si>
    <t>１　本報告書において、「ベースアップ評価料」とは、「訪問看護ベースアップ評価料（Ⅰ）」及び
　「訪問看護ベースアップ評価料（Ⅱ）」のことをいう。
２「対象職員の常勤換算数」は、当該時点における対象職員の人数を常勤換算で記載する
　こと。常勤の職員の常勤換算数は１とする。常勤でない職員の常勤換算数は、「当該常勤でない職
　員の所定労働時間」を「当該訪問看護ステーションにおいて定めている常勤職員の所定労働時間」
　で除して得た数（当該常勤でない職員の常勤換算数が１を超える場合は、１）とする。
３「基本給等総額」には、賞与、法定福利費等の事業主負担分や役員報酬を除いた金額を計上する
　こと。
４「定期昇給相当分」は、【賃金改善実施期間（②）の開始月】において定期昇給を実施する場合
　にのみ記載すること。それ以外の月に定期昇給を実施する場合、もしくは定期昇給の制度を設けて
　いない訪問看護ステーションは「０」と記載すること。
５　ベースアップ評価料対象外職種の職員について、賃金改善を実施しなかった場合には、「㊹賃金
　改善しなかった場合の職員の基本給等総額（初回届出時点の賃金改善実施期間（②）の開始月）」と「㊺賃金改善した後の職員の基本給等総額（賃金改善実施期間（②）の開始月）」は同額となること。</t>
    <rPh sb="299" eb="301">
      <t>テイキ</t>
    </rPh>
    <rPh sb="301" eb="303">
      <t>ショウキュウ</t>
    </rPh>
    <rPh sb="303" eb="306">
      <t>ソウトウブン</t>
    </rPh>
    <rPh sb="423" eb="426">
      <t>ヒョウカリョウ</t>
    </rPh>
    <rPh sb="426" eb="428">
      <t>タイショウ</t>
    </rPh>
    <rPh sb="428" eb="429">
      <t>ガイ</t>
    </rPh>
    <rPh sb="429" eb="431">
      <t>ショクシュ</t>
    </rPh>
    <rPh sb="432" eb="434">
      <t>ショクイン</t>
    </rPh>
    <rPh sb="439" eb="443">
      <t>チンギンカイゼン</t>
    </rPh>
    <rPh sb="444" eb="446">
      <t>ジッシ</t>
    </rPh>
    <rPh sb="451" eb="453">
      <t>バアイ</t>
    </rPh>
    <rPh sb="482" eb="488">
      <t>ショカイトドケデジテン</t>
    </rPh>
    <rPh sb="545" eb="547">
      <t>ドウガク</t>
    </rPh>
    <phoneticPr fontId="1"/>
  </si>
  <si>
    <t>Ⅲ．ベースアップ評価料対象職員（全体）の基本給等（基本給又は決まって毎月支払われる手当）に係る事項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rPh sb="45" eb="46">
      <t>カカ</t>
    </rPh>
    <rPh sb="47" eb="49">
      <t>ジコウ</t>
    </rPh>
    <phoneticPr fontId="1"/>
  </si>
  <si>
    <t>⑧対象職員の常勤換算数（賃金改善実施期間（①）の開始月時点）</t>
    <rPh sb="1" eb="3">
      <t>タイショウ</t>
    </rPh>
    <rPh sb="3" eb="5">
      <t>ショクイン</t>
    </rPh>
    <rPh sb="6" eb="8">
      <t>ジョウキン</t>
    </rPh>
    <rPh sb="8" eb="10">
      <t>カンザン</t>
    </rPh>
    <rPh sb="10" eb="11">
      <t>スウ</t>
    </rPh>
    <rPh sb="12" eb="14">
      <t>チンギン</t>
    </rPh>
    <rPh sb="14" eb="16">
      <t>カイゼン</t>
    </rPh>
    <rPh sb="16" eb="18">
      <t>ジッシ</t>
    </rPh>
    <rPh sb="18" eb="20">
      <t>キカン</t>
    </rPh>
    <rPh sb="24" eb="26">
      <t>カイシ</t>
    </rPh>
    <rPh sb="26" eb="27">
      <t>ツキ</t>
    </rPh>
    <rPh sb="27" eb="29">
      <t>ジテン</t>
    </rPh>
    <phoneticPr fontId="1"/>
  </si>
  <si>
    <t>⑨賃金改善しなかった場合の対象職員の基本給等総額（初回届出時点の賃金改善実施期間（①）の開始月時点）</t>
    <rPh sb="10" eb="12">
      <t>バアイ</t>
    </rPh>
    <rPh sb="25" eb="31">
      <t>ショカイトドケデジテン</t>
    </rPh>
    <rPh sb="47" eb="49">
      <t>ジテン</t>
    </rPh>
    <phoneticPr fontId="1"/>
  </si>
  <si>
    <t>⑩賃金改善した後の対象職員の基本給等総額（賃金改善実施期間（①）の開始月時点）</t>
    <phoneticPr fontId="1"/>
  </si>
  <si>
    <t>⑪基本給等に係る賃金改善実績額（１ヶ月分）（⑩－⑨）</t>
    <rPh sb="1" eb="4">
      <t>キホンキュウ</t>
    </rPh>
    <rPh sb="4" eb="5">
      <t>トウ</t>
    </rPh>
    <rPh sb="6" eb="7">
      <t>カカ</t>
    </rPh>
    <rPh sb="8" eb="10">
      <t>チンギン</t>
    </rPh>
    <rPh sb="10" eb="12">
      <t>カイゼン</t>
    </rPh>
    <rPh sb="12" eb="14">
      <t>ジッセキ</t>
    </rPh>
    <rPh sb="14" eb="15">
      <t>ガク</t>
    </rPh>
    <rPh sb="18" eb="19">
      <t>ゲツ</t>
    </rPh>
    <rPh sb="19" eb="20">
      <t>ブン</t>
    </rPh>
    <phoneticPr fontId="1"/>
  </si>
  <si>
    <t>⑫⑪のうち、定期昇給相当分</t>
    <phoneticPr fontId="1"/>
  </si>
  <si>
    <t>⑬⑪のうち、ベア等実施分（⑪－⑫）</t>
    <rPh sb="8" eb="9">
      <t>トウ</t>
    </rPh>
    <rPh sb="9" eb="11">
      <t>ジッシ</t>
    </rPh>
    <rPh sb="11" eb="12">
      <t>ブン</t>
    </rPh>
    <phoneticPr fontId="1"/>
  </si>
  <si>
    <t>⑭ベア等による賃金増率（⑬÷⑨）</t>
    <rPh sb="3" eb="4">
      <t>トウ</t>
    </rPh>
    <rPh sb="7" eb="9">
      <t>チンギン</t>
    </rPh>
    <rPh sb="9" eb="10">
      <t>ゾウ</t>
    </rPh>
    <rPh sb="10" eb="11">
      <t>リツ</t>
    </rPh>
    <phoneticPr fontId="1"/>
  </si>
  <si>
    <t>Ⅳ．看護職員等（保健師、助産師、看護師及び准看護師）の基本給等に係る事項</t>
    <rPh sb="2" eb="4">
      <t>カンゴ</t>
    </rPh>
    <rPh sb="4" eb="6">
      <t>ショクイン</t>
    </rPh>
    <rPh sb="6" eb="7">
      <t>ナド</t>
    </rPh>
    <rPh sb="32" eb="33">
      <t>カカ</t>
    </rPh>
    <rPh sb="34" eb="36">
      <t>ジコウ</t>
    </rPh>
    <phoneticPr fontId="1"/>
  </si>
  <si>
    <t>⑮看護職員等の常勤換算数（賃金改善実施期間（①）の開始月時点）</t>
    <rPh sb="1" eb="3">
      <t>カンゴ</t>
    </rPh>
    <rPh sb="3" eb="5">
      <t>ショクイン</t>
    </rPh>
    <rPh sb="5" eb="6">
      <t>トウ</t>
    </rPh>
    <rPh sb="7" eb="9">
      <t>ジョウキン</t>
    </rPh>
    <rPh sb="9" eb="11">
      <t>カンザン</t>
    </rPh>
    <rPh sb="11" eb="12">
      <t>スウ</t>
    </rPh>
    <rPh sb="13" eb="15">
      <t>チンギン</t>
    </rPh>
    <rPh sb="15" eb="17">
      <t>カイゼン</t>
    </rPh>
    <rPh sb="17" eb="19">
      <t>ジッシ</t>
    </rPh>
    <rPh sb="19" eb="21">
      <t>キカン</t>
    </rPh>
    <rPh sb="25" eb="27">
      <t>カイシ</t>
    </rPh>
    <rPh sb="27" eb="28">
      <t>ツキ</t>
    </rPh>
    <rPh sb="28" eb="30">
      <t>ジテン</t>
    </rPh>
    <phoneticPr fontId="1"/>
  </si>
  <si>
    <t>⑯賃金改善しなかった場合の対象職員の基本給等総額（初回届出時点の賃金改善実施期間（①）の開始月時点）</t>
    <rPh sb="10" eb="12">
      <t>バアイ</t>
    </rPh>
    <rPh sb="25" eb="31">
      <t>ショカイトドケデジテン</t>
    </rPh>
    <rPh sb="47" eb="49">
      <t>ジテン</t>
    </rPh>
    <phoneticPr fontId="1"/>
  </si>
  <si>
    <t>⑰賃金改善した後の対象職員の基本給等総額（賃金改善実施期間（①）の開始月時点）</t>
    <phoneticPr fontId="1"/>
  </si>
  <si>
    <t>⑱基本給等に係る賃金改善実績額（１ヶ月分）（⑰－⑯）</t>
    <rPh sb="1" eb="4">
      <t>キホンキュウ</t>
    </rPh>
    <rPh sb="4" eb="5">
      <t>トウ</t>
    </rPh>
    <rPh sb="6" eb="7">
      <t>カカ</t>
    </rPh>
    <rPh sb="8" eb="10">
      <t>チンギン</t>
    </rPh>
    <rPh sb="10" eb="12">
      <t>カイゼン</t>
    </rPh>
    <rPh sb="12" eb="14">
      <t>ジッセキ</t>
    </rPh>
    <rPh sb="14" eb="15">
      <t>ガク</t>
    </rPh>
    <rPh sb="18" eb="19">
      <t>ゲツ</t>
    </rPh>
    <rPh sb="19" eb="20">
      <t>ブン</t>
    </rPh>
    <phoneticPr fontId="1"/>
  </si>
  <si>
    <t>⑲⑱のうち、定期昇給相当分</t>
    <phoneticPr fontId="1"/>
  </si>
  <si>
    <t>⑳⑱のうち、ベア等実施分（⑱－⑲）</t>
    <rPh sb="8" eb="9">
      <t>トウ</t>
    </rPh>
    <rPh sb="9" eb="11">
      <t>ジッシ</t>
    </rPh>
    <rPh sb="11" eb="12">
      <t>ブン</t>
    </rPh>
    <phoneticPr fontId="1"/>
  </si>
  <si>
    <t>㉑ベア等による賃金増率（⑳÷⑯）</t>
    <rPh sb="3" eb="4">
      <t>トウ</t>
    </rPh>
    <rPh sb="7" eb="9">
      <t>チンギン</t>
    </rPh>
    <rPh sb="9" eb="10">
      <t>ゾウ</t>
    </rPh>
    <rPh sb="10" eb="11">
      <t>リツ</t>
    </rPh>
    <phoneticPr fontId="1"/>
  </si>
  <si>
    <t>Ⅴ．理学療法士・作業療法士・言語聴覚士の基本給等に係る事項</t>
    <rPh sb="2" eb="4">
      <t>リガク</t>
    </rPh>
    <rPh sb="4" eb="7">
      <t>リョウホウシ</t>
    </rPh>
    <rPh sb="8" eb="10">
      <t>サギョウ</t>
    </rPh>
    <rPh sb="10" eb="13">
      <t>リョウホウシ</t>
    </rPh>
    <rPh sb="14" eb="19">
      <t>ゲンゴチョウカクシ</t>
    </rPh>
    <rPh sb="25" eb="26">
      <t>カカ</t>
    </rPh>
    <rPh sb="27" eb="29">
      <t>ジコウ</t>
    </rPh>
    <phoneticPr fontId="1"/>
  </si>
  <si>
    <t>㉒PT・OT・STの常勤換算数（賃金改善実施期間（①）の開始月時点）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</si>
  <si>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㉓賃金改善しなかった場合の対象職員の基本給等総額（初回届出時点の賃金改善実施期間（①）の開始月時点）</t>
    <rPh sb="10" eb="12">
      <t>バアイ</t>
    </rPh>
    <rPh sb="25" eb="31">
      <t>ショカイトドケデジテン</t>
    </rPh>
    <rPh sb="47" eb="49">
      <t>ジテン</t>
    </rPh>
    <phoneticPr fontId="1"/>
  </si>
  <si>
    <t>㉔賃金改善した後の対象職員の基本給等総額（賃金改善実施期間（①）の開始月時点）</t>
    <phoneticPr fontId="1"/>
  </si>
  <si>
    <t>㉕基本給等に係る賃金改善実績額（１ヶ月分）（㉔－㉓）</t>
    <rPh sb="1" eb="4">
      <t>キホンキュウ</t>
    </rPh>
    <rPh sb="4" eb="5">
      <t>トウ</t>
    </rPh>
    <rPh sb="6" eb="7">
      <t>カカ</t>
    </rPh>
    <rPh sb="8" eb="10">
      <t>チンギン</t>
    </rPh>
    <rPh sb="10" eb="12">
      <t>カイゼン</t>
    </rPh>
    <rPh sb="12" eb="14">
      <t>ジッセキ</t>
    </rPh>
    <rPh sb="14" eb="15">
      <t>ガク</t>
    </rPh>
    <rPh sb="18" eb="19">
      <t>ゲツ</t>
    </rPh>
    <rPh sb="19" eb="20">
      <t>ブン</t>
    </rPh>
    <phoneticPr fontId="1"/>
  </si>
  <si>
    <t>㉖㉕のうち、定期昇給相当分</t>
    <phoneticPr fontId="1"/>
  </si>
  <si>
    <t>㉗㉕のうち、ベア等実施分（㉕－㉖）</t>
    <rPh sb="8" eb="9">
      <t>トウ</t>
    </rPh>
    <rPh sb="9" eb="11">
      <t>ジッシ</t>
    </rPh>
    <rPh sb="11" eb="12">
      <t>ブン</t>
    </rPh>
    <phoneticPr fontId="1"/>
  </si>
  <si>
    <t>㉘ベア等による賃金増率（㉗÷㉓）</t>
    <rPh sb="3" eb="4">
      <t>トウ</t>
    </rPh>
    <rPh sb="7" eb="9">
      <t>チンギン</t>
    </rPh>
    <rPh sb="9" eb="10">
      <t>ゾウ</t>
    </rPh>
    <rPh sb="10" eb="11">
      <t>リツ</t>
    </rPh>
    <phoneticPr fontId="1"/>
  </si>
  <si>
    <t>Ⅵ．看護補助者の基本給等に係る事項</t>
    <rPh sb="2" eb="4">
      <t>カンゴ</t>
    </rPh>
    <rPh sb="4" eb="7">
      <t>ホジョシャ</t>
    </rPh>
    <rPh sb="13" eb="14">
      <t>カカ</t>
    </rPh>
    <rPh sb="15" eb="17">
      <t>ジコウ</t>
    </rPh>
    <phoneticPr fontId="1"/>
  </si>
  <si>
    <t>㉙看護補助者の常勤換算数（賃金改善実施期間（①）の開始月時点）</t>
    <rPh sb="1" eb="3">
      <t>カンゴ</t>
    </rPh>
    <rPh sb="3" eb="6">
      <t>ホジョシャ</t>
    </rPh>
    <rPh sb="7" eb="9">
      <t>ジョウキン</t>
    </rPh>
    <rPh sb="9" eb="11">
      <t>カンザン</t>
    </rPh>
    <rPh sb="11" eb="12">
      <t>スウ</t>
    </rPh>
    <rPh sb="13" eb="15">
      <t>チンギン</t>
    </rPh>
    <rPh sb="15" eb="17">
      <t>カイゼン</t>
    </rPh>
    <rPh sb="17" eb="19">
      <t>ジッシ</t>
    </rPh>
    <rPh sb="19" eb="21">
      <t>キカン</t>
    </rPh>
    <rPh sb="25" eb="27">
      <t>カイシ</t>
    </rPh>
    <rPh sb="27" eb="28">
      <t>ツキ</t>
    </rPh>
    <rPh sb="28" eb="30">
      <t>ジテン</t>
    </rPh>
    <phoneticPr fontId="1"/>
  </si>
  <si>
    <t>㉚賃金改善しなかった場合の対象職員の基本給等総額（初回届出時点の賃金改善実施期間（①）の開始月時点）</t>
    <rPh sb="10" eb="12">
      <t>バアイ</t>
    </rPh>
    <rPh sb="25" eb="31">
      <t>ショカイトドケデジテン</t>
    </rPh>
    <rPh sb="47" eb="49">
      <t>ジテン</t>
    </rPh>
    <phoneticPr fontId="1"/>
  </si>
  <si>
    <t>㉛賃金改善した後の対象職員の基本給等総額（賃金改善実施期間（①）の開始月時点）</t>
    <phoneticPr fontId="1"/>
  </si>
  <si>
    <t>㉜基本給等に係る賃金改善実績額（１ヶ月分）（㉛－㉚）</t>
    <rPh sb="1" eb="4">
      <t>キホンキュウ</t>
    </rPh>
    <rPh sb="4" eb="5">
      <t>トウ</t>
    </rPh>
    <rPh sb="6" eb="7">
      <t>カカ</t>
    </rPh>
    <rPh sb="8" eb="10">
      <t>チンギン</t>
    </rPh>
    <rPh sb="10" eb="12">
      <t>カイゼン</t>
    </rPh>
    <rPh sb="12" eb="14">
      <t>ジッセキ</t>
    </rPh>
    <rPh sb="14" eb="15">
      <t>ガク</t>
    </rPh>
    <rPh sb="18" eb="19">
      <t>ゲツ</t>
    </rPh>
    <rPh sb="19" eb="20">
      <t>ブン</t>
    </rPh>
    <phoneticPr fontId="1"/>
  </si>
  <si>
    <t>㉝㉜のうち、定期昇給相当分</t>
    <phoneticPr fontId="1"/>
  </si>
  <si>
    <t>㉞㉜のうち、ベア等実施分（㉜－㉝）</t>
    <rPh sb="8" eb="9">
      <t>トウ</t>
    </rPh>
    <rPh sb="9" eb="11">
      <t>ジッシ</t>
    </rPh>
    <rPh sb="11" eb="12">
      <t>ブン</t>
    </rPh>
    <phoneticPr fontId="1"/>
  </si>
  <si>
    <t>㉟ベア等による賃金増率（㉞÷㉚）</t>
    <rPh sb="3" eb="4">
      <t>トウ</t>
    </rPh>
    <rPh sb="7" eb="9">
      <t>チンギン</t>
    </rPh>
    <rPh sb="9" eb="10">
      <t>ゾウ</t>
    </rPh>
    <rPh sb="10" eb="11">
      <t>リツ</t>
    </rPh>
    <phoneticPr fontId="1"/>
  </si>
  <si>
    <t>Ⅶ．その他の対象職種の基本給等に係る事項</t>
    <rPh sb="4" eb="5">
      <t>タ</t>
    </rPh>
    <rPh sb="6" eb="8">
      <t>タイショウ</t>
    </rPh>
    <rPh sb="8" eb="10">
      <t>ショクシュ</t>
    </rPh>
    <rPh sb="16" eb="17">
      <t>カカ</t>
    </rPh>
    <rPh sb="18" eb="20">
      <t>ジコウ</t>
    </rPh>
    <phoneticPr fontId="1"/>
  </si>
  <si>
    <t>㊱その他の対象職種の常勤換算数（賃金改善実施期間（①）の開始月時点）</t>
    <rPh sb="3" eb="4">
      <t>タ</t>
    </rPh>
    <rPh sb="5" eb="7">
      <t>タイショウ</t>
    </rPh>
    <rPh sb="7" eb="9">
      <t>ショクシュ</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</si>
  <si>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㊲賃金改善しなかった場合の対象職員の基本給等総額（初回届出時点の賃金改善実施期間（①）の開始月時点）</t>
    <rPh sb="10" eb="12">
      <t>バアイ</t>
    </rPh>
    <rPh sb="25" eb="31">
      <t>ショカイトドケデジテン</t>
    </rPh>
    <rPh sb="47" eb="49">
      <t>ジテン</t>
    </rPh>
    <phoneticPr fontId="1"/>
  </si>
  <si>
    <t>㊳賃金改善した後の対象職員の基本給等総額（賃金改善実施期間（①）の開始月時点）</t>
    <phoneticPr fontId="1"/>
  </si>
  <si>
    <t>㊴基本給等に係る賃金改善実績額（１ヶ月分）（㊳－㊲）</t>
    <rPh sb="1" eb="4">
      <t>キホンキュウ</t>
    </rPh>
    <rPh sb="4" eb="5">
      <t>トウ</t>
    </rPh>
    <rPh sb="6" eb="7">
      <t>カカ</t>
    </rPh>
    <rPh sb="8" eb="10">
      <t>チンギン</t>
    </rPh>
    <rPh sb="10" eb="12">
      <t>カイゼン</t>
    </rPh>
    <rPh sb="12" eb="14">
      <t>ジッセキ</t>
    </rPh>
    <rPh sb="14" eb="15">
      <t>ガク</t>
    </rPh>
    <rPh sb="18" eb="19">
      <t>ゲツ</t>
    </rPh>
    <rPh sb="19" eb="20">
      <t>ブン</t>
    </rPh>
    <phoneticPr fontId="1"/>
  </si>
  <si>
    <t>㊵㊴のうち、定期昇給相当分</t>
    <phoneticPr fontId="1"/>
  </si>
  <si>
    <t>㊶㊴のうち、ベア等実施分（㊴－㊵）</t>
    <rPh sb="8" eb="9">
      <t>トウ</t>
    </rPh>
    <rPh sb="9" eb="11">
      <t>ジッシ</t>
    </rPh>
    <rPh sb="11" eb="12">
      <t>ブン</t>
    </rPh>
    <phoneticPr fontId="1"/>
  </si>
  <si>
    <t>㊷ベア等による賃金増率（㊶÷㊲）</t>
    <rPh sb="3" eb="4">
      <t>トウ</t>
    </rPh>
    <rPh sb="7" eb="9">
      <t>チンギン</t>
    </rPh>
    <rPh sb="9" eb="10">
      <t>ゾウ</t>
    </rPh>
    <rPh sb="10" eb="11">
      <t>リツ</t>
    </rPh>
    <phoneticPr fontId="1"/>
  </si>
  <si>
    <t>Ⅷ．事務職員の基本給等に係る事項</t>
    <rPh sb="2" eb="4">
      <t>ジム</t>
    </rPh>
    <rPh sb="4" eb="6">
      <t>ショクイン</t>
    </rPh>
    <rPh sb="12" eb="13">
      <t>カカ</t>
    </rPh>
    <rPh sb="14" eb="16">
      <t>ジコウ</t>
    </rPh>
    <phoneticPr fontId="1"/>
  </si>
  <si>
    <t>㊸職員の常勤換算数（賃金改善実施期間（②）の開始月時点）</t>
    <rPh sb="1" eb="3">
      <t>ショクイン</t>
    </rPh>
    <rPh sb="4" eb="6">
      <t>ジョウキン</t>
    </rPh>
    <rPh sb="6" eb="8">
      <t>カンザン</t>
    </rPh>
    <rPh sb="8" eb="9">
      <t>スウ</t>
    </rPh>
    <rPh sb="10" eb="12">
      <t>チンギン</t>
    </rPh>
    <rPh sb="12" eb="14">
      <t>カイゼン</t>
    </rPh>
    <rPh sb="14" eb="16">
      <t>ジッシ</t>
    </rPh>
    <rPh sb="16" eb="18">
      <t>キカン</t>
    </rPh>
    <rPh sb="22" eb="24">
      <t>カイシ</t>
    </rPh>
    <rPh sb="24" eb="25">
      <t>ツキ</t>
    </rPh>
    <rPh sb="25" eb="27">
      <t>ジテン</t>
    </rPh>
    <phoneticPr fontId="1"/>
  </si>
  <si>
    <t>㊹賃金改善しなかった場合の職員の基本給等総額（初回届出時点の賃金改善実施期間（②）の開始月）</t>
    <rPh sb="10" eb="12">
      <t>バアイ</t>
    </rPh>
    <rPh sb="23" eb="29">
      <t>ショカイトドケデジテン</t>
    </rPh>
    <phoneticPr fontId="1"/>
  </si>
  <si>
    <t>㊺賃金改善した後の職員の基本給等総額（賃金改善実施期間（②）の開始月）</t>
    <rPh sb="7" eb="8">
      <t>アト</t>
    </rPh>
    <phoneticPr fontId="1"/>
  </si>
  <si>
    <t>㊻基本給等に係る賃金改善実績額（１ヶ月分）（㊺－㊹）</t>
    <rPh sb="1" eb="4">
      <t>キホンキュウ</t>
    </rPh>
    <rPh sb="4" eb="5">
      <t>トウ</t>
    </rPh>
    <rPh sb="6" eb="7">
      <t>カカ</t>
    </rPh>
    <rPh sb="8" eb="10">
      <t>チンギン</t>
    </rPh>
    <rPh sb="10" eb="12">
      <t>カイゼン</t>
    </rPh>
    <rPh sb="12" eb="14">
      <t>ジッセキ</t>
    </rPh>
    <rPh sb="14" eb="15">
      <t>ガク</t>
    </rPh>
    <rPh sb="18" eb="19">
      <t>ゲツ</t>
    </rPh>
    <rPh sb="19" eb="20">
      <t>ブン</t>
    </rPh>
    <phoneticPr fontId="1"/>
  </si>
  <si>
    <t>㊼㊻のうち、定期昇給相当分</t>
    <phoneticPr fontId="1"/>
  </si>
  <si>
    <t>㊽㊻のうち、ベア等実施分（㊻－㊼）</t>
    <rPh sb="8" eb="9">
      <t>トウ</t>
    </rPh>
    <rPh sb="9" eb="11">
      <t>ジッシ</t>
    </rPh>
    <rPh sb="11" eb="12">
      <t>ブン</t>
    </rPh>
    <phoneticPr fontId="1"/>
  </si>
  <si>
    <t>㊾ベア等による賃金増率（㊽÷㊹）</t>
    <rPh sb="3" eb="4">
      <t>トウ</t>
    </rPh>
    <rPh sb="7" eb="9">
      <t>チンギン</t>
    </rPh>
    <rPh sb="9" eb="10">
      <t>ゾウ</t>
    </rPh>
    <rPh sb="10" eb="11">
      <t>リツ</t>
    </rPh>
    <phoneticPr fontId="1"/>
  </si>
  <si>
    <t>新規届出</t>
  </si>
  <si>
    <t>0123456</t>
    <phoneticPr fontId="1"/>
  </si>
  <si>
    <t>▲▲訪問看護ステーション</t>
    <rPh sb="2" eb="4">
      <t>ホウモン</t>
    </rPh>
    <rPh sb="4" eb="6">
      <t>カンゴ</t>
    </rPh>
    <phoneticPr fontId="1"/>
  </si>
  <si>
    <t>Ⅳ．対象職員（全体）の基本給等（基本給又は決まって毎月支払われる手当）に係る事項</t>
    <rPh sb="2" eb="4">
      <t>タイショウ</t>
    </rPh>
    <rPh sb="4" eb="6">
      <t>ショクイン</t>
    </rPh>
    <rPh sb="7" eb="9">
      <t>ゼンタイ</t>
    </rPh>
    <rPh sb="11" eb="14">
      <t>キホンキュウ</t>
    </rPh>
    <rPh sb="14" eb="15">
      <t>トウ</t>
    </rPh>
    <phoneticPr fontId="1"/>
  </si>
  <si>
    <t>●●　●●</t>
    <phoneticPr fontId="1"/>
  </si>
  <si>
    <t>給与表を見直し、基本給を引き上げた。</t>
    <rPh sb="0" eb="2">
      <t>キュウヨ</t>
    </rPh>
    <rPh sb="2" eb="3">
      <t>ヒョウ</t>
    </rPh>
    <rPh sb="4" eb="6">
      <t>ミナオ</t>
    </rPh>
    <rPh sb="8" eb="10">
      <t>キホン</t>
    </rPh>
    <rPh sb="10" eb="11">
      <t>キュウ</t>
    </rPh>
    <rPh sb="12" eb="13">
      <t>ヒ</t>
    </rPh>
    <rPh sb="14" eb="15">
      <t>ア</t>
    </rPh>
    <phoneticPr fontId="1"/>
  </si>
  <si>
    <t>年度更新及び区分変更等によりベースアップ評価料の賃金改善計画書を再度届出する場合、「賃金改善しなかった場合の</t>
    <rPh sb="51" eb="53">
      <t>バアイ</t>
    </rPh>
    <phoneticPr fontId="1"/>
  </si>
  <si>
    <t>Ⅴ．事務職員の基本給等に係る事項</t>
    <rPh sb="2" eb="4">
      <t>ジム</t>
    </rPh>
    <rPh sb="4" eb="6">
      <t>ショクイン</t>
    </rPh>
    <rPh sb="12" eb="13">
      <t>カカ</t>
    </rPh>
    <rPh sb="14" eb="16">
      <t>ジコウ</t>
    </rPh>
    <phoneticPr fontId="1"/>
  </si>
  <si>
    <t>Ⅵ．賃金引上げを行う方法</t>
    <rPh sb="2" eb="4">
      <t>チンギン</t>
    </rPh>
    <rPh sb="4" eb="6">
      <t>ヒキア</t>
    </rPh>
    <rPh sb="8" eb="9">
      <t>オコナ</t>
    </rPh>
    <rPh sb="10" eb="12">
      <t>ホウホウ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</si>
</sst>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Red]\-#,##0.0"/>
    <numFmt numFmtId="177" formatCode="0.0"/>
    <numFmt numFmtId="178" formatCode="0_);[Red]\(0\)"/>
    <numFmt numFmtId="179" formatCode="0.0%"/>
    <numFmt numFmtId="180" formatCode="0_ "/>
    <numFmt numFmtId="181" formatCode="#,##0&quot;円&quot;"/>
    <numFmt numFmtId="182" formatCode="#,##0&quot;回&quot;"/>
    <numFmt numFmtId="183" formatCode="#,##0&quot;人&quot;"/>
    <numFmt numFmtId="184" formatCode="#,##0_ "/>
  </numFmts>
  <fonts count="45">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4"/>
      <name val="ＭＳ Ｐゴシック"/>
      <family val="3"/>
    </font>
    <font>
      <sz val="11"/>
      <name val="ＭＳ ゴシック"/>
      <family val="3"/>
    </font>
    <font>
      <sz val="14"/>
      <color rgb="FFFF0000"/>
      <name val="ＭＳ Ｐゴシック"/>
      <family val="3"/>
      <charset val="128"/>
    </font>
    <font>
      <sz val="14"/>
      <color rgb="FFFF0000"/>
      <name val="ＭＳ Ｐゴシック"/>
      <family val="3"/>
    </font>
    <font>
      <sz val="9"/>
      <name val="ＭＳ ゴシック"/>
      <family val="3"/>
      <charset val="128"/>
    </font>
    <font>
      <sz val="18"/>
      <name val="ＭＳ ゴシック"/>
      <family val="3"/>
      <charset val="128"/>
    </font>
    <font>
      <sz val="10"/>
      <name val="ＭＳ ゴシック"/>
      <family val="3"/>
      <charset val="128"/>
    </font>
    <font>
      <sz val="14"/>
      <color theme="0"/>
      <name val="ＭＳ Ｐゴシック"/>
      <family val="3"/>
      <charset val="128"/>
    </font>
    <font>
      <b/>
      <sz val="12"/>
      <color theme="0"/>
      <name val="ＭＳ Ｐゴシック"/>
      <family val="3"/>
      <charset val="128"/>
    </font>
    <font>
      <sz val="14"/>
      <color theme="1"/>
      <name val="ＭＳ Ｐゴシック"/>
      <family val="3"/>
      <charset val="128"/>
    </font>
    <font>
      <sz val="10"/>
      <name val="ＭＳ Ｐゴシック"/>
      <family val="3"/>
      <charset val="128"/>
    </font>
    <font>
      <b/>
      <sz val="10.5"/>
      <name val="ＭＳ Ｐゴシック"/>
      <family val="3"/>
      <charset val="128"/>
    </font>
    <font>
      <sz val="10.5"/>
      <name val="ＭＳ Ｐゴシック"/>
      <family val="3"/>
      <charset val="128"/>
    </font>
    <font>
      <u/>
      <sz val="14"/>
      <name val="ＭＳ Ｐゴシック"/>
      <family val="3"/>
      <charset val="128"/>
    </font>
    <font>
      <b/>
      <sz val="14"/>
      <name val="ＭＳ Ｐゴシック"/>
      <family val="3"/>
      <charset val="128"/>
    </font>
    <font>
      <sz val="11"/>
      <color rgb="FFFF0000"/>
      <name val="ＭＳ ゴシック"/>
      <family val="3"/>
      <charset val="128"/>
    </font>
    <font>
      <sz val="9"/>
      <color rgb="FFFF0000"/>
      <name val="ＭＳ Ｐゴシック"/>
      <family val="3"/>
      <charset val="128"/>
    </font>
    <font>
      <b/>
      <sz val="9"/>
      <color indexed="81"/>
      <name val="MS P ゴシック"/>
      <family val="3"/>
      <charset val="128"/>
    </font>
    <font>
      <sz val="9"/>
      <name val="ＭＳ ゴシック"/>
      <family val="3"/>
    </font>
    <font>
      <strike/>
      <sz val="9"/>
      <color rgb="FFFF0000"/>
      <name val="ＭＳ ゴシック"/>
      <family val="3"/>
      <charset val="128"/>
    </font>
    <font>
      <strike/>
      <sz val="11"/>
      <color rgb="FFFF0000"/>
      <name val="ＭＳ ゴシック"/>
      <family val="3"/>
      <charset val="128"/>
    </font>
    <font>
      <strike/>
      <sz val="9"/>
      <color rgb="FFFF0000"/>
      <name val="ＭＳ ゴシック"/>
      <family val="3"/>
    </font>
    <font>
      <b/>
      <strike/>
      <sz val="11"/>
      <color rgb="FFFF0000"/>
      <name val="ＭＳ ゴシック"/>
      <family val="3"/>
    </font>
    <font>
      <b/>
      <strike/>
      <sz val="11"/>
      <color rgb="FFFF0000"/>
      <name val="ＭＳ ゴシック"/>
      <family val="3"/>
      <charset val="128"/>
    </font>
    <font>
      <b/>
      <sz val="10"/>
      <name val="ＭＳ ゴシック"/>
      <family val="3"/>
      <charset val="128"/>
    </font>
    <font>
      <sz val="8"/>
      <name val="ＭＳ ゴシック"/>
      <family val="3"/>
      <charset val="128"/>
    </font>
    <font>
      <u/>
      <sz val="9"/>
      <name val="ＭＳ ゴシック"/>
      <family val="3"/>
    </font>
    <font>
      <u/>
      <sz val="9"/>
      <name val="ＭＳ ゴシック"/>
      <family val="3"/>
      <charset val="128"/>
    </font>
    <font>
      <b/>
      <u/>
      <sz val="9"/>
      <name val="ＭＳ ゴシック"/>
      <family val="3"/>
      <charset val="128"/>
    </font>
    <font>
      <b/>
      <sz val="11"/>
      <name val="ＭＳ ゴシック"/>
      <family val="3"/>
    </font>
    <font>
      <b/>
      <sz val="9"/>
      <name val="ＭＳ ゴシック"/>
      <family val="3"/>
      <charset val="128"/>
    </font>
    <font>
      <strike/>
      <sz val="11"/>
      <name val="ＭＳ ゴシック"/>
      <family val="3"/>
      <charset val="128"/>
    </font>
    <font>
      <b/>
      <strike/>
      <sz val="11"/>
      <name val="ＭＳ ゴシック"/>
      <family val="3"/>
      <charset val="128"/>
    </font>
    <font>
      <sz val="9"/>
      <color indexed="81"/>
      <name val="MS P ゴシック"/>
      <family val="3"/>
      <charset val="128"/>
    </font>
  </fonts>
  <fills count="12">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rgb="FFFFFFCC"/>
        <bgColor indexed="64"/>
      </patternFill>
    </fill>
    <fill>
      <patternFill patternType="solid">
        <fgColor theme="3"/>
        <bgColor indexed="64"/>
      </patternFill>
    </fill>
    <fill>
      <patternFill patternType="solid">
        <fgColor rgb="FFFF0000"/>
        <bgColor indexed="64"/>
      </patternFill>
    </fill>
    <fill>
      <patternFill patternType="solid">
        <fgColor rgb="FFFFFF00"/>
        <bgColor indexed="64"/>
      </patternFill>
    </fill>
    <fill>
      <patternFill patternType="solid">
        <fgColor theme="2"/>
        <bgColor indexed="64"/>
      </patternFill>
    </fill>
    <fill>
      <patternFill patternType="solid">
        <fgColor rgb="FFFFC000"/>
        <bgColor indexed="64"/>
      </patternFill>
    </fill>
  </fills>
  <borders count="60">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style="medium">
        <color indexed="64"/>
      </bottom>
      <diagonal/>
    </border>
  </borders>
  <cellStyleXfs count="5">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564">
    <xf numFmtId="0" fontId="0" fillId="0" borderId="0" xfId="0">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10" xfId="0" applyFont="1" applyFill="1" applyBorder="1">
      <alignment vertical="center"/>
    </xf>
    <xf numFmtId="0" fontId="2" fillId="2" borderId="11" xfId="0" applyFont="1" applyFill="1" applyBorder="1">
      <alignment vertical="center"/>
    </xf>
    <xf numFmtId="0" fontId="2" fillId="2" borderId="24" xfId="0" applyFont="1" applyFill="1" applyBorder="1">
      <alignment vertical="center"/>
    </xf>
    <xf numFmtId="0" fontId="2" fillId="2" borderId="0" xfId="0" applyFont="1" applyFill="1" applyAlignment="1">
      <alignment horizontal="center" vertical="center"/>
    </xf>
    <xf numFmtId="0" fontId="2" fillId="2" borderId="25" xfId="0" applyFont="1" applyFill="1" applyBorder="1">
      <alignment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lef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30"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9" fillId="3" borderId="0" xfId="1" applyFont="1" applyFill="1" applyAlignment="1">
      <alignment horizontal="left" vertical="center"/>
    </xf>
    <xf numFmtId="0" fontId="9" fillId="0" borderId="0" xfId="1" applyFont="1" applyAlignment="1">
      <alignment horizontal="left" vertical="center"/>
    </xf>
    <xf numFmtId="0" fontId="2" fillId="2" borderId="7" xfId="0" applyFont="1" applyFill="1" applyBorder="1">
      <alignment vertical="center"/>
    </xf>
    <xf numFmtId="0" fontId="2" fillId="2" borderId="19" xfId="0" applyFont="1" applyFill="1" applyBorder="1">
      <alignment vertical="center"/>
    </xf>
    <xf numFmtId="0" fontId="2" fillId="2" borderId="17" xfId="0" applyFont="1" applyFill="1" applyBorder="1">
      <alignment vertical="center"/>
    </xf>
    <xf numFmtId="0" fontId="2" fillId="2" borderId="33" xfId="0" applyFont="1" applyFill="1" applyBorder="1">
      <alignment vertical="center"/>
    </xf>
    <xf numFmtId="0" fontId="6" fillId="0" borderId="0" xfId="1" applyFont="1" applyAlignment="1">
      <alignment horizontal="left" vertical="center"/>
    </xf>
    <xf numFmtId="0" fontId="9" fillId="0" borderId="0" xfId="1" applyFont="1" applyAlignment="1">
      <alignment horizontal="center" vertical="center"/>
    </xf>
    <xf numFmtId="0" fontId="2" fillId="2" borderId="0" xfId="0" applyFont="1" applyFill="1" applyAlignment="1">
      <alignment vertical="top" wrapText="1"/>
    </xf>
    <xf numFmtId="0" fontId="2" fillId="2" borderId="0" xfId="0" applyFont="1" applyFill="1" applyAlignment="1">
      <alignment vertical="top"/>
    </xf>
    <xf numFmtId="0" fontId="11" fillId="0" borderId="0" xfId="1" applyFont="1" applyAlignment="1">
      <alignment horizontal="center" vertical="center"/>
    </xf>
    <xf numFmtId="0" fontId="11" fillId="0" borderId="0" xfId="1" applyFont="1">
      <alignment vertical="center"/>
    </xf>
    <xf numFmtId="0" fontId="12" fillId="2" borderId="0" xfId="0" applyFont="1" applyFill="1">
      <alignment vertical="center"/>
    </xf>
    <xf numFmtId="0" fontId="2" fillId="2" borderId="15" xfId="0" applyFont="1" applyFill="1" applyBorder="1" applyAlignment="1">
      <alignment horizontal="left" vertical="center"/>
    </xf>
    <xf numFmtId="0" fontId="2" fillId="2" borderId="33" xfId="0" applyFont="1" applyFill="1" applyBorder="1" applyAlignment="1">
      <alignment horizontal="left" vertical="center"/>
    </xf>
    <xf numFmtId="0" fontId="2" fillId="2" borderId="7" xfId="0" applyFont="1" applyFill="1" applyBorder="1" applyAlignment="1">
      <alignment horizontal="left" vertical="center"/>
    </xf>
    <xf numFmtId="0" fontId="2" fillId="0" borderId="7" xfId="0" applyFont="1" applyBorder="1">
      <alignment vertical="center"/>
    </xf>
    <xf numFmtId="0" fontId="2" fillId="2" borderId="36" xfId="0" applyFont="1" applyFill="1" applyBorder="1">
      <alignment vertical="center"/>
    </xf>
    <xf numFmtId="0" fontId="2" fillId="2" borderId="37" xfId="0" applyFont="1" applyFill="1" applyBorder="1" applyAlignment="1">
      <alignment horizontal="left" vertical="center"/>
    </xf>
    <xf numFmtId="0" fontId="2" fillId="0" borderId="5" xfId="0" applyFont="1" applyBorder="1">
      <alignment vertical="center"/>
    </xf>
    <xf numFmtId="0" fontId="2" fillId="2" borderId="5" xfId="0" applyFont="1" applyFill="1" applyBorder="1" applyAlignment="1">
      <alignment horizontal="left" vertical="center"/>
    </xf>
    <xf numFmtId="0" fontId="10" fillId="0" borderId="0" xfId="1" applyFont="1">
      <alignment vertical="center"/>
    </xf>
    <xf numFmtId="0" fontId="4" fillId="0" borderId="0" xfId="1" applyAlignment="1">
      <alignment horizontal="center" vertical="center"/>
    </xf>
    <xf numFmtId="0" fontId="3" fillId="6" borderId="0" xfId="0" applyFont="1" applyFill="1">
      <alignment vertical="center"/>
    </xf>
    <xf numFmtId="0" fontId="2" fillId="6" borderId="0" xfId="0" applyFont="1" applyFill="1">
      <alignment vertical="center"/>
    </xf>
    <xf numFmtId="0" fontId="2" fillId="6" borderId="7" xfId="0" applyFont="1" applyFill="1" applyBorder="1">
      <alignment vertical="center"/>
    </xf>
    <xf numFmtId="0" fontId="2" fillId="6" borderId="3" xfId="0" applyFont="1" applyFill="1" applyBorder="1">
      <alignment vertical="center"/>
    </xf>
    <xf numFmtId="0" fontId="2" fillId="6" borderId="23" xfId="0" applyFont="1" applyFill="1" applyBorder="1">
      <alignment vertical="center"/>
    </xf>
    <xf numFmtId="0" fontId="2" fillId="6" borderId="5" xfId="0" applyFont="1" applyFill="1" applyBorder="1">
      <alignment vertical="center"/>
    </xf>
    <xf numFmtId="0" fontId="2" fillId="6" borderId="21" xfId="0" applyFont="1" applyFill="1" applyBorder="1">
      <alignment vertical="center"/>
    </xf>
    <xf numFmtId="0" fontId="6" fillId="0" borderId="0" xfId="1" applyFont="1">
      <alignment vertical="center"/>
    </xf>
    <xf numFmtId="0" fontId="6" fillId="0" borderId="1" xfId="1" applyFont="1" applyBorder="1">
      <alignment vertical="center"/>
    </xf>
    <xf numFmtId="0" fontId="2" fillId="0" borderId="3" xfId="0" applyFont="1" applyBorder="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2" fillId="2" borderId="32" xfId="0" applyFont="1" applyFill="1" applyBorder="1">
      <alignment vertical="center"/>
    </xf>
    <xf numFmtId="0" fontId="2" fillId="0" borderId="19" xfId="0" applyFont="1" applyBorder="1" applyAlignment="1">
      <alignment horizontal="center" vertical="center"/>
    </xf>
    <xf numFmtId="0" fontId="3" fillId="6" borderId="7" xfId="0" applyFont="1" applyFill="1" applyBorder="1" applyAlignment="1">
      <alignment horizontal="center" vertical="center"/>
    </xf>
    <xf numFmtId="0" fontId="3" fillId="6" borderId="3" xfId="0" applyFont="1" applyFill="1" applyBorder="1" applyAlignment="1">
      <alignment horizontal="center" vertical="center"/>
    </xf>
    <xf numFmtId="0" fontId="2" fillId="6" borderId="19" xfId="0" applyFont="1" applyFill="1" applyBorder="1" applyAlignment="1">
      <alignment horizontal="center" vertical="center"/>
    </xf>
    <xf numFmtId="0" fontId="2" fillId="2" borderId="41" xfId="0" applyFont="1" applyFill="1" applyBorder="1">
      <alignment vertical="center"/>
    </xf>
    <xf numFmtId="0" fontId="2" fillId="2" borderId="45" xfId="0" applyFont="1" applyFill="1" applyBorder="1">
      <alignment vertical="center"/>
    </xf>
    <xf numFmtId="0" fontId="2" fillId="2" borderId="46" xfId="0" applyFont="1" applyFill="1" applyBorder="1">
      <alignment vertical="center"/>
    </xf>
    <xf numFmtId="0" fontId="2" fillId="6" borderId="15" xfId="0" applyFont="1" applyFill="1" applyBorder="1">
      <alignment vertical="center"/>
    </xf>
    <xf numFmtId="0" fontId="2" fillId="6" borderId="17" xfId="0" applyFont="1" applyFill="1" applyBorder="1">
      <alignment vertical="center"/>
    </xf>
    <xf numFmtId="0" fontId="2" fillId="6" borderId="33" xfId="0" applyFont="1" applyFill="1" applyBorder="1">
      <alignment vertical="center"/>
    </xf>
    <xf numFmtId="0" fontId="2" fillId="6" borderId="46" xfId="0" applyFont="1" applyFill="1" applyBorder="1">
      <alignment vertical="center"/>
    </xf>
    <xf numFmtId="0" fontId="9" fillId="4" borderId="0" xfId="1" applyFont="1" applyFill="1" applyAlignment="1">
      <alignment horizontal="center" vertical="center"/>
    </xf>
    <xf numFmtId="0" fontId="2" fillId="2" borderId="0" xfId="0" applyFont="1" applyFill="1" applyBorder="1" applyAlignment="1">
      <alignment horizontal="center" vertical="center"/>
    </xf>
    <xf numFmtId="0" fontId="2" fillId="0" borderId="0" xfId="0" applyFont="1" applyFill="1">
      <alignment vertical="center"/>
    </xf>
    <xf numFmtId="0" fontId="2" fillId="0" borderId="0" xfId="0" applyFont="1" applyFill="1" applyBorder="1" applyAlignment="1">
      <alignment horizontal="center" vertical="center"/>
    </xf>
    <xf numFmtId="0" fontId="14" fillId="0" borderId="0" xfId="1" applyFont="1" applyAlignment="1">
      <alignment vertical="center"/>
    </xf>
    <xf numFmtId="0" fontId="13" fillId="0" borderId="0" xfId="1" applyFont="1" applyAlignment="1">
      <alignment vertical="center"/>
    </xf>
    <xf numFmtId="0" fontId="3" fillId="0" borderId="0" xfId="0" applyFont="1" applyAlignment="1">
      <alignment horizontal="center" vertical="center"/>
    </xf>
    <xf numFmtId="0" fontId="3" fillId="0" borderId="0" xfId="0" applyFont="1" applyAlignment="1">
      <alignment vertical="center"/>
    </xf>
    <xf numFmtId="0" fontId="2" fillId="6" borderId="20" xfId="0" applyFont="1" applyFill="1" applyBorder="1">
      <alignment vertical="center"/>
    </xf>
    <xf numFmtId="0" fontId="2" fillId="6" borderId="29" xfId="0" applyFont="1" applyFill="1" applyBorder="1">
      <alignment vertical="center"/>
    </xf>
    <xf numFmtId="0" fontId="2" fillId="6" borderId="1" xfId="0" applyFont="1" applyFill="1" applyBorder="1">
      <alignment vertical="center"/>
    </xf>
    <xf numFmtId="0" fontId="2" fillId="6" borderId="37" xfId="0" applyFont="1" applyFill="1" applyBorder="1">
      <alignment vertical="center"/>
    </xf>
    <xf numFmtId="0" fontId="2" fillId="6" borderId="47" xfId="0" applyFont="1" applyFill="1" applyBorder="1">
      <alignment vertical="center"/>
    </xf>
    <xf numFmtId="0" fontId="2" fillId="6" borderId="48" xfId="0" applyFont="1" applyFill="1" applyBorder="1">
      <alignment vertical="center"/>
    </xf>
    <xf numFmtId="0" fontId="2" fillId="0" borderId="0" xfId="0" applyFont="1" applyFill="1" applyBorder="1">
      <alignment vertical="center"/>
    </xf>
    <xf numFmtId="0" fontId="2" fillId="6" borderId="18" xfId="0" applyFont="1" applyFill="1" applyBorder="1">
      <alignment vertical="center"/>
    </xf>
    <xf numFmtId="0" fontId="15" fillId="2" borderId="0" xfId="0" applyFont="1" applyFill="1" applyAlignment="1">
      <alignment vertical="center"/>
    </xf>
    <xf numFmtId="0" fontId="2" fillId="0" borderId="5" xfId="0" applyFont="1" applyFill="1" applyBorder="1" applyAlignment="1">
      <alignment vertical="center" shrinkToFit="1"/>
    </xf>
    <xf numFmtId="0" fontId="2" fillId="2" borderId="3" xfId="0" applyFont="1" applyFill="1" applyBorder="1" applyAlignment="1">
      <alignment horizontal="left" vertical="center"/>
    </xf>
    <xf numFmtId="0" fontId="2" fillId="0" borderId="3" xfId="0" applyFont="1" applyFill="1" applyBorder="1" applyAlignment="1">
      <alignment vertical="center" shrinkToFit="1"/>
    </xf>
    <xf numFmtId="0" fontId="15" fillId="2" borderId="17" xfId="0" applyFont="1" applyFill="1" applyBorder="1" applyAlignment="1">
      <alignment horizontal="left" vertical="center"/>
    </xf>
    <xf numFmtId="0" fontId="16" fillId="0" borderId="5" xfId="0" applyFont="1" applyFill="1" applyBorder="1" applyAlignment="1">
      <alignment horizontal="center" vertical="center" shrinkToFit="1"/>
    </xf>
    <xf numFmtId="0" fontId="2" fillId="0" borderId="3" xfId="0" applyFont="1" applyFill="1" applyBorder="1">
      <alignment vertical="center"/>
    </xf>
    <xf numFmtId="0" fontId="2" fillId="6" borderId="23" xfId="0" applyFont="1" applyFill="1" applyBorder="1" applyAlignment="1">
      <alignment horizontal="center" vertical="center"/>
    </xf>
    <xf numFmtId="0" fontId="9" fillId="0" borderId="0" xfId="1" applyFont="1" applyFill="1">
      <alignment vertical="center"/>
    </xf>
    <xf numFmtId="0" fontId="9" fillId="0" borderId="0" xfId="1" applyFont="1" applyFill="1" applyAlignment="1">
      <alignment horizontal="left" vertical="center"/>
    </xf>
    <xf numFmtId="0" fontId="9" fillId="0" borderId="0" xfId="1" applyFont="1" applyFill="1" applyAlignment="1">
      <alignment horizontal="center" vertical="center"/>
    </xf>
    <xf numFmtId="0" fontId="2" fillId="0" borderId="1" xfId="0" applyFont="1" applyBorder="1">
      <alignment vertical="center"/>
    </xf>
    <xf numFmtId="0" fontId="16" fillId="0" borderId="3" xfId="0" applyFont="1" applyFill="1" applyBorder="1" applyAlignment="1">
      <alignment horizontal="center" vertical="center" shrinkToFit="1"/>
    </xf>
    <xf numFmtId="0" fontId="2" fillId="0" borderId="5" xfId="0" applyFont="1" applyFill="1" applyBorder="1" applyAlignment="1">
      <alignment vertical="center"/>
    </xf>
    <xf numFmtId="0" fontId="10" fillId="0" borderId="0" xfId="1" applyFont="1" applyAlignment="1">
      <alignment vertical="center"/>
    </xf>
    <xf numFmtId="0" fontId="9" fillId="2" borderId="0" xfId="1" applyFont="1" applyFill="1" applyAlignment="1">
      <alignment horizontal="left" vertical="center"/>
    </xf>
    <xf numFmtId="0" fontId="9" fillId="0" borderId="0" xfId="1" applyFont="1" applyAlignment="1">
      <alignment horizontal="center" vertical="center"/>
    </xf>
    <xf numFmtId="0" fontId="9" fillId="0" borderId="0" xfId="1" applyFont="1" applyAlignment="1">
      <alignment vertical="center"/>
    </xf>
    <xf numFmtId="38" fontId="4" fillId="0" borderId="0" xfId="1" applyNumberFormat="1">
      <alignment vertical="center"/>
    </xf>
    <xf numFmtId="0" fontId="9" fillId="0" borderId="0" xfId="1" applyFont="1" applyFill="1" applyBorder="1">
      <alignment vertical="center"/>
    </xf>
    <xf numFmtId="0" fontId="9" fillId="0" borderId="0" xfId="0" applyFont="1" applyFill="1" applyBorder="1" applyAlignment="1">
      <alignment vertical="center"/>
    </xf>
    <xf numFmtId="0" fontId="9" fillId="0" borderId="0" xfId="1" applyFont="1" applyBorder="1">
      <alignment vertical="center"/>
    </xf>
    <xf numFmtId="0" fontId="9" fillId="0" borderId="0" xfId="1" applyFont="1" applyAlignment="1">
      <alignment vertical="center" wrapText="1"/>
    </xf>
    <xf numFmtId="0" fontId="9" fillId="0" borderId="0" xfId="1" applyFont="1" applyAlignment="1">
      <alignment horizontal="left" vertical="center" wrapText="1"/>
    </xf>
    <xf numFmtId="176" fontId="11" fillId="0" borderId="0" xfId="2" applyNumberFormat="1" applyFont="1" applyFill="1" applyBorder="1" applyAlignment="1">
      <alignment horizontal="center" vertical="center"/>
    </xf>
    <xf numFmtId="49" fontId="9" fillId="0" borderId="0" xfId="1" applyNumberFormat="1" applyFont="1" applyFill="1" applyAlignment="1">
      <alignment horizontal="center" vertical="center"/>
    </xf>
    <xf numFmtId="183" fontId="9" fillId="0" borderId="0" xfId="0" applyNumberFormat="1" applyFont="1" applyFill="1" applyBorder="1" applyAlignment="1">
      <alignment horizontal="center" vertical="center" wrapText="1"/>
    </xf>
    <xf numFmtId="0" fontId="17" fillId="2" borderId="5" xfId="0" applyFont="1" applyFill="1" applyBorder="1" applyAlignment="1">
      <alignment vertical="center"/>
    </xf>
    <xf numFmtId="0" fontId="2" fillId="0" borderId="0" xfId="0" applyFont="1" applyAlignment="1">
      <alignment vertical="top" wrapText="1"/>
    </xf>
    <xf numFmtId="0" fontId="4" fillId="8" borderId="0" xfId="1" applyFill="1">
      <alignment vertical="center"/>
    </xf>
    <xf numFmtId="0" fontId="9" fillId="0" borderId="0" xfId="1" applyFont="1" applyAlignment="1">
      <alignment horizontal="left" vertical="center"/>
    </xf>
    <xf numFmtId="0" fontId="9" fillId="0" borderId="0" xfId="1" applyFont="1" applyAlignment="1">
      <alignment horizontal="center" vertical="center"/>
    </xf>
    <xf numFmtId="0" fontId="9" fillId="0" borderId="0" xfId="1" applyFont="1" applyFill="1" applyBorder="1" applyAlignment="1">
      <alignment horizontal="center" vertical="center"/>
    </xf>
    <xf numFmtId="0" fontId="2" fillId="0" borderId="0" xfId="0" applyFont="1" applyAlignment="1">
      <alignment horizontal="center" vertical="top" wrapText="1"/>
    </xf>
    <xf numFmtId="0" fontId="2" fillId="2" borderId="0" xfId="0" applyFont="1" applyFill="1" applyAlignment="1">
      <alignment horizontal="left" vertical="top" wrapText="1"/>
    </xf>
    <xf numFmtId="0" fontId="4" fillId="2" borderId="0" xfId="1" applyFill="1">
      <alignment vertical="center"/>
    </xf>
    <xf numFmtId="0" fontId="21" fillId="2" borderId="0" xfId="1" applyFont="1" applyFill="1">
      <alignment vertical="center"/>
    </xf>
    <xf numFmtId="0" fontId="4" fillId="2" borderId="0" xfId="1" applyFill="1" applyProtection="1">
      <alignment vertical="center"/>
      <protection locked="0"/>
    </xf>
    <xf numFmtId="0" fontId="23" fillId="2" borderId="0" xfId="1" applyFont="1" applyFill="1">
      <alignment vertical="center"/>
    </xf>
    <xf numFmtId="0" fontId="9" fillId="0" borderId="0" xfId="1" applyFont="1" applyBorder="1" applyAlignment="1">
      <alignment horizontal="center" vertical="center"/>
    </xf>
    <xf numFmtId="0" fontId="9" fillId="0" borderId="0" xfId="1" applyFont="1" applyBorder="1" applyAlignment="1">
      <alignment vertical="center"/>
    </xf>
    <xf numFmtId="0" fontId="2" fillId="0" borderId="18" xfId="0" applyFont="1" applyBorder="1">
      <alignment vertical="center"/>
    </xf>
    <xf numFmtId="0" fontId="2" fillId="2" borderId="37" xfId="0" applyFont="1" applyFill="1" applyBorder="1">
      <alignment vertical="center"/>
    </xf>
    <xf numFmtId="0" fontId="2" fillId="2" borderId="47" xfId="0" applyFont="1" applyFill="1" applyBorder="1">
      <alignment vertical="center"/>
    </xf>
    <xf numFmtId="0" fontId="2" fillId="2" borderId="48" xfId="0" applyFont="1" applyFill="1" applyBorder="1">
      <alignment vertical="center"/>
    </xf>
    <xf numFmtId="0" fontId="2" fillId="2" borderId="49" xfId="0" applyFont="1" applyFill="1" applyBorder="1">
      <alignment vertical="center"/>
    </xf>
    <xf numFmtId="0" fontId="2" fillId="6" borderId="22" xfId="0" applyFont="1" applyFill="1" applyBorder="1">
      <alignment vertical="center"/>
    </xf>
    <xf numFmtId="0" fontId="2" fillId="6" borderId="49" xfId="0" applyFont="1" applyFill="1" applyBorder="1">
      <alignment vertical="center"/>
    </xf>
    <xf numFmtId="0" fontId="15" fillId="0" borderId="0" xfId="0" applyFont="1" applyFill="1" applyBorder="1" applyAlignment="1">
      <alignment horizontal="left" vertical="center"/>
    </xf>
    <xf numFmtId="0" fontId="15" fillId="2" borderId="0" xfId="0" applyFont="1" applyFill="1">
      <alignment vertical="center"/>
    </xf>
    <xf numFmtId="0" fontId="15" fillId="0" borderId="0" xfId="0" applyFont="1">
      <alignment vertical="center"/>
    </xf>
    <xf numFmtId="0" fontId="2" fillId="2" borderId="42" xfId="0" applyFont="1" applyFill="1" applyBorder="1">
      <alignment vertical="center"/>
    </xf>
    <xf numFmtId="0" fontId="2" fillId="2" borderId="43" xfId="0" applyFont="1" applyFill="1" applyBorder="1">
      <alignment vertical="center"/>
    </xf>
    <xf numFmtId="0" fontId="2" fillId="2" borderId="44" xfId="0" applyFont="1" applyFill="1" applyBorder="1">
      <alignment vertical="center"/>
    </xf>
    <xf numFmtId="0" fontId="24" fillId="0" borderId="0" xfId="1" applyFont="1" applyAlignment="1">
      <alignment horizontal="center" vertical="center"/>
    </xf>
    <xf numFmtId="55" fontId="9" fillId="2" borderId="0" xfId="0" applyNumberFormat="1" applyFont="1" applyFill="1" applyBorder="1" applyAlignment="1">
      <alignment horizontal="center" vertical="center"/>
    </xf>
    <xf numFmtId="0" fontId="25" fillId="0" borderId="0" xfId="0" applyFont="1" applyFill="1" applyBorder="1" applyAlignment="1">
      <alignment horizontal="center" vertical="center" wrapText="1"/>
    </xf>
    <xf numFmtId="55" fontId="9" fillId="0" borderId="0" xfId="0" applyNumberFormat="1" applyFont="1" applyFill="1" applyBorder="1" applyAlignment="1">
      <alignment horizontal="center" vertical="center"/>
    </xf>
    <xf numFmtId="0" fontId="21" fillId="0" borderId="0" xfId="1" applyFont="1" applyAlignment="1">
      <alignment vertical="center" textRotation="255"/>
    </xf>
    <xf numFmtId="0" fontId="6" fillId="0" borderId="0" xfId="1" applyFont="1" applyFill="1" applyAlignment="1">
      <alignment horizontal="center" vertical="center"/>
    </xf>
    <xf numFmtId="0" fontId="6" fillId="0" borderId="0" xfId="1" applyFont="1" applyFill="1" applyAlignment="1">
      <alignment horizontal="left" vertical="center"/>
    </xf>
    <xf numFmtId="0" fontId="9" fillId="3" borderId="0" xfId="1" applyFont="1" applyFill="1" applyAlignment="1" applyProtection="1">
      <alignment horizontal="left" vertical="center"/>
      <protection locked="0"/>
    </xf>
    <xf numFmtId="0" fontId="11" fillId="0" borderId="0" xfId="1" applyFont="1" applyProtection="1">
      <alignment vertical="center"/>
      <protection locked="0"/>
    </xf>
    <xf numFmtId="0" fontId="2" fillId="3" borderId="25" xfId="0" applyFont="1" applyFill="1" applyBorder="1" applyProtection="1">
      <alignment vertical="center"/>
      <protection locked="0"/>
    </xf>
    <xf numFmtId="0" fontId="4" fillId="2" borderId="0" xfId="1" applyFill="1" applyProtection="1">
      <alignment vertical="center"/>
    </xf>
    <xf numFmtId="0" fontId="22" fillId="2" borderId="0" xfId="1" applyFont="1" applyFill="1" applyProtection="1">
      <alignment vertical="center"/>
    </xf>
    <xf numFmtId="0" fontId="22" fillId="2" borderId="0" xfId="1" applyFont="1" applyFill="1" applyAlignment="1" applyProtection="1">
      <alignment vertical="center" wrapText="1"/>
    </xf>
    <xf numFmtId="0" fontId="23" fillId="2" borderId="0" xfId="1" applyFont="1" applyFill="1" applyProtection="1">
      <alignment vertical="center"/>
    </xf>
    <xf numFmtId="0" fontId="22" fillId="2" borderId="0" xfId="1" applyFont="1" applyFill="1" applyAlignment="1" applyProtection="1">
      <alignment horizontal="left" vertical="center"/>
    </xf>
    <xf numFmtId="0" fontId="23" fillId="2" borderId="0" xfId="1" applyFont="1" applyFill="1" applyAlignment="1" applyProtection="1">
      <alignment horizontal="center" vertical="center"/>
    </xf>
    <xf numFmtId="0" fontId="0" fillId="0" borderId="0" xfId="0" applyNumberFormat="1">
      <alignment vertical="center"/>
    </xf>
    <xf numFmtId="0" fontId="0" fillId="9" borderId="0" xfId="0" applyNumberFormat="1" applyFill="1">
      <alignment vertical="center"/>
    </xf>
    <xf numFmtId="0" fontId="0" fillId="0" borderId="0" xfId="0" applyNumberFormat="1" applyAlignment="1">
      <alignment vertical="center" shrinkToFit="1"/>
    </xf>
    <xf numFmtId="0" fontId="0" fillId="4" borderId="0" xfId="0" applyNumberFormat="1" applyFill="1">
      <alignment vertical="center"/>
    </xf>
    <xf numFmtId="38" fontId="0" fillId="9" borderId="0" xfId="0" applyNumberFormat="1" applyFill="1">
      <alignment vertical="center"/>
    </xf>
    <xf numFmtId="179" fontId="0" fillId="4" borderId="0" xfId="4" applyNumberFormat="1" applyFont="1" applyFill="1">
      <alignment vertical="center"/>
    </xf>
    <xf numFmtId="10" fontId="0" fillId="4" borderId="0" xfId="4" applyNumberFormat="1" applyFont="1" applyFill="1">
      <alignment vertical="center"/>
    </xf>
    <xf numFmtId="38" fontId="0" fillId="4" borderId="0" xfId="3" applyFont="1" applyFill="1">
      <alignment vertical="center"/>
    </xf>
    <xf numFmtId="38" fontId="0" fillId="9" borderId="0" xfId="3" applyFont="1" applyFill="1">
      <alignment vertical="center"/>
    </xf>
    <xf numFmtId="38" fontId="0" fillId="4" borderId="0" xfId="0" applyNumberFormat="1" applyFill="1">
      <alignment vertical="center"/>
    </xf>
    <xf numFmtId="179" fontId="0" fillId="9" borderId="0" xfId="4" applyNumberFormat="1" applyFont="1" applyFill="1">
      <alignment vertical="center"/>
    </xf>
    <xf numFmtId="177" fontId="0" fillId="9" borderId="0" xfId="0" applyNumberFormat="1" applyFill="1">
      <alignment vertical="center"/>
    </xf>
    <xf numFmtId="176" fontId="0" fillId="4" borderId="0" xfId="3" applyNumberFormat="1" applyFont="1" applyFill="1">
      <alignment vertical="center"/>
    </xf>
    <xf numFmtId="176" fontId="0" fillId="4" borderId="0" xfId="0" applyNumberFormat="1" applyFill="1">
      <alignment vertical="center"/>
    </xf>
    <xf numFmtId="177" fontId="0" fillId="4" borderId="0" xfId="0" applyNumberFormat="1" applyFill="1">
      <alignment vertical="center"/>
    </xf>
    <xf numFmtId="0" fontId="9" fillId="10" borderId="0" xfId="1" applyFont="1" applyFill="1">
      <alignment vertical="center"/>
    </xf>
    <xf numFmtId="0" fontId="10" fillId="10" borderId="0" xfId="1" applyFont="1" applyFill="1" applyAlignment="1">
      <alignment vertical="center"/>
    </xf>
    <xf numFmtId="0" fontId="11" fillId="10" borderId="0" xfId="1" applyFont="1" applyFill="1">
      <alignment vertical="center"/>
    </xf>
    <xf numFmtId="0" fontId="9" fillId="10" borderId="0" xfId="1" applyFont="1" applyFill="1" applyAlignment="1" applyProtection="1">
      <alignment horizontal="center" vertical="center"/>
      <protection locked="0"/>
    </xf>
    <xf numFmtId="1" fontId="9" fillId="10" borderId="0" xfId="1" applyNumberFormat="1" applyFont="1" applyFill="1" applyAlignment="1" applyProtection="1">
      <alignment horizontal="center" vertical="center"/>
      <protection locked="0"/>
    </xf>
    <xf numFmtId="40" fontId="9" fillId="10" borderId="0" xfId="2" applyNumberFormat="1" applyFont="1" applyFill="1" applyAlignment="1" applyProtection="1">
      <alignment horizontal="center" vertical="center"/>
      <protection locked="0"/>
    </xf>
    <xf numFmtId="0" fontId="11" fillId="10" borderId="0" xfId="1" applyFont="1" applyFill="1" applyProtection="1">
      <alignment vertical="center"/>
      <protection locked="0"/>
    </xf>
    <xf numFmtId="0" fontId="2" fillId="10" borderId="0" xfId="0" applyFont="1" applyFill="1">
      <alignment vertical="center"/>
    </xf>
    <xf numFmtId="0" fontId="2" fillId="10" borderId="0" xfId="0" applyFont="1" applyFill="1" applyBorder="1" applyAlignment="1">
      <alignment horizontal="center" vertical="center"/>
    </xf>
    <xf numFmtId="0" fontId="2" fillId="10" borderId="0" xfId="0" applyFont="1" applyFill="1" applyProtection="1">
      <alignment vertical="center"/>
      <protection locked="0"/>
    </xf>
    <xf numFmtId="0" fontId="2" fillId="10" borderId="0" xfId="0" applyFont="1" applyFill="1" applyBorder="1">
      <alignment vertical="center"/>
    </xf>
    <xf numFmtId="0" fontId="3" fillId="10" borderId="0" xfId="0" applyFont="1" applyFill="1" applyBorder="1" applyAlignment="1">
      <alignment horizontal="center" vertical="center"/>
    </xf>
    <xf numFmtId="0" fontId="12" fillId="10" borderId="0" xfId="0" applyFont="1" applyFill="1">
      <alignment vertical="center"/>
    </xf>
    <xf numFmtId="0" fontId="2" fillId="10" borderId="0" xfId="0" applyFont="1" applyFill="1" applyAlignment="1">
      <alignment vertical="top"/>
    </xf>
    <xf numFmtId="0" fontId="0" fillId="0" borderId="0" xfId="0" applyFill="1">
      <alignment vertical="center"/>
    </xf>
    <xf numFmtId="0" fontId="9" fillId="0" borderId="0" xfId="1" applyFont="1" applyAlignment="1">
      <alignment horizontal="center" vertical="center"/>
    </xf>
    <xf numFmtId="0" fontId="9" fillId="10" borderId="0" xfId="1" applyFont="1" applyFill="1" applyProtection="1">
      <alignment vertical="center"/>
      <protection locked="0"/>
    </xf>
    <xf numFmtId="0" fontId="9" fillId="10" borderId="0" xfId="1" applyFont="1" applyFill="1" applyAlignment="1" applyProtection="1">
      <alignment horizontal="center" vertical="center" wrapText="1"/>
      <protection locked="0"/>
    </xf>
    <xf numFmtId="0" fontId="9" fillId="0" borderId="0" xfId="1" applyFont="1" applyFill="1" applyProtection="1">
      <alignment vertical="center"/>
      <protection locked="0"/>
    </xf>
    <xf numFmtId="0" fontId="2" fillId="0" borderId="0" xfId="0" applyFont="1" applyFill="1" applyProtection="1">
      <alignment vertical="center"/>
      <protection locked="0"/>
    </xf>
    <xf numFmtId="0" fontId="3" fillId="10" borderId="0" xfId="0" applyFont="1" applyFill="1" applyAlignment="1" applyProtection="1">
      <alignment horizontal="center" vertical="center"/>
      <protection locked="0"/>
    </xf>
    <xf numFmtId="0" fontId="3" fillId="0" borderId="0" xfId="0" applyFont="1" applyFill="1" applyAlignment="1" applyProtection="1">
      <alignment horizontal="center" vertical="center"/>
      <protection locked="0"/>
    </xf>
    <xf numFmtId="180" fontId="2" fillId="10" borderId="0" xfId="0" applyNumberFormat="1" applyFont="1" applyFill="1" applyBorder="1" applyAlignment="1" applyProtection="1">
      <alignment horizontal="center" vertical="center"/>
      <protection locked="0"/>
    </xf>
    <xf numFmtId="180" fontId="2" fillId="0" borderId="0" xfId="0" applyNumberFormat="1" applyFont="1" applyFill="1" applyBorder="1" applyAlignment="1" applyProtection="1">
      <alignment horizontal="center" vertical="center"/>
      <protection locked="0"/>
    </xf>
    <xf numFmtId="0" fontId="2" fillId="1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0" xfId="0" applyFont="1" applyProtection="1">
      <alignment vertical="center"/>
      <protection locked="0"/>
    </xf>
    <xf numFmtId="0" fontId="2" fillId="10" borderId="0" xfId="0" applyFont="1" applyFill="1" applyBorder="1" applyProtection="1">
      <alignment vertical="center"/>
      <protection locked="0"/>
    </xf>
    <xf numFmtId="0" fontId="2" fillId="0" borderId="0" xfId="0" applyFont="1" applyFill="1" applyBorder="1" applyProtection="1">
      <alignment vertical="center"/>
      <protection locked="0"/>
    </xf>
    <xf numFmtId="0" fontId="3" fillId="10" borderId="0"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2" fillId="10" borderId="0" xfId="0" applyFont="1" applyFill="1" applyAlignment="1" applyProtection="1">
      <alignment horizontal="left" vertical="top" wrapText="1"/>
      <protection locked="0"/>
    </xf>
    <xf numFmtId="0" fontId="2" fillId="0" borderId="0" xfId="0" applyFont="1" applyFill="1" applyAlignment="1" applyProtection="1">
      <alignment horizontal="left" vertical="top" wrapText="1"/>
      <protection locked="0"/>
    </xf>
    <xf numFmtId="0" fontId="2" fillId="10" borderId="0" xfId="0" applyFont="1" applyFill="1" applyAlignment="1" applyProtection="1">
      <alignment vertical="top" wrapText="1"/>
      <protection locked="0"/>
    </xf>
    <xf numFmtId="0" fontId="0" fillId="9" borderId="0" xfId="4" applyNumberFormat="1" applyFont="1" applyFill="1">
      <alignment vertical="center"/>
    </xf>
    <xf numFmtId="0" fontId="0" fillId="9" borderId="0" xfId="0" applyFill="1">
      <alignment vertical="center"/>
    </xf>
    <xf numFmtId="0" fontId="3" fillId="2" borderId="0" xfId="0" applyFont="1" applyFill="1" applyAlignment="1" applyProtection="1">
      <alignment vertical="center"/>
      <protection locked="0"/>
    </xf>
    <xf numFmtId="0" fontId="3" fillId="2" borderId="0" xfId="0" applyFont="1" applyFill="1" applyAlignment="1" applyProtection="1">
      <alignment vertical="center"/>
    </xf>
    <xf numFmtId="0" fontId="9" fillId="0" borderId="0" xfId="1" applyFont="1" applyFill="1" applyAlignment="1" applyProtection="1">
      <alignment horizontal="left" vertical="center"/>
    </xf>
    <xf numFmtId="0" fontId="9" fillId="0" borderId="0" xfId="1" applyFont="1" applyFill="1" applyAlignment="1" applyProtection="1">
      <alignment horizontal="left" vertical="center" shrinkToFit="1"/>
    </xf>
    <xf numFmtId="0" fontId="4" fillId="0" borderId="0" xfId="1" applyFill="1" applyAlignment="1" applyProtection="1">
      <alignment horizontal="left" vertical="center"/>
    </xf>
    <xf numFmtId="0" fontId="26" fillId="0" borderId="0" xfId="0" applyFont="1" applyProtection="1">
      <alignment vertical="center"/>
      <protection locked="0"/>
    </xf>
    <xf numFmtId="38" fontId="0" fillId="11" borderId="0" xfId="0" applyNumberFormat="1" applyFill="1">
      <alignment vertical="center"/>
    </xf>
    <xf numFmtId="55" fontId="9" fillId="0" borderId="5" xfId="1" applyNumberFormat="1" applyFont="1" applyBorder="1" applyAlignment="1">
      <alignment horizontal="center" vertical="center"/>
    </xf>
    <xf numFmtId="14" fontId="9" fillId="10" borderId="0" xfId="1" applyNumberFormat="1" applyFont="1" applyFill="1" applyAlignment="1" applyProtection="1">
      <alignment horizontal="center" vertical="center"/>
      <protection locked="0"/>
    </xf>
    <xf numFmtId="55" fontId="9" fillId="0" borderId="6" xfId="1" applyNumberFormat="1" applyFont="1" applyBorder="1" applyAlignment="1">
      <alignment horizontal="left" vertical="center"/>
    </xf>
    <xf numFmtId="55" fontId="9" fillId="4" borderId="5" xfId="1" applyNumberFormat="1" applyFont="1" applyFill="1" applyBorder="1" applyAlignment="1">
      <alignment horizontal="center" vertical="center"/>
    </xf>
    <xf numFmtId="0" fontId="26" fillId="0" borderId="0" xfId="0" applyFont="1" applyFill="1" applyBorder="1" applyProtection="1">
      <alignment vertical="center"/>
      <protection locked="0"/>
    </xf>
    <xf numFmtId="0" fontId="27" fillId="0" borderId="0" xfId="0" applyFont="1" applyBorder="1">
      <alignment vertical="center"/>
    </xf>
    <xf numFmtId="0" fontId="18" fillId="0" borderId="0" xfId="1" applyFont="1" applyAlignment="1">
      <alignment horizontal="right" vertical="center"/>
    </xf>
    <xf numFmtId="0" fontId="29" fillId="2" borderId="0" xfId="0" applyFont="1" applyFill="1" applyAlignment="1">
      <alignment vertical="center"/>
    </xf>
    <xf numFmtId="0" fontId="2" fillId="0" borderId="0" xfId="0" applyFont="1" applyAlignment="1">
      <alignment horizontal="center" vertical="top" wrapText="1"/>
    </xf>
    <xf numFmtId="0" fontId="31" fillId="2" borderId="36" xfId="0" applyFont="1" applyFill="1" applyBorder="1">
      <alignment vertical="center"/>
    </xf>
    <xf numFmtId="0" fontId="31" fillId="2" borderId="1" xfId="0" applyFont="1" applyFill="1" applyBorder="1">
      <alignment vertical="center"/>
    </xf>
    <xf numFmtId="0" fontId="31" fillId="2" borderId="22" xfId="0" applyFont="1" applyFill="1" applyBorder="1">
      <alignment vertical="center"/>
    </xf>
    <xf numFmtId="0" fontId="32" fillId="2" borderId="0" xfId="0" applyFont="1" applyFill="1" applyAlignment="1">
      <alignment vertical="center"/>
    </xf>
    <xf numFmtId="0" fontId="31" fillId="2" borderId="0" xfId="0" applyFont="1" applyFill="1">
      <alignment vertical="center"/>
    </xf>
    <xf numFmtId="0" fontId="30" fillId="2" borderId="0" xfId="0" applyFont="1" applyFill="1" applyAlignment="1">
      <alignment vertical="center"/>
    </xf>
    <xf numFmtId="0" fontId="33" fillId="2" borderId="0" xfId="0" applyFont="1" applyFill="1">
      <alignment vertical="center"/>
    </xf>
    <xf numFmtId="0" fontId="31" fillId="2" borderId="14" xfId="0" applyFont="1" applyFill="1" applyBorder="1">
      <alignment vertical="center"/>
    </xf>
    <xf numFmtId="0" fontId="31" fillId="2" borderId="8" xfId="0" applyFont="1" applyFill="1" applyBorder="1">
      <alignment vertical="center"/>
    </xf>
    <xf numFmtId="0" fontId="31" fillId="2" borderId="15" xfId="0" applyFont="1" applyFill="1" applyBorder="1">
      <alignment vertical="center"/>
    </xf>
    <xf numFmtId="0" fontId="31" fillId="2" borderId="5" xfId="0" applyFont="1" applyFill="1" applyBorder="1">
      <alignment vertical="center"/>
    </xf>
    <xf numFmtId="0" fontId="31" fillId="2" borderId="21" xfId="0" applyFont="1" applyFill="1" applyBorder="1">
      <alignment vertical="center"/>
    </xf>
    <xf numFmtId="0" fontId="31" fillId="2" borderId="17" xfId="0" applyFont="1" applyFill="1" applyBorder="1">
      <alignment vertical="center"/>
    </xf>
    <xf numFmtId="0" fontId="31" fillId="2" borderId="5" xfId="0" applyFont="1" applyFill="1" applyBorder="1" applyAlignment="1">
      <alignment horizontal="center" vertical="center"/>
    </xf>
    <xf numFmtId="0" fontId="2" fillId="2" borderId="50" xfId="0" applyFont="1" applyFill="1" applyBorder="1" applyAlignment="1">
      <alignment horizontal="center" vertical="center"/>
    </xf>
    <xf numFmtId="38" fontId="0" fillId="0" borderId="0" xfId="0" applyNumberFormat="1">
      <alignment vertical="center"/>
    </xf>
    <xf numFmtId="0" fontId="31" fillId="2" borderId="9" xfId="0" applyFont="1" applyFill="1" applyBorder="1">
      <alignment vertical="center"/>
    </xf>
    <xf numFmtId="0" fontId="31" fillId="2" borderId="17" xfId="0" applyFont="1" applyFill="1" applyBorder="1" applyAlignment="1">
      <alignment horizontal="left" vertical="center"/>
    </xf>
    <xf numFmtId="0" fontId="31" fillId="2" borderId="32" xfId="0" applyFont="1" applyFill="1" applyBorder="1">
      <alignment vertical="center"/>
    </xf>
    <xf numFmtId="0" fontId="31" fillId="2" borderId="11" xfId="0" applyFont="1" applyFill="1" applyBorder="1">
      <alignment vertical="center"/>
    </xf>
    <xf numFmtId="0" fontId="31" fillId="2" borderId="50" xfId="0" applyFont="1" applyFill="1" applyBorder="1">
      <alignment vertical="center"/>
    </xf>
    <xf numFmtId="0" fontId="31" fillId="2" borderId="0" xfId="0" applyFont="1" applyFill="1" applyBorder="1" applyAlignment="1">
      <alignment horizontal="center" vertical="center"/>
    </xf>
    <xf numFmtId="0" fontId="31" fillId="0" borderId="0" xfId="0" applyFont="1">
      <alignment vertical="center"/>
    </xf>
    <xf numFmtId="0" fontId="2" fillId="2" borderId="0" xfId="0" applyFont="1" applyFill="1" applyAlignment="1">
      <alignment vertical="center"/>
    </xf>
    <xf numFmtId="0" fontId="3" fillId="0" borderId="12" xfId="0" applyFont="1" applyBorder="1" applyAlignment="1">
      <alignment vertical="center"/>
    </xf>
    <xf numFmtId="0" fontId="2" fillId="0" borderId="0" xfId="0" applyFont="1" applyAlignment="1">
      <alignment horizontal="right" vertical="center"/>
    </xf>
    <xf numFmtId="0" fontId="0" fillId="0" borderId="0" xfId="0" applyAlignment="1">
      <alignment vertical="center" shrinkToFit="1"/>
    </xf>
    <xf numFmtId="176" fontId="0" fillId="9" borderId="0" xfId="3" applyNumberFormat="1" applyFont="1" applyFill="1">
      <alignment vertical="center"/>
    </xf>
    <xf numFmtId="0" fontId="35" fillId="2" borderId="0" xfId="0" applyFont="1" applyFill="1">
      <alignment vertical="center"/>
    </xf>
    <xf numFmtId="0" fontId="10" fillId="0" borderId="0" xfId="1" applyFont="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6" fillId="0" borderId="0" xfId="1" applyFont="1" applyAlignment="1">
      <alignment horizontal="center" vertical="center"/>
    </xf>
    <xf numFmtId="0" fontId="36" fillId="6" borderId="3" xfId="0" applyFont="1" applyFill="1" applyBorder="1">
      <alignment vertical="center"/>
    </xf>
    <xf numFmtId="0" fontId="15" fillId="2" borderId="29" xfId="0" applyFont="1" applyFill="1" applyBorder="1">
      <alignment vertical="center"/>
    </xf>
    <xf numFmtId="0" fontId="15" fillId="6" borderId="20" xfId="0" applyFont="1" applyFill="1" applyBorder="1">
      <alignment vertical="center"/>
    </xf>
    <xf numFmtId="0" fontId="37" fillId="2" borderId="0" xfId="0" applyFont="1" applyFill="1" applyAlignment="1">
      <alignment horizontal="center" vertical="center"/>
    </xf>
    <xf numFmtId="0" fontId="38" fillId="2" borderId="0" xfId="0" applyFont="1" applyFill="1">
      <alignment vertical="center"/>
    </xf>
    <xf numFmtId="0" fontId="39" fillId="2" borderId="0" xfId="0" applyFont="1" applyFill="1">
      <alignment vertical="center"/>
    </xf>
    <xf numFmtId="0" fontId="38" fillId="0" borderId="0" xfId="0" applyFont="1">
      <alignment vertical="center"/>
    </xf>
    <xf numFmtId="0" fontId="40" fillId="0" borderId="0" xfId="0" applyFont="1">
      <alignment vertical="center"/>
    </xf>
    <xf numFmtId="0" fontId="36" fillId="0" borderId="3" xfId="0" applyFont="1" applyBorder="1">
      <alignment vertical="center"/>
    </xf>
    <xf numFmtId="0" fontId="12" fillId="2" borderId="14" xfId="0" applyFont="1" applyFill="1" applyBorder="1">
      <alignment vertical="center"/>
    </xf>
    <xf numFmtId="0" fontId="40" fillId="2" borderId="0" xfId="0" applyFont="1" applyFill="1">
      <alignment vertical="center"/>
    </xf>
    <xf numFmtId="0" fontId="42" fillId="0" borderId="0" xfId="0" applyFont="1" applyFill="1" applyBorder="1" applyProtection="1">
      <alignment vertical="center"/>
      <protection locked="0"/>
    </xf>
    <xf numFmtId="0" fontId="43" fillId="2" borderId="0" xfId="0" applyFont="1" applyFill="1">
      <alignment vertical="center"/>
    </xf>
    <xf numFmtId="0" fontId="42" fillId="2" borderId="0" xfId="0" applyFont="1" applyFill="1">
      <alignment vertical="center"/>
    </xf>
    <xf numFmtId="0" fontId="42" fillId="0" borderId="0" xfId="0" applyFont="1" applyFill="1" applyBorder="1">
      <alignment vertical="center"/>
    </xf>
    <xf numFmtId="0" fontId="42" fillId="0" borderId="0" xfId="0" applyFont="1" applyBorder="1" applyAlignment="1">
      <alignment horizontal="center" vertical="center"/>
    </xf>
    <xf numFmtId="0" fontId="42" fillId="2" borderId="14" xfId="0" applyFont="1" applyFill="1" applyBorder="1">
      <alignment vertical="center"/>
    </xf>
    <xf numFmtId="0" fontId="42" fillId="2" borderId="8" xfId="0" applyFont="1" applyFill="1" applyBorder="1">
      <alignment vertical="center"/>
    </xf>
    <xf numFmtId="0" fontId="42" fillId="0" borderId="8" xfId="0" applyFont="1" applyBorder="1">
      <alignment vertical="center"/>
    </xf>
    <xf numFmtId="0" fontId="42" fillId="2" borderId="7" xfId="0" applyFont="1" applyFill="1" applyBorder="1">
      <alignment vertical="center"/>
    </xf>
    <xf numFmtId="0" fontId="42" fillId="2" borderId="19" xfId="0" applyFont="1" applyFill="1" applyBorder="1">
      <alignment vertical="center"/>
    </xf>
    <xf numFmtId="0" fontId="42" fillId="2" borderId="15" xfId="0" applyFont="1" applyFill="1" applyBorder="1">
      <alignment vertical="center"/>
    </xf>
    <xf numFmtId="0" fontId="42" fillId="2" borderId="31" xfId="0" applyFont="1" applyFill="1" applyBorder="1" applyAlignment="1">
      <alignment horizontal="center" vertical="center"/>
    </xf>
    <xf numFmtId="0" fontId="42" fillId="2" borderId="2" xfId="0" applyFont="1" applyFill="1" applyBorder="1">
      <alignment vertical="center"/>
    </xf>
    <xf numFmtId="0" fontId="42" fillId="2" borderId="3" xfId="0" applyFont="1" applyFill="1" applyBorder="1">
      <alignment vertical="center"/>
    </xf>
    <xf numFmtId="0" fontId="42" fillId="2" borderId="3" xfId="0" applyFont="1" applyFill="1" applyBorder="1" applyAlignment="1">
      <alignment horizontal="center" vertical="center"/>
    </xf>
    <xf numFmtId="0" fontId="42" fillId="2" borderId="4" xfId="0" applyFont="1" applyFill="1" applyBorder="1" applyAlignment="1">
      <alignment horizontal="center" vertical="center"/>
    </xf>
    <xf numFmtId="0" fontId="42" fillId="0" borderId="21" xfId="0" applyFont="1" applyFill="1" applyBorder="1" applyAlignment="1">
      <alignment vertical="center"/>
    </xf>
    <xf numFmtId="0" fontId="42" fillId="2" borderId="30" xfId="0" applyFont="1" applyFill="1" applyBorder="1" applyAlignment="1">
      <alignment horizontal="center" vertical="center"/>
    </xf>
    <xf numFmtId="0" fontId="42" fillId="2" borderId="29" xfId="0" applyFont="1" applyFill="1" applyBorder="1">
      <alignment vertical="center"/>
    </xf>
    <xf numFmtId="0" fontId="42" fillId="2" borderId="5" xfId="0" applyFont="1" applyFill="1" applyBorder="1">
      <alignment vertical="center"/>
    </xf>
    <xf numFmtId="0" fontId="42" fillId="2" borderId="21" xfId="0" applyFont="1" applyFill="1" applyBorder="1">
      <alignment vertical="center"/>
    </xf>
    <xf numFmtId="0" fontId="42" fillId="2" borderId="33" xfId="0" applyFont="1" applyFill="1" applyBorder="1">
      <alignment vertical="center"/>
    </xf>
    <xf numFmtId="0" fontId="42" fillId="2" borderId="30" xfId="0" applyFont="1" applyFill="1" applyBorder="1">
      <alignment vertical="center"/>
    </xf>
    <xf numFmtId="0" fontId="42" fillId="2" borderId="23" xfId="0" applyFont="1" applyFill="1" applyBorder="1">
      <alignment vertical="center"/>
    </xf>
    <xf numFmtId="0" fontId="42" fillId="2" borderId="34" xfId="0" applyFont="1" applyFill="1" applyBorder="1" applyAlignment="1">
      <alignment horizontal="center" vertical="center"/>
    </xf>
    <xf numFmtId="0" fontId="42" fillId="2" borderId="17" xfId="0" applyFont="1" applyFill="1" applyBorder="1">
      <alignment vertical="center"/>
    </xf>
    <xf numFmtId="0" fontId="42" fillId="2" borderId="5" xfId="0" applyFont="1" applyFill="1" applyBorder="1" applyAlignment="1">
      <alignment horizontal="center" vertical="center"/>
    </xf>
    <xf numFmtId="0" fontId="42" fillId="2" borderId="16" xfId="0" applyFont="1" applyFill="1" applyBorder="1">
      <alignment vertical="center"/>
    </xf>
    <xf numFmtId="0" fontId="42" fillId="2" borderId="13" xfId="0" applyFont="1" applyFill="1" applyBorder="1">
      <alignment vertical="center"/>
    </xf>
    <xf numFmtId="0" fontId="2" fillId="2" borderId="18" xfId="0" applyFont="1" applyFill="1" applyBorder="1">
      <alignment vertical="center"/>
    </xf>
    <xf numFmtId="0" fontId="2" fillId="2" borderId="20" xfId="0" applyFont="1" applyFill="1" applyBorder="1">
      <alignment vertical="center"/>
    </xf>
    <xf numFmtId="0" fontId="2" fillId="0" borderId="26" xfId="0" applyFont="1" applyBorder="1">
      <alignment vertical="center"/>
    </xf>
    <xf numFmtId="38" fontId="2" fillId="0" borderId="26" xfId="3" applyFont="1" applyFill="1" applyBorder="1" applyAlignment="1" applyProtection="1">
      <alignment horizontal="right" vertical="center" shrinkToFit="1"/>
      <protection locked="0"/>
    </xf>
    <xf numFmtId="0" fontId="17" fillId="2" borderId="0" xfId="0" applyFont="1" applyFill="1" applyAlignment="1">
      <alignment horizontal="center" vertical="center"/>
    </xf>
    <xf numFmtId="0" fontId="17" fillId="2" borderId="0" xfId="0" applyFont="1" applyFill="1">
      <alignment vertical="center"/>
    </xf>
    <xf numFmtId="0" fontId="2" fillId="2" borderId="59" xfId="0" applyFont="1" applyFill="1" applyBorder="1">
      <alignment vertical="center"/>
    </xf>
    <xf numFmtId="0" fontId="2" fillId="0" borderId="8" xfId="0" applyFont="1" applyBorder="1">
      <alignment vertical="center"/>
    </xf>
    <xf numFmtId="0" fontId="2" fillId="0" borderId="9" xfId="0" applyFont="1" applyBorder="1">
      <alignment vertical="center"/>
    </xf>
    <xf numFmtId="0" fontId="2" fillId="2" borderId="16" xfId="0" applyFont="1" applyFill="1" applyBorder="1" applyAlignment="1">
      <alignment horizontal="left" vertical="center" indent="1"/>
    </xf>
    <xf numFmtId="0" fontId="42" fillId="0" borderId="17" xfId="0" applyFont="1" applyBorder="1">
      <alignment vertical="center"/>
    </xf>
    <xf numFmtId="0" fontId="43" fillId="0" borderId="5" xfId="0" applyFont="1" applyBorder="1" applyAlignment="1">
      <alignment horizontal="center" vertical="center"/>
    </xf>
    <xf numFmtId="0" fontId="17" fillId="6" borderId="0" xfId="0" applyFont="1" applyFill="1">
      <alignment vertical="center"/>
    </xf>
    <xf numFmtId="0" fontId="42" fillId="6" borderId="20" xfId="0" applyFont="1" applyFill="1" applyBorder="1">
      <alignment vertical="center"/>
    </xf>
    <xf numFmtId="0" fontId="42" fillId="6" borderId="3" xfId="0" applyFont="1" applyFill="1" applyBorder="1">
      <alignment vertical="center"/>
    </xf>
    <xf numFmtId="0" fontId="43" fillId="6" borderId="3" xfId="0" applyFont="1" applyFill="1" applyBorder="1" applyAlignment="1">
      <alignment horizontal="center" vertical="center"/>
    </xf>
    <xf numFmtId="0" fontId="42" fillId="6" borderId="23" xfId="0" applyFont="1" applyFill="1" applyBorder="1" applyAlignment="1">
      <alignment horizontal="center" vertical="center"/>
    </xf>
    <xf numFmtId="0" fontId="42" fillId="6" borderId="23" xfId="0" applyFont="1" applyFill="1" applyBorder="1">
      <alignment vertical="center"/>
    </xf>
    <xf numFmtId="0" fontId="42" fillId="6" borderId="5" xfId="0" applyFont="1" applyFill="1" applyBorder="1">
      <alignment vertical="center"/>
    </xf>
    <xf numFmtId="0" fontId="42" fillId="6" borderId="21" xfId="0" applyFont="1" applyFill="1" applyBorder="1">
      <alignment vertical="center"/>
    </xf>
    <xf numFmtId="0" fontId="42" fillId="6" borderId="15" xfId="0" applyFont="1" applyFill="1" applyBorder="1">
      <alignment vertical="center"/>
    </xf>
    <xf numFmtId="0" fontId="42" fillId="6" borderId="0" xfId="0" applyFont="1" applyFill="1">
      <alignment vertical="center"/>
    </xf>
    <xf numFmtId="0" fontId="12" fillId="2" borderId="15" xfId="0" applyFont="1" applyFill="1" applyBorder="1">
      <alignment vertical="center"/>
    </xf>
    <xf numFmtId="0" fontId="3" fillId="2" borderId="15" xfId="0" applyFont="1" applyFill="1" applyBorder="1">
      <alignment vertical="center"/>
    </xf>
    <xf numFmtId="0" fontId="9" fillId="0" borderId="30" xfId="1" applyFont="1" applyBorder="1" applyAlignment="1">
      <alignment horizontal="center" vertical="center"/>
    </xf>
    <xf numFmtId="0" fontId="9" fillId="0" borderId="30" xfId="1" applyFont="1" applyBorder="1" applyAlignment="1" applyProtection="1">
      <alignment horizontal="right" vertical="center"/>
      <protection locked="0"/>
    </xf>
    <xf numFmtId="0" fontId="9" fillId="0" borderId="30" xfId="1" applyFont="1" applyBorder="1" applyAlignment="1" applyProtection="1">
      <alignment horizontal="center" vertical="center"/>
      <protection locked="0"/>
    </xf>
    <xf numFmtId="0" fontId="10" fillId="0" borderId="0" xfId="1" applyFont="1" applyAlignment="1">
      <alignment horizontal="center" vertical="center"/>
    </xf>
    <xf numFmtId="0" fontId="9" fillId="0" borderId="0" xfId="1" applyFont="1" applyAlignment="1">
      <alignment horizontal="left" vertical="center"/>
    </xf>
    <xf numFmtId="0" fontId="9" fillId="0" borderId="0" xfId="1" applyFont="1" applyAlignment="1">
      <alignment horizontal="left" vertical="top" wrapText="1"/>
    </xf>
    <xf numFmtId="0" fontId="9" fillId="0" borderId="0" xfId="1" applyFont="1" applyAlignment="1">
      <alignment horizontal="left" vertical="center" wrapText="1"/>
    </xf>
    <xf numFmtId="176" fontId="11" fillId="3" borderId="3" xfId="2" applyNumberFormat="1" applyFont="1" applyFill="1" applyBorder="1" applyAlignment="1" applyProtection="1">
      <alignment horizontal="center" vertical="center"/>
      <protection locked="0"/>
    </xf>
    <xf numFmtId="49" fontId="9" fillId="3" borderId="3" xfId="3" applyNumberFormat="1" applyFont="1" applyFill="1" applyBorder="1" applyAlignment="1" applyProtection="1">
      <alignment horizontal="center" vertical="center"/>
      <protection locked="0"/>
    </xf>
    <xf numFmtId="0" fontId="9" fillId="3" borderId="3" xfId="1" applyFont="1" applyFill="1" applyBorder="1" applyAlignment="1" applyProtection="1">
      <alignment horizontal="center" vertical="center" shrinkToFit="1"/>
      <protection locked="0"/>
    </xf>
    <xf numFmtId="0" fontId="10" fillId="3" borderId="0" xfId="1" applyFont="1" applyFill="1" applyAlignment="1" applyProtection="1">
      <alignment horizontal="center" vertical="center" shrinkToFit="1"/>
      <protection locked="0"/>
    </xf>
    <xf numFmtId="0" fontId="9" fillId="5" borderId="17" xfId="0" applyFont="1" applyFill="1" applyBorder="1" applyAlignment="1" applyProtection="1">
      <alignment vertical="center"/>
      <protection locked="0"/>
    </xf>
    <xf numFmtId="0" fontId="9" fillId="5" borderId="38" xfId="0" applyFont="1" applyFill="1" applyBorder="1" applyAlignment="1" applyProtection="1">
      <alignment vertical="center"/>
      <protection locked="0"/>
    </xf>
    <xf numFmtId="0" fontId="6" fillId="0" borderId="5" xfId="0" applyFont="1" applyBorder="1" applyAlignment="1">
      <alignment vertical="center"/>
    </xf>
    <xf numFmtId="0" fontId="6" fillId="0" borderId="6" xfId="0" applyFont="1" applyBorder="1" applyAlignment="1">
      <alignment vertical="center"/>
    </xf>
    <xf numFmtId="55" fontId="9" fillId="4" borderId="17" xfId="1" applyNumberFormat="1" applyFont="1" applyFill="1" applyBorder="1" applyAlignment="1">
      <alignment horizontal="center" vertical="center"/>
    </xf>
    <xf numFmtId="55" fontId="9" fillId="4" borderId="5" xfId="1" applyNumberFormat="1" applyFont="1" applyFill="1" applyBorder="1" applyAlignment="1">
      <alignment horizontal="center" vertical="center"/>
    </xf>
    <xf numFmtId="55" fontId="9" fillId="4" borderId="6" xfId="1" applyNumberFormat="1" applyFont="1" applyFill="1" applyBorder="1" applyAlignment="1">
      <alignment horizontal="center" vertical="center"/>
    </xf>
    <xf numFmtId="38" fontId="9" fillId="4" borderId="3" xfId="2" applyNumberFormat="1" applyFont="1" applyFill="1" applyBorder="1" applyAlignment="1">
      <alignment horizontal="center" vertical="center"/>
    </xf>
    <xf numFmtId="182" fontId="9" fillId="3" borderId="30" xfId="0" applyNumberFormat="1" applyFont="1" applyFill="1" applyBorder="1" applyAlignment="1" applyProtection="1">
      <alignment horizontal="center" vertical="center" wrapText="1"/>
      <protection locked="0"/>
    </xf>
    <xf numFmtId="178" fontId="9" fillId="3" borderId="17" xfId="1" applyNumberFormat="1" applyFont="1" applyFill="1" applyBorder="1" applyAlignment="1" applyProtection="1">
      <alignment horizontal="center" vertical="center"/>
      <protection locked="0"/>
    </xf>
    <xf numFmtId="178" fontId="9" fillId="3" borderId="5" xfId="1" applyNumberFormat="1" applyFont="1" applyFill="1" applyBorder="1" applyAlignment="1" applyProtection="1">
      <alignment horizontal="center" vertical="center"/>
      <protection locked="0"/>
    </xf>
    <xf numFmtId="0" fontId="9" fillId="0" borderId="17"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51" xfId="1" applyFont="1" applyBorder="1" applyAlignment="1">
      <alignment horizontal="center" vertical="center"/>
    </xf>
    <xf numFmtId="176" fontId="9" fillId="3" borderId="3" xfId="2" applyNumberFormat="1" applyFont="1" applyFill="1" applyBorder="1" applyAlignment="1" applyProtection="1">
      <alignment horizontal="center" vertical="center"/>
      <protection locked="0"/>
    </xf>
    <xf numFmtId="181" fontId="9" fillId="3" borderId="30" xfId="1" applyNumberFormat="1" applyFont="1" applyFill="1" applyBorder="1" applyAlignment="1" applyProtection="1">
      <alignment horizontal="center" vertical="center"/>
      <protection locked="0"/>
    </xf>
    <xf numFmtId="0" fontId="9" fillId="4" borderId="3" xfId="1" applyFont="1" applyFill="1" applyBorder="1" applyAlignment="1">
      <alignment horizontal="center" vertical="center"/>
    </xf>
    <xf numFmtId="0" fontId="9" fillId="4" borderId="3" xfId="1" applyFont="1" applyFill="1" applyBorder="1" applyAlignment="1">
      <alignment horizontal="center" vertical="center" shrinkToFit="1"/>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18" fillId="7" borderId="30" xfId="1" applyFont="1" applyFill="1" applyBorder="1" applyAlignment="1">
      <alignment horizontal="center" vertical="center"/>
    </xf>
    <xf numFmtId="0" fontId="6" fillId="0" borderId="0" xfId="1" applyFont="1" applyAlignment="1">
      <alignment horizontal="left" vertical="center" wrapText="1"/>
    </xf>
    <xf numFmtId="38" fontId="9" fillId="3" borderId="3" xfId="2" applyNumberFormat="1" applyFont="1" applyFill="1" applyBorder="1" applyAlignment="1" applyProtection="1">
      <alignment horizontal="center" vertical="center"/>
      <protection locked="0"/>
    </xf>
    <xf numFmtId="0" fontId="9" fillId="0" borderId="3" xfId="1" applyFont="1" applyBorder="1" applyAlignment="1">
      <alignment horizontal="center" vertical="center"/>
    </xf>
    <xf numFmtId="55" fontId="9" fillId="2" borderId="30" xfId="0" applyNumberFormat="1" applyFont="1" applyFill="1" applyBorder="1" applyAlignment="1">
      <alignment horizontal="center" vertical="center"/>
    </xf>
    <xf numFmtId="183" fontId="9" fillId="4" borderId="30" xfId="0" applyNumberFormat="1" applyFont="1" applyFill="1" applyBorder="1" applyAlignment="1">
      <alignment horizontal="center" vertical="center" wrapText="1"/>
    </xf>
    <xf numFmtId="55" fontId="9" fillId="4" borderId="30" xfId="0" applyNumberFormat="1" applyFont="1" applyFill="1" applyBorder="1" applyAlignment="1">
      <alignment horizontal="center" vertical="center"/>
    </xf>
    <xf numFmtId="183" fontId="9" fillId="3" borderId="30" xfId="0" applyNumberFormat="1" applyFont="1" applyFill="1" applyBorder="1" applyAlignment="1" applyProtection="1">
      <alignment horizontal="center" vertical="center" wrapText="1"/>
      <protection locked="0"/>
    </xf>
    <xf numFmtId="0" fontId="6" fillId="0" borderId="3" xfId="1" applyFont="1" applyBorder="1" applyAlignment="1">
      <alignment horizontal="center" vertical="center"/>
    </xf>
    <xf numFmtId="0" fontId="6" fillId="0" borderId="1" xfId="1" applyFont="1" applyBorder="1" applyAlignment="1">
      <alignment horizontal="center" vertical="center"/>
    </xf>
    <xf numFmtId="0" fontId="6" fillId="0" borderId="0" xfId="1" quotePrefix="1" applyFont="1" applyAlignment="1">
      <alignment horizontal="center" vertical="center"/>
    </xf>
    <xf numFmtId="10" fontId="9" fillId="4" borderId="3" xfId="4" applyNumberFormat="1" applyFont="1" applyFill="1" applyBorder="1" applyAlignment="1">
      <alignment horizontal="center" vertical="center"/>
    </xf>
    <xf numFmtId="179" fontId="9" fillId="3" borderId="3" xfId="2" applyNumberFormat="1" applyFont="1" applyFill="1" applyBorder="1" applyAlignment="1" applyProtection="1">
      <alignment horizontal="center" vertical="center"/>
      <protection locked="0"/>
    </xf>
    <xf numFmtId="0" fontId="19" fillId="7" borderId="37" xfId="0" applyFont="1" applyFill="1" applyBorder="1" applyAlignment="1">
      <alignment horizontal="center" vertical="center" wrapText="1"/>
    </xf>
    <xf numFmtId="0" fontId="19" fillId="7" borderId="0" xfId="0" applyFont="1" applyFill="1" applyBorder="1" applyAlignment="1">
      <alignment horizontal="center" vertical="center" wrapText="1"/>
    </xf>
    <xf numFmtId="56" fontId="19" fillId="7" borderId="0" xfId="0" applyNumberFormat="1" applyFont="1" applyFill="1" applyBorder="1" applyAlignment="1">
      <alignment horizontal="center" vertical="center"/>
    </xf>
    <xf numFmtId="56" fontId="19" fillId="7" borderId="51" xfId="0" applyNumberFormat="1" applyFont="1" applyFill="1" applyBorder="1" applyAlignment="1">
      <alignment horizontal="center" vertical="center"/>
    </xf>
    <xf numFmtId="0" fontId="9" fillId="0" borderId="0" xfId="1" applyFont="1" applyFill="1" applyBorder="1" applyAlignment="1">
      <alignment horizontal="center" vertical="center"/>
    </xf>
    <xf numFmtId="0" fontId="9" fillId="0" borderId="3" xfId="1" applyFont="1" applyBorder="1" applyAlignment="1">
      <alignment horizontal="left" vertical="center"/>
    </xf>
    <xf numFmtId="0" fontId="6" fillId="0" borderId="0" xfId="1" applyFont="1" applyAlignment="1">
      <alignment horizontal="center" vertical="center"/>
    </xf>
    <xf numFmtId="0" fontId="6" fillId="4" borderId="0" xfId="1" applyFont="1" applyFill="1" applyAlignment="1">
      <alignment horizontal="center" vertical="center"/>
    </xf>
    <xf numFmtId="179" fontId="9" fillId="4" borderId="3" xfId="2" applyNumberFormat="1" applyFont="1" applyFill="1" applyBorder="1" applyAlignment="1">
      <alignment horizontal="center" vertical="center"/>
    </xf>
    <xf numFmtId="176" fontId="9" fillId="4" borderId="3" xfId="2" applyNumberFormat="1" applyFont="1" applyFill="1" applyBorder="1" applyAlignment="1">
      <alignment horizontal="center" vertical="center"/>
    </xf>
    <xf numFmtId="56" fontId="19" fillId="7" borderId="17" xfId="0" applyNumberFormat="1" applyFont="1" applyFill="1" applyBorder="1" applyAlignment="1">
      <alignment horizontal="center" vertical="center"/>
    </xf>
    <xf numFmtId="56" fontId="19" fillId="7" borderId="5" xfId="0" applyNumberFormat="1" applyFont="1" applyFill="1" applyBorder="1" applyAlignment="1">
      <alignment horizontal="center" vertical="center"/>
    </xf>
    <xf numFmtId="56" fontId="19" fillId="7" borderId="6" xfId="0" applyNumberFormat="1" applyFont="1" applyFill="1" applyBorder="1" applyAlignment="1">
      <alignment horizontal="center" vertical="center"/>
    </xf>
    <xf numFmtId="55" fontId="20" fillId="4" borderId="30" xfId="0" applyNumberFormat="1" applyFont="1" applyFill="1" applyBorder="1" applyAlignment="1">
      <alignment horizontal="center" vertical="center"/>
    </xf>
    <xf numFmtId="176" fontId="9" fillId="4" borderId="4" xfId="2" applyNumberFormat="1" applyFont="1" applyFill="1" applyBorder="1" applyAlignment="1" applyProtection="1">
      <alignment horizontal="center" vertical="center"/>
    </xf>
    <xf numFmtId="176" fontId="9" fillId="4" borderId="31" xfId="2" applyNumberFormat="1" applyFont="1" applyFill="1" applyBorder="1" applyAlignment="1" applyProtection="1">
      <alignment horizontal="center" vertical="center"/>
    </xf>
    <xf numFmtId="176" fontId="9" fillId="4" borderId="2" xfId="2" applyNumberFormat="1" applyFont="1" applyFill="1" applyBorder="1" applyAlignment="1" applyProtection="1">
      <alignment horizontal="center" vertical="center"/>
    </xf>
    <xf numFmtId="0" fontId="2" fillId="3" borderId="30" xfId="0" applyFont="1" applyFill="1" applyBorder="1" applyAlignment="1" applyProtection="1">
      <alignment horizontal="center" vertical="center"/>
      <protection locked="0"/>
    </xf>
    <xf numFmtId="38" fontId="2" fillId="3" borderId="5" xfId="3" applyFont="1" applyFill="1" applyBorder="1" applyAlignment="1" applyProtection="1">
      <alignment horizontal="right" vertical="center" shrinkToFit="1"/>
      <protection locked="0"/>
    </xf>
    <xf numFmtId="0" fontId="3" fillId="2" borderId="0" xfId="0" applyFont="1" applyFill="1" applyAlignment="1" applyProtection="1">
      <alignment horizontal="right" vertical="center"/>
    </xf>
    <xf numFmtId="0" fontId="2" fillId="3" borderId="0" xfId="0" applyFont="1" applyFill="1" applyAlignment="1" applyProtection="1">
      <alignment horizontal="center" vertical="center"/>
      <protection locked="0"/>
    </xf>
    <xf numFmtId="180" fontId="2" fillId="4" borderId="17" xfId="0" applyNumberFormat="1" applyFont="1" applyFill="1" applyBorder="1" applyAlignment="1">
      <alignment horizontal="center" vertical="center"/>
    </xf>
    <xf numFmtId="180" fontId="2" fillId="4" borderId="39" xfId="0" applyNumberFormat="1" applyFont="1" applyFill="1" applyBorder="1" applyAlignment="1">
      <alignment horizontal="center" vertical="center"/>
    </xf>
    <xf numFmtId="0" fontId="2" fillId="4" borderId="17" xfId="0" applyFont="1" applyFill="1" applyBorder="1" applyAlignment="1">
      <alignment horizontal="center" vertical="center"/>
    </xf>
    <xf numFmtId="0" fontId="2" fillId="4" borderId="39" xfId="0" applyFont="1" applyFill="1" applyBorder="1" applyAlignment="1">
      <alignment horizontal="center" vertical="center"/>
    </xf>
    <xf numFmtId="0" fontId="2" fillId="3" borderId="40" xfId="0" applyFont="1" applyFill="1" applyBorder="1" applyAlignment="1" applyProtection="1">
      <alignment horizontal="center" vertical="center"/>
      <protection locked="0"/>
    </xf>
    <xf numFmtId="0" fontId="2" fillId="2" borderId="31" xfId="0" applyFont="1" applyFill="1" applyBorder="1" applyAlignment="1">
      <alignment horizontal="left" vertical="center"/>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3" borderId="26" xfId="0" applyFont="1" applyFill="1" applyBorder="1" applyAlignment="1" applyProtection="1">
      <alignment horizontal="center" vertical="center"/>
      <protection locked="0"/>
    </xf>
    <xf numFmtId="38" fontId="2" fillId="3" borderId="1" xfId="3" applyFont="1" applyFill="1" applyBorder="1" applyAlignment="1" applyProtection="1">
      <alignment horizontal="right" vertical="center" shrinkToFit="1"/>
      <protection locked="0"/>
    </xf>
    <xf numFmtId="38" fontId="2" fillId="4" borderId="11" xfId="3" applyFont="1" applyFill="1" applyBorder="1" applyAlignment="1">
      <alignment horizontal="right" vertical="center" shrinkToFit="1"/>
    </xf>
    <xf numFmtId="0" fontId="2" fillId="4" borderId="5" xfId="0" applyFont="1" applyFill="1" applyBorder="1" applyAlignment="1" applyProtection="1">
      <alignment horizontal="center" vertical="center" shrinkToFit="1"/>
    </xf>
    <xf numFmtId="176" fontId="2" fillId="3" borderId="7" xfId="3" applyNumberFormat="1" applyFont="1" applyFill="1" applyBorder="1" applyAlignment="1" applyProtection="1">
      <alignment horizontal="right" vertical="center" shrinkToFit="1"/>
      <protection locked="0"/>
    </xf>
    <xf numFmtId="0" fontId="2" fillId="0" borderId="0" xfId="0" applyFont="1" applyAlignment="1">
      <alignment horizontal="center" vertical="top" wrapText="1"/>
    </xf>
    <xf numFmtId="0" fontId="2" fillId="0" borderId="0" xfId="0" applyFont="1" applyAlignment="1">
      <alignment horizontal="left" vertical="top" wrapText="1"/>
    </xf>
    <xf numFmtId="0" fontId="31" fillId="0" borderId="0" xfId="0" applyFont="1" applyAlignment="1">
      <alignment horizontal="left" vertical="top" wrapText="1"/>
    </xf>
    <xf numFmtId="38" fontId="2" fillId="4" borderId="7" xfId="3" applyFont="1" applyFill="1" applyBorder="1" applyAlignment="1">
      <alignment vertical="center"/>
    </xf>
    <xf numFmtId="0" fontId="2" fillId="0" borderId="3" xfId="0" applyFont="1" applyBorder="1" applyAlignment="1">
      <alignment horizontal="left" vertical="center" shrinkToFit="1"/>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2" borderId="0" xfId="0" applyFont="1" applyFill="1" applyAlignment="1">
      <alignment horizontal="left" vertical="center" shrinkToFit="1"/>
    </xf>
    <xf numFmtId="0" fontId="2" fillId="2" borderId="51" xfId="0" applyFont="1" applyFill="1" applyBorder="1" applyAlignment="1">
      <alignment horizontal="left" vertical="center" shrinkToFit="1"/>
    </xf>
    <xf numFmtId="0" fontId="2" fillId="2" borderId="0" xfId="0" applyFont="1" applyFill="1" applyAlignment="1">
      <alignment horizontal="left" vertical="center"/>
    </xf>
    <xf numFmtId="0" fontId="2" fillId="2" borderId="51" xfId="0" applyFont="1" applyFill="1" applyBorder="1" applyAlignment="1">
      <alignment horizontal="left" vertical="center"/>
    </xf>
    <xf numFmtId="38" fontId="2" fillId="4" borderId="3" xfId="3" applyFont="1" applyFill="1" applyBorder="1" applyAlignment="1">
      <alignment vertical="center"/>
    </xf>
    <xf numFmtId="38" fontId="2" fillId="4" borderId="1" xfId="3" applyFont="1" applyFill="1" applyBorder="1" applyAlignment="1">
      <alignment vertical="center"/>
    </xf>
    <xf numFmtId="0" fontId="2" fillId="2" borderId="30" xfId="0" applyFont="1" applyFill="1" applyBorder="1" applyAlignment="1">
      <alignment horizontal="left" vertical="center"/>
    </xf>
    <xf numFmtId="0" fontId="2" fillId="4" borderId="25" xfId="0" applyFont="1" applyFill="1" applyBorder="1" applyAlignment="1">
      <alignment horizontal="center" vertical="center"/>
    </xf>
    <xf numFmtId="0" fontId="2" fillId="4" borderId="35" xfId="0" applyFont="1" applyFill="1" applyBorder="1" applyAlignment="1">
      <alignment horizontal="center" vertical="center"/>
    </xf>
    <xf numFmtId="38" fontId="2" fillId="3" borderId="43" xfId="3" applyFont="1" applyFill="1" applyBorder="1" applyAlignment="1" applyProtection="1">
      <alignment horizontal="right" vertical="center" shrinkToFit="1"/>
      <protection locked="0"/>
    </xf>
    <xf numFmtId="38" fontId="2" fillId="4" borderId="12" xfId="3" applyFont="1" applyFill="1" applyBorder="1" applyAlignment="1">
      <alignment vertical="center"/>
    </xf>
    <xf numFmtId="38" fontId="2" fillId="3" borderId="8" xfId="3" applyFont="1" applyFill="1" applyBorder="1" applyAlignment="1" applyProtection="1">
      <alignment horizontal="right" vertical="center" shrinkToFit="1"/>
      <protection locked="0"/>
    </xf>
    <xf numFmtId="38" fontId="31" fillId="4" borderId="5" xfId="3" applyFont="1" applyFill="1" applyBorder="1" applyAlignment="1" applyProtection="1">
      <alignment horizontal="right" vertical="center" shrinkToFit="1"/>
      <protection locked="0"/>
    </xf>
    <xf numFmtId="0" fontId="2" fillId="4" borderId="5" xfId="0" applyFont="1" applyFill="1" applyBorder="1" applyAlignment="1">
      <alignment horizontal="right" vertical="center"/>
    </xf>
    <xf numFmtId="0" fontId="2" fillId="4" borderId="3" xfId="0" applyFont="1" applyFill="1" applyBorder="1" applyAlignment="1">
      <alignment horizontal="right" vertical="center"/>
    </xf>
    <xf numFmtId="38" fontId="2" fillId="4" borderId="1" xfId="3" applyFont="1" applyFill="1" applyBorder="1" applyAlignment="1">
      <alignment vertical="center" shrinkToFit="1"/>
    </xf>
    <xf numFmtId="0" fontId="3" fillId="6" borderId="12" xfId="0" applyFont="1" applyFill="1" applyBorder="1" applyAlignment="1">
      <alignment horizontal="center" vertical="center"/>
    </xf>
    <xf numFmtId="0" fontId="2" fillId="3" borderId="0" xfId="0" applyFont="1" applyFill="1" applyAlignment="1" applyProtection="1">
      <alignment horizontal="left" vertical="center" shrinkToFit="1"/>
      <protection locked="0"/>
    </xf>
    <xf numFmtId="0" fontId="2" fillId="3" borderId="0" xfId="0" applyFont="1" applyFill="1" applyAlignment="1" applyProtection="1">
      <alignment horizontal="left" vertical="top" wrapText="1"/>
      <protection locked="0"/>
    </xf>
    <xf numFmtId="38" fontId="2" fillId="3" borderId="3" xfId="3" applyFont="1" applyFill="1" applyBorder="1" applyAlignment="1" applyProtection="1">
      <alignment vertical="center" shrinkToFit="1"/>
      <protection locked="0"/>
    </xf>
    <xf numFmtId="38" fontId="2" fillId="3" borderId="5" xfId="3" applyFont="1" applyFill="1" applyBorder="1" applyAlignment="1" applyProtection="1">
      <alignment vertical="center" shrinkToFit="1"/>
      <protection locked="0"/>
    </xf>
    <xf numFmtId="38" fontId="2" fillId="4" borderId="0" xfId="3" applyFont="1" applyFill="1" applyBorder="1" applyAlignment="1" applyProtection="1">
      <alignment horizontal="right" vertical="center" shrinkToFit="1"/>
    </xf>
    <xf numFmtId="176" fontId="2" fillId="4" borderId="48" xfId="3" applyNumberFormat="1" applyFont="1" applyFill="1" applyBorder="1" applyAlignment="1">
      <alignment vertical="center" shrinkToFit="1"/>
    </xf>
    <xf numFmtId="176" fontId="2" fillId="3" borderId="7" xfId="3" applyNumberFormat="1" applyFont="1" applyFill="1" applyBorder="1" applyAlignment="1" applyProtection="1">
      <alignment vertical="center" shrinkToFit="1"/>
      <protection locked="0"/>
    </xf>
    <xf numFmtId="38" fontId="2" fillId="4" borderId="1" xfId="3" applyFont="1" applyFill="1" applyBorder="1" applyAlignment="1">
      <alignment horizontal="right" vertical="center" shrinkToFit="1"/>
    </xf>
    <xf numFmtId="176" fontId="2" fillId="4" borderId="48" xfId="3" applyNumberFormat="1" applyFont="1" applyFill="1" applyBorder="1" applyAlignment="1">
      <alignment horizontal="right" vertical="center" shrinkToFit="1"/>
    </xf>
    <xf numFmtId="38" fontId="2" fillId="3" borderId="3" xfId="3" applyFont="1" applyFill="1" applyBorder="1" applyAlignment="1" applyProtection="1">
      <alignment horizontal="right" vertical="center" shrinkToFit="1"/>
      <protection locked="0"/>
    </xf>
    <xf numFmtId="0" fontId="31" fillId="0" borderId="0" xfId="0" applyFont="1" applyAlignment="1">
      <alignment horizontal="center" vertical="top" wrapText="1"/>
    </xf>
    <xf numFmtId="0" fontId="2" fillId="2" borderId="15" xfId="0" applyFont="1" applyFill="1" applyBorder="1" applyAlignment="1">
      <alignment horizontal="left" vertical="top" wrapText="1"/>
    </xf>
    <xf numFmtId="0" fontId="2" fillId="2" borderId="0" xfId="0" applyFont="1" applyFill="1" applyAlignment="1">
      <alignment horizontal="left" vertical="top" wrapText="1"/>
    </xf>
    <xf numFmtId="0" fontId="2" fillId="2" borderId="10" xfId="0" applyFont="1" applyFill="1" applyBorder="1" applyAlignment="1">
      <alignment horizontal="left" vertical="top" wrapText="1"/>
    </xf>
    <xf numFmtId="0" fontId="42" fillId="4" borderId="5" xfId="0" applyFont="1" applyFill="1" applyBorder="1" applyAlignment="1">
      <alignment horizontal="center" vertical="center"/>
    </xf>
    <xf numFmtId="38" fontId="42" fillId="4" borderId="17" xfId="3" applyFont="1" applyFill="1" applyBorder="1" applyAlignment="1">
      <alignment horizontal="center" vertical="center"/>
    </xf>
    <xf numFmtId="38" fontId="42" fillId="4" borderId="5" xfId="3" applyFont="1" applyFill="1" applyBorder="1" applyAlignment="1">
      <alignment horizontal="center" vertical="center"/>
    </xf>
    <xf numFmtId="0" fontId="42" fillId="2" borderId="5" xfId="0" applyFont="1" applyFill="1" applyBorder="1" applyAlignment="1">
      <alignment vertical="center"/>
    </xf>
    <xf numFmtId="0" fontId="42" fillId="4" borderId="17" xfId="0" applyFont="1" applyFill="1" applyBorder="1" applyAlignment="1" applyProtection="1">
      <alignment horizontal="center" vertical="center"/>
    </xf>
    <xf numFmtId="0" fontId="42" fillId="4" borderId="5" xfId="0" applyFont="1" applyFill="1" applyBorder="1" applyAlignment="1" applyProtection="1">
      <alignment horizontal="center" vertical="center"/>
    </xf>
    <xf numFmtId="0" fontId="42" fillId="2" borderId="17" xfId="0" applyFont="1" applyFill="1" applyBorder="1" applyAlignment="1">
      <alignment horizontal="center" vertical="center"/>
    </xf>
    <xf numFmtId="0" fontId="42" fillId="2" borderId="5" xfId="0" applyFont="1" applyFill="1" applyBorder="1" applyAlignment="1">
      <alignment horizontal="center" vertical="center"/>
    </xf>
    <xf numFmtId="0" fontId="42" fillId="2" borderId="21" xfId="0" applyFont="1" applyFill="1" applyBorder="1" applyAlignment="1">
      <alignment horizontal="center" vertical="center"/>
    </xf>
    <xf numFmtId="38" fontId="42" fillId="3" borderId="17" xfId="3" applyFont="1" applyFill="1" applyBorder="1" applyAlignment="1" applyProtection="1">
      <alignment horizontal="center" vertical="center"/>
      <protection locked="0"/>
    </xf>
    <xf numFmtId="38" fontId="42" fillId="3" borderId="5" xfId="3" applyFont="1" applyFill="1" applyBorder="1" applyAlignment="1" applyProtection="1">
      <alignment horizontal="center" vertical="center"/>
      <protection locked="0"/>
    </xf>
    <xf numFmtId="0" fontId="42" fillId="2" borderId="3" xfId="0" applyFont="1" applyFill="1" applyBorder="1" applyAlignment="1">
      <alignment vertical="center"/>
    </xf>
    <xf numFmtId="0" fontId="42" fillId="2" borderId="6" xfId="0" applyFont="1" applyFill="1" applyBorder="1" applyAlignment="1">
      <alignment horizontal="center" vertical="center"/>
    </xf>
    <xf numFmtId="176" fontId="2" fillId="4" borderId="48" xfId="3" applyNumberFormat="1" applyFont="1" applyFill="1" applyBorder="1" applyAlignment="1" applyProtection="1">
      <alignment vertical="center" shrinkToFit="1"/>
    </xf>
    <xf numFmtId="176" fontId="2" fillId="4" borderId="48" xfId="3" applyNumberFormat="1" applyFont="1" applyFill="1" applyBorder="1" applyAlignment="1" applyProtection="1">
      <alignment horizontal="right" vertical="center" shrinkToFit="1"/>
    </xf>
    <xf numFmtId="176" fontId="2" fillId="4" borderId="7" xfId="3" applyNumberFormat="1" applyFont="1" applyFill="1" applyBorder="1" applyAlignment="1" applyProtection="1">
      <alignment vertical="center" shrinkToFit="1"/>
    </xf>
    <xf numFmtId="38" fontId="42" fillId="4" borderId="5" xfId="3" applyNumberFormat="1" applyFont="1" applyFill="1" applyBorder="1" applyAlignment="1" applyProtection="1">
      <alignment vertical="center" shrinkToFit="1"/>
    </xf>
    <xf numFmtId="38" fontId="2" fillId="4" borderId="5" xfId="3" applyFont="1" applyFill="1" applyBorder="1" applyAlignment="1" applyProtection="1">
      <alignment vertical="center" shrinkToFit="1"/>
    </xf>
    <xf numFmtId="38" fontId="42" fillId="3" borderId="5" xfId="3" applyFont="1" applyFill="1" applyBorder="1" applyAlignment="1" applyProtection="1">
      <alignment horizontal="right" vertical="center" shrinkToFit="1"/>
      <protection locked="0"/>
    </xf>
    <xf numFmtId="0" fontId="3" fillId="0" borderId="12" xfId="0" applyFont="1" applyBorder="1" applyAlignment="1">
      <alignment horizontal="center" vertical="center"/>
    </xf>
    <xf numFmtId="38" fontId="2" fillId="4" borderId="1" xfId="3" applyFont="1" applyFill="1" applyBorder="1" applyAlignment="1" applyProtection="1">
      <alignment horizontal="right" vertical="center" shrinkToFit="1"/>
    </xf>
    <xf numFmtId="38" fontId="2" fillId="4" borderId="0" xfId="3" applyFont="1" applyFill="1" applyBorder="1" applyAlignment="1" applyProtection="1">
      <alignment vertical="center" shrinkToFit="1"/>
    </xf>
    <xf numFmtId="38" fontId="42" fillId="3" borderId="3" xfId="3" applyFont="1" applyFill="1" applyBorder="1" applyAlignment="1" applyProtection="1">
      <alignment horizontal="right" vertical="center" shrinkToFit="1"/>
      <protection locked="0"/>
    </xf>
    <xf numFmtId="38" fontId="42" fillId="4" borderId="1" xfId="3" applyFont="1" applyFill="1" applyBorder="1" applyAlignment="1">
      <alignment vertical="center" shrinkToFit="1"/>
    </xf>
    <xf numFmtId="38" fontId="2" fillId="4" borderId="1" xfId="3" applyFont="1" applyFill="1" applyBorder="1" applyAlignment="1" applyProtection="1">
      <alignment vertical="center" shrinkToFit="1"/>
    </xf>
    <xf numFmtId="176" fontId="2" fillId="3" borderId="8" xfId="3" applyNumberFormat="1" applyFont="1" applyFill="1" applyBorder="1" applyAlignment="1" applyProtection="1">
      <alignment horizontal="right" vertical="center" shrinkToFit="1"/>
      <protection locked="0"/>
    </xf>
    <xf numFmtId="38" fontId="42" fillId="4" borderId="5" xfId="3" applyFont="1" applyFill="1" applyBorder="1" applyAlignment="1" applyProtection="1">
      <alignment horizontal="right" vertical="center" shrinkToFit="1"/>
      <protection locked="0"/>
    </xf>
    <xf numFmtId="176" fontId="2" fillId="4" borderId="7" xfId="3" applyNumberFormat="1" applyFont="1" applyFill="1" applyBorder="1" applyAlignment="1" applyProtection="1">
      <alignment horizontal="right" vertical="center" shrinkToFit="1"/>
    </xf>
    <xf numFmtId="38" fontId="2" fillId="4" borderId="5" xfId="3" applyFont="1" applyFill="1" applyBorder="1" applyAlignment="1" applyProtection="1">
      <alignment horizontal="right" vertical="center" shrinkToFit="1"/>
    </xf>
    <xf numFmtId="38" fontId="31" fillId="3" borderId="5" xfId="3" applyFont="1" applyFill="1" applyBorder="1" applyAlignment="1" applyProtection="1">
      <alignment horizontal="right" vertical="center"/>
      <protection locked="0"/>
    </xf>
    <xf numFmtId="38" fontId="31" fillId="3" borderId="1" xfId="3" applyFont="1" applyFill="1" applyBorder="1" applyAlignment="1" applyProtection="1">
      <alignment horizontal="right" vertical="center" shrinkToFit="1"/>
      <protection locked="0"/>
    </xf>
    <xf numFmtId="38" fontId="31" fillId="4" borderId="1" xfId="3" applyFont="1" applyFill="1" applyBorder="1" applyAlignment="1">
      <alignment horizontal="right" vertical="center" shrinkToFit="1"/>
    </xf>
    <xf numFmtId="38" fontId="31" fillId="3" borderId="11" xfId="3" applyFont="1" applyFill="1" applyBorder="1" applyAlignment="1" applyProtection="1">
      <alignment horizontal="center" vertical="center" shrinkToFit="1"/>
      <protection locked="0"/>
    </xf>
    <xf numFmtId="0" fontId="31" fillId="2" borderId="8" xfId="0" applyFont="1" applyFill="1" applyBorder="1" applyAlignment="1" applyProtection="1">
      <alignment horizontal="center" vertical="center"/>
      <protection locked="0"/>
    </xf>
    <xf numFmtId="38" fontId="42" fillId="4" borderId="5" xfId="3" applyFont="1" applyFill="1" applyBorder="1" applyAlignment="1">
      <alignment horizontal="right" vertical="center" shrinkToFit="1"/>
    </xf>
    <xf numFmtId="38" fontId="31" fillId="3" borderId="8" xfId="3" applyFont="1" applyFill="1" applyBorder="1" applyAlignment="1" applyProtection="1">
      <alignment horizontal="right" vertical="center" shrinkToFit="1"/>
      <protection locked="0"/>
    </xf>
    <xf numFmtId="38" fontId="31" fillId="3" borderId="5" xfId="3" applyFont="1" applyFill="1" applyBorder="1" applyAlignment="1" applyProtection="1">
      <alignment horizontal="right" vertical="center" shrinkToFit="1"/>
      <protection locked="0"/>
    </xf>
    <xf numFmtId="38" fontId="31" fillId="4" borderId="5" xfId="3" applyFont="1" applyFill="1" applyBorder="1" applyAlignment="1">
      <alignment horizontal="right" vertical="center" shrinkToFit="1"/>
    </xf>
    <xf numFmtId="0" fontId="42" fillId="3" borderId="17" xfId="0" applyFont="1" applyFill="1" applyBorder="1" applyAlignment="1" applyProtection="1">
      <alignment horizontal="center" vertical="center"/>
      <protection locked="0"/>
    </xf>
    <xf numFmtId="0" fontId="42" fillId="3" borderId="5" xfId="0" applyFont="1" applyFill="1" applyBorder="1" applyAlignment="1" applyProtection="1">
      <alignment horizontal="center" vertical="center"/>
      <protection locked="0"/>
    </xf>
    <xf numFmtId="38" fontId="42" fillId="4" borderId="32" xfId="3" applyFont="1" applyFill="1" applyBorder="1" applyAlignment="1">
      <alignment horizontal="center" vertical="center" shrinkToFit="1"/>
    </xf>
    <xf numFmtId="38" fontId="42" fillId="4" borderId="11" xfId="3" applyFont="1" applyFill="1" applyBorder="1" applyAlignment="1">
      <alignment horizontal="center" vertical="center" shrinkToFit="1"/>
    </xf>
    <xf numFmtId="0" fontId="42" fillId="2" borderId="32" xfId="0" applyFont="1" applyFill="1" applyBorder="1" applyAlignment="1">
      <alignment horizontal="right" vertical="center"/>
    </xf>
    <xf numFmtId="0" fontId="42" fillId="2" borderId="11" xfId="0" applyFont="1" applyFill="1" applyBorder="1" applyAlignment="1">
      <alignment horizontal="right" vertical="center"/>
    </xf>
    <xf numFmtId="0" fontId="42" fillId="2" borderId="50" xfId="0" applyFont="1" applyFill="1" applyBorder="1" applyAlignment="1">
      <alignment horizontal="right" vertical="center"/>
    </xf>
    <xf numFmtId="38" fontId="2" fillId="3" borderId="7" xfId="3" applyFont="1" applyFill="1" applyBorder="1" applyAlignment="1" applyProtection="1">
      <alignment horizontal="right" vertical="center" shrinkToFit="1"/>
      <protection locked="0"/>
    </xf>
    <xf numFmtId="38" fontId="2" fillId="4" borderId="26" xfId="3" applyFont="1" applyFill="1" applyBorder="1" applyAlignment="1" applyProtection="1">
      <alignment horizontal="right" vertical="center" shrinkToFit="1"/>
    </xf>
    <xf numFmtId="38" fontId="2" fillId="3" borderId="11" xfId="3" applyFont="1" applyFill="1" applyBorder="1" applyAlignment="1" applyProtection="1">
      <alignment horizontal="right" vertical="center" shrinkToFit="1"/>
      <protection locked="0"/>
    </xf>
    <xf numFmtId="38" fontId="2" fillId="4" borderId="12" xfId="3" applyFont="1" applyFill="1" applyBorder="1" applyAlignment="1" applyProtection="1">
      <alignment horizontal="right" vertical="center" shrinkToFit="1"/>
    </xf>
    <xf numFmtId="0" fontId="17" fillId="2" borderId="32" xfId="0" applyFont="1" applyFill="1" applyBorder="1" applyAlignment="1">
      <alignment horizontal="left" vertical="center"/>
    </xf>
    <xf numFmtId="0" fontId="17" fillId="2" borderId="11" xfId="0" applyFont="1" applyFill="1" applyBorder="1" applyAlignment="1">
      <alignment horizontal="left" vertical="center"/>
    </xf>
    <xf numFmtId="0" fontId="2" fillId="2" borderId="8" xfId="0" applyFont="1" applyFill="1" applyBorder="1" applyAlignment="1">
      <alignment horizontal="center" vertical="center"/>
    </xf>
    <xf numFmtId="0" fontId="42" fillId="2" borderId="17" xfId="0" applyFont="1" applyFill="1" applyBorder="1" applyAlignment="1">
      <alignment horizontal="right" vertical="center"/>
    </xf>
    <xf numFmtId="0" fontId="42" fillId="2" borderId="5" xfId="0" applyFont="1" applyFill="1" applyBorder="1" applyAlignment="1">
      <alignment horizontal="right" vertical="center"/>
    </xf>
    <xf numFmtId="0" fontId="42" fillId="2" borderId="6" xfId="0" applyFont="1" applyFill="1" applyBorder="1" applyAlignment="1">
      <alignment horizontal="right" vertical="center"/>
    </xf>
    <xf numFmtId="0" fontId="42" fillId="3" borderId="17" xfId="0" applyFont="1" applyFill="1" applyBorder="1" applyAlignment="1" applyProtection="1">
      <alignment horizontal="center" vertical="center" shrinkToFit="1"/>
      <protection locked="0"/>
    </xf>
    <xf numFmtId="0" fontId="42" fillId="3" borderId="5" xfId="0" applyFont="1" applyFill="1" applyBorder="1" applyAlignment="1" applyProtection="1">
      <alignment horizontal="center" vertical="center" shrinkToFit="1"/>
      <protection locked="0"/>
    </xf>
    <xf numFmtId="0" fontId="42" fillId="3" borderId="6" xfId="0" applyFont="1" applyFill="1" applyBorder="1" applyAlignment="1" applyProtection="1">
      <alignment horizontal="center" vertical="center" shrinkToFit="1"/>
      <protection locked="0"/>
    </xf>
    <xf numFmtId="0" fontId="2" fillId="3" borderId="0" xfId="0" applyFont="1" applyFill="1" applyBorder="1" applyAlignment="1" applyProtection="1">
      <alignment horizontal="center" vertical="center"/>
      <protection locked="0"/>
    </xf>
    <xf numFmtId="0" fontId="42" fillId="2" borderId="8" xfId="0" applyFont="1" applyFill="1" applyBorder="1" applyAlignment="1">
      <alignment horizontal="center" vertical="center"/>
    </xf>
    <xf numFmtId="0" fontId="42" fillId="2" borderId="7" xfId="0" applyFont="1" applyFill="1" applyBorder="1" applyAlignment="1">
      <alignment horizontal="center" vertical="center"/>
    </xf>
    <xf numFmtId="0" fontId="42" fillId="2" borderId="7" xfId="0" applyFont="1" applyFill="1" applyBorder="1" applyAlignment="1">
      <alignment vertical="center"/>
    </xf>
    <xf numFmtId="0" fontId="42" fillId="2" borderId="30" xfId="0" applyFont="1" applyFill="1" applyBorder="1" applyAlignment="1">
      <alignment horizontal="center" vertical="center"/>
    </xf>
    <xf numFmtId="0" fontId="42" fillId="0" borderId="0" xfId="0" applyFont="1" applyFill="1" applyBorder="1" applyAlignment="1">
      <alignment horizontal="center" vertical="center"/>
    </xf>
    <xf numFmtId="0" fontId="2" fillId="4" borderId="26" xfId="0" applyFont="1" applyFill="1" applyBorder="1" applyAlignment="1" applyProtection="1">
      <alignment horizontal="center" vertical="center"/>
    </xf>
    <xf numFmtId="0" fontId="2" fillId="4" borderId="25" xfId="0" applyFont="1" applyFill="1" applyBorder="1" applyAlignment="1" applyProtection="1">
      <alignment horizontal="center" vertical="center"/>
    </xf>
    <xf numFmtId="0" fontId="2" fillId="4" borderId="35" xfId="0" applyFont="1" applyFill="1" applyBorder="1" applyAlignment="1" applyProtection="1">
      <alignment horizontal="center" vertical="center"/>
    </xf>
    <xf numFmtId="180" fontId="2" fillId="4" borderId="17" xfId="0" applyNumberFormat="1" applyFont="1" applyFill="1" applyBorder="1" applyAlignment="1" applyProtection="1">
      <alignment horizontal="center" vertical="center"/>
    </xf>
    <xf numFmtId="180" fontId="2" fillId="4" borderId="39" xfId="0" applyNumberFormat="1" applyFont="1" applyFill="1" applyBorder="1" applyAlignment="1" applyProtection="1">
      <alignment horizontal="center" vertical="center"/>
    </xf>
    <xf numFmtId="0" fontId="2" fillId="4" borderId="17" xfId="0" applyFont="1" applyFill="1" applyBorder="1" applyAlignment="1" applyProtection="1">
      <alignment horizontal="center" vertical="center"/>
    </xf>
    <xf numFmtId="0" fontId="2" fillId="4" borderId="39" xfId="0" applyFont="1" applyFill="1" applyBorder="1" applyAlignment="1" applyProtection="1">
      <alignment horizontal="center" vertical="center"/>
    </xf>
    <xf numFmtId="0" fontId="42" fillId="6" borderId="20" xfId="0" applyFont="1" applyFill="1" applyBorder="1" applyAlignment="1">
      <alignment horizontal="left" vertical="center" shrinkToFit="1"/>
    </xf>
    <xf numFmtId="0" fontId="42" fillId="6" borderId="5" xfId="0" applyFont="1" applyFill="1" applyBorder="1" applyAlignment="1">
      <alignment horizontal="left" vertical="center" shrinkToFit="1"/>
    </xf>
    <xf numFmtId="38" fontId="2" fillId="3" borderId="5" xfId="3" applyNumberFormat="1" applyFont="1" applyFill="1" applyBorder="1" applyAlignment="1" applyProtection="1">
      <alignment horizontal="right" vertical="center" shrinkToFit="1"/>
      <protection locked="0"/>
    </xf>
    <xf numFmtId="38" fontId="42" fillId="4" borderId="5" xfId="3" applyNumberFormat="1" applyFont="1" applyFill="1" applyBorder="1" applyAlignment="1" applyProtection="1">
      <alignment horizontal="right" vertical="center" shrinkToFit="1"/>
      <protection locked="0"/>
    </xf>
    <xf numFmtId="0" fontId="22" fillId="2" borderId="0" xfId="1" applyFont="1" applyFill="1" applyAlignment="1" applyProtection="1">
      <alignment horizontal="center" vertical="center"/>
    </xf>
    <xf numFmtId="184" fontId="22" fillId="3" borderId="0" xfId="1" applyNumberFormat="1" applyFont="1" applyFill="1" applyAlignment="1" applyProtection="1">
      <alignment vertical="center" shrinkToFit="1"/>
      <protection locked="0"/>
    </xf>
    <xf numFmtId="0" fontId="22" fillId="3" borderId="0" xfId="1" applyFont="1" applyFill="1" applyAlignment="1" applyProtection="1">
      <alignment vertical="center" shrinkToFit="1"/>
      <protection locked="0"/>
    </xf>
    <xf numFmtId="0" fontId="4" fillId="2" borderId="36" xfId="1" applyFill="1" applyBorder="1" applyAlignment="1">
      <alignment horizontal="left" vertical="center" wrapText="1"/>
    </xf>
    <xf numFmtId="0" fontId="4" fillId="2" borderId="1" xfId="1" applyFill="1" applyBorder="1" applyAlignment="1">
      <alignment horizontal="left" vertical="center" wrapText="1"/>
    </xf>
    <xf numFmtId="0" fontId="4" fillId="2" borderId="55" xfId="1" applyFill="1" applyBorder="1" applyAlignment="1">
      <alignment horizontal="left" vertical="center" wrapText="1"/>
    </xf>
    <xf numFmtId="0" fontId="4" fillId="3" borderId="25" xfId="1" applyFill="1" applyBorder="1" applyAlignment="1" applyProtection="1">
      <alignment vertical="center" wrapText="1"/>
      <protection locked="0"/>
    </xf>
    <xf numFmtId="0" fontId="4" fillId="3" borderId="26" xfId="1" applyFill="1" applyBorder="1" applyAlignment="1" applyProtection="1">
      <alignment vertical="center" wrapText="1"/>
      <protection locked="0"/>
    </xf>
    <xf numFmtId="0" fontId="4" fillId="3" borderId="27" xfId="1" applyFill="1" applyBorder="1" applyAlignment="1" applyProtection="1">
      <alignment vertical="center" wrapText="1"/>
      <protection locked="0"/>
    </xf>
    <xf numFmtId="0" fontId="22" fillId="3" borderId="0" xfId="1" applyFont="1" applyFill="1" applyAlignment="1" applyProtection="1">
      <alignment horizontal="center" vertical="center"/>
      <protection locked="0"/>
    </xf>
    <xf numFmtId="0" fontId="4" fillId="3" borderId="0" xfId="1" applyFill="1" applyAlignment="1" applyProtection="1">
      <alignment horizontal="center" vertical="center"/>
      <protection locked="0"/>
    </xf>
    <xf numFmtId="0" fontId="21" fillId="2" borderId="17" xfId="1" applyFont="1" applyFill="1" applyBorder="1" applyAlignment="1" applyProtection="1">
      <alignment horizontal="center" vertical="center"/>
      <protection locked="0"/>
    </xf>
    <xf numFmtId="0" fontId="21" fillId="2" borderId="5" xfId="1" applyFont="1" applyFill="1" applyBorder="1" applyAlignment="1" applyProtection="1">
      <alignment horizontal="center" vertical="center"/>
      <protection locked="0"/>
    </xf>
    <xf numFmtId="0" fontId="21" fillId="2" borderId="6" xfId="1" applyFont="1" applyFill="1" applyBorder="1" applyAlignment="1" applyProtection="1">
      <alignment horizontal="center" vertical="center"/>
      <protection locked="0"/>
    </xf>
    <xf numFmtId="0" fontId="21" fillId="2" borderId="30" xfId="1" applyFont="1" applyFill="1" applyBorder="1" applyAlignment="1">
      <alignment horizontal="center" vertical="center" shrinkToFit="1"/>
    </xf>
    <xf numFmtId="0" fontId="21" fillId="2" borderId="30" xfId="1" applyFont="1" applyFill="1" applyBorder="1" applyAlignment="1">
      <alignment horizontal="center" vertical="center"/>
    </xf>
    <xf numFmtId="0" fontId="21" fillId="3" borderId="5" xfId="1" applyFont="1" applyFill="1" applyBorder="1" applyAlignment="1" applyProtection="1">
      <alignment horizontal="center" vertical="center"/>
      <protection locked="0"/>
    </xf>
    <xf numFmtId="0" fontId="21" fillId="3" borderId="6" xfId="1" applyFont="1" applyFill="1" applyBorder="1" applyAlignment="1" applyProtection="1">
      <alignment horizontal="center" vertical="center"/>
      <protection locked="0"/>
    </xf>
    <xf numFmtId="0" fontId="21" fillId="4" borderId="17" xfId="1" applyFont="1" applyFill="1" applyBorder="1" applyAlignment="1" applyProtection="1">
      <alignment horizontal="center" vertical="center" wrapText="1"/>
    </xf>
    <xf numFmtId="0" fontId="21" fillId="4" borderId="5" xfId="1" applyFont="1" applyFill="1" applyBorder="1" applyAlignment="1" applyProtection="1">
      <alignment horizontal="center" vertical="center" wrapText="1"/>
    </xf>
    <xf numFmtId="0" fontId="21" fillId="4" borderId="6" xfId="1" applyFont="1" applyFill="1" applyBorder="1" applyAlignment="1" applyProtection="1">
      <alignment horizontal="center" vertical="center" wrapText="1"/>
    </xf>
    <xf numFmtId="0" fontId="21" fillId="3" borderId="56" xfId="1" applyFont="1" applyFill="1" applyBorder="1" applyAlignment="1" applyProtection="1">
      <alignment horizontal="center" vertical="center"/>
      <protection locked="0"/>
    </xf>
    <xf numFmtId="0" fontId="21" fillId="3" borderId="57" xfId="1" applyFont="1" applyFill="1" applyBorder="1" applyAlignment="1" applyProtection="1">
      <alignment horizontal="center" vertical="center"/>
      <protection locked="0"/>
    </xf>
    <xf numFmtId="0" fontId="21" fillId="3" borderId="58" xfId="1" applyFont="1" applyFill="1" applyBorder="1" applyAlignment="1" applyProtection="1">
      <alignment horizontal="center" vertical="center"/>
      <protection locked="0"/>
    </xf>
    <xf numFmtId="0" fontId="9" fillId="2" borderId="0" xfId="1" applyFont="1" applyFill="1" applyAlignment="1">
      <alignment horizontal="right" vertical="center" shrinkToFit="1"/>
    </xf>
    <xf numFmtId="0" fontId="9" fillId="3" borderId="0" xfId="1" applyFont="1" applyFill="1" applyAlignment="1" applyProtection="1">
      <alignment horizontal="center" vertical="center" shrinkToFit="1"/>
      <protection locked="0"/>
    </xf>
    <xf numFmtId="0" fontId="21" fillId="2" borderId="52" xfId="1" applyFont="1" applyFill="1" applyBorder="1" applyAlignment="1">
      <alignment horizontal="center" vertical="center" wrapText="1"/>
    </xf>
    <xf numFmtId="0" fontId="21" fillId="2" borderId="53" xfId="1" applyFont="1" applyFill="1" applyBorder="1" applyAlignment="1">
      <alignment horizontal="center" vertical="center" wrapText="1"/>
    </xf>
    <xf numFmtId="0" fontId="21" fillId="2" borderId="54" xfId="1" applyFont="1" applyFill="1" applyBorder="1" applyAlignment="1">
      <alignment horizontal="center" vertical="center" wrapText="1"/>
    </xf>
    <xf numFmtId="0" fontId="21" fillId="3" borderId="53" xfId="1" applyFont="1" applyFill="1" applyBorder="1" applyAlignment="1" applyProtection="1">
      <alignment horizontal="center" vertical="center"/>
      <protection locked="0"/>
    </xf>
    <xf numFmtId="0" fontId="21" fillId="3" borderId="54" xfId="1" applyFont="1" applyFill="1" applyBorder="1" applyAlignment="1" applyProtection="1">
      <alignment horizontal="center" vertical="center"/>
      <protection locked="0"/>
    </xf>
    <xf numFmtId="0" fontId="21" fillId="2" borderId="56" xfId="1" applyFont="1" applyFill="1" applyBorder="1" applyAlignment="1">
      <alignment horizontal="center" vertical="center" wrapText="1"/>
    </xf>
    <xf numFmtId="0" fontId="21" fillId="2" borderId="57" xfId="1" applyFont="1" applyFill="1" applyBorder="1" applyAlignment="1">
      <alignment horizontal="center" vertical="center" wrapText="1"/>
    </xf>
    <xf numFmtId="0" fontId="21" fillId="2" borderId="58" xfId="1" applyFont="1" applyFill="1" applyBorder="1" applyAlignment="1">
      <alignment horizontal="center" vertical="center" wrapText="1"/>
    </xf>
    <xf numFmtId="0" fontId="4" fillId="0" borderId="0" xfId="1" applyBorder="1" applyAlignment="1">
      <alignment horizontal="center" vertical="center"/>
    </xf>
    <xf numFmtId="0" fontId="4" fillId="0" borderId="30" xfId="1" applyBorder="1" applyAlignment="1">
      <alignment horizontal="center" vertical="center"/>
    </xf>
    <xf numFmtId="0" fontId="4" fillId="0" borderId="17" xfId="1" applyBorder="1" applyAlignment="1">
      <alignment horizontal="center" vertical="center"/>
    </xf>
  </cellXfs>
  <cellStyles count="5">
    <cellStyle name="パーセント" xfId="4" builtinId="5"/>
    <cellStyle name="桁区切り" xfId="3" builtinId="6"/>
    <cellStyle name="桁区切り 2" xfId="2" xr:uid="{00000000-0005-0000-0000-000001000000}"/>
    <cellStyle name="標準" xfId="0" builtinId="0"/>
    <cellStyle name="標準 2" xfId="1" xr:uid="{00000000-0005-0000-0000-000003000000}"/>
  </cellStyles>
  <dxfs count="22">
    <dxf>
      <font>
        <color rgb="FFFF0000"/>
      </font>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99CC"/>
      <color rgb="FFFFFF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2.xml" Type="http://schemas.openxmlformats.org/officeDocument/2006/relationships/externalLink"/><Relationship Id="rId11" Target="externalLinks/externalLink3.xml" Type="http://schemas.openxmlformats.org/officeDocument/2006/relationships/externalLink"/><Relationship Id="rId12" Target="externalLinks/externalLink4.xml" Type="http://schemas.openxmlformats.org/officeDocument/2006/relationships/externalLink"/><Relationship Id="rId13" Target="externalLinks/externalLink5.xml" Type="http://schemas.openxmlformats.org/officeDocument/2006/relationships/externalLink"/><Relationship Id="rId14" Target="theme/theme1.xml" Type="http://schemas.openxmlformats.org/officeDocument/2006/relationships/theme"/><Relationship Id="rId15" Target="styles.xml" Type="http://schemas.openxmlformats.org/officeDocument/2006/relationships/styles"/><Relationship Id="rId16" Target="sharedStrings.xml" Type="http://schemas.openxmlformats.org/officeDocument/2006/relationships/sharedStrings"/><Relationship Id="rId17" Target="calcChain.xml" Type="http://schemas.openxmlformats.org/officeDocument/2006/relationships/calcChain"/><Relationship Id="rId18" Target="../customXml/item1.xml" Type="http://schemas.openxmlformats.org/officeDocument/2006/relationships/customXml"/><Relationship Id="rId19" Target="../customXml/item2.xml" Type="http://schemas.openxmlformats.org/officeDocument/2006/relationships/customXml"/><Relationship Id="rId2" Target="worksheets/sheet2.xml" Type="http://schemas.openxmlformats.org/officeDocument/2006/relationships/worksheet"/><Relationship Id="rId20"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externalLinks/externalLink1.xml" Type="http://schemas.openxmlformats.org/officeDocument/2006/relationships/externalLink"/></Relationships>
</file>

<file path=xl/ctrlProps/ctrlProp1.xml><?xml version="1.0" encoding="utf-8"?>
<formControlPr xmlns="http://schemas.microsoft.com/office/spreadsheetml/2009/9/main" objectType="CheckBox" checked="Checked" fmlaLink="$AF$16" lockText="1" noThreeD="1"/>
</file>

<file path=xl/ctrlProps/ctrlProp10.xml><?xml version="1.0" encoding="utf-8"?>
<formControlPr xmlns="http://schemas.microsoft.com/office/spreadsheetml/2009/9/main" objectType="CheckBox" checked="Checked" fmlaLink="$AK$12" lockText="1" noThreeD="1"/>
</file>

<file path=xl/ctrlProps/ctrlProp11.xml><?xml version="1.0" encoding="utf-8"?>
<formControlPr xmlns="http://schemas.microsoft.com/office/spreadsheetml/2009/9/main" objectType="Radio" firstButton="1" fmlaLink="$AM$104"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checked="Checked"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checked="Checked" fmlaLink="$AK$14"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AK$15" lockText="1"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CheckBox" fmlaLink="$AH$88" lockText="1" noThreeD="1"/>
</file>

<file path=xl/ctrlProps/ctrlProp32.xml><?xml version="1.0" encoding="utf-8"?>
<formControlPr xmlns="http://schemas.microsoft.com/office/spreadsheetml/2009/9/main" objectType="CheckBox" fmlaLink="$AH$90" lockText="1" noThreeD="1"/>
</file>

<file path=xl/ctrlProps/ctrlProp33.xml><?xml version="1.0" encoding="utf-8"?>
<formControlPr xmlns="http://schemas.microsoft.com/office/spreadsheetml/2009/9/main" objectType="CheckBox" checked="Checked" fmlaLink="$AH$89" lockText="1" noThreeD="1"/>
</file>

<file path=xl/ctrlProps/ctrlProp34.xml><?xml version="1.0" encoding="utf-8"?>
<formControlPr xmlns="http://schemas.microsoft.com/office/spreadsheetml/2009/9/main" objectType="Radio" checked="Checked" firstButton="1" fmlaLink="$AJ$9"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CheckBox" checked="Checked" fmlaLink="$AH$25" lockText="1" noThreeD="1"/>
</file>

<file path=xl/ctrlProps/ctrlProp38.xml><?xml version="1.0" encoding="utf-8"?>
<formControlPr xmlns="http://schemas.microsoft.com/office/spreadsheetml/2009/9/main" objectType="CheckBox" fmlaLink="$AH$47" lockText="1" noThreeD="1"/>
</file>

<file path=xl/ctrlProps/ctrlProp4.xml><?xml version="1.0" encoding="utf-8"?>
<formControlPr xmlns="http://schemas.microsoft.com/office/spreadsheetml/2009/9/main" objectType="Radio" checked="Checked" firstButton="1" fmlaLink="$AK$16"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CheckBox" fmlaLink="$AK$24" lockText="1" noThreeD="1"/>
</file>

<file path=xl/ctrlProps/ctrlProp9.xml><?xml version="1.0" encoding="utf-8"?>
<formControlPr xmlns="http://schemas.microsoft.com/office/spreadsheetml/2009/9/main" objectType="CheckBox" checked="Checked" fmlaLink="$AK$26" lockText="1" noThreeD="1"/>
</file>

<file path=xl/drawings/drawing1.xml><?xml version="1.0" encoding="utf-8"?>
<xdr:wsDr xmlns:xdr="http://schemas.openxmlformats.org/drawingml/2006/spreadsheetDrawing" xmlns:a="http://schemas.openxmlformats.org/drawingml/2006/main">
  <xdr:oneCellAnchor>
    <xdr:from>
      <xdr:col>52</xdr:col>
      <xdr:colOff>291353</xdr:colOff>
      <xdr:row>17</xdr:row>
      <xdr:rowOff>0</xdr:rowOff>
    </xdr:from>
    <xdr:ext cx="184731" cy="26456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6264778"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16</xdr:row>
          <xdr:rowOff>38100</xdr:rowOff>
        </xdr:from>
        <xdr:to>
          <xdr:col>5</xdr:col>
          <xdr:colOff>266700</xdr:colOff>
          <xdr:row>16</xdr:row>
          <xdr:rowOff>295275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1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15</xdr:row>
          <xdr:rowOff>180975</xdr:rowOff>
        </xdr:from>
        <xdr:to>
          <xdr:col>11</xdr:col>
          <xdr:colOff>123825</xdr:colOff>
          <xdr:row>16</xdr:row>
          <xdr:rowOff>114300</xdr:rowOff>
        </xdr:to>
        <xdr:sp macro="" textlink="">
          <xdr:nvSpPr>
            <xdr:cNvPr id="10243" name="Option Button 3" hidden="1">
              <a:extLst>
                <a:ext uri="{63B3BB69-23CF-44E3-9099-C40C66FF867C}">
                  <a14:compatExt spid="_x0000_s10243"/>
                </a:ext>
                <a:ext uri="{FF2B5EF4-FFF2-40B4-BE49-F238E27FC236}">
                  <a16:creationId xmlns:a16="http://schemas.microsoft.com/office/drawing/2014/main" id="{00000000-0008-0000-01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15</xdr:row>
          <xdr:rowOff>180975</xdr:rowOff>
        </xdr:from>
        <xdr:to>
          <xdr:col>14</xdr:col>
          <xdr:colOff>123825</xdr:colOff>
          <xdr:row>16</xdr:row>
          <xdr:rowOff>114300</xdr:rowOff>
        </xdr:to>
        <xdr:sp macro="" textlink="">
          <xdr:nvSpPr>
            <xdr:cNvPr id="10244" name="Option Button 4" hidden="1">
              <a:extLst>
                <a:ext uri="{63B3BB69-23CF-44E3-9099-C40C66FF867C}">
                  <a14:compatExt spid="_x0000_s10244"/>
                </a:ext>
                <a:ext uri="{FF2B5EF4-FFF2-40B4-BE49-F238E27FC236}">
                  <a16:creationId xmlns:a16="http://schemas.microsoft.com/office/drawing/2014/main" id="{00000000-0008-0000-01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15</xdr:row>
          <xdr:rowOff>180975</xdr:rowOff>
        </xdr:from>
        <xdr:to>
          <xdr:col>17</xdr:col>
          <xdr:colOff>123825</xdr:colOff>
          <xdr:row>16</xdr:row>
          <xdr:rowOff>114300</xdr:rowOff>
        </xdr:to>
        <xdr:sp macro="" textlink="">
          <xdr:nvSpPr>
            <xdr:cNvPr id="10245" name="Option Button 5" hidden="1">
              <a:extLst>
                <a:ext uri="{63B3BB69-23CF-44E3-9099-C40C66FF867C}">
                  <a14:compatExt spid="_x0000_s10245"/>
                </a:ext>
                <a:ext uri="{FF2B5EF4-FFF2-40B4-BE49-F238E27FC236}">
                  <a16:creationId xmlns:a16="http://schemas.microsoft.com/office/drawing/2014/main" id="{00000000-0008-0000-01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15</xdr:row>
          <xdr:rowOff>180975</xdr:rowOff>
        </xdr:from>
        <xdr:to>
          <xdr:col>20</xdr:col>
          <xdr:colOff>123825</xdr:colOff>
          <xdr:row>16</xdr:row>
          <xdr:rowOff>114300</xdr:rowOff>
        </xdr:to>
        <xdr:sp macro="" textlink="">
          <xdr:nvSpPr>
            <xdr:cNvPr id="10246" name="Option Button 6" hidden="1">
              <a:extLst>
                <a:ext uri="{63B3BB69-23CF-44E3-9099-C40C66FF867C}">
                  <a14:compatExt spid="_x0000_s10246"/>
                </a:ext>
                <a:ext uri="{FF2B5EF4-FFF2-40B4-BE49-F238E27FC236}">
                  <a16:creationId xmlns:a16="http://schemas.microsoft.com/office/drawing/2014/main" id="{00000000-0008-0000-01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15</xdr:row>
      <xdr:rowOff>78442</xdr:rowOff>
    </xdr:from>
    <xdr:to>
      <xdr:col>22</xdr:col>
      <xdr:colOff>11206</xdr:colOff>
      <xdr:row>16</xdr:row>
      <xdr:rowOff>246530</xdr:rowOff>
    </xdr:to>
    <xdr:sp macro="" textlink="">
      <xdr:nvSpPr>
        <xdr:cNvPr id="7" name="大かっこ 6">
          <a:extLst>
            <a:ext uri="{FF2B5EF4-FFF2-40B4-BE49-F238E27FC236}">
              <a16:creationId xmlns:a16="http://schemas.microsoft.com/office/drawing/2014/main" id="{00000000-0008-0000-0200-000007000000}"/>
            </a:ext>
          </a:extLst>
        </xdr:cNvPr>
        <xdr:cNvSpPr/>
      </xdr:nvSpPr>
      <xdr:spPr>
        <a:xfrm>
          <a:off x="2654112" y="4488517"/>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100853</xdr:colOff>
      <xdr:row>93</xdr:row>
      <xdr:rowOff>11206</xdr:rowOff>
    </xdr:from>
    <xdr:to>
      <xdr:col>8</xdr:col>
      <xdr:colOff>212911</xdr:colOff>
      <xdr:row>97</xdr:row>
      <xdr:rowOff>0</xdr:rowOff>
    </xdr:to>
    <xdr:sp macro="" textlink="">
      <xdr:nvSpPr>
        <xdr:cNvPr id="8" name="左中かっこ 7">
          <a:extLst>
            <a:ext uri="{FF2B5EF4-FFF2-40B4-BE49-F238E27FC236}">
              <a16:creationId xmlns:a16="http://schemas.microsoft.com/office/drawing/2014/main" id="{00000000-0008-0000-0200-000008000000}"/>
            </a:ext>
          </a:extLst>
        </xdr:cNvPr>
        <xdr:cNvSpPr/>
      </xdr:nvSpPr>
      <xdr:spPr>
        <a:xfrm>
          <a:off x="2342029" y="26658794"/>
          <a:ext cx="112058" cy="1512794"/>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19</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6264778" y="680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32</xdr:col>
          <xdr:colOff>28575</xdr:colOff>
          <xdr:row>23</xdr:row>
          <xdr:rowOff>38100</xdr:rowOff>
        </xdr:from>
        <xdr:to>
          <xdr:col>32</xdr:col>
          <xdr:colOff>266700</xdr:colOff>
          <xdr:row>24</xdr:row>
          <xdr:rowOff>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1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25</xdr:row>
          <xdr:rowOff>38100</xdr:rowOff>
        </xdr:from>
        <xdr:to>
          <xdr:col>32</xdr:col>
          <xdr:colOff>266700</xdr:colOff>
          <xdr:row>25</xdr:row>
          <xdr:rowOff>295275</xdr:rowOff>
        </xdr:to>
        <xdr:sp macro="" textlink="">
          <xdr:nvSpPr>
            <xdr:cNvPr id="10248" name="Check Box 17" hidden="1">
              <a:extLst>
                <a:ext uri="{63B3BB69-23CF-44E3-9099-C40C66FF867C}">
                  <a14:compatExt spid="_x0000_s10248"/>
                </a:ext>
                <a:ext uri="{FF2B5EF4-FFF2-40B4-BE49-F238E27FC236}">
                  <a16:creationId xmlns:a16="http://schemas.microsoft.com/office/drawing/2014/main" id="{00000000-0008-0000-01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xdr:row>
          <xdr:rowOff>38100</xdr:rowOff>
        </xdr:from>
        <xdr:to>
          <xdr:col>5</xdr:col>
          <xdr:colOff>266700</xdr:colOff>
          <xdr:row>11</xdr:row>
          <xdr:rowOff>295275</xdr:rowOff>
        </xdr:to>
        <xdr:sp macro="" textlink="">
          <xdr:nvSpPr>
            <xdr:cNvPr id="10249" name="Check Box 18" hidden="1">
              <a:extLst>
                <a:ext uri="{63B3BB69-23CF-44E3-9099-C40C66FF867C}">
                  <a14:compatExt spid="_x0000_s10249"/>
                </a:ext>
                <a:ext uri="{FF2B5EF4-FFF2-40B4-BE49-F238E27FC236}">
                  <a16:creationId xmlns:a16="http://schemas.microsoft.com/office/drawing/2014/main" id="{00000000-0008-0000-01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246530</xdr:colOff>
      <xdr:row>58</xdr:row>
      <xdr:rowOff>67235</xdr:rowOff>
    </xdr:from>
    <xdr:to>
      <xdr:col>16</xdr:col>
      <xdr:colOff>50670</xdr:colOff>
      <xdr:row>58</xdr:row>
      <xdr:rowOff>261696</xdr:rowOff>
    </xdr:to>
    <xdr:sp macro="" textlink="">
      <xdr:nvSpPr>
        <xdr:cNvPr id="4" name="三角形 8">
          <a:extLst>
            <a:ext uri="{FF2B5EF4-FFF2-40B4-BE49-F238E27FC236}">
              <a16:creationId xmlns:a16="http://schemas.microsoft.com/office/drawing/2014/main" id="{00000000-0008-0000-0200-000004000000}"/>
            </a:ext>
          </a:extLst>
        </xdr:cNvPr>
        <xdr:cNvSpPr>
          <a:spLocks noChangeAspect="1"/>
        </xdr:cNvSpPr>
      </xdr:nvSpPr>
      <xdr:spPr>
        <a:xfrm rot="10800000">
          <a:off x="4168589" y="16181294"/>
          <a:ext cx="364434"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14</xdr:col>
      <xdr:colOff>246530</xdr:colOff>
      <xdr:row>77</xdr:row>
      <xdr:rowOff>67235</xdr:rowOff>
    </xdr:from>
    <xdr:to>
      <xdr:col>16</xdr:col>
      <xdr:colOff>50670</xdr:colOff>
      <xdr:row>77</xdr:row>
      <xdr:rowOff>261696</xdr:rowOff>
    </xdr:to>
    <xdr:sp macro="" textlink="">
      <xdr:nvSpPr>
        <xdr:cNvPr id="11" name="三角形 8">
          <a:extLst>
            <a:ext uri="{FF2B5EF4-FFF2-40B4-BE49-F238E27FC236}">
              <a16:creationId xmlns:a16="http://schemas.microsoft.com/office/drawing/2014/main" id="{00000000-0008-0000-0200-00000B000000}"/>
            </a:ext>
          </a:extLst>
        </xdr:cNvPr>
        <xdr:cNvSpPr>
          <a:spLocks noChangeAspect="1"/>
        </xdr:cNvSpPr>
      </xdr:nvSpPr>
      <xdr:spPr>
        <a:xfrm rot="10800000">
          <a:off x="4168589" y="16270941"/>
          <a:ext cx="364434"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161925</xdr:colOff>
          <xdr:row>103</xdr:row>
          <xdr:rowOff>47625</xdr:rowOff>
        </xdr:from>
        <xdr:to>
          <xdr:col>4</xdr:col>
          <xdr:colOff>171450</xdr:colOff>
          <xdr:row>103</xdr:row>
          <xdr:rowOff>295275</xdr:rowOff>
        </xdr:to>
        <xdr:sp macro="" textlink="">
          <xdr:nvSpPr>
            <xdr:cNvPr id="10250" name="Option Button 49" hidden="1">
              <a:extLst>
                <a:ext uri="{63B3BB69-23CF-44E3-9099-C40C66FF867C}">
                  <a14:compatExt spid="_x0000_s10250"/>
                </a:ext>
                <a:ext uri="{FF2B5EF4-FFF2-40B4-BE49-F238E27FC236}">
                  <a16:creationId xmlns:a16="http://schemas.microsoft.com/office/drawing/2014/main" id="{00000000-0008-0000-01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104</xdr:row>
          <xdr:rowOff>47625</xdr:rowOff>
        </xdr:from>
        <xdr:to>
          <xdr:col>4</xdr:col>
          <xdr:colOff>171450</xdr:colOff>
          <xdr:row>104</xdr:row>
          <xdr:rowOff>295275</xdr:rowOff>
        </xdr:to>
        <xdr:sp macro="" textlink="">
          <xdr:nvSpPr>
            <xdr:cNvPr id="10251" name="Option Button 50" hidden="1">
              <a:extLst>
                <a:ext uri="{63B3BB69-23CF-44E3-9099-C40C66FF867C}">
                  <a14:compatExt spid="_x0000_s10251"/>
                </a:ext>
                <a:ext uri="{FF2B5EF4-FFF2-40B4-BE49-F238E27FC236}">
                  <a16:creationId xmlns:a16="http://schemas.microsoft.com/office/drawing/2014/main" id="{00000000-0008-0000-01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105</xdr:row>
          <xdr:rowOff>47625</xdr:rowOff>
        </xdr:from>
        <xdr:to>
          <xdr:col>4</xdr:col>
          <xdr:colOff>171450</xdr:colOff>
          <xdr:row>105</xdr:row>
          <xdr:rowOff>295275</xdr:rowOff>
        </xdr:to>
        <xdr:sp macro="" textlink="">
          <xdr:nvSpPr>
            <xdr:cNvPr id="10252" name="Option Button 51" hidden="1">
              <a:extLst>
                <a:ext uri="{63B3BB69-23CF-44E3-9099-C40C66FF867C}">
                  <a14:compatExt spid="_x0000_s10252"/>
                </a:ext>
                <a:ext uri="{FF2B5EF4-FFF2-40B4-BE49-F238E27FC236}">
                  <a16:creationId xmlns:a16="http://schemas.microsoft.com/office/drawing/2014/main" id="{00000000-0008-0000-01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106</xdr:row>
          <xdr:rowOff>47625</xdr:rowOff>
        </xdr:from>
        <xdr:to>
          <xdr:col>4</xdr:col>
          <xdr:colOff>171450</xdr:colOff>
          <xdr:row>106</xdr:row>
          <xdr:rowOff>295275</xdr:rowOff>
        </xdr:to>
        <xdr:sp macro="" textlink="">
          <xdr:nvSpPr>
            <xdr:cNvPr id="10253" name="Option Button 52" hidden="1">
              <a:extLst>
                <a:ext uri="{63B3BB69-23CF-44E3-9099-C40C66FF867C}">
                  <a14:compatExt spid="_x0000_s10253"/>
                </a:ext>
                <a:ext uri="{FF2B5EF4-FFF2-40B4-BE49-F238E27FC236}">
                  <a16:creationId xmlns:a16="http://schemas.microsoft.com/office/drawing/2014/main" id="{00000000-0008-0000-01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107</xdr:row>
          <xdr:rowOff>47625</xdr:rowOff>
        </xdr:from>
        <xdr:to>
          <xdr:col>4</xdr:col>
          <xdr:colOff>171450</xdr:colOff>
          <xdr:row>107</xdr:row>
          <xdr:rowOff>295275</xdr:rowOff>
        </xdr:to>
        <xdr:sp macro="" textlink="">
          <xdr:nvSpPr>
            <xdr:cNvPr id="10254" name="Option Button 53" hidden="1">
              <a:extLst>
                <a:ext uri="{63B3BB69-23CF-44E3-9099-C40C66FF867C}">
                  <a14:compatExt spid="_x0000_s10254"/>
                </a:ext>
                <a:ext uri="{FF2B5EF4-FFF2-40B4-BE49-F238E27FC236}">
                  <a16:creationId xmlns:a16="http://schemas.microsoft.com/office/drawing/2014/main" id="{00000000-0008-0000-01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108</xdr:row>
          <xdr:rowOff>47625</xdr:rowOff>
        </xdr:from>
        <xdr:to>
          <xdr:col>4</xdr:col>
          <xdr:colOff>171450</xdr:colOff>
          <xdr:row>108</xdr:row>
          <xdr:rowOff>295275</xdr:rowOff>
        </xdr:to>
        <xdr:sp macro="" textlink="">
          <xdr:nvSpPr>
            <xdr:cNvPr id="10255" name="Option Button 54" hidden="1">
              <a:extLst>
                <a:ext uri="{63B3BB69-23CF-44E3-9099-C40C66FF867C}">
                  <a14:compatExt spid="_x0000_s10255"/>
                </a:ext>
                <a:ext uri="{FF2B5EF4-FFF2-40B4-BE49-F238E27FC236}">
                  <a16:creationId xmlns:a16="http://schemas.microsoft.com/office/drawing/2014/main" id="{00000000-0008-0000-01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109</xdr:row>
          <xdr:rowOff>47625</xdr:rowOff>
        </xdr:from>
        <xdr:to>
          <xdr:col>4</xdr:col>
          <xdr:colOff>171450</xdr:colOff>
          <xdr:row>109</xdr:row>
          <xdr:rowOff>295275</xdr:rowOff>
        </xdr:to>
        <xdr:sp macro="" textlink="">
          <xdr:nvSpPr>
            <xdr:cNvPr id="10256" name="Option Button 55" hidden="1">
              <a:extLst>
                <a:ext uri="{63B3BB69-23CF-44E3-9099-C40C66FF867C}">
                  <a14:compatExt spid="_x0000_s10256"/>
                </a:ext>
                <a:ext uri="{FF2B5EF4-FFF2-40B4-BE49-F238E27FC236}">
                  <a16:creationId xmlns:a16="http://schemas.microsoft.com/office/drawing/2014/main" id="{00000000-0008-0000-01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110</xdr:row>
          <xdr:rowOff>47625</xdr:rowOff>
        </xdr:from>
        <xdr:to>
          <xdr:col>4</xdr:col>
          <xdr:colOff>171450</xdr:colOff>
          <xdr:row>110</xdr:row>
          <xdr:rowOff>295275</xdr:rowOff>
        </xdr:to>
        <xdr:sp macro="" textlink="">
          <xdr:nvSpPr>
            <xdr:cNvPr id="10257" name="Option Button 56" hidden="1">
              <a:extLst>
                <a:ext uri="{63B3BB69-23CF-44E3-9099-C40C66FF867C}">
                  <a14:compatExt spid="_x0000_s10257"/>
                </a:ext>
                <a:ext uri="{FF2B5EF4-FFF2-40B4-BE49-F238E27FC236}">
                  <a16:creationId xmlns:a16="http://schemas.microsoft.com/office/drawing/2014/main" id="{00000000-0008-0000-01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111</xdr:row>
          <xdr:rowOff>47625</xdr:rowOff>
        </xdr:from>
        <xdr:to>
          <xdr:col>4</xdr:col>
          <xdr:colOff>171450</xdr:colOff>
          <xdr:row>111</xdr:row>
          <xdr:rowOff>295275</xdr:rowOff>
        </xdr:to>
        <xdr:sp macro="" textlink="">
          <xdr:nvSpPr>
            <xdr:cNvPr id="10258" name="Option Button 57" hidden="1">
              <a:extLst>
                <a:ext uri="{63B3BB69-23CF-44E3-9099-C40C66FF867C}">
                  <a14:compatExt spid="_x0000_s10258"/>
                </a:ext>
                <a:ext uri="{FF2B5EF4-FFF2-40B4-BE49-F238E27FC236}">
                  <a16:creationId xmlns:a16="http://schemas.microsoft.com/office/drawing/2014/main" id="{00000000-0008-0000-01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112</xdr:row>
          <xdr:rowOff>47625</xdr:rowOff>
        </xdr:from>
        <xdr:to>
          <xdr:col>4</xdr:col>
          <xdr:colOff>171450</xdr:colOff>
          <xdr:row>112</xdr:row>
          <xdr:rowOff>295275</xdr:rowOff>
        </xdr:to>
        <xdr:sp macro="" textlink="">
          <xdr:nvSpPr>
            <xdr:cNvPr id="10259" name="Option Button 58" hidden="1">
              <a:extLst>
                <a:ext uri="{63B3BB69-23CF-44E3-9099-C40C66FF867C}">
                  <a14:compatExt spid="_x0000_s10259"/>
                </a:ext>
                <a:ext uri="{FF2B5EF4-FFF2-40B4-BE49-F238E27FC236}">
                  <a16:creationId xmlns:a16="http://schemas.microsoft.com/office/drawing/2014/main" id="{00000000-0008-0000-01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113</xdr:row>
          <xdr:rowOff>47625</xdr:rowOff>
        </xdr:from>
        <xdr:to>
          <xdr:col>4</xdr:col>
          <xdr:colOff>171450</xdr:colOff>
          <xdr:row>113</xdr:row>
          <xdr:rowOff>295275</xdr:rowOff>
        </xdr:to>
        <xdr:sp macro="" textlink="">
          <xdr:nvSpPr>
            <xdr:cNvPr id="10260" name="Option Button 59" hidden="1">
              <a:extLst>
                <a:ext uri="{63B3BB69-23CF-44E3-9099-C40C66FF867C}">
                  <a14:compatExt spid="_x0000_s10260"/>
                </a:ext>
                <a:ext uri="{FF2B5EF4-FFF2-40B4-BE49-F238E27FC236}">
                  <a16:creationId xmlns:a16="http://schemas.microsoft.com/office/drawing/2014/main" id="{00000000-0008-0000-01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114</xdr:row>
          <xdr:rowOff>47625</xdr:rowOff>
        </xdr:from>
        <xdr:to>
          <xdr:col>4</xdr:col>
          <xdr:colOff>171450</xdr:colOff>
          <xdr:row>114</xdr:row>
          <xdr:rowOff>295275</xdr:rowOff>
        </xdr:to>
        <xdr:sp macro="" textlink="">
          <xdr:nvSpPr>
            <xdr:cNvPr id="10261" name="Option Button 60" hidden="1">
              <a:extLst>
                <a:ext uri="{63B3BB69-23CF-44E3-9099-C40C66FF867C}">
                  <a14:compatExt spid="_x0000_s10261"/>
                </a:ext>
                <a:ext uri="{FF2B5EF4-FFF2-40B4-BE49-F238E27FC236}">
                  <a16:creationId xmlns:a16="http://schemas.microsoft.com/office/drawing/2014/main" id="{00000000-0008-0000-01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115</xdr:row>
          <xdr:rowOff>47625</xdr:rowOff>
        </xdr:from>
        <xdr:to>
          <xdr:col>4</xdr:col>
          <xdr:colOff>171450</xdr:colOff>
          <xdr:row>115</xdr:row>
          <xdr:rowOff>295275</xdr:rowOff>
        </xdr:to>
        <xdr:sp macro="" textlink="">
          <xdr:nvSpPr>
            <xdr:cNvPr id="10262" name="Option Button 61" hidden="1">
              <a:extLst>
                <a:ext uri="{63B3BB69-23CF-44E3-9099-C40C66FF867C}">
                  <a14:compatExt spid="_x0000_s10262"/>
                </a:ext>
                <a:ext uri="{FF2B5EF4-FFF2-40B4-BE49-F238E27FC236}">
                  <a16:creationId xmlns:a16="http://schemas.microsoft.com/office/drawing/2014/main" id="{00000000-0008-0000-01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116</xdr:row>
          <xdr:rowOff>47625</xdr:rowOff>
        </xdr:from>
        <xdr:to>
          <xdr:col>4</xdr:col>
          <xdr:colOff>171450</xdr:colOff>
          <xdr:row>116</xdr:row>
          <xdr:rowOff>295275</xdr:rowOff>
        </xdr:to>
        <xdr:sp macro="" textlink="">
          <xdr:nvSpPr>
            <xdr:cNvPr id="10263" name="Option Button 62" hidden="1">
              <a:extLst>
                <a:ext uri="{63B3BB69-23CF-44E3-9099-C40C66FF867C}">
                  <a14:compatExt spid="_x0000_s10263"/>
                </a:ext>
                <a:ext uri="{FF2B5EF4-FFF2-40B4-BE49-F238E27FC236}">
                  <a16:creationId xmlns:a16="http://schemas.microsoft.com/office/drawing/2014/main" id="{00000000-0008-0000-01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117</xdr:row>
          <xdr:rowOff>47625</xdr:rowOff>
        </xdr:from>
        <xdr:to>
          <xdr:col>4</xdr:col>
          <xdr:colOff>171450</xdr:colOff>
          <xdr:row>117</xdr:row>
          <xdr:rowOff>295275</xdr:rowOff>
        </xdr:to>
        <xdr:sp macro="" textlink="">
          <xdr:nvSpPr>
            <xdr:cNvPr id="10264" name="Option Button 63" hidden="1">
              <a:extLst>
                <a:ext uri="{63B3BB69-23CF-44E3-9099-C40C66FF867C}">
                  <a14:compatExt spid="_x0000_s10264"/>
                </a:ext>
                <a:ext uri="{FF2B5EF4-FFF2-40B4-BE49-F238E27FC236}">
                  <a16:creationId xmlns:a16="http://schemas.microsoft.com/office/drawing/2014/main" id="{00000000-0008-0000-01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118</xdr:row>
          <xdr:rowOff>47625</xdr:rowOff>
        </xdr:from>
        <xdr:to>
          <xdr:col>4</xdr:col>
          <xdr:colOff>171450</xdr:colOff>
          <xdr:row>118</xdr:row>
          <xdr:rowOff>295275</xdr:rowOff>
        </xdr:to>
        <xdr:sp macro="" textlink="">
          <xdr:nvSpPr>
            <xdr:cNvPr id="10265" name="Option Button 64" hidden="1">
              <a:extLst>
                <a:ext uri="{63B3BB69-23CF-44E3-9099-C40C66FF867C}">
                  <a14:compatExt spid="_x0000_s10265"/>
                </a:ext>
                <a:ext uri="{FF2B5EF4-FFF2-40B4-BE49-F238E27FC236}">
                  <a16:creationId xmlns:a16="http://schemas.microsoft.com/office/drawing/2014/main" id="{00000000-0008-0000-01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119</xdr:row>
          <xdr:rowOff>47625</xdr:rowOff>
        </xdr:from>
        <xdr:to>
          <xdr:col>4</xdr:col>
          <xdr:colOff>171450</xdr:colOff>
          <xdr:row>119</xdr:row>
          <xdr:rowOff>295275</xdr:rowOff>
        </xdr:to>
        <xdr:sp macro="" textlink="">
          <xdr:nvSpPr>
            <xdr:cNvPr id="10266" name="Option Button 65" hidden="1">
              <a:extLst>
                <a:ext uri="{63B3BB69-23CF-44E3-9099-C40C66FF867C}">
                  <a14:compatExt spid="_x0000_s10266"/>
                </a:ext>
                <a:ext uri="{FF2B5EF4-FFF2-40B4-BE49-F238E27FC236}">
                  <a16:creationId xmlns:a16="http://schemas.microsoft.com/office/drawing/2014/main" id="{00000000-0008-0000-01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120</xdr:row>
          <xdr:rowOff>47625</xdr:rowOff>
        </xdr:from>
        <xdr:to>
          <xdr:col>4</xdr:col>
          <xdr:colOff>171450</xdr:colOff>
          <xdr:row>120</xdr:row>
          <xdr:rowOff>295275</xdr:rowOff>
        </xdr:to>
        <xdr:sp macro="" textlink="">
          <xdr:nvSpPr>
            <xdr:cNvPr id="10267" name="Option Button 66" hidden="1">
              <a:extLst>
                <a:ext uri="{63B3BB69-23CF-44E3-9099-C40C66FF867C}">
                  <a14:compatExt spid="_x0000_s10267"/>
                </a:ext>
                <a:ext uri="{FF2B5EF4-FFF2-40B4-BE49-F238E27FC236}">
                  <a16:creationId xmlns:a16="http://schemas.microsoft.com/office/drawing/2014/main" id="{00000000-0008-0000-01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121</xdr:row>
          <xdr:rowOff>47625</xdr:rowOff>
        </xdr:from>
        <xdr:to>
          <xdr:col>4</xdr:col>
          <xdr:colOff>171450</xdr:colOff>
          <xdr:row>121</xdr:row>
          <xdr:rowOff>295275</xdr:rowOff>
        </xdr:to>
        <xdr:sp macro="" textlink="">
          <xdr:nvSpPr>
            <xdr:cNvPr id="10268" name="Option Button 67" hidden="1">
              <a:extLst>
                <a:ext uri="{63B3BB69-23CF-44E3-9099-C40C66FF867C}">
                  <a14:compatExt spid="_x0000_s10268"/>
                </a:ext>
                <a:ext uri="{FF2B5EF4-FFF2-40B4-BE49-F238E27FC236}">
                  <a16:creationId xmlns:a16="http://schemas.microsoft.com/office/drawing/2014/main" id="{00000000-0008-0000-01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102</xdr:row>
          <xdr:rowOff>314325</xdr:rowOff>
        </xdr:from>
        <xdr:to>
          <xdr:col>5</xdr:col>
          <xdr:colOff>0</xdr:colOff>
          <xdr:row>122</xdr:row>
          <xdr:rowOff>0</xdr:rowOff>
        </xdr:to>
        <xdr:sp macro="" textlink="">
          <xdr:nvSpPr>
            <xdr:cNvPr id="10269" name="Group Box 68" hidden="1">
              <a:extLst>
                <a:ext uri="{63B3BB69-23CF-44E3-9099-C40C66FF867C}">
                  <a14:compatExt spid="_x0000_s10269"/>
                </a:ext>
                <a:ext uri="{FF2B5EF4-FFF2-40B4-BE49-F238E27FC236}">
                  <a16:creationId xmlns:a16="http://schemas.microsoft.com/office/drawing/2014/main" id="{00000000-0008-0000-0100-00001D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87</xdr:row>
          <xdr:rowOff>171450</xdr:rowOff>
        </xdr:from>
        <xdr:to>
          <xdr:col>2</xdr:col>
          <xdr:colOff>85725</xdr:colOff>
          <xdr:row>88</xdr:row>
          <xdr:rowOff>152400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2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88</xdr:row>
          <xdr:rowOff>180975</xdr:rowOff>
        </xdr:from>
        <xdr:to>
          <xdr:col>2</xdr:col>
          <xdr:colOff>85725</xdr:colOff>
          <xdr:row>89</xdr:row>
          <xdr:rowOff>161925</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2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87</xdr:row>
          <xdr:rowOff>171450</xdr:rowOff>
        </xdr:from>
        <xdr:to>
          <xdr:col>12</xdr:col>
          <xdr:colOff>114300</xdr:colOff>
          <xdr:row>88</xdr:row>
          <xdr:rowOff>152400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2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92</xdr:row>
      <xdr:rowOff>10886</xdr:rowOff>
    </xdr:from>
    <xdr:to>
      <xdr:col>32</xdr:col>
      <xdr:colOff>119743</xdr:colOff>
      <xdr:row>92</xdr:row>
      <xdr:rowOff>707572</xdr:rowOff>
    </xdr:to>
    <xdr:sp macro="" textlink="">
      <xdr:nvSpPr>
        <xdr:cNvPr id="2" name="大かっこ 11">
          <a:extLst>
            <a:ext uri="{FF2B5EF4-FFF2-40B4-BE49-F238E27FC236}">
              <a16:creationId xmlns:a16="http://schemas.microsoft.com/office/drawing/2014/main" id="{00000000-0008-0000-0300-000002000000}"/>
            </a:ext>
          </a:extLst>
        </xdr:cNvPr>
        <xdr:cNvSpPr/>
      </xdr:nvSpPr>
      <xdr:spPr>
        <a:xfrm>
          <a:off x="307521" y="2502353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3</xdr:col>
          <xdr:colOff>28575</xdr:colOff>
          <xdr:row>9</xdr:row>
          <xdr:rowOff>28575</xdr:rowOff>
        </xdr:to>
        <xdr:sp macro="" textlink="">
          <xdr:nvSpPr>
            <xdr:cNvPr id="17412" name="Option Button 4" hidden="1">
              <a:extLst>
                <a:ext uri="{63B3BB69-23CF-44E3-9099-C40C66FF867C}">
                  <a14:compatExt spid="_x0000_s17412"/>
                </a:ext>
                <a:ext uri="{FF2B5EF4-FFF2-40B4-BE49-F238E27FC236}">
                  <a16:creationId xmlns:a16="http://schemas.microsoft.com/office/drawing/2014/main" id="{00000000-0008-0000-02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3</xdr:col>
          <xdr:colOff>28575</xdr:colOff>
          <xdr:row>10</xdr:row>
          <xdr:rowOff>28575</xdr:rowOff>
        </xdr:to>
        <xdr:sp macro="" textlink="">
          <xdr:nvSpPr>
            <xdr:cNvPr id="17413" name="Option Button 5" hidden="1">
              <a:extLst>
                <a:ext uri="{63B3BB69-23CF-44E3-9099-C40C66FF867C}">
                  <a14:compatExt spid="_x0000_s17413"/>
                </a:ext>
                <a:ext uri="{FF2B5EF4-FFF2-40B4-BE49-F238E27FC236}">
                  <a16:creationId xmlns:a16="http://schemas.microsoft.com/office/drawing/2014/main" id="{00000000-0008-0000-02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7</xdr:row>
          <xdr:rowOff>190500</xdr:rowOff>
        </xdr:from>
        <xdr:to>
          <xdr:col>3</xdr:col>
          <xdr:colOff>9525</xdr:colOff>
          <xdr:row>10</xdr:row>
          <xdr:rowOff>0</xdr:rowOff>
        </xdr:to>
        <xdr:sp macro="" textlink="">
          <xdr:nvSpPr>
            <xdr:cNvPr id="17414" name="Group Box 6" hidden="1">
              <a:extLst>
                <a:ext uri="{63B3BB69-23CF-44E3-9099-C40C66FF867C}">
                  <a14:compatExt spid="_x0000_s17414"/>
                </a:ext>
                <a:ext uri="{FF2B5EF4-FFF2-40B4-BE49-F238E27FC236}">
                  <a16:creationId xmlns:a16="http://schemas.microsoft.com/office/drawing/2014/main" id="{00000000-0008-0000-0200-000006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24</xdr:row>
          <xdr:rowOff>19050</xdr:rowOff>
        </xdr:from>
        <xdr:to>
          <xdr:col>23</xdr:col>
          <xdr:colOff>28575</xdr:colOff>
          <xdr:row>24</xdr:row>
          <xdr:rowOff>180975</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2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92</xdr:row>
      <xdr:rowOff>10886</xdr:rowOff>
    </xdr:from>
    <xdr:to>
      <xdr:col>32</xdr:col>
      <xdr:colOff>119743</xdr:colOff>
      <xdr:row>92</xdr:row>
      <xdr:rowOff>707572</xdr:rowOff>
    </xdr:to>
    <xdr:sp macro="" textlink="">
      <xdr:nvSpPr>
        <xdr:cNvPr id="3" name="大かっこ 11">
          <a:extLst>
            <a:ext uri="{FF2B5EF4-FFF2-40B4-BE49-F238E27FC236}">
              <a16:creationId xmlns:a16="http://schemas.microsoft.com/office/drawing/2014/main" id="{1C6DE1C5-9596-4709-895F-8062618BAFE5}"/>
            </a:ext>
          </a:extLst>
        </xdr:cNvPr>
        <xdr:cNvSpPr/>
      </xdr:nvSpPr>
      <xdr:spPr>
        <a:xfrm>
          <a:off x="307521" y="16793936"/>
          <a:ext cx="651782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66675</xdr:colOff>
          <xdr:row>45</xdr:row>
          <xdr:rowOff>171450</xdr:rowOff>
        </xdr:from>
        <xdr:to>
          <xdr:col>34</xdr:col>
          <xdr:colOff>104775</xdr:colOff>
          <xdr:row>47</xdr:row>
          <xdr:rowOff>38100</xdr:rowOff>
        </xdr:to>
        <xdr:sp macro="" textlink="">
          <xdr:nvSpPr>
            <xdr:cNvPr id="22533" name="Check Box 1029" hidden="1">
              <a:extLst>
                <a:ext uri="{63B3BB69-23CF-44E3-9099-C40C66FF867C}">
                  <a14:compatExt spid="_x0000_s22533"/>
                </a:ext>
                <a:ext uri="{FF2B5EF4-FFF2-40B4-BE49-F238E27FC236}">
                  <a16:creationId xmlns:a16="http://schemas.microsoft.com/office/drawing/2014/main" id="{00000000-0008-0000-03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row r="15">
          <cell r="M15" t="str">
            <v>○○ケアサービス</v>
          </cell>
        </row>
      </sheetData>
      <sheetData sheetId="2"/>
      <sheetData sheetId="3"/>
      <sheetData sheetId="4">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8.xml" Type="http://schemas.openxmlformats.org/officeDocument/2006/relationships/ctrlProp"/><Relationship Id="rId11" Target="../ctrlProps/ctrlProp9.xml" Type="http://schemas.openxmlformats.org/officeDocument/2006/relationships/ctrlProp"/><Relationship Id="rId12" Target="../ctrlProps/ctrlProp10.xml" Type="http://schemas.openxmlformats.org/officeDocument/2006/relationships/ctrlProp"/><Relationship Id="rId13" Target="../ctrlProps/ctrlProp11.xml" Type="http://schemas.openxmlformats.org/officeDocument/2006/relationships/ctrlProp"/><Relationship Id="rId14" Target="../ctrlProps/ctrlProp12.xml" Type="http://schemas.openxmlformats.org/officeDocument/2006/relationships/ctrlProp"/><Relationship Id="rId15" Target="../ctrlProps/ctrlProp13.xml" Type="http://schemas.openxmlformats.org/officeDocument/2006/relationships/ctrlProp"/><Relationship Id="rId16" Target="../ctrlProps/ctrlProp14.xml" Type="http://schemas.openxmlformats.org/officeDocument/2006/relationships/ctrlProp"/><Relationship Id="rId17" Target="../ctrlProps/ctrlProp15.xml" Type="http://schemas.openxmlformats.org/officeDocument/2006/relationships/ctrlProp"/><Relationship Id="rId18" Target="../ctrlProps/ctrlProp16.xml" Type="http://schemas.openxmlformats.org/officeDocument/2006/relationships/ctrlProp"/><Relationship Id="rId19" Target="../ctrlProps/ctrlProp17.xml" Type="http://schemas.openxmlformats.org/officeDocument/2006/relationships/ctrlProp"/><Relationship Id="rId2" Target="../drawings/drawing2.xml" Type="http://schemas.openxmlformats.org/officeDocument/2006/relationships/drawing"/><Relationship Id="rId20" Target="../ctrlProps/ctrlProp18.xml" Type="http://schemas.openxmlformats.org/officeDocument/2006/relationships/ctrlProp"/><Relationship Id="rId21" Target="../ctrlProps/ctrlProp19.xml" Type="http://schemas.openxmlformats.org/officeDocument/2006/relationships/ctrlProp"/><Relationship Id="rId22" Target="../ctrlProps/ctrlProp20.xml" Type="http://schemas.openxmlformats.org/officeDocument/2006/relationships/ctrlProp"/><Relationship Id="rId23" Target="../ctrlProps/ctrlProp21.xml" Type="http://schemas.openxmlformats.org/officeDocument/2006/relationships/ctrlProp"/><Relationship Id="rId24" Target="../ctrlProps/ctrlProp22.xml" Type="http://schemas.openxmlformats.org/officeDocument/2006/relationships/ctrlProp"/><Relationship Id="rId25" Target="../ctrlProps/ctrlProp23.xml" Type="http://schemas.openxmlformats.org/officeDocument/2006/relationships/ctrlProp"/><Relationship Id="rId26" Target="../ctrlProps/ctrlProp24.xml" Type="http://schemas.openxmlformats.org/officeDocument/2006/relationships/ctrlProp"/><Relationship Id="rId27" Target="../ctrlProps/ctrlProp25.xml" Type="http://schemas.openxmlformats.org/officeDocument/2006/relationships/ctrlProp"/><Relationship Id="rId28" Target="../ctrlProps/ctrlProp26.xml" Type="http://schemas.openxmlformats.org/officeDocument/2006/relationships/ctrlProp"/><Relationship Id="rId29" Target="../ctrlProps/ctrlProp27.xml" Type="http://schemas.openxmlformats.org/officeDocument/2006/relationships/ctrlProp"/><Relationship Id="rId3" Target="../drawings/vmlDrawing2.vml" Type="http://schemas.openxmlformats.org/officeDocument/2006/relationships/vmlDrawing"/><Relationship Id="rId30" Target="../ctrlProps/ctrlProp28.xml" Type="http://schemas.openxmlformats.org/officeDocument/2006/relationships/ctrlProp"/><Relationship Id="rId31" Target="../ctrlProps/ctrlProp29.xml" Type="http://schemas.openxmlformats.org/officeDocument/2006/relationships/ctrlProp"/><Relationship Id="rId32" Target="../ctrlProps/ctrlProp30.xml" Type="http://schemas.openxmlformats.org/officeDocument/2006/relationships/ctrlProp"/><Relationship Id="rId33" Target="../comments2.xml" Type="http://schemas.openxmlformats.org/officeDocument/2006/relationships/comments"/><Relationship Id="rId4" Target="../ctrlProps/ctrlProp2.xml" Type="http://schemas.openxmlformats.org/officeDocument/2006/relationships/ctrlProp"/><Relationship Id="rId5" Target="../ctrlProps/ctrlProp3.xml" Type="http://schemas.openxmlformats.org/officeDocument/2006/relationships/ctrlProp"/><Relationship Id="rId6" Target="../ctrlProps/ctrlProp4.xml" Type="http://schemas.openxmlformats.org/officeDocument/2006/relationships/ctrlProp"/><Relationship Id="rId7" Target="../ctrlProps/ctrlProp5.xml" Type="http://schemas.openxmlformats.org/officeDocument/2006/relationships/ctrlProp"/><Relationship Id="rId8" Target="../ctrlProps/ctrlProp6.xml" Type="http://schemas.openxmlformats.org/officeDocument/2006/relationships/ctrlProp"/><Relationship Id="rId9" Target="../ctrlProps/ctrlProp7.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37.xml" Type="http://schemas.openxmlformats.org/officeDocument/2006/relationships/ctrlProp"/><Relationship Id="rId11" Target="../comments3.xml" Type="http://schemas.openxmlformats.org/officeDocument/2006/relationships/comments"/><Relationship Id="rId2" Target="../drawings/drawing3.xml" Type="http://schemas.openxmlformats.org/officeDocument/2006/relationships/drawing"/><Relationship Id="rId3" Target="../drawings/vmlDrawing3.vml" Type="http://schemas.openxmlformats.org/officeDocument/2006/relationships/vmlDrawing"/><Relationship Id="rId4" Target="../ctrlProps/ctrlProp31.xml" Type="http://schemas.openxmlformats.org/officeDocument/2006/relationships/ctrlProp"/><Relationship Id="rId5" Target="../ctrlProps/ctrlProp32.xml" Type="http://schemas.openxmlformats.org/officeDocument/2006/relationships/ctrlProp"/><Relationship Id="rId6" Target="../ctrlProps/ctrlProp33.xml" Type="http://schemas.openxmlformats.org/officeDocument/2006/relationships/ctrlProp"/><Relationship Id="rId7" Target="../ctrlProps/ctrlProp34.xml" Type="http://schemas.openxmlformats.org/officeDocument/2006/relationships/ctrlProp"/><Relationship Id="rId8" Target="../ctrlProps/ctrlProp35.xml" Type="http://schemas.openxmlformats.org/officeDocument/2006/relationships/ctrlProp"/><Relationship Id="rId9" Target="../ctrlProps/ctrlProp36.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38.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BB0F-A1DD-4A84-808D-E60A9572AC92}">
  <sheetPr>
    <tabColor rgb="FFFF99CC"/>
  </sheetPr>
  <dimension ref="A1:AK57"/>
  <sheetViews>
    <sheetView showGridLines="0" view="pageBreakPreview" zoomScaleNormal="100" zoomScaleSheetLayoutView="100" workbookViewId="0">
      <selection activeCell="AK7" sqref="AK7"/>
    </sheetView>
  </sheetViews>
  <sheetFormatPr defaultColWidth="9" defaultRowHeight="24.75" customHeight="1"/>
  <cols>
    <col min="1" max="5" width="3.625" style="35" customWidth="1"/>
    <col min="6" max="6" width="3.625" style="38" customWidth="1"/>
    <col min="7" max="30" width="3.625" style="35" customWidth="1"/>
    <col min="31" max="31" width="11.875" style="35" bestFit="1" customWidth="1"/>
    <col min="32" max="32" width="8.625" style="185" hidden="1" customWidth="1"/>
    <col min="33" max="36" width="3.625" style="35" customWidth="1"/>
    <col min="37" max="37" width="8.625" style="44" customWidth="1"/>
    <col min="38" max="49" width="3.625" style="35" customWidth="1"/>
    <col min="50" max="16384" width="9" style="35"/>
  </cols>
  <sheetData>
    <row r="1" spans="1:37" ht="24.75" customHeight="1">
      <c r="A1" s="35" t="s">
        <v>115</v>
      </c>
      <c r="AD1" s="234">
        <v>202503</v>
      </c>
    </row>
    <row r="2" spans="1:37" ht="24.75" customHeight="1">
      <c r="P2" s="140"/>
      <c r="Q2" s="334" t="s">
        <v>263</v>
      </c>
      <c r="R2" s="334"/>
      <c r="S2" s="334"/>
      <c r="T2" s="334"/>
      <c r="U2" s="336" t="s">
        <v>650</v>
      </c>
      <c r="V2" s="336"/>
      <c r="W2" s="336"/>
      <c r="X2" s="336"/>
      <c r="Y2" s="336"/>
      <c r="Z2" s="336"/>
      <c r="AA2" s="336"/>
      <c r="AB2" s="336"/>
      <c r="AC2" s="336"/>
      <c r="AD2" s="336"/>
    </row>
    <row r="3" spans="1:37" ht="12" customHeight="1">
      <c r="F3" s="130"/>
      <c r="P3" s="140"/>
      <c r="Q3" s="139"/>
      <c r="R3" s="139"/>
      <c r="S3" s="139"/>
      <c r="T3" s="139"/>
      <c r="U3" s="139"/>
      <c r="V3" s="139"/>
      <c r="W3" s="139"/>
      <c r="X3" s="139"/>
      <c r="Y3" s="139"/>
      <c r="Z3" s="139"/>
      <c r="AA3" s="139"/>
      <c r="AB3" s="139"/>
      <c r="AC3" s="139"/>
      <c r="AD3" s="139"/>
      <c r="AK3" s="131"/>
    </row>
    <row r="4" spans="1:37" ht="24.75" customHeight="1">
      <c r="B4" s="334" t="s">
        <v>264</v>
      </c>
      <c r="C4" s="334"/>
      <c r="D4" s="334"/>
      <c r="E4" s="334"/>
      <c r="F4" s="335" t="s">
        <v>265</v>
      </c>
      <c r="G4" s="335"/>
      <c r="H4" s="335"/>
      <c r="I4" s="335"/>
      <c r="J4" s="335"/>
      <c r="K4" s="335"/>
      <c r="L4" s="335"/>
      <c r="M4" s="335"/>
      <c r="N4" s="335"/>
      <c r="O4" s="335"/>
      <c r="P4" s="139"/>
      <c r="Q4" s="334" t="s">
        <v>266</v>
      </c>
      <c r="R4" s="334"/>
      <c r="S4" s="334"/>
      <c r="T4" s="334"/>
      <c r="U4" s="335" t="s">
        <v>265</v>
      </c>
      <c r="V4" s="335"/>
      <c r="W4" s="335"/>
      <c r="X4" s="335"/>
      <c r="Y4" s="335"/>
      <c r="Z4" s="335"/>
      <c r="AA4" s="335"/>
      <c r="AB4" s="335"/>
      <c r="AC4" s="335"/>
      <c r="AD4" s="335"/>
      <c r="AK4" s="131"/>
    </row>
    <row r="5" spans="1:37" ht="49.5" customHeight="1">
      <c r="A5" s="337" t="s">
        <v>119</v>
      </c>
      <c r="B5" s="337"/>
      <c r="C5" s="337"/>
      <c r="D5" s="337"/>
      <c r="E5" s="337"/>
      <c r="F5" s="337"/>
      <c r="G5" s="337"/>
      <c r="H5" s="337"/>
      <c r="I5" s="337"/>
      <c r="J5" s="337"/>
      <c r="K5" s="337"/>
      <c r="L5" s="337"/>
      <c r="M5" s="337"/>
      <c r="N5" s="337"/>
      <c r="O5" s="337"/>
      <c r="P5" s="337"/>
      <c r="Q5" s="337"/>
      <c r="R5" s="337"/>
      <c r="S5" s="337"/>
      <c r="T5" s="337"/>
      <c r="U5" s="337"/>
      <c r="V5" s="337"/>
      <c r="W5" s="337"/>
      <c r="X5" s="337"/>
      <c r="Y5" s="337"/>
      <c r="Z5" s="337"/>
      <c r="AA5" s="337"/>
      <c r="AB5" s="337"/>
      <c r="AC5" s="337"/>
      <c r="AD5" s="337"/>
      <c r="AE5" s="114"/>
      <c r="AF5" s="186"/>
      <c r="AG5" s="114"/>
      <c r="AH5" s="114"/>
    </row>
    <row r="6" spans="1:37" ht="24.75" customHeight="1">
      <c r="A6" s="44"/>
      <c r="B6" s="44"/>
      <c r="C6" s="44"/>
      <c r="D6" s="44"/>
      <c r="E6" s="44"/>
      <c r="G6" s="44"/>
      <c r="H6" s="44"/>
      <c r="I6" s="44"/>
      <c r="M6" s="233" t="str">
        <f>IF(M11="","",IF(LEN(M11)=7,"","↓訪問看護ステーションコードを7桁で記載してください"))</f>
        <v/>
      </c>
    </row>
    <row r="7" spans="1:37" ht="24.75" customHeight="1">
      <c r="A7" s="267" t="s">
        <v>729</v>
      </c>
      <c r="B7" s="268"/>
      <c r="C7" s="268"/>
      <c r="D7" s="268"/>
      <c r="E7" s="344" t="s">
        <v>820</v>
      </c>
      <c r="F7" s="344"/>
      <c r="G7" s="344"/>
      <c r="H7" s="344"/>
      <c r="I7" s="344"/>
      <c r="J7" s="344"/>
      <c r="M7" s="233"/>
      <c r="AK7" s="268"/>
    </row>
    <row r="8" spans="1:37" ht="24.75" customHeight="1">
      <c r="A8" s="268"/>
      <c r="B8" s="268"/>
      <c r="C8" s="268"/>
      <c r="D8" s="268"/>
      <c r="E8" s="269" t="s">
        <v>698</v>
      </c>
      <c r="F8" s="43" t="s">
        <v>730</v>
      </c>
      <c r="G8" s="266"/>
      <c r="H8" s="266"/>
      <c r="I8" s="266"/>
      <c r="J8" s="266"/>
      <c r="K8" s="266"/>
      <c r="L8" s="266"/>
      <c r="M8" s="266"/>
      <c r="N8" s="266"/>
      <c r="O8" s="266"/>
      <c r="P8" s="266"/>
      <c r="Q8" s="266"/>
      <c r="R8" s="266"/>
      <c r="S8" s="266"/>
      <c r="T8" s="266"/>
      <c r="U8" s="266"/>
      <c r="V8" s="266"/>
      <c r="AK8" s="268"/>
    </row>
    <row r="9" spans="1:37" ht="24.75" customHeight="1">
      <c r="A9" s="268"/>
      <c r="B9" s="268"/>
      <c r="C9" s="268"/>
      <c r="D9" s="268"/>
      <c r="E9" s="269"/>
      <c r="F9" s="43" t="s">
        <v>731</v>
      </c>
      <c r="G9" s="266"/>
      <c r="H9" s="266"/>
      <c r="I9" s="266"/>
      <c r="J9" s="266"/>
      <c r="K9" s="266"/>
      <c r="L9" s="266"/>
      <c r="M9" s="266"/>
      <c r="N9" s="266"/>
      <c r="O9" s="266"/>
      <c r="P9" s="266"/>
      <c r="Q9" s="266"/>
      <c r="R9" s="266"/>
      <c r="S9" s="266"/>
      <c r="T9" s="266"/>
      <c r="U9" s="266"/>
      <c r="V9" s="266"/>
      <c r="AK9" s="268"/>
    </row>
    <row r="10" spans="1:37" ht="24.75" customHeight="1">
      <c r="A10" s="268"/>
      <c r="B10" s="268"/>
      <c r="C10" s="268"/>
      <c r="D10" s="268"/>
      <c r="E10" s="268"/>
      <c r="F10" s="267"/>
      <c r="G10" s="268"/>
      <c r="H10" s="268"/>
      <c r="I10" s="268"/>
      <c r="M10" s="233"/>
      <c r="AK10" s="268"/>
    </row>
    <row r="11" spans="1:37" ht="24.75" customHeight="1">
      <c r="A11" s="36" t="s">
        <v>0</v>
      </c>
      <c r="B11" s="338" t="s">
        <v>189</v>
      </c>
      <c r="C11" s="338"/>
      <c r="D11" s="338"/>
      <c r="E11" s="338"/>
      <c r="F11" s="338"/>
      <c r="G11" s="338"/>
      <c r="H11" s="338"/>
      <c r="I11" s="338"/>
      <c r="J11" s="338"/>
      <c r="K11" s="338"/>
      <c r="L11" s="338"/>
      <c r="M11" s="342" t="s">
        <v>821</v>
      </c>
      <c r="N11" s="342"/>
      <c r="O11" s="342"/>
      <c r="P11" s="342"/>
      <c r="Q11" s="342"/>
      <c r="R11" s="342"/>
      <c r="S11" s="342"/>
      <c r="T11" s="342"/>
      <c r="U11" s="342"/>
      <c r="V11" s="342"/>
      <c r="W11" s="342"/>
      <c r="X11" s="342"/>
      <c r="Y11" s="342"/>
    </row>
    <row r="12" spans="1:37" ht="24.75" customHeight="1">
      <c r="B12" s="117" t="s">
        <v>116</v>
      </c>
      <c r="C12" s="117"/>
      <c r="D12" s="117"/>
      <c r="E12" s="117"/>
      <c r="F12" s="117"/>
      <c r="G12" s="117"/>
      <c r="H12" s="117"/>
      <c r="I12" s="117"/>
      <c r="J12" s="117"/>
      <c r="K12" s="117"/>
      <c r="L12" s="117"/>
      <c r="M12" s="343" t="s">
        <v>822</v>
      </c>
      <c r="N12" s="343"/>
      <c r="O12" s="343"/>
      <c r="P12" s="343"/>
      <c r="Q12" s="343"/>
      <c r="R12" s="343"/>
      <c r="S12" s="343"/>
      <c r="T12" s="343"/>
      <c r="U12" s="343"/>
      <c r="V12" s="343"/>
      <c r="W12" s="343"/>
      <c r="X12" s="343"/>
      <c r="Y12" s="343"/>
    </row>
    <row r="13" spans="1:37" ht="18" customHeight="1">
      <c r="A13" s="36"/>
      <c r="B13" s="38"/>
      <c r="D13" s="44"/>
      <c r="E13" s="44"/>
      <c r="G13" s="44"/>
      <c r="H13" s="44"/>
      <c r="I13" s="44"/>
      <c r="J13" s="44"/>
      <c r="K13" s="44"/>
      <c r="L13" s="44"/>
      <c r="M13" s="44"/>
      <c r="N13" s="44"/>
      <c r="O13" s="44"/>
      <c r="P13" s="44"/>
      <c r="Q13" s="44"/>
      <c r="R13" s="44"/>
      <c r="S13" s="44"/>
    </row>
    <row r="14" spans="1:37" ht="24.75" customHeight="1">
      <c r="A14" s="36" t="s">
        <v>1</v>
      </c>
      <c r="B14" s="38" t="s">
        <v>2</v>
      </c>
      <c r="C14" s="44"/>
      <c r="D14" s="44"/>
      <c r="E14" s="44"/>
      <c r="H14" s="44"/>
      <c r="I14" s="44"/>
      <c r="J14" s="44"/>
      <c r="K14" s="44"/>
      <c r="L14" s="44"/>
      <c r="M14" s="44"/>
      <c r="N14" s="44"/>
      <c r="O14" s="44"/>
      <c r="P14" s="44"/>
      <c r="Q14" s="44"/>
      <c r="R14" s="44"/>
      <c r="S14" s="44"/>
    </row>
    <row r="15" spans="1:37" ht="17.25" customHeight="1">
      <c r="A15" s="36"/>
      <c r="B15" s="38"/>
      <c r="C15" s="44"/>
      <c r="D15" s="44"/>
      <c r="E15" s="44"/>
    </row>
    <row r="16" spans="1:37" ht="24.75" customHeight="1">
      <c r="A16" s="36"/>
      <c r="B16" s="44"/>
      <c r="C16" s="44"/>
      <c r="D16" s="44"/>
      <c r="E16" s="44"/>
      <c r="F16" s="161"/>
      <c r="G16" s="38" t="s">
        <v>117</v>
      </c>
      <c r="H16" s="58"/>
      <c r="AF16" s="201" t="b">
        <v>1</v>
      </c>
    </row>
    <row r="17" spans="1:37" ht="18" customHeight="1">
      <c r="A17" s="36"/>
      <c r="B17" s="44"/>
      <c r="C17" s="44"/>
      <c r="D17" s="44"/>
      <c r="E17" s="44"/>
      <c r="F17" s="115"/>
      <c r="G17" s="38"/>
      <c r="H17" s="58"/>
      <c r="X17" s="38"/>
      <c r="Y17" s="38"/>
    </row>
    <row r="18" spans="1:37" ht="24.75" customHeight="1">
      <c r="A18" s="36" t="s">
        <v>3</v>
      </c>
      <c r="B18" s="38" t="s">
        <v>5</v>
      </c>
      <c r="D18" s="44"/>
      <c r="E18" s="44"/>
      <c r="F18" s="44"/>
      <c r="G18" s="44"/>
      <c r="J18" s="44"/>
      <c r="K18" s="44"/>
      <c r="L18" s="44"/>
      <c r="M18" s="44"/>
      <c r="N18" s="44"/>
      <c r="O18" s="44"/>
      <c r="P18" s="44"/>
      <c r="Q18" s="44"/>
      <c r="R18" s="44"/>
      <c r="S18" s="44"/>
    </row>
    <row r="19" spans="1:37" ht="24.75" customHeight="1">
      <c r="A19" s="36"/>
      <c r="D19" s="44"/>
      <c r="E19" s="44"/>
      <c r="F19" s="341">
        <v>10</v>
      </c>
      <c r="G19" s="341"/>
      <c r="H19" s="341"/>
      <c r="I19" s="341"/>
      <c r="J19" s="341"/>
      <c r="K19" s="341"/>
      <c r="L19" s="341"/>
      <c r="M19" s="47" t="s">
        <v>6</v>
      </c>
      <c r="N19" s="44"/>
      <c r="O19" s="44"/>
      <c r="P19" s="44"/>
      <c r="Q19" s="44"/>
      <c r="R19" s="44"/>
      <c r="S19" s="44"/>
    </row>
    <row r="20" spans="1:37" ht="18" customHeight="1">
      <c r="A20" s="36"/>
      <c r="D20" s="116"/>
      <c r="E20" s="116"/>
      <c r="F20" s="124"/>
      <c r="G20" s="124"/>
      <c r="H20" s="124"/>
      <c r="I20" s="124"/>
      <c r="J20" s="124"/>
      <c r="K20" s="124"/>
      <c r="L20" s="124"/>
      <c r="M20" s="47"/>
      <c r="N20" s="116"/>
      <c r="O20" s="116"/>
      <c r="P20" s="116"/>
      <c r="Q20" s="116"/>
      <c r="R20" s="116"/>
      <c r="S20" s="116"/>
      <c r="AK20" s="116"/>
    </row>
    <row r="21" spans="1:37" ht="18" customHeight="1">
      <c r="A21" s="36"/>
      <c r="B21" s="340" t="s">
        <v>686</v>
      </c>
      <c r="C21" s="340"/>
      <c r="D21" s="340"/>
      <c r="E21" s="340"/>
      <c r="F21" s="340"/>
      <c r="G21" s="340"/>
      <c r="H21" s="340"/>
      <c r="I21" s="340"/>
      <c r="J21" s="340"/>
      <c r="K21" s="340"/>
      <c r="L21" s="340"/>
      <c r="M21" s="340"/>
      <c r="N21" s="340"/>
      <c r="O21" s="340"/>
      <c r="P21" s="340"/>
      <c r="Q21" s="340"/>
      <c r="R21" s="340"/>
      <c r="S21" s="340"/>
      <c r="T21" s="340"/>
      <c r="U21" s="340"/>
      <c r="V21" s="340"/>
      <c r="W21" s="340"/>
      <c r="X21" s="340"/>
      <c r="Y21" s="340"/>
      <c r="Z21" s="340"/>
      <c r="AA21" s="340"/>
      <c r="AB21" s="340"/>
      <c r="AC21" s="340"/>
      <c r="AK21" s="116"/>
    </row>
    <row r="22" spans="1:37" ht="24.75" customHeight="1">
      <c r="B22" s="340"/>
      <c r="C22" s="340"/>
      <c r="D22" s="340"/>
      <c r="E22" s="340"/>
      <c r="F22" s="340"/>
      <c r="G22" s="340"/>
      <c r="H22" s="340"/>
      <c r="I22" s="340"/>
      <c r="J22" s="340"/>
      <c r="K22" s="340"/>
      <c r="L22" s="340"/>
      <c r="M22" s="340"/>
      <c r="N22" s="340"/>
      <c r="O22" s="340"/>
      <c r="P22" s="340"/>
      <c r="Q22" s="340"/>
      <c r="R22" s="340"/>
      <c r="S22" s="340"/>
      <c r="T22" s="340"/>
      <c r="U22" s="340"/>
      <c r="V22" s="340"/>
      <c r="W22" s="340"/>
      <c r="X22" s="340"/>
      <c r="Y22" s="340"/>
      <c r="Z22" s="340"/>
      <c r="AA22" s="340"/>
      <c r="AB22" s="340"/>
      <c r="AC22" s="340"/>
      <c r="AD22" s="122"/>
    </row>
    <row r="23" spans="1:37" s="48" customFormat="1" ht="24.75" customHeight="1">
      <c r="A23" s="122"/>
      <c r="B23" s="340"/>
      <c r="C23" s="340"/>
      <c r="D23" s="340"/>
      <c r="E23" s="340"/>
      <c r="F23" s="340"/>
      <c r="G23" s="340"/>
      <c r="H23" s="340"/>
      <c r="I23" s="340"/>
      <c r="J23" s="340"/>
      <c r="K23" s="340"/>
      <c r="L23" s="340"/>
      <c r="M23" s="340"/>
      <c r="N23" s="340"/>
      <c r="O23" s="340"/>
      <c r="P23" s="340"/>
      <c r="Q23" s="340"/>
      <c r="R23" s="340"/>
      <c r="S23" s="340"/>
      <c r="T23" s="340"/>
      <c r="U23" s="340"/>
      <c r="V23" s="340"/>
      <c r="W23" s="340"/>
      <c r="X23" s="340"/>
      <c r="Y23" s="340"/>
      <c r="Z23" s="340"/>
      <c r="AA23" s="340"/>
      <c r="AB23" s="340"/>
      <c r="AC23" s="340"/>
      <c r="AD23" s="122"/>
      <c r="AF23" s="187"/>
      <c r="AK23" s="47"/>
    </row>
    <row r="24" spans="1:37" s="48" customFormat="1" ht="18" customHeight="1">
      <c r="A24" s="122"/>
      <c r="B24" s="123"/>
      <c r="C24" s="123"/>
      <c r="D24" s="123"/>
      <c r="E24" s="123"/>
      <c r="F24" s="123"/>
      <c r="G24" s="123"/>
      <c r="H24" s="123"/>
      <c r="I24" s="123"/>
      <c r="J24" s="123"/>
      <c r="K24" s="123"/>
      <c r="L24" s="123"/>
      <c r="M24" s="123"/>
      <c r="N24" s="123"/>
      <c r="O24" s="123"/>
      <c r="P24" s="123"/>
      <c r="Q24" s="123"/>
      <c r="R24" s="123"/>
      <c r="S24" s="123"/>
      <c r="T24" s="123"/>
      <c r="U24" s="123"/>
      <c r="V24" s="123"/>
      <c r="W24" s="123"/>
      <c r="X24" s="123"/>
      <c r="Y24" s="123"/>
      <c r="Z24" s="123"/>
      <c r="AA24" s="123"/>
      <c r="AB24" s="123"/>
      <c r="AC24" s="123"/>
      <c r="AD24" s="122"/>
      <c r="AF24" s="187"/>
      <c r="AK24" s="47"/>
    </row>
    <row r="25" spans="1:37" ht="24.75" customHeight="1">
      <c r="A25" s="35" t="s">
        <v>7</v>
      </c>
    </row>
    <row r="26" spans="1:37" ht="24.75" customHeight="1">
      <c r="A26" s="35" t="s">
        <v>191</v>
      </c>
      <c r="B26" s="339" t="s">
        <v>267</v>
      </c>
      <c r="C26" s="339"/>
      <c r="D26" s="339"/>
      <c r="E26" s="339"/>
      <c r="F26" s="339"/>
      <c r="G26" s="339"/>
      <c r="H26" s="339"/>
      <c r="I26" s="339"/>
      <c r="J26" s="339"/>
      <c r="K26" s="339"/>
      <c r="L26" s="339"/>
      <c r="M26" s="339"/>
      <c r="N26" s="339"/>
      <c r="O26" s="339"/>
      <c r="P26" s="339"/>
      <c r="Q26" s="339"/>
      <c r="R26" s="339"/>
      <c r="S26" s="339"/>
      <c r="T26" s="339"/>
      <c r="U26" s="339"/>
      <c r="V26" s="339"/>
      <c r="W26" s="339"/>
      <c r="X26" s="339"/>
      <c r="Y26" s="339"/>
      <c r="Z26" s="339"/>
      <c r="AA26" s="339"/>
      <c r="AB26" s="339"/>
      <c r="AC26" s="339"/>
    </row>
    <row r="27" spans="1:37" ht="24.75" customHeight="1">
      <c r="B27" s="339"/>
      <c r="C27" s="339"/>
      <c r="D27" s="339"/>
      <c r="E27" s="339"/>
      <c r="F27" s="339"/>
      <c r="G27" s="339"/>
      <c r="H27" s="339"/>
      <c r="I27" s="339"/>
      <c r="J27" s="339"/>
      <c r="K27" s="339"/>
      <c r="L27" s="339"/>
      <c r="M27" s="339"/>
      <c r="N27" s="339"/>
      <c r="O27" s="339"/>
      <c r="P27" s="339"/>
      <c r="Q27" s="339"/>
      <c r="R27" s="339"/>
      <c r="S27" s="339"/>
      <c r="T27" s="339"/>
      <c r="U27" s="339"/>
      <c r="V27" s="339"/>
      <c r="W27" s="339"/>
      <c r="X27" s="339"/>
      <c r="Y27" s="339"/>
      <c r="Z27" s="339"/>
      <c r="AA27" s="339"/>
      <c r="AB27" s="339"/>
      <c r="AC27" s="339"/>
    </row>
    <row r="28" spans="1:37" ht="24.75" customHeight="1">
      <c r="B28" s="339"/>
      <c r="C28" s="339"/>
      <c r="D28" s="339"/>
      <c r="E28" s="339"/>
      <c r="F28" s="339"/>
      <c r="G28" s="339"/>
      <c r="H28" s="339"/>
      <c r="I28" s="339"/>
      <c r="J28" s="339"/>
      <c r="K28" s="339"/>
      <c r="L28" s="339"/>
      <c r="M28" s="339"/>
      <c r="N28" s="339"/>
      <c r="O28" s="339"/>
      <c r="P28" s="339"/>
      <c r="Q28" s="339"/>
      <c r="R28" s="339"/>
      <c r="S28" s="339"/>
      <c r="T28" s="339"/>
      <c r="U28" s="339"/>
      <c r="V28" s="339"/>
      <c r="W28" s="339"/>
      <c r="X28" s="339"/>
      <c r="Y28" s="339"/>
      <c r="Z28" s="339"/>
      <c r="AA28" s="339"/>
      <c r="AB28" s="339"/>
      <c r="AC28" s="339"/>
    </row>
    <row r="29" spans="1:37" ht="24.75" customHeight="1">
      <c r="B29" s="339"/>
      <c r="C29" s="339"/>
      <c r="D29" s="339"/>
      <c r="E29" s="339"/>
      <c r="F29" s="339"/>
      <c r="G29" s="339"/>
      <c r="H29" s="339"/>
      <c r="I29" s="339"/>
      <c r="J29" s="339"/>
      <c r="K29" s="339"/>
      <c r="L29" s="339"/>
      <c r="M29" s="339"/>
      <c r="N29" s="339"/>
      <c r="O29" s="339"/>
      <c r="P29" s="339"/>
      <c r="Q29" s="339"/>
      <c r="R29" s="339"/>
      <c r="S29" s="339"/>
      <c r="T29" s="339"/>
      <c r="U29" s="339"/>
      <c r="V29" s="339"/>
      <c r="W29" s="339"/>
      <c r="X29" s="339"/>
      <c r="Y29" s="339"/>
      <c r="Z29" s="339"/>
      <c r="AA29" s="339"/>
      <c r="AB29" s="339"/>
      <c r="AC29" s="339"/>
    </row>
    <row r="30" spans="1:37" ht="24.75" customHeight="1">
      <c r="A30" s="88"/>
      <c r="B30" s="339"/>
      <c r="C30" s="339"/>
      <c r="D30" s="339"/>
      <c r="E30" s="339"/>
      <c r="F30" s="339"/>
      <c r="G30" s="339"/>
      <c r="H30" s="339"/>
      <c r="I30" s="339"/>
      <c r="J30" s="339"/>
      <c r="K30" s="339"/>
      <c r="L30" s="339"/>
      <c r="M30" s="339"/>
      <c r="N30" s="339"/>
      <c r="O30" s="339"/>
      <c r="P30" s="339"/>
      <c r="Q30" s="339"/>
      <c r="R30" s="339"/>
      <c r="S30" s="339"/>
      <c r="T30" s="339"/>
      <c r="U30" s="339"/>
      <c r="V30" s="339"/>
      <c r="W30" s="339"/>
      <c r="X30" s="339"/>
      <c r="Y30" s="339"/>
      <c r="Z30" s="339"/>
      <c r="AA30" s="339"/>
      <c r="AB30" s="339"/>
      <c r="AC30" s="339"/>
    </row>
    <row r="31" spans="1:37" ht="24.75" customHeight="1">
      <c r="A31" s="89"/>
      <c r="F31" s="35"/>
      <c r="AK31" s="35"/>
    </row>
    <row r="32" spans="1:37" ht="24.75" customHeight="1">
      <c r="F32" s="35"/>
      <c r="AK32" s="35"/>
    </row>
    <row r="33" spans="6:37" ht="24.75" customHeight="1">
      <c r="F33" s="35"/>
      <c r="AK33" s="35"/>
    </row>
    <row r="34" spans="6:37" ht="24.75" customHeight="1">
      <c r="F34" s="35"/>
      <c r="AK34" s="35"/>
    </row>
    <row r="35" spans="6:37" ht="24.75" customHeight="1">
      <c r="F35" s="35"/>
      <c r="AK35" s="35"/>
    </row>
    <row r="36" spans="6:37" ht="24.75" customHeight="1">
      <c r="F36" s="35"/>
      <c r="AK36" s="35"/>
    </row>
    <row r="37" spans="6:37" ht="24.75" customHeight="1">
      <c r="F37" s="35"/>
      <c r="AK37" s="35"/>
    </row>
    <row r="38" spans="6:37" ht="24.75" customHeight="1">
      <c r="F38" s="35"/>
      <c r="AK38" s="35"/>
    </row>
    <row r="39" spans="6:37" ht="24.75" customHeight="1">
      <c r="F39" s="35"/>
      <c r="AK39" s="35"/>
    </row>
    <row r="40" spans="6:37" ht="24.75" customHeight="1">
      <c r="F40" s="35"/>
      <c r="AK40" s="35"/>
    </row>
    <row r="41" spans="6:37" ht="24.75" customHeight="1">
      <c r="F41" s="35"/>
      <c r="AK41" s="35"/>
    </row>
    <row r="42" spans="6:37" ht="24.75" customHeight="1">
      <c r="F42" s="35"/>
      <c r="AK42" s="35"/>
    </row>
    <row r="43" spans="6:37" ht="24.75" customHeight="1">
      <c r="F43" s="35"/>
      <c r="AK43" s="35"/>
    </row>
    <row r="44" spans="6:37" ht="24.75" customHeight="1">
      <c r="F44" s="35"/>
      <c r="AK44" s="35"/>
    </row>
    <row r="45" spans="6:37" ht="24.75" customHeight="1">
      <c r="F45" s="35"/>
      <c r="AK45" s="35"/>
    </row>
    <row r="46" spans="6:37" ht="24.75" customHeight="1">
      <c r="F46" s="35"/>
      <c r="AK46" s="35"/>
    </row>
    <row r="47" spans="6:37" ht="24.75" customHeight="1">
      <c r="F47" s="35"/>
      <c r="AK47" s="35"/>
    </row>
    <row r="48" spans="6:37" ht="24.75" customHeight="1">
      <c r="F48" s="35"/>
      <c r="AK48" s="35"/>
    </row>
    <row r="49" spans="6:37" ht="24.75" customHeight="1">
      <c r="F49" s="35"/>
      <c r="AK49" s="35"/>
    </row>
    <row r="50" spans="6:37" ht="24.75" customHeight="1">
      <c r="F50" s="35"/>
      <c r="AK50" s="35"/>
    </row>
    <row r="51" spans="6:37" ht="24.75" customHeight="1">
      <c r="F51" s="35"/>
      <c r="AK51" s="35"/>
    </row>
    <row r="52" spans="6:37" ht="24.75" customHeight="1">
      <c r="F52" s="35"/>
      <c r="AK52" s="35"/>
    </row>
    <row r="53" spans="6:37" ht="24.75" customHeight="1">
      <c r="F53" s="35"/>
      <c r="AK53" s="35"/>
    </row>
    <row r="54" spans="6:37" ht="24.75" customHeight="1">
      <c r="F54" s="35"/>
      <c r="AK54" s="35"/>
    </row>
    <row r="55" spans="6:37" ht="24.75" customHeight="1">
      <c r="F55" s="35"/>
      <c r="AK55" s="35"/>
    </row>
    <row r="56" spans="6:37" ht="24.75" customHeight="1">
      <c r="F56" s="35"/>
      <c r="AK56" s="35"/>
    </row>
    <row r="57" spans="6:37" ht="24.75" customHeight="1">
      <c r="F57" s="35"/>
      <c r="AK57" s="35"/>
    </row>
  </sheetData>
  <sheetProtection algorithmName="SHA-512" hashValue="7Cq18hyqTxZSS9EtCKE6WBG7MHk88o91YH6gMewsLsionTgXIBiAU6u6XaVQ/Q31i3kZQ1a29Hzfd644hRP6fQ==" saltValue="Y+gX/C5lNGSDKC0sLzQeJQ==" spinCount="100000" sheet="1" objects="1" scenarios="1"/>
  <mergeCells count="14">
    <mergeCell ref="A5:AD5"/>
    <mergeCell ref="B11:L11"/>
    <mergeCell ref="B26:AC30"/>
    <mergeCell ref="B21:AC23"/>
    <mergeCell ref="F19:L19"/>
    <mergeCell ref="M11:Y11"/>
    <mergeCell ref="M12:Y12"/>
    <mergeCell ref="E7:J7"/>
    <mergeCell ref="Q2:T2"/>
    <mergeCell ref="Q4:T4"/>
    <mergeCell ref="B4:E4"/>
    <mergeCell ref="F4:O4"/>
    <mergeCell ref="U2:AD2"/>
    <mergeCell ref="U4:AD4"/>
  </mergeCells>
  <phoneticPr fontId="1"/>
  <dataValidations count="2">
    <dataValidation type="textLength" operator="equal" allowBlank="1" showInputMessage="1" showErrorMessage="1" sqref="M11:Y11" xr:uid="{9C2362F9-290C-493D-8AE5-DF363A35FD37}">
      <formula1>7</formula1>
    </dataValidation>
    <dataValidation type="list" allowBlank="1" showInputMessage="1" showErrorMessage="1" sqref="E7:J7" xr:uid="{E808BA7D-BE49-43B1-A381-74855BC62C9F}">
      <formula1>"（選択してください）,新規届出,区分変更,計画書提出,区分変更及び計画書提出,報告書提出"</formula1>
    </dataValidation>
  </dataValidations>
  <printOptions horizontalCentered="1"/>
  <pageMargins left="0.23622047244094491" right="0.23622047244094491" top="0.55118110236220474" bottom="0.55118110236220474" header="0.31496062992125984" footer="0.31496062992125984"/>
  <pageSetup paperSize="9" scale="83" fitToHeight="2"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71" r:id="rId4" name="Check Box 3">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114E-B3AA-4147-9168-270E75514E45}">
  <sheetPr>
    <tabColor theme="9" tint="0.79998168889431442"/>
    <pageSetUpPr fitToPage="1"/>
  </sheetPr>
  <dimension ref="A1:AT204"/>
  <sheetViews>
    <sheetView showGridLines="0" view="pageBreakPreview" topLeftCell="A99" zoomScale="90" zoomScaleNormal="100" zoomScaleSheetLayoutView="90" workbookViewId="0">
      <selection activeCell="AZ81" sqref="AZ81"/>
    </sheetView>
  </sheetViews>
  <sheetFormatPr defaultColWidth="9" defaultRowHeight="24.75" customHeight="1" outlineLevelCol="1"/>
  <cols>
    <col min="1" max="5" width="3.625" style="48" customWidth="1"/>
    <col min="6" max="6" width="3.625" style="130" customWidth="1"/>
    <col min="7" max="36" width="3.625" style="48" customWidth="1"/>
    <col min="37" max="37" width="14.125" style="188" hidden="1" customWidth="1" outlineLevel="1"/>
    <col min="38" max="38" width="8.5" style="187" hidden="1" customWidth="1" outlineLevel="1"/>
    <col min="39" max="39" width="3.625" style="162" hidden="1" customWidth="1" outlineLevel="1"/>
    <col min="40" max="40" width="3.625" style="48" hidden="1" customWidth="1" outlineLevel="1"/>
    <col min="41" max="41" width="3.625" style="48" customWidth="1" collapsed="1"/>
    <col min="42" max="49" width="3.625" style="48" customWidth="1"/>
    <col min="50" max="16384" width="9" style="48"/>
  </cols>
  <sheetData>
    <row r="1" spans="1:39" ht="24.75" customHeight="1">
      <c r="A1" s="48" t="s">
        <v>115</v>
      </c>
    </row>
    <row r="2" spans="1:39" ht="24.75" customHeight="1">
      <c r="U2" s="356" t="s">
        <v>263</v>
      </c>
      <c r="V2" s="357"/>
      <c r="W2" s="357"/>
      <c r="X2" s="357"/>
      <c r="Y2" s="357"/>
      <c r="Z2" s="358"/>
      <c r="AA2" s="336" t="s">
        <v>651</v>
      </c>
      <c r="AB2" s="336"/>
      <c r="AC2" s="336"/>
      <c r="AD2" s="336"/>
      <c r="AE2" s="336"/>
      <c r="AF2" s="336"/>
      <c r="AG2" s="336"/>
      <c r="AH2" s="336"/>
      <c r="AI2" s="336"/>
      <c r="AJ2" s="336"/>
    </row>
    <row r="3" spans="1:39" ht="9.75" customHeight="1">
      <c r="U3" s="139"/>
      <c r="V3" s="139"/>
      <c r="W3" s="139"/>
      <c r="X3" s="139"/>
      <c r="Y3" s="139"/>
      <c r="Z3" s="139"/>
      <c r="AA3" s="139"/>
      <c r="AB3" s="139"/>
      <c r="AC3" s="139"/>
      <c r="AD3" s="139"/>
      <c r="AE3" s="139"/>
      <c r="AF3" s="139"/>
      <c r="AG3" s="139"/>
      <c r="AH3" s="139"/>
      <c r="AI3" s="139"/>
      <c r="AJ3" s="139"/>
    </row>
    <row r="4" spans="1:39" ht="24.75" customHeight="1">
      <c r="D4" s="359" t="s">
        <v>264</v>
      </c>
      <c r="E4" s="359"/>
      <c r="F4" s="359"/>
      <c r="G4" s="359"/>
      <c r="H4" s="359"/>
      <c r="I4" s="360"/>
      <c r="J4" s="335" t="s">
        <v>265</v>
      </c>
      <c r="K4" s="335"/>
      <c r="L4" s="335"/>
      <c r="M4" s="335"/>
      <c r="N4" s="335"/>
      <c r="O4" s="335"/>
      <c r="P4" s="335"/>
      <c r="Q4" s="335"/>
      <c r="R4" s="335"/>
      <c r="S4" s="335"/>
      <c r="U4" s="334" t="s">
        <v>266</v>
      </c>
      <c r="V4" s="334"/>
      <c r="W4" s="334"/>
      <c r="X4" s="334"/>
      <c r="Y4" s="334"/>
      <c r="Z4" s="334"/>
      <c r="AA4" s="335" t="s">
        <v>265</v>
      </c>
      <c r="AB4" s="335"/>
      <c r="AC4" s="335"/>
      <c r="AD4" s="335"/>
      <c r="AE4" s="335"/>
      <c r="AF4" s="335"/>
      <c r="AG4" s="335"/>
      <c r="AH4" s="335"/>
      <c r="AI4" s="335"/>
      <c r="AJ4" s="335"/>
    </row>
    <row r="5" spans="1:39" ht="49.5" customHeight="1">
      <c r="A5" s="337" t="s">
        <v>118</v>
      </c>
      <c r="B5" s="337"/>
      <c r="C5" s="337"/>
      <c r="D5" s="337"/>
      <c r="E5" s="337"/>
      <c r="F5" s="337"/>
      <c r="G5" s="337"/>
      <c r="H5" s="337"/>
      <c r="I5" s="337"/>
      <c r="J5" s="337"/>
      <c r="K5" s="337"/>
      <c r="L5" s="337"/>
      <c r="M5" s="337"/>
      <c r="N5" s="337"/>
      <c r="O5" s="337"/>
      <c r="P5" s="337"/>
      <c r="Q5" s="337"/>
      <c r="R5" s="337"/>
      <c r="S5" s="337"/>
      <c r="T5" s="337"/>
      <c r="U5" s="337"/>
      <c r="V5" s="337"/>
      <c r="W5" s="337"/>
      <c r="X5" s="337"/>
      <c r="Y5" s="337"/>
      <c r="Z5" s="337"/>
      <c r="AA5" s="337"/>
      <c r="AB5" s="337"/>
      <c r="AC5" s="337"/>
      <c r="AD5" s="337"/>
      <c r="AE5" s="337"/>
      <c r="AF5" s="337"/>
      <c r="AG5" s="337"/>
      <c r="AH5" s="337"/>
      <c r="AI5" s="337"/>
      <c r="AJ5" s="337"/>
    </row>
    <row r="6" spans="1:39" ht="24.75" customHeight="1">
      <c r="A6" s="131"/>
      <c r="B6" s="131"/>
      <c r="C6" s="131"/>
      <c r="D6" s="131"/>
      <c r="E6" s="131"/>
      <c r="G6" s="131"/>
      <c r="H6" s="131"/>
      <c r="I6" s="131"/>
    </row>
    <row r="7" spans="1:39" ht="24.75" customHeight="1">
      <c r="A7" s="36" t="s">
        <v>0</v>
      </c>
      <c r="B7" s="338" t="s">
        <v>189</v>
      </c>
      <c r="C7" s="338"/>
      <c r="D7" s="338"/>
      <c r="E7" s="338"/>
      <c r="F7" s="338"/>
      <c r="G7" s="338"/>
      <c r="H7" s="338"/>
      <c r="I7" s="338"/>
      <c r="J7" s="338"/>
      <c r="K7" s="338"/>
      <c r="L7" s="363" t="str">
        <f>IF(訪問看護ステーションコード="","",訪問看護ステーションコード)</f>
        <v>0123456</v>
      </c>
      <c r="M7" s="363"/>
      <c r="N7" s="363"/>
      <c r="O7" s="363"/>
      <c r="P7" s="363"/>
      <c r="Q7" s="363"/>
      <c r="R7" s="363"/>
      <c r="S7" s="363"/>
      <c r="T7" s="363"/>
      <c r="U7" s="363"/>
      <c r="V7" s="363"/>
      <c r="W7" s="363"/>
      <c r="X7" s="363"/>
    </row>
    <row r="8" spans="1:39" ht="24.75" customHeight="1">
      <c r="B8" s="338" t="s">
        <v>116</v>
      </c>
      <c r="C8" s="338"/>
      <c r="D8" s="338"/>
      <c r="E8" s="338"/>
      <c r="F8" s="338"/>
      <c r="G8" s="338"/>
      <c r="H8" s="338"/>
      <c r="I8" s="338"/>
      <c r="J8" s="338"/>
      <c r="K8" s="338"/>
      <c r="L8" s="364" t="str">
        <f>IF(訪問看護ステーション名="","",訪問看護ステーション名)</f>
        <v>▲▲訪問看護ステーション</v>
      </c>
      <c r="M8" s="364"/>
      <c r="N8" s="364"/>
      <c r="O8" s="364"/>
      <c r="P8" s="364"/>
      <c r="Q8" s="364"/>
      <c r="R8" s="364"/>
      <c r="S8" s="364"/>
      <c r="T8" s="364"/>
      <c r="U8" s="364"/>
      <c r="V8" s="364"/>
      <c r="W8" s="364"/>
      <c r="X8" s="364"/>
    </row>
    <row r="9" spans="1:39" ht="24.75" customHeight="1">
      <c r="A9" s="36"/>
      <c r="B9" s="130"/>
      <c r="D9" s="131"/>
      <c r="E9" s="131"/>
      <c r="G9" s="131"/>
      <c r="H9" s="131"/>
      <c r="I9" s="131"/>
      <c r="J9" s="131"/>
      <c r="K9" s="131"/>
      <c r="L9" s="131"/>
      <c r="M9" s="131"/>
      <c r="N9" s="131"/>
      <c r="O9" s="131"/>
      <c r="P9" s="131"/>
      <c r="Q9" s="131"/>
      <c r="R9" s="131"/>
      <c r="S9" s="131"/>
    </row>
    <row r="10" spans="1:39" ht="24.75" customHeight="1">
      <c r="A10" s="36" t="s">
        <v>1</v>
      </c>
      <c r="B10" s="130" t="s">
        <v>2</v>
      </c>
      <c r="D10" s="131"/>
      <c r="E10" s="131"/>
      <c r="G10" s="131"/>
      <c r="H10" s="131"/>
      <c r="I10" s="131"/>
      <c r="J10" s="131"/>
      <c r="K10" s="131"/>
      <c r="L10" s="131"/>
      <c r="M10" s="131"/>
      <c r="N10" s="131"/>
      <c r="O10" s="131"/>
      <c r="P10" s="131"/>
      <c r="Q10" s="131"/>
      <c r="R10" s="131"/>
      <c r="S10" s="131"/>
    </row>
    <row r="11" spans="1:39" ht="18" customHeight="1">
      <c r="A11" s="36"/>
      <c r="B11" s="130"/>
      <c r="D11" s="131"/>
      <c r="E11" s="131"/>
      <c r="G11" s="131"/>
      <c r="H11" s="131"/>
      <c r="I11" s="131"/>
      <c r="J11" s="131"/>
      <c r="K11" s="131"/>
      <c r="L11" s="131"/>
      <c r="M11" s="131"/>
      <c r="N11" s="131"/>
      <c r="O11" s="131"/>
      <c r="P11" s="131"/>
      <c r="Q11" s="131"/>
      <c r="R11" s="131"/>
      <c r="S11" s="131"/>
      <c r="AM11" s="162">
        <v>4</v>
      </c>
    </row>
    <row r="12" spans="1:39" ht="24.75" customHeight="1">
      <c r="A12" s="36"/>
      <c r="B12" s="130"/>
      <c r="D12" s="131"/>
      <c r="E12" s="131"/>
      <c r="F12" s="37"/>
      <c r="G12" s="130" t="s">
        <v>120</v>
      </c>
      <c r="H12" s="131"/>
      <c r="I12" s="131"/>
      <c r="J12" s="131"/>
      <c r="K12" s="131"/>
      <c r="L12" s="131"/>
      <c r="M12" s="131"/>
      <c r="N12" s="131"/>
      <c r="O12" s="131"/>
      <c r="P12" s="131"/>
      <c r="Q12" s="131"/>
      <c r="R12" s="131"/>
      <c r="S12" s="131"/>
      <c r="AK12" s="188" t="b">
        <v>1</v>
      </c>
    </row>
    <row r="13" spans="1:39" ht="18" customHeight="1">
      <c r="A13" s="36"/>
      <c r="B13" s="130"/>
      <c r="D13" s="131"/>
      <c r="E13" s="131"/>
      <c r="F13" s="115"/>
      <c r="G13" s="130"/>
      <c r="H13" s="131"/>
      <c r="I13" s="131"/>
      <c r="J13" s="131"/>
      <c r="K13" s="131"/>
      <c r="L13" s="131"/>
      <c r="M13" s="131"/>
      <c r="N13" s="131"/>
      <c r="O13" s="131"/>
      <c r="P13" s="131"/>
      <c r="Q13" s="131"/>
      <c r="R13" s="131"/>
      <c r="S13" s="131"/>
    </row>
    <row r="14" spans="1:39" ht="24.75" customHeight="1">
      <c r="A14" s="36" t="s">
        <v>3</v>
      </c>
      <c r="B14" s="130" t="s">
        <v>8</v>
      </c>
      <c r="C14" s="131"/>
      <c r="D14" s="131"/>
      <c r="E14" s="131"/>
      <c r="H14" s="131"/>
      <c r="I14" s="131"/>
      <c r="J14" s="131"/>
      <c r="K14" s="131"/>
      <c r="L14" s="131"/>
      <c r="M14" s="131"/>
      <c r="N14" s="131"/>
      <c r="O14" s="131"/>
      <c r="P14" s="131"/>
      <c r="Q14" s="131"/>
      <c r="R14" s="131"/>
      <c r="S14" s="131"/>
      <c r="AK14" s="188" t="b">
        <v>1</v>
      </c>
    </row>
    <row r="15" spans="1:39" ht="24.75" customHeight="1">
      <c r="A15" s="36"/>
      <c r="B15" s="130"/>
      <c r="C15" s="131"/>
      <c r="D15" s="131"/>
      <c r="E15" s="131"/>
      <c r="H15" s="131"/>
      <c r="I15" s="131"/>
      <c r="J15" s="131"/>
      <c r="K15" s="130" t="s">
        <v>268</v>
      </c>
      <c r="L15" s="131"/>
      <c r="M15" s="131"/>
      <c r="N15" s="131"/>
      <c r="O15" s="131"/>
      <c r="P15" s="131"/>
      <c r="Q15" s="131"/>
      <c r="R15" s="131"/>
      <c r="S15" s="131"/>
      <c r="AK15" s="188" t="b">
        <v>0</v>
      </c>
    </row>
    <row r="16" spans="1:39" ht="24.75" customHeight="1">
      <c r="A16" s="36"/>
      <c r="B16" s="131"/>
      <c r="C16" s="131"/>
      <c r="D16" s="131"/>
      <c r="E16" s="131"/>
      <c r="F16" s="161"/>
      <c r="G16" s="130" t="s">
        <v>9</v>
      </c>
      <c r="H16" s="131"/>
      <c r="I16" s="131"/>
      <c r="J16" s="365"/>
      <c r="K16" s="366"/>
      <c r="L16" s="365" t="s">
        <v>10</v>
      </c>
      <c r="M16" s="365"/>
      <c r="N16" s="366"/>
      <c r="O16" s="365" t="s">
        <v>11</v>
      </c>
      <c r="P16" s="365"/>
      <c r="Q16" s="366"/>
      <c r="R16" s="365" t="s">
        <v>12</v>
      </c>
      <c r="S16" s="365"/>
      <c r="T16" s="366"/>
      <c r="U16" s="365" t="s">
        <v>13</v>
      </c>
      <c r="V16" s="365"/>
      <c r="W16" s="365"/>
      <c r="AK16" s="188">
        <v>1</v>
      </c>
    </row>
    <row r="17" spans="1:37" ht="24.75" customHeight="1">
      <c r="A17" s="36"/>
      <c r="B17" s="131"/>
      <c r="C17" s="131"/>
      <c r="D17" s="131"/>
      <c r="E17" s="131"/>
      <c r="F17" s="161"/>
      <c r="G17" s="130" t="s">
        <v>14</v>
      </c>
      <c r="H17" s="131"/>
      <c r="I17" s="131"/>
      <c r="J17" s="365"/>
      <c r="K17" s="366"/>
      <c r="L17" s="365"/>
      <c r="M17" s="365"/>
      <c r="N17" s="366"/>
      <c r="O17" s="365"/>
      <c r="P17" s="365"/>
      <c r="Q17" s="366"/>
      <c r="R17" s="365"/>
      <c r="S17" s="365"/>
      <c r="T17" s="366"/>
      <c r="U17" s="365"/>
      <c r="V17" s="365"/>
      <c r="W17" s="365"/>
      <c r="X17" s="130"/>
      <c r="Y17" s="130"/>
    </row>
    <row r="18" spans="1:37" ht="24.75" customHeight="1">
      <c r="A18" s="36"/>
      <c r="B18" s="131"/>
      <c r="C18" s="131"/>
      <c r="D18" s="131"/>
      <c r="E18" s="131"/>
      <c r="F18" s="48"/>
      <c r="G18" s="43" t="s">
        <v>15</v>
      </c>
      <c r="H18" s="131"/>
      <c r="I18" s="131"/>
      <c r="J18" s="130"/>
      <c r="K18" s="130"/>
      <c r="L18" s="131"/>
      <c r="M18" s="131"/>
      <c r="N18" s="130"/>
      <c r="O18" s="130"/>
      <c r="P18" s="130"/>
      <c r="Q18" s="131"/>
      <c r="R18" s="130"/>
      <c r="S18" s="130"/>
      <c r="U18" s="130"/>
      <c r="V18" s="130"/>
      <c r="X18" s="130"/>
      <c r="Y18" s="130"/>
    </row>
    <row r="19" spans="1:37" ht="24.75" customHeight="1">
      <c r="A19" s="36"/>
      <c r="B19" s="131"/>
      <c r="C19" s="131"/>
      <c r="D19" s="131"/>
      <c r="E19" s="131"/>
      <c r="F19" s="48"/>
      <c r="G19" s="43" t="s">
        <v>269</v>
      </c>
      <c r="H19" s="131"/>
      <c r="I19" s="131"/>
      <c r="J19" s="130"/>
      <c r="K19" s="130"/>
      <c r="L19" s="131"/>
      <c r="M19" s="131"/>
      <c r="N19" s="130"/>
      <c r="O19" s="130"/>
      <c r="P19" s="130"/>
      <c r="Q19" s="131"/>
      <c r="R19" s="130"/>
      <c r="S19" s="130"/>
      <c r="U19" s="130"/>
      <c r="V19" s="130"/>
      <c r="X19" s="130"/>
      <c r="Y19" s="130"/>
    </row>
    <row r="20" spans="1:37" ht="18" customHeight="1">
      <c r="A20" s="36"/>
      <c r="B20" s="130"/>
      <c r="D20" s="131"/>
      <c r="E20" s="131"/>
      <c r="H20" s="131"/>
      <c r="I20" s="131"/>
      <c r="J20" s="131"/>
      <c r="K20" s="131"/>
      <c r="L20" s="131"/>
      <c r="M20" s="131"/>
      <c r="N20" s="131"/>
      <c r="O20" s="131"/>
      <c r="P20" s="131"/>
      <c r="Q20" s="131"/>
      <c r="R20" s="131"/>
      <c r="S20" s="131"/>
    </row>
    <row r="21" spans="1:37" ht="24.75" customHeight="1">
      <c r="A21" s="36" t="s">
        <v>4</v>
      </c>
      <c r="B21" s="130" t="s">
        <v>16</v>
      </c>
      <c r="D21" s="131"/>
      <c r="E21" s="131"/>
      <c r="H21" s="131"/>
      <c r="I21" s="131"/>
      <c r="R21" s="131"/>
      <c r="S21" s="131"/>
    </row>
    <row r="22" spans="1:37" ht="24.75" customHeight="1">
      <c r="A22" s="36"/>
      <c r="B22" s="130"/>
      <c r="D22" s="131"/>
      <c r="E22" s="131"/>
      <c r="H22" s="131"/>
      <c r="I22" s="131"/>
      <c r="J22" s="361">
        <v>10</v>
      </c>
      <c r="K22" s="361"/>
      <c r="L22" s="361"/>
      <c r="M22" s="361"/>
      <c r="N22" s="361"/>
      <c r="O22" s="361"/>
      <c r="P22" s="361"/>
      <c r="Q22" s="131" t="s">
        <v>6</v>
      </c>
      <c r="R22" s="131"/>
      <c r="S22" s="131"/>
      <c r="AK22" s="188">
        <f>IF(AK24=TRUE,1,IF(J22&gt;=2,1,0))</f>
        <v>1</v>
      </c>
    </row>
    <row r="23" spans="1:37" ht="24.75" customHeight="1">
      <c r="A23" s="36"/>
      <c r="B23" s="130" t="s">
        <v>192</v>
      </c>
      <c r="D23" s="131"/>
      <c r="E23" s="131"/>
      <c r="H23" s="131"/>
      <c r="I23" s="131"/>
      <c r="J23" s="131"/>
      <c r="K23" s="131"/>
      <c r="L23" s="131"/>
      <c r="M23" s="131"/>
      <c r="N23" s="131"/>
      <c r="O23" s="131"/>
      <c r="P23" s="131"/>
      <c r="Q23" s="131"/>
      <c r="R23" s="131"/>
      <c r="S23" s="131"/>
    </row>
    <row r="24" spans="1:37" ht="24.75" customHeight="1">
      <c r="A24" s="36"/>
      <c r="B24" s="130" t="s">
        <v>122</v>
      </c>
      <c r="D24" s="131"/>
      <c r="E24" s="131"/>
      <c r="H24" s="131"/>
      <c r="I24" s="131"/>
      <c r="J24" s="131"/>
      <c r="K24" s="131"/>
      <c r="L24" s="131"/>
      <c r="M24" s="131"/>
      <c r="N24" s="131"/>
      <c r="O24" s="131"/>
      <c r="P24" s="131"/>
      <c r="Q24" s="131"/>
      <c r="R24" s="131"/>
      <c r="S24" s="131"/>
      <c r="AG24" s="161"/>
      <c r="AK24" s="188" t="b">
        <v>0</v>
      </c>
    </row>
    <row r="25" spans="1:37" ht="18" customHeight="1">
      <c r="A25" s="36"/>
      <c r="D25" s="131"/>
      <c r="E25" s="131"/>
      <c r="H25" s="131"/>
      <c r="I25" s="131"/>
      <c r="J25" s="131"/>
      <c r="K25" s="131"/>
      <c r="L25" s="131"/>
      <c r="M25" s="131"/>
      <c r="N25" s="131"/>
      <c r="O25" s="131"/>
      <c r="P25" s="131"/>
      <c r="Q25" s="131"/>
      <c r="R25" s="131"/>
      <c r="S25" s="131"/>
      <c r="AK25" s="188">
        <f>IF(AK26=TRUE,1,0)</f>
        <v>1</v>
      </c>
    </row>
    <row r="26" spans="1:37" ht="24.75" customHeight="1">
      <c r="A26" s="36" t="s">
        <v>17</v>
      </c>
      <c r="B26" s="130" t="s">
        <v>270</v>
      </c>
      <c r="D26" s="131"/>
      <c r="E26" s="131"/>
      <c r="H26" s="131"/>
      <c r="I26" s="131"/>
      <c r="J26" s="131"/>
      <c r="K26" s="131"/>
      <c r="L26" s="131"/>
      <c r="M26" s="131"/>
      <c r="N26" s="131"/>
      <c r="O26" s="131"/>
      <c r="P26" s="131"/>
      <c r="Q26" s="131"/>
      <c r="R26" s="131"/>
      <c r="S26" s="131"/>
      <c r="AG26" s="161"/>
      <c r="AK26" s="188" t="b">
        <v>1</v>
      </c>
    </row>
    <row r="27" spans="1:37" ht="24.75" customHeight="1">
      <c r="A27" s="36"/>
      <c r="B27" s="130" t="s">
        <v>271</v>
      </c>
      <c r="D27" s="131"/>
      <c r="E27" s="131"/>
      <c r="H27" s="131"/>
      <c r="I27" s="131"/>
      <c r="J27" s="131"/>
      <c r="K27" s="131"/>
      <c r="L27" s="131"/>
      <c r="M27" s="131"/>
      <c r="N27" s="131"/>
      <c r="O27" s="131"/>
      <c r="P27" s="131"/>
      <c r="Q27" s="131"/>
      <c r="R27" s="131"/>
      <c r="S27" s="131"/>
      <c r="AG27" s="109"/>
    </row>
    <row r="28" spans="1:37" ht="18" customHeight="1">
      <c r="A28" s="36"/>
      <c r="B28" s="130"/>
      <c r="D28" s="131"/>
      <c r="E28" s="131"/>
      <c r="H28" s="131"/>
      <c r="I28" s="131"/>
      <c r="J28" s="131"/>
      <c r="K28" s="131"/>
      <c r="L28" s="131"/>
      <c r="M28" s="131"/>
      <c r="N28" s="131"/>
      <c r="O28" s="131"/>
      <c r="P28" s="131"/>
      <c r="Q28" s="131"/>
      <c r="R28" s="131"/>
      <c r="S28" s="131"/>
    </row>
    <row r="29" spans="1:37" ht="24.75" customHeight="1">
      <c r="A29" s="36" t="s">
        <v>121</v>
      </c>
      <c r="B29" s="48" t="s">
        <v>272</v>
      </c>
      <c r="E29" s="131"/>
      <c r="G29" s="131"/>
      <c r="H29" s="131"/>
      <c r="I29" s="131"/>
      <c r="J29" s="131"/>
      <c r="K29" s="131"/>
      <c r="L29" s="154"/>
      <c r="M29" s="131"/>
      <c r="N29" s="131"/>
      <c r="O29" s="131"/>
      <c r="P29" s="131"/>
      <c r="Q29" s="131"/>
      <c r="R29" s="131"/>
      <c r="S29" s="131"/>
    </row>
    <row r="30" spans="1:37" ht="24.75" customHeight="1">
      <c r="A30" s="36"/>
      <c r="B30" s="48" t="s">
        <v>273</v>
      </c>
      <c r="E30" s="131"/>
      <c r="G30" s="131"/>
      <c r="H30" s="131"/>
      <c r="I30" s="131"/>
      <c r="J30" s="131"/>
      <c r="K30" s="131"/>
      <c r="L30" s="154"/>
      <c r="M30" s="131"/>
      <c r="N30" s="131"/>
      <c r="O30" s="131"/>
      <c r="P30" s="131"/>
      <c r="Q30" s="131"/>
      <c r="R30" s="131"/>
      <c r="S30" s="131"/>
    </row>
    <row r="31" spans="1:37" ht="24.75" customHeight="1">
      <c r="A31" s="36"/>
      <c r="B31" s="35" t="s">
        <v>79</v>
      </c>
      <c r="E31" s="131"/>
      <c r="G31" s="131"/>
      <c r="H31" s="131"/>
      <c r="I31" s="131"/>
      <c r="J31" s="131"/>
      <c r="K31" s="131"/>
      <c r="L31" s="131"/>
      <c r="M31" s="131"/>
      <c r="N31" s="131"/>
      <c r="O31" s="131"/>
      <c r="P31" s="131"/>
      <c r="Q31" s="131"/>
      <c r="R31" s="131"/>
      <c r="S31" s="131"/>
    </row>
    <row r="32" spans="1:37" ht="24.75" customHeight="1">
      <c r="A32" s="36"/>
      <c r="B32" s="48" t="s">
        <v>274</v>
      </c>
      <c r="E32" s="131"/>
      <c r="G32" s="131"/>
      <c r="H32" s="131"/>
      <c r="I32" s="131"/>
      <c r="J32" s="131"/>
      <c r="K32" s="131"/>
      <c r="L32" s="131"/>
      <c r="M32" s="131"/>
      <c r="N32" s="131"/>
      <c r="O32" s="131"/>
      <c r="P32" s="131"/>
      <c r="Q32" s="131"/>
      <c r="R32" s="131"/>
      <c r="S32" s="131"/>
    </row>
    <row r="33" spans="1:37" ht="24.75" customHeight="1">
      <c r="A33" s="36"/>
      <c r="C33" s="84" t="str">
        <f>IF($AK$16=1,"☑","□")</f>
        <v>☑</v>
      </c>
      <c r="D33" s="130" t="s">
        <v>81</v>
      </c>
      <c r="E33" s="131"/>
      <c r="F33" s="131"/>
      <c r="G33" s="131"/>
      <c r="H33" s="131"/>
      <c r="I33" s="131"/>
      <c r="J33" s="84" t="str">
        <f>IF($AK$16=2,"☑","□")</f>
        <v>□</v>
      </c>
      <c r="K33" s="130" t="s">
        <v>82</v>
      </c>
      <c r="L33" s="131"/>
      <c r="M33" s="131"/>
      <c r="N33" s="131"/>
      <c r="O33" s="131"/>
      <c r="P33" s="131"/>
      <c r="Q33" s="84" t="str">
        <f>IF($AK$16=3,"☑","□")</f>
        <v>□</v>
      </c>
      <c r="R33" s="130" t="s">
        <v>83</v>
      </c>
      <c r="S33" s="131"/>
      <c r="T33" s="131"/>
      <c r="U33" s="131"/>
      <c r="V33" s="131"/>
      <c r="X33" s="84" t="str">
        <f>IF($AK$16=4,"☑","□")</f>
        <v>□</v>
      </c>
      <c r="Y33" s="130" t="s">
        <v>84</v>
      </c>
      <c r="Z33" s="131"/>
      <c r="AA33" s="131"/>
      <c r="AB33" s="131"/>
      <c r="AC33" s="131"/>
      <c r="AK33" s="188">
        <f>$AK$16</f>
        <v>1</v>
      </c>
    </row>
    <row r="34" spans="1:37" ht="18" customHeight="1">
      <c r="A34" s="36"/>
      <c r="G34" s="131"/>
      <c r="H34" s="131"/>
      <c r="I34" s="131"/>
      <c r="J34" s="131"/>
      <c r="K34" s="131"/>
      <c r="L34" s="131"/>
      <c r="M34" s="131"/>
      <c r="N34" s="131"/>
      <c r="O34" s="131"/>
      <c r="P34" s="131"/>
      <c r="Q34" s="131"/>
      <c r="R34" s="131"/>
      <c r="S34" s="131"/>
    </row>
    <row r="35" spans="1:37" ht="24.75" customHeight="1">
      <c r="A35" s="36"/>
      <c r="B35" s="48" t="s">
        <v>126</v>
      </c>
      <c r="H35" s="131"/>
      <c r="I35" s="131"/>
      <c r="J35" s="131"/>
      <c r="K35" s="131"/>
      <c r="L35" s="131"/>
      <c r="M35" s="131"/>
      <c r="N35" s="131"/>
      <c r="O35" s="131"/>
      <c r="P35" s="131"/>
      <c r="Q35" s="131"/>
      <c r="R35" s="131"/>
      <c r="S35" s="131"/>
    </row>
    <row r="36" spans="1:37" ht="24.75" customHeight="1">
      <c r="A36" s="36"/>
      <c r="B36" s="48" t="s">
        <v>275</v>
      </c>
      <c r="H36" s="131"/>
      <c r="I36" s="131"/>
      <c r="J36" s="131"/>
      <c r="K36" s="131"/>
      <c r="L36" s="131"/>
      <c r="M36" s="131"/>
      <c r="N36" s="131"/>
      <c r="O36" s="131"/>
      <c r="P36" s="131"/>
      <c r="Q36" s="131"/>
      <c r="R36" s="131"/>
      <c r="S36" s="131"/>
    </row>
    <row r="37" spans="1:37" ht="24.75" customHeight="1">
      <c r="A37" s="36"/>
      <c r="C37" s="84" t="str">
        <f>IF($AK$16=1,"☑","□")</f>
        <v>☑</v>
      </c>
      <c r="D37" s="130" t="s">
        <v>80</v>
      </c>
      <c r="E37" s="131"/>
      <c r="F37" s="131"/>
      <c r="G37" s="131"/>
      <c r="H37" s="131"/>
      <c r="I37" s="131"/>
      <c r="J37" s="84" t="str">
        <f>IF($AK$16=2,"☑","□")</f>
        <v>□</v>
      </c>
      <c r="K37" s="130" t="s">
        <v>85</v>
      </c>
      <c r="L37" s="131"/>
      <c r="M37" s="131"/>
      <c r="N37" s="131"/>
      <c r="O37" s="131"/>
      <c r="P37" s="131"/>
      <c r="Q37" s="84" t="str">
        <f>IF($AK$16=3,"☑","□")</f>
        <v>□</v>
      </c>
      <c r="R37" s="130" t="s">
        <v>86</v>
      </c>
      <c r="S37" s="131"/>
      <c r="T37" s="131"/>
      <c r="U37" s="131"/>
      <c r="V37" s="131"/>
      <c r="X37" s="84" t="str">
        <f>IF($AK$16=4,"☑","□")</f>
        <v>□</v>
      </c>
      <c r="Y37" s="130" t="s">
        <v>87</v>
      </c>
      <c r="Z37" s="131"/>
      <c r="AA37" s="131"/>
      <c r="AB37" s="131"/>
      <c r="AC37" s="131"/>
      <c r="AK37" s="188">
        <f>$AK$16</f>
        <v>1</v>
      </c>
    </row>
    <row r="38" spans="1:37" ht="18" customHeight="1">
      <c r="A38" s="36"/>
      <c r="F38" s="131"/>
      <c r="G38" s="131"/>
      <c r="H38" s="131"/>
      <c r="I38" s="131"/>
      <c r="J38" s="131"/>
      <c r="K38" s="131"/>
      <c r="L38" s="131"/>
      <c r="M38" s="131"/>
      <c r="N38" s="131"/>
      <c r="O38" s="131"/>
      <c r="P38" s="131"/>
      <c r="Q38" s="131"/>
      <c r="R38" s="131"/>
      <c r="S38" s="131"/>
    </row>
    <row r="39" spans="1:37" ht="24.75" customHeight="1">
      <c r="A39" s="36"/>
      <c r="B39" s="35" t="s">
        <v>216</v>
      </c>
      <c r="D39" s="131"/>
      <c r="E39" s="131"/>
      <c r="I39" s="131"/>
      <c r="J39" s="131"/>
      <c r="K39" s="131"/>
      <c r="L39" s="131"/>
    </row>
    <row r="40" spans="1:37" ht="24.75" customHeight="1">
      <c r="A40" s="36"/>
      <c r="B40" s="35"/>
      <c r="C40" s="367" t="s">
        <v>193</v>
      </c>
      <c r="D40" s="367"/>
      <c r="E40" s="367"/>
      <c r="F40" s="367"/>
      <c r="G40" s="367"/>
      <c r="H40" s="367" t="s">
        <v>194</v>
      </c>
      <c r="I40" s="367"/>
      <c r="J40" s="367"/>
      <c r="K40" s="367"/>
      <c r="L40" s="367"/>
      <c r="M40" s="367"/>
      <c r="N40" s="367"/>
      <c r="Q40" s="367" t="s">
        <v>193</v>
      </c>
      <c r="R40" s="367"/>
      <c r="S40" s="367"/>
      <c r="T40" s="367"/>
      <c r="U40" s="367"/>
      <c r="V40" s="367" t="s">
        <v>194</v>
      </c>
      <c r="W40" s="367"/>
      <c r="X40" s="367"/>
      <c r="Y40" s="367"/>
      <c r="Z40" s="367"/>
      <c r="AA40" s="367"/>
      <c r="AB40" s="367"/>
    </row>
    <row r="41" spans="1:37" ht="24.75" customHeight="1">
      <c r="A41" s="36"/>
      <c r="B41" s="35"/>
      <c r="C41" s="354">
        <v>2023</v>
      </c>
      <c r="D41" s="355"/>
      <c r="E41" s="228" t="s">
        <v>36</v>
      </c>
      <c r="F41" s="231" t="str">
        <f>IF(AK16=2,"6",IF(AK16=3,"9",IF(AK16=4,"12","3")))</f>
        <v>3</v>
      </c>
      <c r="G41" s="230" t="s">
        <v>671</v>
      </c>
      <c r="H41" s="362">
        <v>4800000</v>
      </c>
      <c r="I41" s="362"/>
      <c r="J41" s="362"/>
      <c r="K41" s="362"/>
      <c r="L41" s="362"/>
      <c r="M41" s="362"/>
      <c r="N41" s="362"/>
      <c r="Q41" s="349">
        <f>EDATE($C46,1)</f>
        <v>45170</v>
      </c>
      <c r="R41" s="350"/>
      <c r="S41" s="350"/>
      <c r="T41" s="350"/>
      <c r="U41" s="351"/>
      <c r="V41" s="362">
        <v>4800000</v>
      </c>
      <c r="W41" s="362"/>
      <c r="X41" s="362"/>
      <c r="Y41" s="362"/>
      <c r="Z41" s="362"/>
      <c r="AA41" s="362"/>
      <c r="AB41" s="362"/>
      <c r="AK41" s="229" t="str">
        <f>C41&amp;"/"&amp;F41</f>
        <v>2023/3</v>
      </c>
    </row>
    <row r="42" spans="1:37" ht="24.75" customHeight="1">
      <c r="A42" s="36"/>
      <c r="B42" s="35"/>
      <c r="C42" s="349">
        <f>EDATE($AK41,1)</f>
        <v>45017</v>
      </c>
      <c r="D42" s="350"/>
      <c r="E42" s="350"/>
      <c r="F42" s="350"/>
      <c r="G42" s="351"/>
      <c r="H42" s="362">
        <v>4800000</v>
      </c>
      <c r="I42" s="362"/>
      <c r="J42" s="362"/>
      <c r="K42" s="362"/>
      <c r="L42" s="362"/>
      <c r="M42" s="362"/>
      <c r="N42" s="362"/>
      <c r="Q42" s="349">
        <f>EDATE($Q41,1)</f>
        <v>45200</v>
      </c>
      <c r="R42" s="350"/>
      <c r="S42" s="350"/>
      <c r="T42" s="350"/>
      <c r="U42" s="351"/>
      <c r="V42" s="362">
        <v>4800000</v>
      </c>
      <c r="W42" s="362"/>
      <c r="X42" s="362"/>
      <c r="Y42" s="362"/>
      <c r="Z42" s="362"/>
      <c r="AA42" s="362"/>
      <c r="AB42" s="362"/>
    </row>
    <row r="43" spans="1:37" ht="24.75" customHeight="1">
      <c r="A43" s="36"/>
      <c r="B43" s="35"/>
      <c r="C43" s="349">
        <f t="shared" ref="C43:C46" si="0">EDATE($C42,1)</f>
        <v>45047</v>
      </c>
      <c r="D43" s="350"/>
      <c r="E43" s="350"/>
      <c r="F43" s="350"/>
      <c r="G43" s="351"/>
      <c r="H43" s="362">
        <v>4800000</v>
      </c>
      <c r="I43" s="362"/>
      <c r="J43" s="362"/>
      <c r="K43" s="362"/>
      <c r="L43" s="362"/>
      <c r="M43" s="362"/>
      <c r="N43" s="362"/>
      <c r="Q43" s="349">
        <f t="shared" ref="Q43:Q46" si="1">EDATE($Q42,1)</f>
        <v>45231</v>
      </c>
      <c r="R43" s="350"/>
      <c r="S43" s="350"/>
      <c r="T43" s="350"/>
      <c r="U43" s="351"/>
      <c r="V43" s="362">
        <v>4800000</v>
      </c>
      <c r="W43" s="362"/>
      <c r="X43" s="362"/>
      <c r="Y43" s="362"/>
      <c r="Z43" s="362"/>
      <c r="AA43" s="362"/>
      <c r="AB43" s="362"/>
    </row>
    <row r="44" spans="1:37" ht="24.75" customHeight="1">
      <c r="A44" s="36"/>
      <c r="B44" s="35"/>
      <c r="C44" s="349">
        <f t="shared" si="0"/>
        <v>45078</v>
      </c>
      <c r="D44" s="350"/>
      <c r="E44" s="350"/>
      <c r="F44" s="350"/>
      <c r="G44" s="351"/>
      <c r="H44" s="362">
        <v>9600000</v>
      </c>
      <c r="I44" s="362"/>
      <c r="J44" s="362"/>
      <c r="K44" s="362"/>
      <c r="L44" s="362"/>
      <c r="M44" s="362"/>
      <c r="N44" s="362"/>
      <c r="Q44" s="349">
        <f t="shared" si="1"/>
        <v>45261</v>
      </c>
      <c r="R44" s="350"/>
      <c r="S44" s="350"/>
      <c r="T44" s="350"/>
      <c r="U44" s="351"/>
      <c r="V44" s="362">
        <v>9600000</v>
      </c>
      <c r="W44" s="362"/>
      <c r="X44" s="362"/>
      <c r="Y44" s="362"/>
      <c r="Z44" s="362"/>
      <c r="AA44" s="362"/>
      <c r="AB44" s="362"/>
    </row>
    <row r="45" spans="1:37" ht="24.75" customHeight="1">
      <c r="A45" s="36"/>
      <c r="B45" s="35"/>
      <c r="C45" s="349">
        <f t="shared" si="0"/>
        <v>45108</v>
      </c>
      <c r="D45" s="350"/>
      <c r="E45" s="350"/>
      <c r="F45" s="350"/>
      <c r="G45" s="351"/>
      <c r="H45" s="362">
        <v>4800000</v>
      </c>
      <c r="I45" s="362"/>
      <c r="J45" s="362"/>
      <c r="K45" s="362"/>
      <c r="L45" s="362"/>
      <c r="M45" s="362"/>
      <c r="N45" s="362"/>
      <c r="Q45" s="349">
        <f t="shared" si="1"/>
        <v>45292</v>
      </c>
      <c r="R45" s="350"/>
      <c r="S45" s="350"/>
      <c r="T45" s="350"/>
      <c r="U45" s="351"/>
      <c r="V45" s="362">
        <v>4800000</v>
      </c>
      <c r="W45" s="362"/>
      <c r="X45" s="362"/>
      <c r="Y45" s="362"/>
      <c r="Z45" s="362"/>
      <c r="AA45" s="362"/>
      <c r="AB45" s="362"/>
    </row>
    <row r="46" spans="1:37" ht="24.75" customHeight="1">
      <c r="A46" s="36"/>
      <c r="B46" s="35"/>
      <c r="C46" s="349">
        <f t="shared" si="0"/>
        <v>45139</v>
      </c>
      <c r="D46" s="350"/>
      <c r="E46" s="350"/>
      <c r="F46" s="350"/>
      <c r="G46" s="351"/>
      <c r="H46" s="362">
        <v>4800000</v>
      </c>
      <c r="I46" s="362"/>
      <c r="J46" s="362"/>
      <c r="K46" s="362"/>
      <c r="L46" s="362"/>
      <c r="M46" s="362"/>
      <c r="N46" s="362"/>
      <c r="Q46" s="349">
        <f t="shared" si="1"/>
        <v>45323</v>
      </c>
      <c r="R46" s="350"/>
      <c r="S46" s="350"/>
      <c r="T46" s="350"/>
      <c r="U46" s="351"/>
      <c r="V46" s="362">
        <v>4800000</v>
      </c>
      <c r="W46" s="362"/>
      <c r="X46" s="362"/>
      <c r="Y46" s="362"/>
      <c r="Z46" s="362"/>
      <c r="AA46" s="362"/>
      <c r="AB46" s="362"/>
    </row>
    <row r="47" spans="1:37" ht="18" customHeight="1">
      <c r="A47" s="36"/>
      <c r="B47" s="35"/>
    </row>
    <row r="48" spans="1:37" ht="24.75" customHeight="1">
      <c r="A48" s="36"/>
      <c r="C48" s="370" t="s">
        <v>214</v>
      </c>
      <c r="D48" s="370"/>
      <c r="E48" s="370"/>
      <c r="F48" s="370"/>
      <c r="G48" s="370"/>
      <c r="H48" s="370"/>
      <c r="I48" s="370"/>
      <c r="J48" s="370"/>
      <c r="K48" s="370"/>
      <c r="L48" s="370"/>
      <c r="M48" s="352">
        <f>IFERROR(AVERAGE(H41:N46,V41:AB46),0)</f>
        <v>5600000</v>
      </c>
      <c r="N48" s="352"/>
      <c r="O48" s="352"/>
      <c r="P48" s="352"/>
      <c r="Q48" s="352"/>
      <c r="R48" s="352"/>
      <c r="S48" s="352"/>
      <c r="T48" s="131" t="s">
        <v>18</v>
      </c>
      <c r="V48" s="130" t="s">
        <v>19</v>
      </c>
      <c r="W48" s="35"/>
      <c r="X48" s="131"/>
      <c r="Y48" s="35"/>
      <c r="Z48" s="369"/>
      <c r="AA48" s="369"/>
      <c r="AB48" s="369"/>
      <c r="AC48" s="369"/>
      <c r="AD48" s="369"/>
      <c r="AE48" s="369"/>
      <c r="AF48" s="369"/>
      <c r="AG48" s="131" t="s">
        <v>289</v>
      </c>
    </row>
    <row r="49" spans="1:37" ht="24.75" customHeight="1">
      <c r="A49" s="36"/>
      <c r="B49" s="368" t="s">
        <v>205</v>
      </c>
      <c r="C49" s="368"/>
      <c r="D49" s="368"/>
      <c r="E49" s="368"/>
      <c r="F49" s="368"/>
      <c r="G49" s="368"/>
      <c r="H49" s="368"/>
      <c r="I49" s="368"/>
      <c r="J49" s="368"/>
      <c r="K49" s="368"/>
      <c r="L49" s="368"/>
      <c r="M49" s="368"/>
      <c r="N49" s="368"/>
      <c r="O49" s="368"/>
      <c r="P49" s="368"/>
      <c r="Q49" s="368"/>
      <c r="R49" s="368"/>
      <c r="S49" s="368"/>
      <c r="T49" s="368"/>
      <c r="U49" s="368"/>
      <c r="V49" s="368"/>
      <c r="W49" s="368"/>
      <c r="X49" s="368"/>
      <c r="Y49" s="368"/>
      <c r="Z49" s="368"/>
      <c r="AA49" s="368"/>
      <c r="AB49" s="368"/>
      <c r="AC49" s="368"/>
      <c r="AD49" s="368"/>
      <c r="AE49" s="368"/>
      <c r="AF49" s="368"/>
      <c r="AG49" s="368"/>
      <c r="AH49" s="368"/>
      <c r="AI49" s="368"/>
    </row>
    <row r="50" spans="1:37" ht="24.75" customHeight="1">
      <c r="A50" s="36"/>
      <c r="B50" s="368"/>
      <c r="C50" s="368"/>
      <c r="D50" s="368"/>
      <c r="E50" s="368"/>
      <c r="F50" s="368"/>
      <c r="G50" s="368"/>
      <c r="H50" s="368"/>
      <c r="I50" s="368"/>
      <c r="J50" s="368"/>
      <c r="K50" s="368"/>
      <c r="L50" s="368"/>
      <c r="M50" s="368"/>
      <c r="N50" s="368"/>
      <c r="O50" s="368"/>
      <c r="P50" s="368"/>
      <c r="Q50" s="368"/>
      <c r="R50" s="368"/>
      <c r="S50" s="368"/>
      <c r="T50" s="368"/>
      <c r="U50" s="368"/>
      <c r="V50" s="368"/>
      <c r="W50" s="368"/>
      <c r="X50" s="368"/>
      <c r="Y50" s="368"/>
      <c r="Z50" s="368"/>
      <c r="AA50" s="368"/>
      <c r="AB50" s="368"/>
      <c r="AC50" s="368"/>
      <c r="AD50" s="368"/>
      <c r="AE50" s="368"/>
      <c r="AF50" s="368"/>
      <c r="AG50" s="368"/>
      <c r="AH50" s="368"/>
      <c r="AI50" s="368"/>
    </row>
    <row r="51" spans="1:37" ht="24.75" customHeight="1">
      <c r="A51" s="36"/>
      <c r="B51" s="368"/>
      <c r="C51" s="368"/>
      <c r="D51" s="368"/>
      <c r="E51" s="368"/>
      <c r="F51" s="368"/>
      <c r="G51" s="368"/>
      <c r="H51" s="368"/>
      <c r="I51" s="368"/>
      <c r="J51" s="368"/>
      <c r="K51" s="368"/>
      <c r="L51" s="368"/>
      <c r="M51" s="368"/>
      <c r="N51" s="368"/>
      <c r="O51" s="368"/>
      <c r="P51" s="368"/>
      <c r="Q51" s="368"/>
      <c r="R51" s="368"/>
      <c r="S51" s="368"/>
      <c r="T51" s="368"/>
      <c r="U51" s="368"/>
      <c r="V51" s="368"/>
      <c r="W51" s="368"/>
      <c r="X51" s="368"/>
      <c r="Y51" s="368"/>
      <c r="Z51" s="368"/>
      <c r="AA51" s="368"/>
      <c r="AB51" s="368"/>
      <c r="AC51" s="368"/>
      <c r="AD51" s="368"/>
      <c r="AE51" s="368"/>
      <c r="AF51" s="368"/>
      <c r="AG51" s="368"/>
      <c r="AH51" s="368"/>
      <c r="AI51" s="368"/>
    </row>
    <row r="52" spans="1:37" ht="18" customHeight="1">
      <c r="A52" s="36"/>
      <c r="C52" s="43"/>
      <c r="D52" s="131"/>
      <c r="E52" s="131"/>
      <c r="G52" s="131"/>
      <c r="H52" s="131"/>
      <c r="I52" s="131"/>
      <c r="J52" s="131"/>
      <c r="K52" s="131"/>
      <c r="L52" s="131"/>
      <c r="M52" s="131"/>
      <c r="N52" s="131"/>
      <c r="O52" s="131"/>
      <c r="P52" s="131"/>
      <c r="Q52" s="131"/>
      <c r="R52" s="131"/>
      <c r="S52" s="131"/>
      <c r="T52" s="131"/>
      <c r="U52" s="131"/>
      <c r="V52" s="131"/>
      <c r="W52" s="131"/>
      <c r="X52" s="131"/>
      <c r="Y52" s="131"/>
      <c r="Z52" s="131"/>
      <c r="AA52" s="131"/>
      <c r="AB52" s="131"/>
      <c r="AC52" s="131"/>
      <c r="AD52" s="131"/>
      <c r="AE52" s="131"/>
      <c r="AF52" s="131"/>
      <c r="AG52" s="131"/>
    </row>
    <row r="53" spans="1:37" ht="24.75" customHeight="1">
      <c r="A53" s="36"/>
      <c r="B53" s="130" t="s">
        <v>125</v>
      </c>
      <c r="C53" s="35"/>
      <c r="D53" s="131"/>
      <c r="E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row>
    <row r="54" spans="1:37" ht="24.75" customHeight="1">
      <c r="A54" s="36"/>
      <c r="B54" s="130" t="s">
        <v>276</v>
      </c>
      <c r="C54" s="35"/>
      <c r="D54" s="131"/>
      <c r="E54" s="131"/>
      <c r="G54" s="131"/>
      <c r="H54" s="131"/>
      <c r="I54" s="131"/>
      <c r="J54" s="131"/>
      <c r="K54" s="131"/>
      <c r="L54" s="131"/>
      <c r="AK54" s="188" t="s">
        <v>197</v>
      </c>
    </row>
    <row r="55" spans="1:37" ht="30" customHeight="1">
      <c r="A55" s="36"/>
      <c r="B55" s="130"/>
      <c r="C55" s="35"/>
      <c r="D55" s="131"/>
      <c r="E55" s="131"/>
      <c r="I55" s="390" t="s">
        <v>195</v>
      </c>
      <c r="J55" s="391"/>
      <c r="K55" s="391"/>
      <c r="L55" s="392"/>
      <c r="M55" s="380" t="s">
        <v>196</v>
      </c>
      <c r="N55" s="381"/>
      <c r="O55" s="381"/>
      <c r="P55" s="381"/>
      <c r="Q55" s="381"/>
      <c r="R55" s="381"/>
      <c r="S55" s="381"/>
    </row>
    <row r="56" spans="1:37" ht="24.75" customHeight="1">
      <c r="A56" s="36"/>
      <c r="B56" s="130"/>
      <c r="C56" s="35"/>
      <c r="D56" s="131"/>
      <c r="E56" s="131"/>
      <c r="I56" s="393">
        <f>Q44</f>
        <v>45261</v>
      </c>
      <c r="J56" s="393"/>
      <c r="K56" s="393"/>
      <c r="L56" s="393"/>
      <c r="M56" s="353">
        <v>30</v>
      </c>
      <c r="N56" s="353"/>
      <c r="O56" s="353"/>
      <c r="P56" s="353"/>
      <c r="Q56" s="353"/>
      <c r="R56" s="353"/>
      <c r="S56" s="353"/>
    </row>
    <row r="57" spans="1:37" ht="24.75" customHeight="1">
      <c r="A57" s="36"/>
      <c r="B57" s="130"/>
      <c r="C57" s="35"/>
      <c r="D57" s="131"/>
      <c r="E57" s="131"/>
      <c r="I57" s="393">
        <f>Q45</f>
        <v>45292</v>
      </c>
      <c r="J57" s="393"/>
      <c r="K57" s="393"/>
      <c r="L57" s="393"/>
      <c r="M57" s="353">
        <v>40</v>
      </c>
      <c r="N57" s="353"/>
      <c r="O57" s="353"/>
      <c r="P57" s="353"/>
      <c r="Q57" s="353"/>
      <c r="R57" s="353"/>
      <c r="S57" s="353"/>
    </row>
    <row r="58" spans="1:37" ht="24.75" customHeight="1">
      <c r="A58" s="36"/>
      <c r="B58" s="130"/>
      <c r="C58" s="35"/>
      <c r="D58" s="131"/>
      <c r="E58" s="131"/>
      <c r="I58" s="393">
        <f>Q46</f>
        <v>45323</v>
      </c>
      <c r="J58" s="393"/>
      <c r="K58" s="393"/>
      <c r="L58" s="393"/>
      <c r="M58" s="353">
        <v>50</v>
      </c>
      <c r="N58" s="353"/>
      <c r="O58" s="353"/>
      <c r="P58" s="353"/>
      <c r="Q58" s="353"/>
      <c r="R58" s="353"/>
      <c r="S58" s="353"/>
    </row>
    <row r="59" spans="1:37" ht="24.75" customHeight="1">
      <c r="A59" s="36"/>
      <c r="B59" s="130"/>
      <c r="C59" s="35"/>
      <c r="D59" s="131"/>
      <c r="E59" s="131"/>
      <c r="I59" s="155"/>
      <c r="J59" s="155"/>
      <c r="K59" s="155"/>
      <c r="L59" s="155"/>
      <c r="M59" s="156"/>
      <c r="N59" s="156"/>
      <c r="O59" s="156"/>
      <c r="P59" s="156"/>
      <c r="Q59" s="156"/>
      <c r="R59" s="156"/>
      <c r="S59" s="156"/>
    </row>
    <row r="60" spans="1:37" ht="24.75" customHeight="1">
      <c r="A60" s="36"/>
      <c r="B60" s="130"/>
      <c r="C60" s="370" t="s">
        <v>215</v>
      </c>
      <c r="D60" s="370"/>
      <c r="E60" s="370"/>
      <c r="F60" s="370"/>
      <c r="G60" s="370"/>
      <c r="H60" s="370"/>
      <c r="I60" s="370"/>
      <c r="J60" s="370"/>
      <c r="K60" s="370"/>
      <c r="L60" s="370"/>
      <c r="M60" s="394">
        <f>IFERROR(ROUND(AVERAGE(M56:S58),2),0)</f>
        <v>40</v>
      </c>
      <c r="N60" s="395"/>
      <c r="O60" s="395"/>
      <c r="P60" s="395"/>
      <c r="Q60" s="395"/>
      <c r="R60" s="395"/>
      <c r="S60" s="396"/>
      <c r="T60" s="131" t="s">
        <v>20</v>
      </c>
      <c r="V60" s="130" t="s">
        <v>19</v>
      </c>
      <c r="X60" s="131"/>
      <c r="Z60" s="361"/>
      <c r="AA60" s="361"/>
      <c r="AB60" s="361"/>
      <c r="AC60" s="361"/>
      <c r="AD60" s="361"/>
      <c r="AE60" s="361"/>
      <c r="AF60" s="361"/>
      <c r="AG60" s="131" t="s">
        <v>21</v>
      </c>
      <c r="AK60" s="188">
        <v>780</v>
      </c>
    </row>
    <row r="61" spans="1:37" ht="24.75" customHeight="1">
      <c r="A61" s="36"/>
      <c r="B61" s="368" t="s">
        <v>277</v>
      </c>
      <c r="C61" s="368"/>
      <c r="D61" s="368"/>
      <c r="E61" s="368"/>
      <c r="F61" s="368"/>
      <c r="G61" s="368"/>
      <c r="H61" s="368"/>
      <c r="I61" s="368"/>
      <c r="J61" s="368"/>
      <c r="K61" s="368"/>
      <c r="L61" s="368"/>
      <c r="M61" s="368"/>
      <c r="N61" s="368"/>
      <c r="O61" s="368"/>
      <c r="P61" s="368"/>
      <c r="Q61" s="368"/>
      <c r="R61" s="368"/>
      <c r="S61" s="368"/>
      <c r="T61" s="368"/>
      <c r="U61" s="368"/>
      <c r="V61" s="368"/>
      <c r="W61" s="368"/>
      <c r="X61" s="368"/>
      <c r="Y61" s="368"/>
      <c r="Z61" s="368"/>
      <c r="AA61" s="368"/>
      <c r="AB61" s="368"/>
      <c r="AC61" s="368"/>
      <c r="AD61" s="368"/>
      <c r="AE61" s="368"/>
      <c r="AF61" s="368"/>
      <c r="AG61" s="368"/>
      <c r="AH61" s="368"/>
      <c r="AI61" s="368"/>
    </row>
    <row r="62" spans="1:37" ht="24.75" customHeight="1">
      <c r="A62" s="36"/>
      <c r="B62" s="368"/>
      <c r="C62" s="368"/>
      <c r="D62" s="368"/>
      <c r="E62" s="368"/>
      <c r="F62" s="368"/>
      <c r="G62" s="368"/>
      <c r="H62" s="368"/>
      <c r="I62" s="368"/>
      <c r="J62" s="368"/>
      <c r="K62" s="368"/>
      <c r="L62" s="368"/>
      <c r="M62" s="368"/>
      <c r="N62" s="368"/>
      <c r="O62" s="368"/>
      <c r="P62" s="368"/>
      <c r="Q62" s="368"/>
      <c r="R62" s="368"/>
      <c r="S62" s="368"/>
      <c r="T62" s="368"/>
      <c r="U62" s="368"/>
      <c r="V62" s="368"/>
      <c r="W62" s="368"/>
      <c r="X62" s="368"/>
      <c r="Y62" s="368"/>
      <c r="Z62" s="368"/>
      <c r="AA62" s="368"/>
      <c r="AB62" s="368"/>
      <c r="AC62" s="368"/>
      <c r="AD62" s="368"/>
      <c r="AE62" s="368"/>
      <c r="AF62" s="368"/>
      <c r="AG62" s="368"/>
      <c r="AH62" s="368"/>
      <c r="AI62" s="368"/>
    </row>
    <row r="63" spans="1:37" ht="24.75" customHeight="1">
      <c r="A63" s="36"/>
      <c r="B63" s="368"/>
      <c r="C63" s="368"/>
      <c r="D63" s="368"/>
      <c r="E63" s="368"/>
      <c r="F63" s="368"/>
      <c r="G63" s="368"/>
      <c r="H63" s="368"/>
      <c r="I63" s="368"/>
      <c r="J63" s="368"/>
      <c r="K63" s="368"/>
      <c r="L63" s="368"/>
      <c r="M63" s="368"/>
      <c r="N63" s="368"/>
      <c r="O63" s="368"/>
      <c r="P63" s="368"/>
      <c r="Q63" s="368"/>
      <c r="R63" s="368"/>
      <c r="S63" s="368"/>
      <c r="T63" s="368"/>
      <c r="U63" s="368"/>
      <c r="V63" s="368"/>
      <c r="W63" s="368"/>
      <c r="X63" s="368"/>
      <c r="Y63" s="368"/>
      <c r="Z63" s="368"/>
      <c r="AA63" s="368"/>
      <c r="AB63" s="368"/>
      <c r="AC63" s="368"/>
      <c r="AD63" s="368"/>
      <c r="AE63" s="368"/>
      <c r="AF63" s="368"/>
      <c r="AG63" s="368"/>
      <c r="AH63" s="368"/>
      <c r="AI63" s="368"/>
    </row>
    <row r="64" spans="1:37" ht="18" customHeight="1">
      <c r="A64" s="36"/>
      <c r="C64" s="43"/>
      <c r="D64" s="131"/>
      <c r="E64" s="131"/>
      <c r="F64" s="48"/>
      <c r="G64" s="131"/>
      <c r="H64" s="131"/>
      <c r="I64" s="131"/>
      <c r="J64" s="131"/>
      <c r="K64" s="131"/>
      <c r="L64" s="131"/>
      <c r="M64" s="131"/>
      <c r="N64" s="131"/>
      <c r="O64" s="131"/>
      <c r="P64" s="131"/>
      <c r="Q64" s="131"/>
      <c r="R64" s="131"/>
      <c r="S64" s="131"/>
      <c r="T64" s="131"/>
      <c r="U64" s="131"/>
      <c r="V64" s="131"/>
      <c r="W64" s="131"/>
      <c r="X64" s="131"/>
      <c r="Y64" s="131"/>
      <c r="Z64" s="131"/>
      <c r="AA64" s="131"/>
      <c r="AB64" s="131"/>
      <c r="AC64" s="131"/>
      <c r="AD64" s="131"/>
      <c r="AE64" s="131"/>
      <c r="AF64" s="131"/>
      <c r="AG64" s="131"/>
      <c r="AH64" s="131"/>
    </row>
    <row r="65" spans="1:36" ht="24.75" customHeight="1">
      <c r="A65" s="36"/>
      <c r="B65" s="130" t="s">
        <v>217</v>
      </c>
      <c r="C65" s="43"/>
      <c r="D65" s="131"/>
      <c r="E65" s="131"/>
      <c r="F65" s="48"/>
      <c r="G65" s="131"/>
      <c r="H65" s="131"/>
      <c r="I65" s="131"/>
      <c r="J65" s="131"/>
      <c r="K65" s="131"/>
      <c r="L65" s="131"/>
      <c r="M65" s="131"/>
      <c r="N65" s="131"/>
      <c r="O65" s="131"/>
      <c r="P65" s="131"/>
      <c r="Q65" s="131"/>
      <c r="R65" s="131"/>
      <c r="S65" s="131"/>
      <c r="T65" s="131"/>
      <c r="U65" s="131"/>
      <c r="V65" s="131"/>
      <c r="W65" s="131"/>
      <c r="X65" s="131"/>
      <c r="Y65" s="131"/>
      <c r="Z65" s="131"/>
      <c r="AA65" s="131"/>
      <c r="AB65" s="131"/>
      <c r="AC65" s="131"/>
      <c r="AD65" s="131"/>
      <c r="AE65" s="131"/>
      <c r="AF65" s="131"/>
      <c r="AG65" s="131"/>
      <c r="AH65" s="131"/>
    </row>
    <row r="66" spans="1:36" ht="24.75" customHeight="1">
      <c r="A66" s="125"/>
      <c r="B66" s="109" t="s">
        <v>124</v>
      </c>
      <c r="C66" s="109"/>
      <c r="D66" s="110"/>
      <c r="E66" s="110"/>
      <c r="F66" s="109"/>
      <c r="G66" s="110"/>
      <c r="H66" s="110"/>
      <c r="I66" s="110"/>
      <c r="J66" s="110"/>
      <c r="K66" s="110"/>
      <c r="L66" s="110"/>
      <c r="M66" s="110"/>
      <c r="N66" s="110"/>
      <c r="O66" s="110"/>
      <c r="P66" s="110"/>
      <c r="Q66" s="110"/>
      <c r="R66" s="110"/>
      <c r="S66" s="110"/>
      <c r="T66" s="110"/>
      <c r="U66" s="110"/>
      <c r="V66" s="110"/>
      <c r="W66" s="110"/>
      <c r="X66" s="110"/>
      <c r="Y66" s="110"/>
      <c r="Z66" s="110"/>
      <c r="AA66" s="110"/>
      <c r="AB66" s="110"/>
      <c r="AC66" s="110"/>
      <c r="AD66" s="110"/>
      <c r="AE66" s="110"/>
      <c r="AF66" s="110"/>
      <c r="AG66" s="110"/>
      <c r="AH66" s="108"/>
      <c r="AI66" s="108"/>
      <c r="AJ66" s="108"/>
    </row>
    <row r="67" spans="1:36" ht="24.75" customHeight="1">
      <c r="A67" s="125"/>
      <c r="B67" s="108"/>
      <c r="C67" s="109"/>
      <c r="D67" s="110"/>
      <c r="E67" s="110"/>
      <c r="F67" s="109"/>
      <c r="G67" s="110"/>
      <c r="H67" s="110"/>
      <c r="I67" s="110"/>
      <c r="J67" s="110"/>
      <c r="K67" s="110"/>
      <c r="L67" s="110"/>
      <c r="M67" s="389">
        <f>M60</f>
        <v>40</v>
      </c>
      <c r="N67" s="389"/>
      <c r="O67" s="389"/>
      <c r="P67" s="389"/>
      <c r="Q67" s="389"/>
      <c r="R67" s="389"/>
      <c r="S67" s="389"/>
      <c r="T67" s="110" t="s">
        <v>20</v>
      </c>
      <c r="U67" s="108"/>
      <c r="V67" s="109" t="s">
        <v>19</v>
      </c>
      <c r="W67" s="108"/>
      <c r="X67" s="110"/>
      <c r="Y67" s="108"/>
      <c r="Z67" s="389">
        <f>Z60</f>
        <v>0</v>
      </c>
      <c r="AA67" s="389"/>
      <c r="AB67" s="389"/>
      <c r="AC67" s="389"/>
      <c r="AD67" s="389"/>
      <c r="AE67" s="389"/>
      <c r="AF67" s="389"/>
      <c r="AG67" s="110" t="s">
        <v>21</v>
      </c>
      <c r="AH67" s="108"/>
      <c r="AI67" s="108"/>
      <c r="AJ67" s="108"/>
    </row>
    <row r="68" spans="1:36" ht="24.75" customHeight="1">
      <c r="A68" s="36"/>
      <c r="B68" s="130" t="s">
        <v>123</v>
      </c>
      <c r="C68" s="130"/>
      <c r="D68" s="131"/>
      <c r="E68" s="131"/>
      <c r="G68" s="131"/>
      <c r="H68" s="131"/>
      <c r="I68" s="131"/>
      <c r="J68" s="131"/>
      <c r="K68" s="131"/>
      <c r="L68" s="131"/>
      <c r="M68" s="131"/>
      <c r="N68" s="131"/>
      <c r="O68" s="131"/>
      <c r="P68" s="131"/>
      <c r="Q68" s="131"/>
      <c r="R68" s="131"/>
      <c r="S68" s="131"/>
      <c r="T68" s="131"/>
      <c r="U68" s="131"/>
      <c r="V68" s="131"/>
      <c r="W68" s="131"/>
      <c r="X68" s="131"/>
      <c r="Y68" s="131"/>
      <c r="Z68" s="131"/>
      <c r="AA68" s="131"/>
      <c r="AB68" s="131"/>
      <c r="AC68" s="131"/>
      <c r="AD68" s="131"/>
      <c r="AE68" s="131"/>
      <c r="AF68" s="131"/>
      <c r="AG68" s="131"/>
    </row>
    <row r="69" spans="1:36" ht="24.75" customHeight="1">
      <c r="A69" s="36"/>
      <c r="C69" s="130"/>
      <c r="D69" s="131"/>
      <c r="E69" s="131"/>
      <c r="G69" s="131"/>
      <c r="H69" s="131"/>
      <c r="I69" s="131"/>
      <c r="J69" s="131"/>
      <c r="K69" s="131"/>
      <c r="L69" s="131"/>
      <c r="M69" s="352">
        <f>M67*AK60</f>
        <v>31200</v>
      </c>
      <c r="N69" s="352"/>
      <c r="O69" s="352"/>
      <c r="P69" s="352"/>
      <c r="Q69" s="352"/>
      <c r="R69" s="352"/>
      <c r="S69" s="352"/>
      <c r="T69" s="131" t="s">
        <v>18</v>
      </c>
      <c r="U69" s="35"/>
      <c r="V69" s="130" t="s">
        <v>19</v>
      </c>
      <c r="W69" s="35"/>
      <c r="X69" s="131"/>
      <c r="Y69" s="35"/>
      <c r="Z69" s="352">
        <f>Z67*AK60</f>
        <v>0</v>
      </c>
      <c r="AA69" s="352"/>
      <c r="AB69" s="352"/>
      <c r="AC69" s="352"/>
      <c r="AD69" s="352"/>
      <c r="AE69" s="352"/>
      <c r="AF69" s="352"/>
      <c r="AG69" s="131" t="s">
        <v>289</v>
      </c>
    </row>
    <row r="70" spans="1:36" ht="18" customHeight="1">
      <c r="A70" s="36"/>
      <c r="C70" s="130"/>
      <c r="D70" s="131"/>
      <c r="E70" s="131"/>
      <c r="G70" s="131"/>
      <c r="H70" s="131"/>
      <c r="I70" s="131"/>
      <c r="J70" s="131"/>
      <c r="K70" s="131"/>
      <c r="L70" s="131"/>
      <c r="M70" s="131"/>
      <c r="N70" s="131"/>
      <c r="O70" s="131"/>
      <c r="P70" s="131"/>
      <c r="Q70" s="131"/>
      <c r="R70" s="131"/>
      <c r="S70" s="131"/>
      <c r="T70" s="131"/>
      <c r="U70" s="131"/>
      <c r="V70" s="131"/>
      <c r="W70" s="131"/>
      <c r="X70" s="131"/>
      <c r="Y70" s="131"/>
      <c r="Z70" s="131"/>
      <c r="AA70" s="131"/>
      <c r="AB70" s="131"/>
      <c r="AC70" s="131"/>
      <c r="AD70" s="131"/>
      <c r="AE70" s="131"/>
      <c r="AF70" s="131"/>
      <c r="AG70" s="131"/>
    </row>
    <row r="71" spans="1:36" ht="24.75" customHeight="1">
      <c r="A71" s="36"/>
      <c r="B71" s="130" t="s">
        <v>127</v>
      </c>
      <c r="C71" s="130"/>
      <c r="D71" s="131"/>
      <c r="E71" s="131"/>
      <c r="G71" s="131"/>
      <c r="H71" s="131"/>
      <c r="I71" s="131"/>
      <c r="J71" s="131"/>
      <c r="K71" s="131"/>
      <c r="L71" s="131"/>
      <c r="M71" s="131"/>
      <c r="N71" s="131"/>
      <c r="O71" s="131"/>
      <c r="P71" s="131"/>
      <c r="Q71" s="131"/>
      <c r="R71" s="131"/>
      <c r="S71" s="131"/>
      <c r="T71" s="131"/>
      <c r="U71" s="131"/>
      <c r="V71" s="131"/>
      <c r="W71" s="131"/>
      <c r="X71" s="131"/>
      <c r="Y71" s="131"/>
      <c r="Z71" s="131"/>
      <c r="AA71" s="131"/>
      <c r="AB71" s="131"/>
      <c r="AC71" s="131"/>
      <c r="AD71" s="131"/>
      <c r="AE71" s="131"/>
      <c r="AF71" s="131"/>
      <c r="AG71" s="131"/>
    </row>
    <row r="72" spans="1:36" ht="24.75" customHeight="1">
      <c r="A72" s="36"/>
      <c r="B72" s="130"/>
      <c r="C72" s="130"/>
      <c r="D72" s="131"/>
      <c r="E72" s="131"/>
      <c r="F72" s="382" t="s">
        <v>195</v>
      </c>
      <c r="G72" s="382"/>
      <c r="H72" s="382"/>
      <c r="I72" s="382"/>
      <c r="J72" s="382"/>
      <c r="K72" s="382"/>
      <c r="L72" s="383"/>
      <c r="M72" s="380" t="s">
        <v>198</v>
      </c>
      <c r="N72" s="381"/>
      <c r="O72" s="381"/>
      <c r="P72" s="381"/>
      <c r="Q72" s="381"/>
      <c r="R72" s="381"/>
      <c r="S72" s="381"/>
      <c r="T72" s="380" t="s">
        <v>199</v>
      </c>
      <c r="U72" s="381"/>
      <c r="V72" s="381"/>
      <c r="W72" s="381"/>
      <c r="X72" s="381"/>
      <c r="Y72" s="381"/>
      <c r="Z72" s="381"/>
      <c r="AA72" s="131"/>
      <c r="AB72" s="131"/>
      <c r="AC72" s="131"/>
      <c r="AD72" s="131"/>
      <c r="AE72" s="131"/>
      <c r="AF72" s="131"/>
      <c r="AG72" s="131"/>
    </row>
    <row r="73" spans="1:36" ht="24.75" customHeight="1">
      <c r="A73" s="36"/>
      <c r="B73" s="130"/>
      <c r="C73" s="130"/>
      <c r="D73" s="131"/>
      <c r="E73" s="131"/>
      <c r="F73" s="373">
        <f>I56</f>
        <v>45261</v>
      </c>
      <c r="G73" s="373"/>
      <c r="H73" s="373"/>
      <c r="I73" s="373"/>
      <c r="J73" s="373"/>
      <c r="K73" s="373"/>
      <c r="L73" s="373"/>
      <c r="M73" s="374">
        <v>30</v>
      </c>
      <c r="N73" s="374"/>
      <c r="O73" s="374"/>
      <c r="P73" s="374"/>
      <c r="Q73" s="374"/>
      <c r="R73" s="374"/>
      <c r="S73" s="374"/>
      <c r="T73" s="374">
        <v>30</v>
      </c>
      <c r="U73" s="374"/>
      <c r="V73" s="374"/>
      <c r="W73" s="374"/>
      <c r="X73" s="374"/>
      <c r="Y73" s="374"/>
      <c r="Z73" s="374"/>
      <c r="AA73" s="131"/>
      <c r="AB73" s="131"/>
      <c r="AC73" s="131"/>
      <c r="AD73" s="131"/>
      <c r="AE73" s="131"/>
      <c r="AF73" s="131"/>
      <c r="AG73" s="131"/>
    </row>
    <row r="74" spans="1:36" ht="24.75" customHeight="1">
      <c r="A74" s="36"/>
      <c r="B74" s="130"/>
      <c r="C74" s="130"/>
      <c r="D74" s="131"/>
      <c r="E74" s="131"/>
      <c r="F74" s="373">
        <f>I57</f>
        <v>45292</v>
      </c>
      <c r="G74" s="373"/>
      <c r="H74" s="373"/>
      <c r="I74" s="373"/>
      <c r="J74" s="373"/>
      <c r="K74" s="373"/>
      <c r="L74" s="373"/>
      <c r="M74" s="374">
        <v>40</v>
      </c>
      <c r="N74" s="374"/>
      <c r="O74" s="374"/>
      <c r="P74" s="374"/>
      <c r="Q74" s="374"/>
      <c r="R74" s="374"/>
      <c r="S74" s="374"/>
      <c r="T74" s="374">
        <v>40</v>
      </c>
      <c r="U74" s="374"/>
      <c r="V74" s="374"/>
      <c r="W74" s="374"/>
      <c r="X74" s="374"/>
      <c r="Y74" s="374"/>
      <c r="Z74" s="374"/>
      <c r="AA74" s="131"/>
      <c r="AB74" s="131"/>
      <c r="AC74" s="131"/>
      <c r="AD74" s="131"/>
      <c r="AE74" s="131"/>
      <c r="AF74" s="131"/>
      <c r="AG74" s="131"/>
    </row>
    <row r="75" spans="1:36" ht="24.75" customHeight="1">
      <c r="A75" s="36"/>
      <c r="B75" s="130"/>
      <c r="C75" s="130"/>
      <c r="D75" s="131"/>
      <c r="E75" s="131"/>
      <c r="F75" s="373">
        <f>I58</f>
        <v>45323</v>
      </c>
      <c r="G75" s="373"/>
      <c r="H75" s="373"/>
      <c r="I75" s="373"/>
      <c r="J75" s="373"/>
      <c r="K75" s="373"/>
      <c r="L75" s="373"/>
      <c r="M75" s="374">
        <v>50</v>
      </c>
      <c r="N75" s="374"/>
      <c r="O75" s="374"/>
      <c r="P75" s="374"/>
      <c r="Q75" s="374"/>
      <c r="R75" s="374"/>
      <c r="S75" s="374"/>
      <c r="T75" s="374">
        <v>50</v>
      </c>
      <c r="U75" s="374"/>
      <c r="V75" s="374"/>
      <c r="W75" s="374"/>
      <c r="X75" s="374"/>
      <c r="Y75" s="374"/>
      <c r="Z75" s="374"/>
      <c r="AA75" s="131"/>
      <c r="AB75" s="131"/>
      <c r="AC75" s="131"/>
      <c r="AD75" s="131"/>
      <c r="AE75" s="131"/>
      <c r="AF75" s="131"/>
      <c r="AG75" s="131"/>
    </row>
    <row r="76" spans="1:36" ht="13.5" customHeight="1">
      <c r="A76" s="36"/>
      <c r="B76" s="130"/>
      <c r="C76" s="130"/>
      <c r="D76" s="131"/>
      <c r="E76" s="131"/>
      <c r="G76" s="131"/>
      <c r="H76" s="131"/>
      <c r="I76" s="157"/>
      <c r="J76" s="157"/>
      <c r="K76" s="157"/>
      <c r="L76" s="157"/>
      <c r="M76" s="126"/>
      <c r="N76" s="126"/>
      <c r="O76" s="126"/>
      <c r="P76" s="126"/>
      <c r="Q76" s="126"/>
      <c r="R76" s="126"/>
      <c r="S76" s="126"/>
      <c r="T76" s="126"/>
      <c r="U76" s="126"/>
      <c r="V76" s="126"/>
      <c r="W76" s="126"/>
      <c r="X76" s="126"/>
      <c r="Y76" s="126"/>
      <c r="Z76" s="126"/>
      <c r="AA76" s="131"/>
      <c r="AB76" s="131"/>
      <c r="AC76" s="131"/>
      <c r="AD76" s="131"/>
      <c r="AE76" s="131"/>
      <c r="AF76" s="131"/>
      <c r="AG76" s="131"/>
    </row>
    <row r="77" spans="1:36" ht="24.75" customHeight="1">
      <c r="A77" s="36"/>
      <c r="B77" s="130"/>
      <c r="C77" s="130"/>
      <c r="D77" s="131"/>
      <c r="E77" s="131"/>
      <c r="F77" s="371" t="s">
        <v>669</v>
      </c>
      <c r="G77" s="371"/>
      <c r="H77" s="371"/>
      <c r="I77" s="371"/>
      <c r="J77" s="371"/>
      <c r="K77" s="371"/>
      <c r="L77" s="371"/>
      <c r="M77" s="372">
        <f>ROUND(AVERAGE(M73:S75),2)</f>
        <v>40</v>
      </c>
      <c r="N77" s="372"/>
      <c r="O77" s="372"/>
      <c r="P77" s="372"/>
      <c r="Q77" s="372"/>
      <c r="R77" s="372"/>
      <c r="S77" s="372"/>
      <c r="T77" s="372">
        <f>ROUND(AVERAGE(T73:Z75),2)</f>
        <v>40</v>
      </c>
      <c r="U77" s="372"/>
      <c r="V77" s="372"/>
      <c r="W77" s="372"/>
      <c r="X77" s="372"/>
      <c r="Y77" s="372"/>
      <c r="Z77" s="372"/>
      <c r="AA77" s="131"/>
      <c r="AB77" s="131"/>
      <c r="AC77" s="131"/>
      <c r="AD77" s="131"/>
      <c r="AE77" s="131"/>
      <c r="AF77" s="131"/>
      <c r="AG77" s="131"/>
    </row>
    <row r="78" spans="1:36" ht="24.75" customHeight="1">
      <c r="A78" s="36"/>
      <c r="B78" s="130"/>
      <c r="C78" s="130"/>
      <c r="D78" s="131"/>
      <c r="E78" s="131"/>
      <c r="G78" s="131"/>
      <c r="H78" s="131"/>
      <c r="I78" s="155"/>
      <c r="J78" s="155"/>
      <c r="K78" s="155"/>
      <c r="L78" s="155"/>
      <c r="M78" s="156"/>
      <c r="N78" s="156"/>
      <c r="O78" s="156"/>
      <c r="P78" s="156"/>
      <c r="Q78" s="156"/>
      <c r="R78" s="156"/>
      <c r="S78" s="156"/>
      <c r="T78" s="131"/>
      <c r="U78" s="131"/>
      <c r="V78" s="131"/>
      <c r="W78" s="131"/>
      <c r="X78" s="131"/>
      <c r="Y78" s="131"/>
      <c r="Z78" s="131"/>
      <c r="AA78" s="131"/>
      <c r="AB78" s="131"/>
      <c r="AC78" s="131"/>
      <c r="AD78" s="131"/>
      <c r="AE78" s="131"/>
      <c r="AF78" s="131"/>
      <c r="AG78" s="131"/>
    </row>
    <row r="79" spans="1:36" ht="24.75" customHeight="1">
      <c r="A79" s="36"/>
      <c r="C79" s="130"/>
      <c r="D79" s="131"/>
      <c r="E79" s="131"/>
      <c r="F79" s="385" t="s">
        <v>200</v>
      </c>
      <c r="G79" s="385"/>
      <c r="H79" s="385"/>
      <c r="I79" s="385"/>
      <c r="J79" s="385"/>
      <c r="K79" s="385"/>
      <c r="L79" s="385"/>
      <c r="M79" s="388">
        <f>IFERROR(M60/(M77+T77),0)</f>
        <v>0.5</v>
      </c>
      <c r="N79" s="388"/>
      <c r="O79" s="388"/>
      <c r="P79" s="388"/>
      <c r="Q79" s="388"/>
      <c r="R79" s="388"/>
      <c r="S79" s="388"/>
      <c r="T79" s="200"/>
      <c r="V79" s="130" t="s">
        <v>19</v>
      </c>
      <c r="W79" s="35"/>
      <c r="X79" s="131"/>
      <c r="Y79" s="35"/>
      <c r="Z79" s="379"/>
      <c r="AA79" s="379"/>
      <c r="AB79" s="379"/>
      <c r="AC79" s="379"/>
      <c r="AD79" s="379"/>
      <c r="AE79" s="379"/>
      <c r="AF79" s="379"/>
      <c r="AG79" s="131" t="s">
        <v>290</v>
      </c>
    </row>
    <row r="80" spans="1:36" ht="24.75" customHeight="1">
      <c r="A80" s="36"/>
      <c r="B80" s="368" t="s">
        <v>206</v>
      </c>
      <c r="C80" s="368"/>
      <c r="D80" s="368"/>
      <c r="E80" s="368"/>
      <c r="F80" s="368"/>
      <c r="G80" s="368"/>
      <c r="H80" s="368"/>
      <c r="I80" s="368"/>
      <c r="J80" s="368"/>
      <c r="K80" s="368"/>
      <c r="L80" s="368"/>
      <c r="M80" s="368"/>
      <c r="N80" s="368"/>
      <c r="O80" s="368"/>
      <c r="P80" s="368"/>
      <c r="Q80" s="368"/>
      <c r="R80" s="368"/>
      <c r="S80" s="368"/>
      <c r="T80" s="368"/>
      <c r="U80" s="368"/>
      <c r="V80" s="368"/>
      <c r="W80" s="368"/>
      <c r="X80" s="368"/>
      <c r="Y80" s="368"/>
      <c r="Z80" s="368"/>
      <c r="AA80" s="368"/>
      <c r="AB80" s="368"/>
      <c r="AC80" s="368"/>
      <c r="AD80" s="368"/>
      <c r="AE80" s="368"/>
      <c r="AF80" s="368"/>
      <c r="AG80" s="368"/>
      <c r="AH80" s="368"/>
      <c r="AI80" s="368"/>
    </row>
    <row r="81" spans="1:38" ht="24.75" customHeight="1">
      <c r="A81" s="36"/>
      <c r="B81" s="368"/>
      <c r="C81" s="368"/>
      <c r="D81" s="368"/>
      <c r="E81" s="368"/>
      <c r="F81" s="368"/>
      <c r="G81" s="368"/>
      <c r="H81" s="368"/>
      <c r="I81" s="368"/>
      <c r="J81" s="368"/>
      <c r="K81" s="368"/>
      <c r="L81" s="368"/>
      <c r="M81" s="368"/>
      <c r="N81" s="368"/>
      <c r="O81" s="368"/>
      <c r="P81" s="368"/>
      <c r="Q81" s="368"/>
      <c r="R81" s="368"/>
      <c r="S81" s="368"/>
      <c r="T81" s="368"/>
      <c r="U81" s="368"/>
      <c r="V81" s="368"/>
      <c r="W81" s="368"/>
      <c r="X81" s="368"/>
      <c r="Y81" s="368"/>
      <c r="Z81" s="368"/>
      <c r="AA81" s="368"/>
      <c r="AB81" s="368"/>
      <c r="AC81" s="368"/>
      <c r="AD81" s="368"/>
      <c r="AE81" s="368"/>
      <c r="AF81" s="368"/>
      <c r="AG81" s="368"/>
      <c r="AH81" s="368"/>
      <c r="AI81" s="368"/>
    </row>
    <row r="82" spans="1:38" ht="18" customHeight="1">
      <c r="A82" s="36"/>
      <c r="C82" s="130"/>
      <c r="D82" s="131"/>
      <c r="E82" s="131"/>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row>
    <row r="83" spans="1:38" ht="24.75" customHeight="1">
      <c r="A83" s="36"/>
      <c r="B83" s="130" t="s">
        <v>201</v>
      </c>
      <c r="C83" s="130"/>
      <c r="D83" s="131"/>
      <c r="E83" s="131"/>
      <c r="G83" s="131"/>
      <c r="H83" s="131"/>
      <c r="I83" s="131"/>
      <c r="J83" s="131"/>
      <c r="K83" s="131"/>
      <c r="L83" s="131"/>
      <c r="M83" s="131"/>
      <c r="N83" s="131"/>
      <c r="O83" s="131"/>
      <c r="P83" s="131"/>
      <c r="Q83" s="131"/>
      <c r="R83" s="131"/>
      <c r="S83" s="131"/>
      <c r="T83" s="131"/>
      <c r="U83" s="131"/>
      <c r="V83" s="131"/>
      <c r="W83" s="131"/>
      <c r="X83" s="131"/>
      <c r="Y83" s="131"/>
      <c r="Z83" s="131"/>
      <c r="AA83" s="131"/>
      <c r="AB83" s="131"/>
      <c r="AC83" s="131"/>
      <c r="AD83" s="131"/>
      <c r="AE83" s="131"/>
      <c r="AF83" s="131"/>
      <c r="AG83" s="131"/>
      <c r="AH83" s="131"/>
    </row>
    <row r="84" spans="1:38" ht="24.75" customHeight="1">
      <c r="A84" s="36"/>
      <c r="B84" s="130"/>
      <c r="D84" s="131"/>
      <c r="E84" s="131"/>
      <c r="G84" s="131"/>
      <c r="H84" s="131"/>
      <c r="I84" s="131"/>
      <c r="J84" s="131"/>
      <c r="K84" s="131"/>
      <c r="L84" s="131"/>
      <c r="M84" s="378">
        <f>ROUNDDOWN(M69/(M48*医療保険の利用者割合２),4)</f>
        <v>1.11E-2</v>
      </c>
      <c r="N84" s="378"/>
      <c r="O84" s="378"/>
      <c r="P84" s="378"/>
      <c r="Q84" s="378"/>
      <c r="R84" s="378"/>
      <c r="S84" s="378"/>
      <c r="T84" s="131"/>
      <c r="U84" s="35"/>
      <c r="V84" s="130" t="s">
        <v>19</v>
      </c>
      <c r="W84" s="35"/>
      <c r="X84" s="131"/>
      <c r="Y84" s="35"/>
      <c r="Z84" s="378" t="e">
        <f>ROUNDDOWN(Z69/(Z48*Z79),4)</f>
        <v>#DIV/0!</v>
      </c>
      <c r="AA84" s="378"/>
      <c r="AB84" s="378"/>
      <c r="AC84" s="378"/>
      <c r="AD84" s="378"/>
      <c r="AE84" s="378"/>
      <c r="AF84" s="378"/>
      <c r="AG84" s="131" t="s">
        <v>22</v>
      </c>
      <c r="AK84" s="189">
        <f>IF(M84&lt;0.012,1,0)</f>
        <v>1</v>
      </c>
    </row>
    <row r="85" spans="1:38" ht="18" customHeight="1">
      <c r="A85" s="36"/>
      <c r="B85" s="130"/>
      <c r="D85" s="43"/>
      <c r="E85" s="131"/>
      <c r="F85" s="43"/>
      <c r="G85" s="131"/>
      <c r="H85" s="131"/>
      <c r="I85" s="131"/>
      <c r="J85" s="131"/>
      <c r="K85" s="131"/>
      <c r="L85" s="131"/>
      <c r="M85" s="131"/>
      <c r="N85" s="131"/>
      <c r="O85" s="131"/>
      <c r="P85" s="131"/>
      <c r="Q85" s="131"/>
      <c r="R85" s="131"/>
      <c r="S85" s="131"/>
      <c r="AE85" s="158"/>
      <c r="AF85" s="158"/>
    </row>
    <row r="86" spans="1:38" ht="24.75" customHeight="1">
      <c r="A86" s="36"/>
      <c r="B86" s="130" t="s">
        <v>202</v>
      </c>
      <c r="D86" s="131"/>
      <c r="E86" s="131"/>
      <c r="G86" s="131"/>
      <c r="H86" s="131"/>
      <c r="I86" s="131"/>
      <c r="J86" s="131"/>
      <c r="K86" s="131"/>
      <c r="L86" s="131"/>
    </row>
    <row r="87" spans="1:38" ht="24.75" customHeight="1">
      <c r="A87" s="36"/>
      <c r="C87" s="130"/>
      <c r="D87" s="131"/>
      <c r="E87" s="131"/>
      <c r="M87" s="389">
        <f>IFERROR(IF(((M48*医療保険の利用者割合２*1.2%-M69)/M67)&lt;0,0,(M48*医療保険の利用者割合２*1.2%-M69)/M67),"")</f>
        <v>60</v>
      </c>
      <c r="N87" s="389"/>
      <c r="O87" s="389"/>
      <c r="P87" s="389"/>
      <c r="Q87" s="389"/>
      <c r="R87" s="389"/>
      <c r="S87" s="389"/>
      <c r="T87" s="131"/>
      <c r="V87" s="130" t="s">
        <v>19</v>
      </c>
      <c r="Z87" s="389" t="str">
        <f>IFERROR(IF((Z48*Z79*1.2%-Z69)/Z67&lt;0,0,(Z48*Z79*1.2%-Z69)/Z67),"")</f>
        <v/>
      </c>
      <c r="AA87" s="389"/>
      <c r="AB87" s="389"/>
      <c r="AC87" s="389"/>
      <c r="AD87" s="389"/>
      <c r="AE87" s="389"/>
      <c r="AF87" s="389"/>
      <c r="AG87" s="131" t="s">
        <v>291</v>
      </c>
    </row>
    <row r="88" spans="1:38" ht="18" customHeight="1">
      <c r="A88" s="36"/>
      <c r="B88" s="365" t="s">
        <v>128</v>
      </c>
      <c r="C88" s="365"/>
      <c r="D88" s="365"/>
      <c r="E88" s="365"/>
      <c r="F88" s="386"/>
      <c r="G88" s="386"/>
      <c r="H88" s="386"/>
      <c r="I88" s="386"/>
      <c r="J88" s="386"/>
      <c r="K88" s="386"/>
      <c r="L88" s="386"/>
      <c r="M88" s="386"/>
      <c r="N88" s="386"/>
      <c r="O88" s="386"/>
      <c r="P88" s="386"/>
      <c r="Q88" s="386"/>
      <c r="R88" s="386"/>
      <c r="S88" s="386"/>
      <c r="T88" s="386"/>
      <c r="U88" s="386"/>
      <c r="V88" s="386"/>
      <c r="W88" s="386"/>
      <c r="X88" s="386"/>
      <c r="Y88" s="386"/>
      <c r="Z88" s="386"/>
      <c r="AA88" s="386"/>
      <c r="AB88" s="386"/>
      <c r="AC88" s="386"/>
      <c r="AD88" s="386"/>
      <c r="AE88" s="386"/>
      <c r="AF88" s="386"/>
      <c r="AG88" s="386"/>
      <c r="AH88" s="386"/>
    </row>
    <row r="89" spans="1:38" ht="24.75" customHeight="1">
      <c r="A89" s="36"/>
      <c r="B89" s="365"/>
      <c r="C89" s="365"/>
      <c r="D89" s="365"/>
      <c r="E89" s="365"/>
      <c r="F89" s="375" t="s">
        <v>129</v>
      </c>
      <c r="G89" s="375"/>
      <c r="H89" s="375"/>
      <c r="I89" s="375"/>
      <c r="J89" s="375"/>
      <c r="K89" s="375"/>
      <c r="L89" s="375"/>
      <c r="M89" s="375"/>
      <c r="N89" s="375"/>
      <c r="O89" s="375"/>
      <c r="P89" s="375"/>
      <c r="Q89" s="375"/>
      <c r="R89" s="375"/>
      <c r="S89" s="375"/>
      <c r="T89" s="375"/>
      <c r="U89" s="375"/>
      <c r="V89" s="375"/>
      <c r="W89" s="375"/>
      <c r="X89" s="375"/>
      <c r="Y89" s="375"/>
      <c r="Z89" s="375"/>
      <c r="AA89" s="375"/>
      <c r="AB89" s="375"/>
      <c r="AC89" s="375"/>
      <c r="AD89" s="375"/>
      <c r="AE89" s="375"/>
      <c r="AF89" s="375"/>
      <c r="AG89" s="375"/>
      <c r="AH89" s="375"/>
    </row>
    <row r="90" spans="1:38" ht="24.75" customHeight="1">
      <c r="A90" s="36"/>
      <c r="B90" s="365"/>
      <c r="C90" s="365"/>
      <c r="D90" s="365"/>
      <c r="E90" s="365"/>
      <c r="G90" s="68"/>
      <c r="H90" s="68"/>
      <c r="I90" s="68"/>
      <c r="J90" s="376" t="s">
        <v>130</v>
      </c>
      <c r="K90" s="376"/>
      <c r="L90" s="376"/>
      <c r="M90" s="376"/>
      <c r="N90" s="376"/>
      <c r="O90" s="376"/>
      <c r="P90" s="376"/>
      <c r="Q90" s="376"/>
      <c r="R90" s="376"/>
      <c r="S90" s="376"/>
      <c r="T90" s="376"/>
      <c r="U90" s="376"/>
      <c r="V90" s="376"/>
      <c r="W90" s="376"/>
      <c r="X90" s="376"/>
      <c r="Y90" s="376"/>
      <c r="Z90" s="376"/>
      <c r="AA90" s="376"/>
      <c r="AB90" s="376"/>
      <c r="AC90" s="376"/>
      <c r="AD90" s="376"/>
      <c r="AE90" s="68"/>
      <c r="AF90" s="68"/>
      <c r="AG90" s="68"/>
      <c r="AH90" s="68"/>
    </row>
    <row r="91" spans="1:38" ht="18" customHeight="1">
      <c r="A91" s="36"/>
      <c r="B91" s="365"/>
      <c r="C91" s="365"/>
      <c r="D91" s="365"/>
      <c r="E91" s="365"/>
      <c r="G91" s="67"/>
      <c r="H91" s="67"/>
      <c r="I91" s="67"/>
      <c r="J91" s="377"/>
      <c r="K91" s="377"/>
      <c r="L91" s="377"/>
      <c r="M91" s="377"/>
      <c r="N91" s="377"/>
      <c r="O91" s="377"/>
      <c r="P91" s="377"/>
      <c r="Q91" s="377"/>
      <c r="R91" s="377"/>
      <c r="S91" s="377"/>
      <c r="T91" s="377"/>
      <c r="U91" s="377"/>
      <c r="V91" s="377"/>
      <c r="W91" s="377"/>
      <c r="X91" s="377"/>
      <c r="Y91" s="377"/>
      <c r="Z91" s="377"/>
      <c r="AA91" s="377"/>
      <c r="AB91" s="377"/>
      <c r="AC91" s="377"/>
      <c r="AD91" s="377"/>
      <c r="AE91" s="67"/>
      <c r="AF91" s="67"/>
      <c r="AG91" s="67"/>
      <c r="AH91" s="67"/>
    </row>
    <row r="92" spans="1:38" ht="24.75" customHeight="1">
      <c r="A92" s="36" t="s">
        <v>23</v>
      </c>
      <c r="B92" s="130" t="s">
        <v>24</v>
      </c>
      <c r="D92" s="131"/>
      <c r="E92" s="131"/>
      <c r="G92" s="131"/>
      <c r="H92" s="131"/>
      <c r="I92" s="131"/>
      <c r="J92" s="131"/>
      <c r="K92" s="131"/>
      <c r="L92" s="131"/>
      <c r="M92" s="131"/>
      <c r="N92" s="131"/>
      <c r="O92" s="131"/>
      <c r="P92" s="131"/>
      <c r="Q92" s="131"/>
      <c r="R92" s="131"/>
      <c r="S92" s="131"/>
    </row>
    <row r="93" spans="1:38" ht="18" customHeight="1">
      <c r="A93" s="36"/>
      <c r="B93" s="130"/>
      <c r="D93" s="131"/>
      <c r="E93" s="131"/>
      <c r="G93" s="131"/>
      <c r="H93" s="131"/>
      <c r="I93" s="131"/>
      <c r="J93" s="131"/>
      <c r="K93" s="131"/>
      <c r="L93" s="131"/>
      <c r="M93" s="131"/>
      <c r="N93" s="131"/>
      <c r="O93" s="131"/>
      <c r="P93" s="131"/>
      <c r="Q93" s="131"/>
      <c r="R93" s="131"/>
      <c r="S93" s="131"/>
    </row>
    <row r="94" spans="1:38" ht="30" customHeight="1">
      <c r="A94" s="36"/>
      <c r="B94" s="130"/>
      <c r="D94" s="131"/>
      <c r="E94" s="131"/>
      <c r="G94" s="131"/>
      <c r="J94" s="387" t="str">
        <f>IF(AK94&lt;=1.1,IF(AK94&gt;=0.9,"☑","□"),"□")</f>
        <v>□</v>
      </c>
      <c r="K94" s="387"/>
      <c r="L94" s="130" t="s">
        <v>88</v>
      </c>
      <c r="M94" s="131"/>
      <c r="N94" s="131"/>
      <c r="O94" s="131"/>
      <c r="P94" s="131"/>
      <c r="Q94" s="131"/>
      <c r="R94" s="131"/>
      <c r="S94" s="131"/>
      <c r="T94" s="131"/>
      <c r="U94" s="131"/>
      <c r="V94" s="131"/>
      <c r="AK94" s="190" t="str">
        <f>IFERROR(M48/Z48,"")</f>
        <v/>
      </c>
      <c r="AL94" s="187" t="str">
        <f>IF(J94="☑","TRUE","FALSE")</f>
        <v>FALSE</v>
      </c>
    </row>
    <row r="95" spans="1:38" ht="30" customHeight="1">
      <c r="A95" s="36"/>
      <c r="B95" s="130"/>
      <c r="C95" s="48" t="s">
        <v>25</v>
      </c>
      <c r="D95" s="131"/>
      <c r="E95" s="131"/>
      <c r="G95" s="131"/>
      <c r="J95" s="387" t="str">
        <f>IF(AK95&lt;=1.1,IF(AK95&gt;=0.9,"☑","□"),"□")</f>
        <v>□</v>
      </c>
      <c r="K95" s="387"/>
      <c r="L95" s="43" t="s">
        <v>203</v>
      </c>
      <c r="M95" s="131"/>
      <c r="N95" s="131"/>
      <c r="O95" s="131"/>
      <c r="P95" s="131"/>
      <c r="Q95" s="131"/>
      <c r="R95" s="131"/>
      <c r="S95" s="131"/>
      <c r="T95" s="131"/>
      <c r="U95" s="131"/>
      <c r="V95" s="131"/>
      <c r="AK95" s="190" t="str">
        <f>IFERROR(M69/Z69,"")</f>
        <v/>
      </c>
      <c r="AL95" s="187" t="str">
        <f t="shared" ref="AL95:AL97" si="2">IF(J95="☑","TRUE","FALSE")</f>
        <v>FALSE</v>
      </c>
    </row>
    <row r="96" spans="1:38" ht="30" customHeight="1">
      <c r="A96" s="36"/>
      <c r="B96" s="130"/>
      <c r="D96" s="131"/>
      <c r="E96" s="131"/>
      <c r="G96" s="131"/>
      <c r="J96" s="387" t="str">
        <f>IF(AK96&lt;=1.1,IF(AK96&gt;=0.9,"☑","□"),"□")</f>
        <v>□</v>
      </c>
      <c r="K96" s="387"/>
      <c r="L96" s="43" t="s">
        <v>190</v>
      </c>
      <c r="M96" s="131"/>
      <c r="N96" s="131"/>
      <c r="O96" s="131"/>
      <c r="P96" s="131"/>
      <c r="Q96" s="131"/>
      <c r="R96" s="131"/>
      <c r="S96" s="131"/>
      <c r="T96" s="131"/>
      <c r="U96" s="131"/>
      <c r="V96" s="131"/>
      <c r="AK96" s="190" t="str">
        <f>IFERROR(M67/Z67,"")</f>
        <v/>
      </c>
      <c r="AL96" s="187" t="str">
        <f t="shared" si="2"/>
        <v>FALSE</v>
      </c>
    </row>
    <row r="97" spans="1:46" ht="30" customHeight="1">
      <c r="A97" s="36"/>
      <c r="B97" s="130"/>
      <c r="D97" s="131"/>
      <c r="E97" s="131"/>
      <c r="G97" s="131"/>
      <c r="J97" s="387" t="str">
        <f>IF(AK97&lt;=1.1,IF(AK97&gt;=0.9,"☑","□"),"□")</f>
        <v>□</v>
      </c>
      <c r="K97" s="387"/>
      <c r="L97" s="130" t="s">
        <v>131</v>
      </c>
      <c r="M97" s="131"/>
      <c r="N97" s="131"/>
      <c r="O97" s="131"/>
      <c r="P97" s="131"/>
      <c r="Q97" s="131"/>
      <c r="R97" s="131"/>
      <c r="S97" s="131"/>
      <c r="T97" s="131"/>
      <c r="U97" s="131"/>
      <c r="V97" s="131"/>
      <c r="AK97" s="190" t="str">
        <f>IFERROR(M87/Z87,"")</f>
        <v/>
      </c>
      <c r="AL97" s="187" t="str">
        <f t="shared" si="2"/>
        <v>FALSE</v>
      </c>
    </row>
    <row r="98" spans="1:46" ht="30" customHeight="1">
      <c r="A98" s="36"/>
      <c r="B98" s="130"/>
      <c r="D98" s="131"/>
      <c r="E98" s="131"/>
      <c r="G98" s="131"/>
      <c r="J98" s="160" t="s">
        <v>278</v>
      </c>
      <c r="K98" s="159"/>
      <c r="L98" s="130"/>
      <c r="M98" s="131"/>
      <c r="N98" s="131"/>
      <c r="O98" s="131"/>
      <c r="P98" s="131"/>
      <c r="Q98" s="131"/>
      <c r="R98" s="131"/>
      <c r="S98" s="131"/>
      <c r="T98" s="131"/>
      <c r="U98" s="131"/>
      <c r="V98" s="131"/>
      <c r="AK98" s="190"/>
    </row>
    <row r="99" spans="1:46" ht="18" customHeight="1">
      <c r="A99" s="36"/>
      <c r="B99" s="130"/>
      <c r="D99" s="131"/>
      <c r="E99" s="131"/>
      <c r="G99" s="131"/>
      <c r="H99" s="131"/>
      <c r="I99" s="131"/>
      <c r="J99" s="131"/>
      <c r="K99" s="131"/>
      <c r="L99" s="131"/>
      <c r="M99" s="131"/>
      <c r="N99" s="131"/>
      <c r="O99" s="131"/>
      <c r="P99" s="131"/>
      <c r="Q99" s="131"/>
      <c r="R99" s="131"/>
      <c r="S99" s="131"/>
    </row>
    <row r="100" spans="1:46" ht="24.75" customHeight="1">
      <c r="A100" s="36" t="s">
        <v>26</v>
      </c>
      <c r="B100" s="130" t="s">
        <v>204</v>
      </c>
      <c r="D100" s="131"/>
      <c r="E100" s="131"/>
      <c r="G100" s="131"/>
      <c r="H100" s="131"/>
      <c r="I100" s="131"/>
      <c r="J100" s="131"/>
      <c r="K100" s="131"/>
      <c r="L100" s="131"/>
      <c r="M100" s="131"/>
      <c r="N100" s="131"/>
      <c r="O100" s="131"/>
      <c r="P100" s="131"/>
      <c r="Q100" s="131"/>
      <c r="R100" s="131"/>
      <c r="S100" s="131"/>
    </row>
    <row r="101" spans="1:46" ht="24.75" customHeight="1">
      <c r="A101" s="36"/>
      <c r="B101" s="48" t="s">
        <v>27</v>
      </c>
      <c r="E101" s="131"/>
      <c r="F101" s="131"/>
      <c r="G101" s="131"/>
      <c r="H101" s="131"/>
      <c r="I101" s="131"/>
      <c r="J101" s="131"/>
      <c r="K101" s="131"/>
      <c r="L101" s="131"/>
      <c r="M101" s="131"/>
      <c r="N101" s="131"/>
      <c r="O101" s="131"/>
    </row>
    <row r="102" spans="1:46" ht="24.75" customHeight="1">
      <c r="A102" s="36"/>
      <c r="D102" s="363" t="str">
        <f>IFERROR(IF(OR(AK22*AK25*AK84=0,M87&lt;=0),"算定不可",(VLOOKUP("該当",'リスト（訪問看護）'!J:L,3,FALSE))),"")</f>
        <v>訪問看護ベースアップ評価料（Ⅱ）1～6</v>
      </c>
      <c r="E102" s="363"/>
      <c r="F102" s="363"/>
      <c r="G102" s="363"/>
      <c r="H102" s="363"/>
      <c r="I102" s="363"/>
      <c r="J102" s="363"/>
      <c r="K102" s="363"/>
      <c r="L102" s="363"/>
      <c r="M102" s="363"/>
      <c r="N102" s="363"/>
      <c r="O102" s="363"/>
      <c r="P102" s="363"/>
      <c r="R102" s="384"/>
      <c r="S102" s="384"/>
      <c r="T102" s="384"/>
      <c r="U102" s="384"/>
      <c r="V102" s="384"/>
      <c r="W102" s="384"/>
      <c r="X102" s="384"/>
      <c r="Y102" s="384"/>
      <c r="Z102" s="384"/>
      <c r="AA102" s="384"/>
      <c r="AB102" s="384"/>
      <c r="AC102" s="384"/>
      <c r="AD102" s="384"/>
      <c r="AK102" s="188">
        <f>IFERROR(VLOOKUP(D102,'リスト（訪問看護）'!L:N,3,FALSE),0)</f>
        <v>6</v>
      </c>
    </row>
    <row r="103" spans="1:46" ht="24.75" customHeight="1">
      <c r="A103" s="36"/>
      <c r="B103" s="48" t="s">
        <v>28</v>
      </c>
      <c r="E103" s="131"/>
      <c r="F103" s="131"/>
      <c r="G103" s="131"/>
      <c r="H103" s="131"/>
      <c r="I103" s="131"/>
      <c r="J103" s="131"/>
      <c r="K103" s="131"/>
      <c r="L103" s="131"/>
      <c r="M103" s="131"/>
      <c r="N103" s="131"/>
      <c r="O103" s="131"/>
      <c r="P103" s="131"/>
      <c r="Q103" s="131"/>
      <c r="R103" s="132"/>
      <c r="S103" s="132"/>
      <c r="T103" s="132"/>
      <c r="U103" s="132"/>
      <c r="V103" s="132"/>
      <c r="W103" s="132"/>
      <c r="X103" s="132"/>
      <c r="Y103" s="132"/>
      <c r="Z103" s="132"/>
      <c r="AA103" s="132"/>
      <c r="AB103" s="119"/>
      <c r="AC103" s="119"/>
      <c r="AD103" s="119"/>
    </row>
    <row r="104" spans="1:46" ht="24.75" customHeight="1">
      <c r="A104" s="36"/>
      <c r="D104" s="345" t="s">
        <v>29</v>
      </c>
      <c r="E104" s="346"/>
      <c r="F104" s="347" t="s">
        <v>221</v>
      </c>
      <c r="G104" s="347"/>
      <c r="H104" s="347"/>
      <c r="I104" s="347"/>
      <c r="J104" s="347"/>
      <c r="K104" s="347"/>
      <c r="L104" s="347"/>
      <c r="M104" s="347"/>
      <c r="N104" s="347"/>
      <c r="O104" s="347"/>
      <c r="P104" s="348"/>
      <c r="Q104" s="131"/>
      <c r="T104" s="120"/>
      <c r="U104" s="120"/>
      <c r="V104" s="120"/>
      <c r="W104" s="120"/>
      <c r="Z104" s="120"/>
      <c r="AA104" s="120"/>
      <c r="AB104" s="120"/>
      <c r="AC104" s="120"/>
      <c r="AD104" s="120"/>
      <c r="AK104" s="188">
        <v>1</v>
      </c>
      <c r="AL104" s="191">
        <v>1</v>
      </c>
      <c r="AM104" s="162">
        <v>7</v>
      </c>
      <c r="AN104" s="162">
        <v>0</v>
      </c>
      <c r="AS104" s="121"/>
      <c r="AT104" s="121"/>
    </row>
    <row r="105" spans="1:46" ht="24.75" customHeight="1">
      <c r="A105" s="36"/>
      <c r="B105" s="130"/>
      <c r="C105" s="131"/>
      <c r="D105" s="345" t="s">
        <v>29</v>
      </c>
      <c r="E105" s="346"/>
      <c r="F105" s="347" t="s">
        <v>159</v>
      </c>
      <c r="G105" s="347"/>
      <c r="H105" s="347"/>
      <c r="I105" s="347"/>
      <c r="J105" s="347"/>
      <c r="K105" s="347"/>
      <c r="L105" s="347"/>
      <c r="M105" s="347"/>
      <c r="N105" s="347"/>
      <c r="O105" s="347"/>
      <c r="P105" s="348"/>
      <c r="T105" s="120"/>
      <c r="U105" s="120"/>
      <c r="V105" s="120"/>
      <c r="W105" s="120"/>
      <c r="Z105" s="120"/>
      <c r="AA105" s="120"/>
      <c r="AB105" s="120"/>
      <c r="AC105" s="120"/>
      <c r="AD105" s="120"/>
      <c r="AK105" s="188">
        <v>1</v>
      </c>
      <c r="AL105" s="191">
        <f t="shared" ref="AL105:AL115" si="3">IF(AK$102&gt;=AK105,1,0)</f>
        <v>1</v>
      </c>
      <c r="AM105" s="162">
        <f>AM104-1</f>
        <v>6</v>
      </c>
      <c r="AS105" s="121"/>
      <c r="AT105" s="121"/>
    </row>
    <row r="106" spans="1:46" ht="24.75" customHeight="1">
      <c r="A106" s="36"/>
      <c r="B106" s="130"/>
      <c r="C106" s="131"/>
      <c r="D106" s="345" t="s">
        <v>29</v>
      </c>
      <c r="E106" s="346"/>
      <c r="F106" s="347" t="s">
        <v>170</v>
      </c>
      <c r="G106" s="347"/>
      <c r="H106" s="347"/>
      <c r="I106" s="347"/>
      <c r="J106" s="347"/>
      <c r="K106" s="347"/>
      <c r="L106" s="347"/>
      <c r="M106" s="347"/>
      <c r="N106" s="347"/>
      <c r="O106" s="347"/>
      <c r="P106" s="348"/>
      <c r="T106" s="120"/>
      <c r="U106" s="120"/>
      <c r="V106" s="120"/>
      <c r="W106" s="120"/>
      <c r="Z106" s="120"/>
      <c r="AA106" s="120"/>
      <c r="AB106" s="120"/>
      <c r="AC106" s="120"/>
      <c r="AD106" s="120"/>
      <c r="AK106" s="188">
        <v>2</v>
      </c>
      <c r="AL106" s="191">
        <f t="shared" si="3"/>
        <v>1</v>
      </c>
      <c r="AS106" s="121"/>
      <c r="AT106" s="121"/>
    </row>
    <row r="107" spans="1:46" ht="24.75" customHeight="1">
      <c r="A107" s="36"/>
      <c r="B107" s="130"/>
      <c r="C107" s="131"/>
      <c r="D107" s="345" t="s">
        <v>29</v>
      </c>
      <c r="E107" s="346"/>
      <c r="F107" s="347" t="s">
        <v>171</v>
      </c>
      <c r="G107" s="347"/>
      <c r="H107" s="347"/>
      <c r="I107" s="347"/>
      <c r="J107" s="347"/>
      <c r="K107" s="347"/>
      <c r="L107" s="347"/>
      <c r="M107" s="347"/>
      <c r="N107" s="347"/>
      <c r="O107" s="347"/>
      <c r="P107" s="348"/>
      <c r="T107" s="120"/>
      <c r="U107" s="120"/>
      <c r="V107" s="120"/>
      <c r="W107" s="120"/>
      <c r="Z107" s="120"/>
      <c r="AA107" s="120"/>
      <c r="AB107" s="120"/>
      <c r="AC107" s="120"/>
      <c r="AD107" s="120"/>
      <c r="AK107" s="188">
        <v>3</v>
      </c>
      <c r="AL107" s="191">
        <f t="shared" si="3"/>
        <v>1</v>
      </c>
      <c r="AS107" s="121"/>
      <c r="AT107" s="121"/>
    </row>
    <row r="108" spans="1:46" ht="24.75" customHeight="1">
      <c r="A108" s="36"/>
      <c r="B108" s="130"/>
      <c r="C108" s="131"/>
      <c r="D108" s="345" t="s">
        <v>29</v>
      </c>
      <c r="E108" s="346"/>
      <c r="F108" s="347" t="s">
        <v>172</v>
      </c>
      <c r="G108" s="347"/>
      <c r="H108" s="347"/>
      <c r="I108" s="347"/>
      <c r="J108" s="347"/>
      <c r="K108" s="347"/>
      <c r="L108" s="347"/>
      <c r="M108" s="347"/>
      <c r="N108" s="347"/>
      <c r="O108" s="347"/>
      <c r="P108" s="348"/>
      <c r="T108" s="120"/>
      <c r="U108" s="120"/>
      <c r="V108" s="120"/>
      <c r="W108" s="120"/>
      <c r="Z108" s="120"/>
      <c r="AA108" s="120"/>
      <c r="AB108" s="120"/>
      <c r="AC108" s="120"/>
      <c r="AD108" s="120"/>
      <c r="AK108" s="188">
        <v>4</v>
      </c>
      <c r="AL108" s="191">
        <f t="shared" si="3"/>
        <v>1</v>
      </c>
      <c r="AS108" s="121"/>
      <c r="AT108" s="121"/>
    </row>
    <row r="109" spans="1:46" ht="24.75" customHeight="1">
      <c r="A109" s="36"/>
      <c r="B109" s="130"/>
      <c r="C109" s="131"/>
      <c r="D109" s="345" t="s">
        <v>29</v>
      </c>
      <c r="E109" s="346"/>
      <c r="F109" s="347" t="s">
        <v>173</v>
      </c>
      <c r="G109" s="347"/>
      <c r="H109" s="347"/>
      <c r="I109" s="347"/>
      <c r="J109" s="347"/>
      <c r="K109" s="347"/>
      <c r="L109" s="347"/>
      <c r="M109" s="347"/>
      <c r="N109" s="347"/>
      <c r="O109" s="347"/>
      <c r="P109" s="348"/>
      <c r="T109" s="120"/>
      <c r="U109" s="120"/>
      <c r="V109" s="120"/>
      <c r="W109" s="120"/>
      <c r="Z109" s="120"/>
      <c r="AA109" s="120"/>
      <c r="AB109" s="120"/>
      <c r="AC109" s="120"/>
      <c r="AD109" s="120"/>
      <c r="AK109" s="188">
        <v>5</v>
      </c>
      <c r="AL109" s="191">
        <f t="shared" si="3"/>
        <v>1</v>
      </c>
      <c r="AS109" s="121"/>
      <c r="AT109" s="121"/>
    </row>
    <row r="110" spans="1:46" ht="24.75" customHeight="1">
      <c r="A110" s="36"/>
      <c r="B110" s="130"/>
      <c r="C110" s="131"/>
      <c r="D110" s="345" t="s">
        <v>29</v>
      </c>
      <c r="E110" s="346"/>
      <c r="F110" s="347" t="s">
        <v>174</v>
      </c>
      <c r="G110" s="347"/>
      <c r="H110" s="347"/>
      <c r="I110" s="347"/>
      <c r="J110" s="347"/>
      <c r="K110" s="347"/>
      <c r="L110" s="347"/>
      <c r="M110" s="347"/>
      <c r="N110" s="347"/>
      <c r="O110" s="347"/>
      <c r="P110" s="348"/>
      <c r="T110" s="120"/>
      <c r="U110" s="120"/>
      <c r="V110" s="120"/>
      <c r="W110" s="120"/>
      <c r="Z110" s="120"/>
      <c r="AA110" s="120"/>
      <c r="AB110" s="120"/>
      <c r="AC110" s="120"/>
      <c r="AD110" s="120"/>
      <c r="AK110" s="188">
        <v>6</v>
      </c>
      <c r="AL110" s="191">
        <f t="shared" si="3"/>
        <v>1</v>
      </c>
      <c r="AS110" s="121"/>
      <c r="AT110" s="121"/>
    </row>
    <row r="111" spans="1:46" ht="24.75" customHeight="1">
      <c r="A111" s="36"/>
      <c r="B111" s="130"/>
      <c r="C111" s="131"/>
      <c r="D111" s="345" t="s">
        <v>29</v>
      </c>
      <c r="E111" s="346"/>
      <c r="F111" s="347" t="s">
        <v>175</v>
      </c>
      <c r="G111" s="347"/>
      <c r="H111" s="347"/>
      <c r="I111" s="347"/>
      <c r="J111" s="347"/>
      <c r="K111" s="347"/>
      <c r="L111" s="347"/>
      <c r="M111" s="347"/>
      <c r="N111" s="347"/>
      <c r="O111" s="347"/>
      <c r="P111" s="348"/>
      <c r="T111" s="120"/>
      <c r="U111" s="120"/>
      <c r="V111" s="120"/>
      <c r="W111" s="120"/>
      <c r="Z111" s="120"/>
      <c r="AA111" s="120"/>
      <c r="AB111" s="120"/>
      <c r="AC111" s="120"/>
      <c r="AD111" s="120"/>
      <c r="AK111" s="188">
        <v>7</v>
      </c>
      <c r="AL111" s="191">
        <f t="shared" si="3"/>
        <v>0</v>
      </c>
      <c r="AS111" s="121"/>
      <c r="AT111" s="121"/>
    </row>
    <row r="112" spans="1:46" ht="24.75" customHeight="1">
      <c r="A112" s="36"/>
      <c r="B112" s="130"/>
      <c r="C112" s="131"/>
      <c r="D112" s="345" t="s">
        <v>29</v>
      </c>
      <c r="E112" s="346"/>
      <c r="F112" s="347" t="s">
        <v>176</v>
      </c>
      <c r="G112" s="347"/>
      <c r="H112" s="347"/>
      <c r="I112" s="347"/>
      <c r="J112" s="347"/>
      <c r="K112" s="347"/>
      <c r="L112" s="347"/>
      <c r="M112" s="347"/>
      <c r="N112" s="347"/>
      <c r="O112" s="347"/>
      <c r="P112" s="348"/>
      <c r="T112" s="120"/>
      <c r="U112" s="120"/>
      <c r="V112" s="120"/>
      <c r="W112" s="120"/>
      <c r="Z112" s="120"/>
      <c r="AA112" s="120"/>
      <c r="AB112" s="120"/>
      <c r="AC112" s="120"/>
      <c r="AD112" s="120"/>
      <c r="AK112" s="188">
        <v>8</v>
      </c>
      <c r="AL112" s="191">
        <f t="shared" si="3"/>
        <v>0</v>
      </c>
      <c r="AS112" s="121"/>
      <c r="AT112" s="121"/>
    </row>
    <row r="113" spans="1:46" ht="24.75" customHeight="1">
      <c r="A113" s="36"/>
      <c r="B113" s="130"/>
      <c r="C113" s="131"/>
      <c r="D113" s="345" t="s">
        <v>29</v>
      </c>
      <c r="E113" s="346"/>
      <c r="F113" s="347" t="s">
        <v>177</v>
      </c>
      <c r="G113" s="347"/>
      <c r="H113" s="347"/>
      <c r="I113" s="347"/>
      <c r="J113" s="347"/>
      <c r="K113" s="347"/>
      <c r="L113" s="347"/>
      <c r="M113" s="347"/>
      <c r="N113" s="347"/>
      <c r="O113" s="347"/>
      <c r="P113" s="348"/>
      <c r="T113" s="120"/>
      <c r="U113" s="120"/>
      <c r="V113" s="120"/>
      <c r="W113" s="120"/>
      <c r="Z113" s="120"/>
      <c r="AA113" s="120"/>
      <c r="AB113" s="120"/>
      <c r="AC113" s="120"/>
      <c r="AD113" s="120"/>
      <c r="AK113" s="188">
        <v>9</v>
      </c>
      <c r="AL113" s="191">
        <f t="shared" si="3"/>
        <v>0</v>
      </c>
      <c r="AS113" s="121"/>
      <c r="AT113" s="121"/>
    </row>
    <row r="114" spans="1:46" ht="24.75" customHeight="1">
      <c r="A114" s="36"/>
      <c r="B114" s="130"/>
      <c r="C114" s="131"/>
      <c r="D114" s="345" t="s">
        <v>29</v>
      </c>
      <c r="E114" s="346"/>
      <c r="F114" s="347" t="s">
        <v>178</v>
      </c>
      <c r="G114" s="347"/>
      <c r="H114" s="347"/>
      <c r="I114" s="347"/>
      <c r="J114" s="347"/>
      <c r="K114" s="347"/>
      <c r="L114" s="347"/>
      <c r="M114" s="347"/>
      <c r="N114" s="347"/>
      <c r="O114" s="347"/>
      <c r="P114" s="348"/>
      <c r="T114" s="120"/>
      <c r="U114" s="120"/>
      <c r="V114" s="120"/>
      <c r="W114" s="120"/>
      <c r="Z114" s="120"/>
      <c r="AA114" s="120"/>
      <c r="AB114" s="120"/>
      <c r="AC114" s="120"/>
      <c r="AD114" s="120"/>
      <c r="AK114" s="188">
        <v>10</v>
      </c>
      <c r="AL114" s="191">
        <f t="shared" si="3"/>
        <v>0</v>
      </c>
      <c r="AS114" s="121"/>
      <c r="AT114" s="121"/>
    </row>
    <row r="115" spans="1:46" ht="24.75" customHeight="1">
      <c r="A115" s="36"/>
      <c r="B115" s="130"/>
      <c r="C115" s="131"/>
      <c r="D115" s="345" t="s">
        <v>29</v>
      </c>
      <c r="E115" s="346"/>
      <c r="F115" s="347" t="s">
        <v>179</v>
      </c>
      <c r="G115" s="347"/>
      <c r="H115" s="347"/>
      <c r="I115" s="347"/>
      <c r="J115" s="347"/>
      <c r="K115" s="347"/>
      <c r="L115" s="347"/>
      <c r="M115" s="347"/>
      <c r="N115" s="347"/>
      <c r="O115" s="347"/>
      <c r="P115" s="348"/>
      <c r="T115" s="120"/>
      <c r="U115" s="120"/>
      <c r="V115" s="120"/>
      <c r="W115" s="120"/>
      <c r="Z115" s="120"/>
      <c r="AA115" s="120"/>
      <c r="AB115" s="120"/>
      <c r="AC115" s="120"/>
      <c r="AD115" s="120"/>
      <c r="AK115" s="188">
        <v>11</v>
      </c>
      <c r="AL115" s="191">
        <f t="shared" si="3"/>
        <v>0</v>
      </c>
      <c r="AS115" s="121"/>
      <c r="AT115" s="121"/>
    </row>
    <row r="116" spans="1:46" ht="24.75" customHeight="1">
      <c r="A116" s="36"/>
      <c r="B116" s="130"/>
      <c r="C116" s="131"/>
      <c r="D116" s="345" t="s">
        <v>29</v>
      </c>
      <c r="E116" s="346"/>
      <c r="F116" s="347" t="s">
        <v>180</v>
      </c>
      <c r="G116" s="347"/>
      <c r="H116" s="347"/>
      <c r="I116" s="347"/>
      <c r="J116" s="347"/>
      <c r="K116" s="347"/>
      <c r="L116" s="347"/>
      <c r="M116" s="347"/>
      <c r="N116" s="347"/>
      <c r="O116" s="347"/>
      <c r="P116" s="348"/>
      <c r="T116" s="120"/>
      <c r="U116" s="120"/>
      <c r="V116" s="120"/>
      <c r="W116" s="120"/>
      <c r="Z116" s="120"/>
      <c r="AA116" s="120"/>
      <c r="AB116" s="120"/>
      <c r="AC116" s="120"/>
      <c r="AD116" s="120"/>
      <c r="AK116" s="188">
        <v>12</v>
      </c>
      <c r="AL116" s="191">
        <f t="shared" ref="AL116:AL118" si="4">IF(AK$102&gt;=AK116,1,0)</f>
        <v>0</v>
      </c>
      <c r="AS116" s="121"/>
      <c r="AT116" s="121"/>
    </row>
    <row r="117" spans="1:46" ht="24.75" customHeight="1">
      <c r="A117" s="36"/>
      <c r="B117" s="130"/>
      <c r="C117" s="131"/>
      <c r="D117" s="345" t="s">
        <v>29</v>
      </c>
      <c r="E117" s="346"/>
      <c r="F117" s="347" t="s">
        <v>181</v>
      </c>
      <c r="G117" s="347"/>
      <c r="H117" s="347"/>
      <c r="I117" s="347"/>
      <c r="J117" s="347"/>
      <c r="K117" s="347"/>
      <c r="L117" s="347"/>
      <c r="M117" s="347"/>
      <c r="N117" s="347"/>
      <c r="O117" s="347"/>
      <c r="P117" s="348"/>
      <c r="T117" s="120"/>
      <c r="U117" s="120"/>
      <c r="V117" s="120"/>
      <c r="W117" s="120"/>
      <c r="Z117" s="120"/>
      <c r="AA117" s="120"/>
      <c r="AB117" s="120"/>
      <c r="AC117" s="120"/>
      <c r="AD117" s="120"/>
      <c r="AK117" s="188">
        <v>13</v>
      </c>
      <c r="AL117" s="191">
        <f t="shared" si="4"/>
        <v>0</v>
      </c>
      <c r="AS117" s="121"/>
      <c r="AT117" s="121"/>
    </row>
    <row r="118" spans="1:46" ht="24.75" customHeight="1">
      <c r="A118" s="36"/>
      <c r="B118" s="130"/>
      <c r="C118" s="131"/>
      <c r="D118" s="345" t="s">
        <v>29</v>
      </c>
      <c r="E118" s="346"/>
      <c r="F118" s="347" t="s">
        <v>182</v>
      </c>
      <c r="G118" s="347"/>
      <c r="H118" s="347"/>
      <c r="I118" s="347"/>
      <c r="J118" s="347"/>
      <c r="K118" s="347"/>
      <c r="L118" s="347"/>
      <c r="M118" s="347"/>
      <c r="N118" s="347"/>
      <c r="O118" s="347"/>
      <c r="P118" s="348"/>
      <c r="T118" s="120"/>
      <c r="U118" s="120"/>
      <c r="V118" s="120"/>
      <c r="W118" s="120"/>
      <c r="Z118" s="120"/>
      <c r="AA118" s="120"/>
      <c r="AB118" s="120"/>
      <c r="AC118" s="120"/>
      <c r="AD118" s="120"/>
      <c r="AK118" s="188">
        <v>14</v>
      </c>
      <c r="AL118" s="191">
        <f t="shared" si="4"/>
        <v>0</v>
      </c>
      <c r="AS118" s="121"/>
      <c r="AT118" s="121"/>
    </row>
    <row r="119" spans="1:46" ht="24.75" customHeight="1">
      <c r="A119" s="36"/>
      <c r="B119" s="130"/>
      <c r="C119" s="131"/>
      <c r="D119" s="345" t="s">
        <v>29</v>
      </c>
      <c r="E119" s="346"/>
      <c r="F119" s="347" t="s">
        <v>183</v>
      </c>
      <c r="G119" s="347"/>
      <c r="H119" s="347"/>
      <c r="I119" s="347"/>
      <c r="J119" s="347"/>
      <c r="K119" s="347"/>
      <c r="L119" s="347"/>
      <c r="M119" s="347"/>
      <c r="N119" s="347"/>
      <c r="O119" s="347"/>
      <c r="P119" s="348"/>
      <c r="T119" s="120"/>
      <c r="U119" s="120"/>
      <c r="V119" s="120"/>
      <c r="W119" s="120"/>
      <c r="Z119" s="120"/>
      <c r="AA119" s="120"/>
      <c r="AB119" s="120"/>
      <c r="AC119" s="120"/>
      <c r="AD119" s="120"/>
      <c r="AK119" s="188">
        <v>15</v>
      </c>
      <c r="AL119" s="191">
        <f t="shared" ref="AL119:AL122" si="5">IF(AK$102&gt;=AK119,1,0)</f>
        <v>0</v>
      </c>
      <c r="AS119" s="121"/>
      <c r="AT119" s="121"/>
    </row>
    <row r="120" spans="1:46" ht="24.75" customHeight="1">
      <c r="A120" s="36"/>
      <c r="B120" s="130"/>
      <c r="C120" s="131"/>
      <c r="D120" s="345" t="s">
        <v>29</v>
      </c>
      <c r="E120" s="346"/>
      <c r="F120" s="347" t="s">
        <v>184</v>
      </c>
      <c r="G120" s="347"/>
      <c r="H120" s="347"/>
      <c r="I120" s="347"/>
      <c r="J120" s="347"/>
      <c r="K120" s="347"/>
      <c r="L120" s="347"/>
      <c r="M120" s="347"/>
      <c r="N120" s="347"/>
      <c r="O120" s="347"/>
      <c r="P120" s="348"/>
      <c r="T120" s="120"/>
      <c r="U120" s="120"/>
      <c r="V120" s="120"/>
      <c r="W120" s="120"/>
      <c r="Z120" s="120"/>
      <c r="AA120" s="120"/>
      <c r="AB120" s="120"/>
      <c r="AC120" s="120"/>
      <c r="AD120" s="120"/>
      <c r="AK120" s="188">
        <v>16</v>
      </c>
      <c r="AL120" s="191">
        <f t="shared" si="5"/>
        <v>0</v>
      </c>
      <c r="AS120" s="121"/>
      <c r="AT120" s="121"/>
    </row>
    <row r="121" spans="1:46" ht="24.75" customHeight="1">
      <c r="A121" s="36"/>
      <c r="B121" s="130"/>
      <c r="C121" s="131"/>
      <c r="D121" s="345" t="s">
        <v>29</v>
      </c>
      <c r="E121" s="346"/>
      <c r="F121" s="347" t="s">
        <v>185</v>
      </c>
      <c r="G121" s="347"/>
      <c r="H121" s="347"/>
      <c r="I121" s="347"/>
      <c r="J121" s="347"/>
      <c r="K121" s="347"/>
      <c r="L121" s="347"/>
      <c r="M121" s="347"/>
      <c r="N121" s="347"/>
      <c r="O121" s="347"/>
      <c r="P121" s="348"/>
      <c r="T121" s="120"/>
      <c r="U121" s="120"/>
      <c r="V121" s="120"/>
      <c r="W121" s="120"/>
      <c r="Z121" s="120"/>
      <c r="AA121" s="120"/>
      <c r="AB121" s="120"/>
      <c r="AC121" s="120"/>
      <c r="AD121" s="120"/>
      <c r="AK121" s="188">
        <v>17</v>
      </c>
      <c r="AL121" s="191">
        <f t="shared" si="5"/>
        <v>0</v>
      </c>
      <c r="AS121" s="121"/>
      <c r="AT121" s="121"/>
    </row>
    <row r="122" spans="1:46" ht="24.75" customHeight="1">
      <c r="A122" s="36"/>
      <c r="B122" s="130"/>
      <c r="C122" s="131"/>
      <c r="D122" s="345" t="s">
        <v>29</v>
      </c>
      <c r="E122" s="346"/>
      <c r="F122" s="347" t="s">
        <v>186</v>
      </c>
      <c r="G122" s="347"/>
      <c r="H122" s="347"/>
      <c r="I122" s="347"/>
      <c r="J122" s="347"/>
      <c r="K122" s="347"/>
      <c r="L122" s="347"/>
      <c r="M122" s="347"/>
      <c r="N122" s="347"/>
      <c r="O122" s="347"/>
      <c r="P122" s="348"/>
      <c r="T122" s="120"/>
      <c r="U122" s="120"/>
      <c r="V122" s="120"/>
      <c r="W122" s="120"/>
      <c r="Z122" s="120"/>
      <c r="AA122" s="120"/>
      <c r="AB122" s="120"/>
      <c r="AC122" s="120"/>
      <c r="AD122" s="120"/>
      <c r="AK122" s="188">
        <v>18</v>
      </c>
      <c r="AL122" s="191">
        <f t="shared" si="5"/>
        <v>0</v>
      </c>
      <c r="AS122" s="121"/>
      <c r="AT122" s="121"/>
    </row>
    <row r="123" spans="1:46" ht="24.75" customHeight="1">
      <c r="A123" s="36"/>
      <c r="B123" s="130"/>
      <c r="D123" s="131"/>
      <c r="E123" s="131"/>
      <c r="F123" s="131"/>
      <c r="G123" s="131"/>
      <c r="H123" s="131"/>
      <c r="I123" s="131"/>
      <c r="J123" s="131"/>
      <c r="K123" s="131"/>
      <c r="L123" s="131"/>
      <c r="M123" s="131"/>
      <c r="N123" s="131"/>
      <c r="O123" s="131"/>
      <c r="P123" s="131"/>
      <c r="Q123" s="131"/>
      <c r="R123" s="131"/>
      <c r="S123" s="131"/>
      <c r="T123" s="131"/>
      <c r="U123" s="131"/>
      <c r="V123" s="131"/>
      <c r="W123" s="131"/>
      <c r="X123" s="131"/>
      <c r="Y123" s="131"/>
      <c r="Z123" s="131"/>
      <c r="AA123" s="131"/>
      <c r="AB123" s="131"/>
    </row>
    <row r="124" spans="1:46" ht="24.75" customHeight="1">
      <c r="A124" s="48" t="s">
        <v>7</v>
      </c>
    </row>
    <row r="125" spans="1:46" ht="24.75" customHeight="1">
      <c r="B125" s="339" t="s">
        <v>673</v>
      </c>
      <c r="C125" s="339"/>
      <c r="D125" s="339"/>
      <c r="E125" s="339"/>
      <c r="F125" s="339"/>
      <c r="G125" s="339"/>
      <c r="H125" s="339"/>
      <c r="I125" s="339"/>
      <c r="J125" s="339"/>
      <c r="K125" s="339"/>
      <c r="L125" s="339"/>
      <c r="M125" s="339"/>
      <c r="N125" s="339"/>
      <c r="O125" s="339"/>
      <c r="P125" s="339"/>
      <c r="Q125" s="339"/>
      <c r="R125" s="339"/>
      <c r="S125" s="339"/>
      <c r="T125" s="339"/>
      <c r="U125" s="339"/>
      <c r="V125" s="339"/>
      <c r="W125" s="339"/>
      <c r="X125" s="339"/>
      <c r="Y125" s="339"/>
      <c r="Z125" s="339"/>
      <c r="AA125" s="339"/>
      <c r="AB125" s="339"/>
      <c r="AC125" s="339"/>
      <c r="AD125" s="339"/>
      <c r="AE125" s="339"/>
      <c r="AF125" s="339"/>
      <c r="AG125" s="339"/>
      <c r="AH125" s="339"/>
      <c r="AI125" s="339"/>
    </row>
    <row r="126" spans="1:46" ht="24.75" customHeight="1">
      <c r="B126" s="339"/>
      <c r="C126" s="339"/>
      <c r="D126" s="339"/>
      <c r="E126" s="339"/>
      <c r="F126" s="339"/>
      <c r="G126" s="339"/>
      <c r="H126" s="339"/>
      <c r="I126" s="339"/>
      <c r="J126" s="339"/>
      <c r="K126" s="339"/>
      <c r="L126" s="339"/>
      <c r="M126" s="339"/>
      <c r="N126" s="339"/>
      <c r="O126" s="339"/>
      <c r="P126" s="339"/>
      <c r="Q126" s="339"/>
      <c r="R126" s="339"/>
      <c r="S126" s="339"/>
      <c r="T126" s="339"/>
      <c r="U126" s="339"/>
      <c r="V126" s="339"/>
      <c r="W126" s="339"/>
      <c r="X126" s="339"/>
      <c r="Y126" s="339"/>
      <c r="Z126" s="339"/>
      <c r="AA126" s="339"/>
      <c r="AB126" s="339"/>
      <c r="AC126" s="339"/>
      <c r="AD126" s="339"/>
      <c r="AE126" s="339"/>
      <c r="AF126" s="339"/>
      <c r="AG126" s="339"/>
      <c r="AH126" s="339"/>
      <c r="AI126" s="339"/>
    </row>
    <row r="127" spans="1:46" ht="24.75" customHeight="1">
      <c r="B127" s="339"/>
      <c r="C127" s="339"/>
      <c r="D127" s="339"/>
      <c r="E127" s="339"/>
      <c r="F127" s="339"/>
      <c r="G127" s="339"/>
      <c r="H127" s="339"/>
      <c r="I127" s="339"/>
      <c r="J127" s="339"/>
      <c r="K127" s="339"/>
      <c r="L127" s="339"/>
      <c r="M127" s="339"/>
      <c r="N127" s="339"/>
      <c r="O127" s="339"/>
      <c r="P127" s="339"/>
      <c r="Q127" s="339"/>
      <c r="R127" s="339"/>
      <c r="S127" s="339"/>
      <c r="T127" s="339"/>
      <c r="U127" s="339"/>
      <c r="V127" s="339"/>
      <c r="W127" s="339"/>
      <c r="X127" s="339"/>
      <c r="Y127" s="339"/>
      <c r="Z127" s="339"/>
      <c r="AA127" s="339"/>
      <c r="AB127" s="339"/>
      <c r="AC127" s="339"/>
      <c r="AD127" s="339"/>
      <c r="AE127" s="339"/>
      <c r="AF127" s="339"/>
      <c r="AG127" s="339"/>
      <c r="AH127" s="339"/>
      <c r="AI127" s="339"/>
    </row>
    <row r="128" spans="1:46" ht="24.75" customHeight="1">
      <c r="B128" s="339"/>
      <c r="C128" s="339"/>
      <c r="D128" s="339"/>
      <c r="E128" s="339"/>
      <c r="F128" s="339"/>
      <c r="G128" s="339"/>
      <c r="H128" s="339"/>
      <c r="I128" s="339"/>
      <c r="J128" s="339"/>
      <c r="K128" s="339"/>
      <c r="L128" s="339"/>
      <c r="M128" s="339"/>
      <c r="N128" s="339"/>
      <c r="O128" s="339"/>
      <c r="P128" s="339"/>
      <c r="Q128" s="339"/>
      <c r="R128" s="339"/>
      <c r="S128" s="339"/>
      <c r="T128" s="339"/>
      <c r="U128" s="339"/>
      <c r="V128" s="339"/>
      <c r="W128" s="339"/>
      <c r="X128" s="339"/>
      <c r="Y128" s="339"/>
      <c r="Z128" s="339"/>
      <c r="AA128" s="339"/>
      <c r="AB128" s="339"/>
      <c r="AC128" s="339"/>
      <c r="AD128" s="339"/>
      <c r="AE128" s="339"/>
      <c r="AF128" s="339"/>
      <c r="AG128" s="339"/>
      <c r="AH128" s="339"/>
      <c r="AI128" s="339"/>
    </row>
    <row r="129" spans="2:37" ht="24.75" customHeight="1">
      <c r="B129" s="339"/>
      <c r="C129" s="339"/>
      <c r="D129" s="339"/>
      <c r="E129" s="339"/>
      <c r="F129" s="339"/>
      <c r="G129" s="339"/>
      <c r="H129" s="339"/>
      <c r="I129" s="339"/>
      <c r="J129" s="339"/>
      <c r="K129" s="339"/>
      <c r="L129" s="339"/>
      <c r="M129" s="339"/>
      <c r="N129" s="339"/>
      <c r="O129" s="339"/>
      <c r="P129" s="339"/>
      <c r="Q129" s="339"/>
      <c r="R129" s="339"/>
      <c r="S129" s="339"/>
      <c r="T129" s="339"/>
      <c r="U129" s="339"/>
      <c r="V129" s="339"/>
      <c r="W129" s="339"/>
      <c r="X129" s="339"/>
      <c r="Y129" s="339"/>
      <c r="Z129" s="339"/>
      <c r="AA129" s="339"/>
      <c r="AB129" s="339"/>
      <c r="AC129" s="339"/>
      <c r="AD129" s="339"/>
      <c r="AE129" s="339"/>
      <c r="AF129" s="339"/>
      <c r="AG129" s="339"/>
      <c r="AH129" s="339"/>
      <c r="AI129" s="339"/>
    </row>
    <row r="130" spans="2:37" ht="24.75" customHeight="1">
      <c r="B130" s="339"/>
      <c r="C130" s="339"/>
      <c r="D130" s="339"/>
      <c r="E130" s="339"/>
      <c r="F130" s="339"/>
      <c r="G130" s="339"/>
      <c r="H130" s="339"/>
      <c r="I130" s="339"/>
      <c r="J130" s="339"/>
      <c r="K130" s="339"/>
      <c r="L130" s="339"/>
      <c r="M130" s="339"/>
      <c r="N130" s="339"/>
      <c r="O130" s="339"/>
      <c r="P130" s="339"/>
      <c r="Q130" s="339"/>
      <c r="R130" s="339"/>
      <c r="S130" s="339"/>
      <c r="T130" s="339"/>
      <c r="U130" s="339"/>
      <c r="V130" s="339"/>
      <c r="W130" s="339"/>
      <c r="X130" s="339"/>
      <c r="Y130" s="339"/>
      <c r="Z130" s="339"/>
      <c r="AA130" s="339"/>
      <c r="AB130" s="339"/>
      <c r="AC130" s="339"/>
      <c r="AD130" s="339"/>
      <c r="AE130" s="339"/>
      <c r="AF130" s="339"/>
      <c r="AG130" s="339"/>
      <c r="AH130" s="339"/>
      <c r="AI130" s="339"/>
    </row>
    <row r="131" spans="2:37" ht="24.75" customHeight="1">
      <c r="B131" s="339"/>
      <c r="C131" s="339"/>
      <c r="D131" s="339"/>
      <c r="E131" s="339"/>
      <c r="F131" s="339"/>
      <c r="G131" s="339"/>
      <c r="H131" s="339"/>
      <c r="I131" s="339"/>
      <c r="J131" s="339"/>
      <c r="K131" s="339"/>
      <c r="L131" s="339"/>
      <c r="M131" s="339"/>
      <c r="N131" s="339"/>
      <c r="O131" s="339"/>
      <c r="P131" s="339"/>
      <c r="Q131" s="339"/>
      <c r="R131" s="339"/>
      <c r="S131" s="339"/>
      <c r="T131" s="339"/>
      <c r="U131" s="339"/>
      <c r="V131" s="339"/>
      <c r="W131" s="339"/>
      <c r="X131" s="339"/>
      <c r="Y131" s="339"/>
      <c r="Z131" s="339"/>
      <c r="AA131" s="339"/>
      <c r="AB131" s="339"/>
      <c r="AC131" s="339"/>
      <c r="AD131" s="339"/>
      <c r="AE131" s="339"/>
      <c r="AF131" s="339"/>
      <c r="AG131" s="339"/>
      <c r="AH131" s="339"/>
      <c r="AI131" s="339"/>
      <c r="AK131" s="202"/>
    </row>
    <row r="132" spans="2:37" ht="24.75" customHeight="1">
      <c r="B132" s="339"/>
      <c r="C132" s="339"/>
      <c r="D132" s="339"/>
      <c r="E132" s="339"/>
      <c r="F132" s="339"/>
      <c r="G132" s="339"/>
      <c r="H132" s="339"/>
      <c r="I132" s="339"/>
      <c r="J132" s="339"/>
      <c r="K132" s="339"/>
      <c r="L132" s="339"/>
      <c r="M132" s="339"/>
      <c r="N132" s="339"/>
      <c r="O132" s="339"/>
      <c r="P132" s="339"/>
      <c r="Q132" s="339"/>
      <c r="R132" s="339"/>
      <c r="S132" s="339"/>
      <c r="T132" s="339"/>
      <c r="U132" s="339"/>
      <c r="V132" s="339"/>
      <c r="W132" s="339"/>
      <c r="X132" s="339"/>
      <c r="Y132" s="339"/>
      <c r="Z132" s="339"/>
      <c r="AA132" s="339"/>
      <c r="AB132" s="339"/>
      <c r="AC132" s="339"/>
      <c r="AD132" s="339"/>
      <c r="AE132" s="339"/>
      <c r="AF132" s="339"/>
      <c r="AG132" s="339"/>
      <c r="AH132" s="339"/>
      <c r="AI132" s="339"/>
    </row>
    <row r="133" spans="2:37" ht="24.75" customHeight="1">
      <c r="B133" s="339"/>
      <c r="C133" s="339"/>
      <c r="D133" s="339"/>
      <c r="E133" s="339"/>
      <c r="F133" s="339"/>
      <c r="G133" s="339"/>
      <c r="H133" s="339"/>
      <c r="I133" s="339"/>
      <c r="J133" s="339"/>
      <c r="K133" s="339"/>
      <c r="L133" s="339"/>
      <c r="M133" s="339"/>
      <c r="N133" s="339"/>
      <c r="O133" s="339"/>
      <c r="P133" s="339"/>
      <c r="Q133" s="339"/>
      <c r="R133" s="339"/>
      <c r="S133" s="339"/>
      <c r="T133" s="339"/>
      <c r="U133" s="339"/>
      <c r="V133" s="339"/>
      <c r="W133" s="339"/>
      <c r="X133" s="339"/>
      <c r="Y133" s="339"/>
      <c r="Z133" s="339"/>
      <c r="AA133" s="339"/>
      <c r="AB133" s="339"/>
      <c r="AC133" s="339"/>
      <c r="AD133" s="339"/>
      <c r="AE133" s="339"/>
      <c r="AF133" s="339"/>
      <c r="AG133" s="339"/>
      <c r="AH133" s="339"/>
      <c r="AI133" s="339"/>
    </row>
    <row r="134" spans="2:37" ht="24.75" customHeight="1">
      <c r="B134" s="339"/>
      <c r="C134" s="339"/>
      <c r="D134" s="339"/>
      <c r="E134" s="339"/>
      <c r="F134" s="339"/>
      <c r="G134" s="339"/>
      <c r="H134" s="339"/>
      <c r="I134" s="339"/>
      <c r="J134" s="339"/>
      <c r="K134" s="339"/>
      <c r="L134" s="339"/>
      <c r="M134" s="339"/>
      <c r="N134" s="339"/>
      <c r="O134" s="339"/>
      <c r="P134" s="339"/>
      <c r="Q134" s="339"/>
      <c r="R134" s="339"/>
      <c r="S134" s="339"/>
      <c r="T134" s="339"/>
      <c r="U134" s="339"/>
      <c r="V134" s="339"/>
      <c r="W134" s="339"/>
      <c r="X134" s="339"/>
      <c r="Y134" s="339"/>
      <c r="Z134" s="339"/>
      <c r="AA134" s="339"/>
      <c r="AB134" s="339"/>
      <c r="AC134" s="339"/>
      <c r="AD134" s="339"/>
      <c r="AE134" s="339"/>
      <c r="AF134" s="339"/>
      <c r="AG134" s="339"/>
      <c r="AH134" s="339"/>
      <c r="AI134" s="339"/>
    </row>
    <row r="135" spans="2:37" ht="24.75" customHeight="1">
      <c r="B135" s="339"/>
      <c r="C135" s="339"/>
      <c r="D135" s="339"/>
      <c r="E135" s="339"/>
      <c r="F135" s="339"/>
      <c r="G135" s="339"/>
      <c r="H135" s="339"/>
      <c r="I135" s="339"/>
      <c r="J135" s="339"/>
      <c r="K135" s="339"/>
      <c r="L135" s="339"/>
      <c r="M135" s="339"/>
      <c r="N135" s="339"/>
      <c r="O135" s="339"/>
      <c r="P135" s="339"/>
      <c r="Q135" s="339"/>
      <c r="R135" s="339"/>
      <c r="S135" s="339"/>
      <c r="T135" s="339"/>
      <c r="U135" s="339"/>
      <c r="V135" s="339"/>
      <c r="W135" s="339"/>
      <c r="X135" s="339"/>
      <c r="Y135" s="339"/>
      <c r="Z135" s="339"/>
      <c r="AA135" s="339"/>
      <c r="AB135" s="339"/>
      <c r="AC135" s="339"/>
      <c r="AD135" s="339"/>
      <c r="AE135" s="339"/>
      <c r="AF135" s="339"/>
      <c r="AG135" s="339"/>
      <c r="AH135" s="339"/>
      <c r="AI135" s="339"/>
    </row>
    <row r="136" spans="2:37" ht="24.75" customHeight="1">
      <c r="B136" s="339"/>
      <c r="C136" s="339"/>
      <c r="D136" s="339"/>
      <c r="E136" s="339"/>
      <c r="F136" s="339"/>
      <c r="G136" s="339"/>
      <c r="H136" s="339"/>
      <c r="I136" s="339"/>
      <c r="J136" s="339"/>
      <c r="K136" s="339"/>
      <c r="L136" s="339"/>
      <c r="M136" s="339"/>
      <c r="N136" s="339"/>
      <c r="O136" s="339"/>
      <c r="P136" s="339"/>
      <c r="Q136" s="339"/>
      <c r="R136" s="339"/>
      <c r="S136" s="339"/>
      <c r="T136" s="339"/>
      <c r="U136" s="339"/>
      <c r="V136" s="339"/>
      <c r="W136" s="339"/>
      <c r="X136" s="339"/>
      <c r="Y136" s="339"/>
      <c r="Z136" s="339"/>
      <c r="AA136" s="339"/>
      <c r="AB136" s="339"/>
      <c r="AC136" s="339"/>
      <c r="AD136" s="339"/>
      <c r="AE136" s="339"/>
      <c r="AF136" s="339"/>
      <c r="AG136" s="339"/>
      <c r="AH136" s="339"/>
      <c r="AI136" s="339"/>
    </row>
    <row r="137" spans="2:37" ht="24.75" customHeight="1">
      <c r="B137" s="339"/>
      <c r="C137" s="339"/>
      <c r="D137" s="339"/>
      <c r="E137" s="339"/>
      <c r="F137" s="339"/>
      <c r="G137" s="339"/>
      <c r="H137" s="339"/>
      <c r="I137" s="339"/>
      <c r="J137" s="339"/>
      <c r="K137" s="339"/>
      <c r="L137" s="339"/>
      <c r="M137" s="339"/>
      <c r="N137" s="339"/>
      <c r="O137" s="339"/>
      <c r="P137" s="339"/>
      <c r="Q137" s="339"/>
      <c r="R137" s="339"/>
      <c r="S137" s="339"/>
      <c r="T137" s="339"/>
      <c r="U137" s="339"/>
      <c r="V137" s="339"/>
      <c r="W137" s="339"/>
      <c r="X137" s="339"/>
      <c r="Y137" s="339"/>
      <c r="Z137" s="339"/>
      <c r="AA137" s="339"/>
      <c r="AB137" s="339"/>
      <c r="AC137" s="339"/>
      <c r="AD137" s="339"/>
      <c r="AE137" s="339"/>
      <c r="AF137" s="339"/>
      <c r="AG137" s="339"/>
      <c r="AH137" s="339"/>
      <c r="AI137" s="339"/>
    </row>
    <row r="138" spans="2:37" ht="24.75" customHeight="1">
      <c r="B138" s="339"/>
      <c r="C138" s="339"/>
      <c r="D138" s="339"/>
      <c r="E138" s="339"/>
      <c r="F138" s="339"/>
      <c r="G138" s="339"/>
      <c r="H138" s="339"/>
      <c r="I138" s="339"/>
      <c r="J138" s="339"/>
      <c r="K138" s="339"/>
      <c r="L138" s="339"/>
      <c r="M138" s="339"/>
      <c r="N138" s="339"/>
      <c r="O138" s="339"/>
      <c r="P138" s="339"/>
      <c r="Q138" s="339"/>
      <c r="R138" s="339"/>
      <c r="S138" s="339"/>
      <c r="T138" s="339"/>
      <c r="U138" s="339"/>
      <c r="V138" s="339"/>
      <c r="W138" s="339"/>
      <c r="X138" s="339"/>
      <c r="Y138" s="339"/>
      <c r="Z138" s="339"/>
      <c r="AA138" s="339"/>
      <c r="AB138" s="339"/>
      <c r="AC138" s="339"/>
      <c r="AD138" s="339"/>
      <c r="AE138" s="339"/>
      <c r="AF138" s="339"/>
      <c r="AG138" s="339"/>
      <c r="AH138" s="339"/>
      <c r="AI138" s="339"/>
    </row>
    <row r="139" spans="2:37" ht="24.75" customHeight="1">
      <c r="B139" s="339"/>
      <c r="C139" s="339"/>
      <c r="D139" s="339"/>
      <c r="E139" s="339"/>
      <c r="F139" s="339"/>
      <c r="G139" s="339"/>
      <c r="H139" s="339"/>
      <c r="I139" s="339"/>
      <c r="J139" s="339"/>
      <c r="K139" s="339"/>
      <c r="L139" s="339"/>
      <c r="M139" s="339"/>
      <c r="N139" s="339"/>
      <c r="O139" s="339"/>
      <c r="P139" s="339"/>
      <c r="Q139" s="339"/>
      <c r="R139" s="339"/>
      <c r="S139" s="339"/>
      <c r="T139" s="339"/>
      <c r="U139" s="339"/>
      <c r="V139" s="339"/>
      <c r="W139" s="339"/>
      <c r="X139" s="339"/>
      <c r="Y139" s="339"/>
      <c r="Z139" s="339"/>
      <c r="AA139" s="339"/>
      <c r="AB139" s="339"/>
      <c r="AC139" s="339"/>
      <c r="AD139" s="339"/>
      <c r="AE139" s="339"/>
      <c r="AF139" s="339"/>
      <c r="AG139" s="339"/>
      <c r="AH139" s="339"/>
      <c r="AI139" s="339"/>
    </row>
    <row r="140" spans="2:37" ht="24.75" customHeight="1">
      <c r="B140" s="339"/>
      <c r="C140" s="339"/>
      <c r="D140" s="339"/>
      <c r="E140" s="339"/>
      <c r="F140" s="339"/>
      <c r="G140" s="339"/>
      <c r="H140" s="339"/>
      <c r="I140" s="339"/>
      <c r="J140" s="339"/>
      <c r="K140" s="339"/>
      <c r="L140" s="339"/>
      <c r="M140" s="339"/>
      <c r="N140" s="339"/>
      <c r="O140" s="339"/>
      <c r="P140" s="339"/>
      <c r="Q140" s="339"/>
      <c r="R140" s="339"/>
      <c r="S140" s="339"/>
      <c r="T140" s="339"/>
      <c r="U140" s="339"/>
      <c r="V140" s="339"/>
      <c r="W140" s="339"/>
      <c r="X140" s="339"/>
      <c r="Y140" s="339"/>
      <c r="Z140" s="339"/>
      <c r="AA140" s="339"/>
      <c r="AB140" s="339"/>
      <c r="AC140" s="339"/>
      <c r="AD140" s="339"/>
      <c r="AE140" s="339"/>
      <c r="AF140" s="339"/>
      <c r="AG140" s="339"/>
      <c r="AH140" s="339"/>
      <c r="AI140" s="339"/>
    </row>
    <row r="141" spans="2:37" ht="24.75" customHeight="1">
      <c r="B141" s="339"/>
      <c r="C141" s="339"/>
      <c r="D141" s="339"/>
      <c r="E141" s="339"/>
      <c r="F141" s="339"/>
      <c r="G141" s="339"/>
      <c r="H141" s="339"/>
      <c r="I141" s="339"/>
      <c r="J141" s="339"/>
      <c r="K141" s="339"/>
      <c r="L141" s="339"/>
      <c r="M141" s="339"/>
      <c r="N141" s="339"/>
      <c r="O141" s="339"/>
      <c r="P141" s="339"/>
      <c r="Q141" s="339"/>
      <c r="R141" s="339"/>
      <c r="S141" s="339"/>
      <c r="T141" s="339"/>
      <c r="U141" s="339"/>
      <c r="V141" s="339"/>
      <c r="W141" s="339"/>
      <c r="X141" s="339"/>
      <c r="Y141" s="339"/>
      <c r="Z141" s="339"/>
      <c r="AA141" s="339"/>
      <c r="AB141" s="339"/>
      <c r="AC141" s="339"/>
      <c r="AD141" s="339"/>
      <c r="AE141" s="339"/>
      <c r="AF141" s="339"/>
      <c r="AG141" s="339"/>
      <c r="AH141" s="339"/>
      <c r="AI141" s="339"/>
    </row>
    <row r="142" spans="2:37" ht="24.75" customHeight="1">
      <c r="B142" s="339"/>
      <c r="C142" s="339"/>
      <c r="D142" s="339"/>
      <c r="E142" s="339"/>
      <c r="F142" s="339"/>
      <c r="G142" s="339"/>
      <c r="H142" s="339"/>
      <c r="I142" s="339"/>
      <c r="J142" s="339"/>
      <c r="K142" s="339"/>
      <c r="L142" s="339"/>
      <c r="M142" s="339"/>
      <c r="N142" s="339"/>
      <c r="O142" s="339"/>
      <c r="P142" s="339"/>
      <c r="Q142" s="339"/>
      <c r="R142" s="339"/>
      <c r="S142" s="339"/>
      <c r="T142" s="339"/>
      <c r="U142" s="339"/>
      <c r="V142" s="339"/>
      <c r="W142" s="339"/>
      <c r="X142" s="339"/>
      <c r="Y142" s="339"/>
      <c r="Z142" s="339"/>
      <c r="AA142" s="339"/>
      <c r="AB142" s="339"/>
      <c r="AC142" s="339"/>
      <c r="AD142" s="339"/>
      <c r="AE142" s="339"/>
      <c r="AF142" s="339"/>
      <c r="AG142" s="339"/>
      <c r="AH142" s="339"/>
      <c r="AI142" s="339"/>
    </row>
    <row r="143" spans="2:37" ht="24.75" customHeight="1">
      <c r="B143" s="339"/>
      <c r="C143" s="339"/>
      <c r="D143" s="339"/>
      <c r="E143" s="339"/>
      <c r="F143" s="339"/>
      <c r="G143" s="339"/>
      <c r="H143" s="339"/>
      <c r="I143" s="339"/>
      <c r="J143" s="339"/>
      <c r="K143" s="339"/>
      <c r="L143" s="339"/>
      <c r="M143" s="339"/>
      <c r="N143" s="339"/>
      <c r="O143" s="339"/>
      <c r="P143" s="339"/>
      <c r="Q143" s="339"/>
      <c r="R143" s="339"/>
      <c r="S143" s="339"/>
      <c r="T143" s="339"/>
      <c r="U143" s="339"/>
      <c r="V143" s="339"/>
      <c r="W143" s="339"/>
      <c r="X143" s="339"/>
      <c r="Y143" s="339"/>
      <c r="Z143" s="339"/>
      <c r="AA143" s="339"/>
      <c r="AB143" s="339"/>
      <c r="AC143" s="339"/>
      <c r="AD143" s="339"/>
      <c r="AE143" s="339"/>
      <c r="AF143" s="339"/>
      <c r="AG143" s="339"/>
      <c r="AH143" s="339"/>
      <c r="AI143" s="339"/>
    </row>
    <row r="144" spans="2:37" ht="24.75" customHeight="1">
      <c r="B144" s="339"/>
      <c r="C144" s="339"/>
      <c r="D144" s="339"/>
      <c r="E144" s="339"/>
      <c r="F144" s="339"/>
      <c r="G144" s="339"/>
      <c r="H144" s="339"/>
      <c r="I144" s="339"/>
      <c r="J144" s="339"/>
      <c r="K144" s="339"/>
      <c r="L144" s="339"/>
      <c r="M144" s="339"/>
      <c r="N144" s="339"/>
      <c r="O144" s="339"/>
      <c r="P144" s="339"/>
      <c r="Q144" s="339"/>
      <c r="R144" s="339"/>
      <c r="S144" s="339"/>
      <c r="T144" s="339"/>
      <c r="U144" s="339"/>
      <c r="V144" s="339"/>
      <c r="W144" s="339"/>
      <c r="X144" s="339"/>
      <c r="Y144" s="339"/>
      <c r="Z144" s="339"/>
      <c r="AA144" s="339"/>
      <c r="AB144" s="339"/>
      <c r="AC144" s="339"/>
      <c r="AD144" s="339"/>
      <c r="AE144" s="339"/>
      <c r="AF144" s="339"/>
      <c r="AG144" s="339"/>
      <c r="AH144" s="339"/>
      <c r="AI144" s="339"/>
    </row>
    <row r="161" spans="1:39" s="108" customFormat="1" ht="24.75" customHeight="1">
      <c r="F161" s="109"/>
      <c r="AK161" s="188"/>
      <c r="AL161" s="185"/>
      <c r="AM161" s="203"/>
    </row>
    <row r="162" spans="1:39" s="108" customFormat="1" ht="24.75" customHeight="1">
      <c r="F162" s="109"/>
      <c r="AK162" s="188"/>
      <c r="AL162" s="185"/>
      <c r="AM162" s="203"/>
    </row>
    <row r="163" spans="1:39" s="108" customFormat="1" ht="24.75" customHeight="1">
      <c r="F163" s="109"/>
      <c r="AK163" s="188"/>
      <c r="AL163" s="185"/>
      <c r="AM163" s="203"/>
    </row>
    <row r="164" spans="1:39" s="108" customFormat="1" ht="24.75" customHeight="1">
      <c r="F164" s="109"/>
      <c r="AK164" s="188"/>
      <c r="AL164" s="185"/>
      <c r="AM164" s="203"/>
    </row>
    <row r="168" spans="1:39" s="108" customFormat="1" ht="24.75" customHeight="1">
      <c r="F168" s="109"/>
      <c r="AK168" s="188"/>
      <c r="AL168" s="185"/>
      <c r="AM168" s="203"/>
    </row>
    <row r="171" spans="1:39" s="108" customFormat="1" ht="24.75" customHeight="1">
      <c r="F171" s="109"/>
      <c r="AK171" s="188"/>
      <c r="AL171" s="185"/>
      <c r="AM171" s="203"/>
    </row>
    <row r="172" spans="1:39" s="108" customFormat="1" ht="24.75" customHeight="1">
      <c r="F172" s="109"/>
      <c r="AK172" s="188"/>
      <c r="AL172" s="185"/>
      <c r="AM172" s="203"/>
    </row>
    <row r="173" spans="1:39" s="108" customFormat="1" ht="24.75" customHeight="1">
      <c r="F173" s="109"/>
      <c r="AK173" s="188"/>
      <c r="AL173" s="185"/>
      <c r="AM173" s="203"/>
    </row>
    <row r="174" spans="1:39" s="108" customFormat="1" ht="24.75" customHeight="1">
      <c r="F174" s="109"/>
      <c r="AK174" s="188"/>
      <c r="AL174" s="185"/>
      <c r="AM174" s="203"/>
    </row>
    <row r="175" spans="1:39" ht="24.75" customHeight="1">
      <c r="A175" s="130"/>
    </row>
    <row r="176" spans="1:39" ht="24.75" customHeight="1">
      <c r="A176" s="117"/>
    </row>
    <row r="177" spans="1:37" ht="24.75" customHeight="1">
      <c r="A177" s="35"/>
    </row>
    <row r="178" spans="1:37" ht="24.75" customHeight="1">
      <c r="F178" s="48"/>
      <c r="AK178" s="191"/>
    </row>
    <row r="179" spans="1:37" ht="24.75" customHeight="1">
      <c r="F179" s="48"/>
      <c r="AK179" s="191"/>
    </row>
    <row r="180" spans="1:37" ht="24.75" customHeight="1">
      <c r="F180" s="48"/>
      <c r="AK180" s="191"/>
    </row>
    <row r="181" spans="1:37" ht="24.75" customHeight="1">
      <c r="F181" s="48"/>
      <c r="AK181" s="191"/>
    </row>
    <row r="182" spans="1:37" ht="24.75" customHeight="1">
      <c r="F182" s="48"/>
      <c r="AK182" s="191"/>
    </row>
    <row r="183" spans="1:37" ht="24.75" customHeight="1">
      <c r="F183" s="48"/>
      <c r="AK183" s="191"/>
    </row>
    <row r="184" spans="1:37" ht="24.75" customHeight="1">
      <c r="F184" s="48"/>
      <c r="AK184" s="191"/>
    </row>
    <row r="185" spans="1:37" ht="24.75" customHeight="1">
      <c r="F185" s="48"/>
      <c r="AK185" s="191"/>
    </row>
    <row r="186" spans="1:37" ht="24.75" customHeight="1">
      <c r="F186" s="48"/>
      <c r="AK186" s="191"/>
    </row>
    <row r="187" spans="1:37" ht="24.75" customHeight="1">
      <c r="F187" s="48"/>
      <c r="AK187" s="191"/>
    </row>
    <row r="188" spans="1:37" ht="24.75" customHeight="1">
      <c r="F188" s="48"/>
      <c r="AK188" s="191"/>
    </row>
    <row r="189" spans="1:37" ht="24.75" customHeight="1">
      <c r="F189" s="48"/>
      <c r="AK189" s="191"/>
    </row>
    <row r="190" spans="1:37" ht="24.75" customHeight="1">
      <c r="F190" s="48"/>
      <c r="AK190" s="191"/>
    </row>
    <row r="191" spans="1:37" ht="24.75" customHeight="1">
      <c r="F191" s="48"/>
      <c r="AK191" s="191"/>
    </row>
    <row r="192" spans="1:37" ht="24.75" customHeight="1">
      <c r="F192" s="48"/>
      <c r="AK192" s="191"/>
    </row>
    <row r="193" spans="37:39" s="48" customFormat="1" ht="24.75" customHeight="1">
      <c r="AK193" s="191"/>
      <c r="AL193" s="187"/>
      <c r="AM193" s="162"/>
    </row>
    <row r="194" spans="37:39" s="48" customFormat="1" ht="24.75" customHeight="1">
      <c r="AK194" s="191"/>
      <c r="AL194" s="187"/>
      <c r="AM194" s="162"/>
    </row>
    <row r="195" spans="37:39" s="48" customFormat="1" ht="24.75" customHeight="1">
      <c r="AK195" s="191"/>
      <c r="AL195" s="187"/>
      <c r="AM195" s="162"/>
    </row>
    <row r="196" spans="37:39" s="48" customFormat="1" ht="24.75" customHeight="1">
      <c r="AK196" s="191"/>
      <c r="AL196" s="187"/>
      <c r="AM196" s="162"/>
    </row>
    <row r="197" spans="37:39" s="48" customFormat="1" ht="24.75" customHeight="1">
      <c r="AK197" s="191"/>
      <c r="AL197" s="187"/>
      <c r="AM197" s="162"/>
    </row>
    <row r="198" spans="37:39" s="48" customFormat="1" ht="24.75" customHeight="1">
      <c r="AK198" s="191"/>
      <c r="AL198" s="187"/>
      <c r="AM198" s="162"/>
    </row>
    <row r="199" spans="37:39" s="48" customFormat="1" ht="24.75" customHeight="1">
      <c r="AK199" s="191"/>
      <c r="AL199" s="187"/>
      <c r="AM199" s="162"/>
    </row>
    <row r="200" spans="37:39" s="48" customFormat="1" ht="24.75" customHeight="1">
      <c r="AK200" s="191"/>
      <c r="AL200" s="187"/>
      <c r="AM200" s="162"/>
    </row>
    <row r="201" spans="37:39" s="48" customFormat="1" ht="24.75" customHeight="1">
      <c r="AK201" s="191"/>
      <c r="AL201" s="187"/>
      <c r="AM201" s="162"/>
    </row>
    <row r="202" spans="37:39" s="48" customFormat="1" ht="24.75" customHeight="1">
      <c r="AK202" s="191"/>
      <c r="AL202" s="187"/>
      <c r="AM202" s="162"/>
    </row>
    <row r="203" spans="37:39" s="48" customFormat="1" ht="24.75" customHeight="1">
      <c r="AK203" s="191"/>
      <c r="AL203" s="187"/>
      <c r="AM203" s="162"/>
    </row>
    <row r="204" spans="37:39" s="48" customFormat="1" ht="24.75" customHeight="1">
      <c r="AK204" s="191"/>
      <c r="AL204" s="187"/>
      <c r="AM204" s="162"/>
    </row>
  </sheetData>
  <sheetProtection algorithmName="SHA-512" hashValue="Brx0+QuTwtP1mylKobtoAfs9hMdtk3QAe/cB6L2Vzho+RQH6JaRTKobsZ32etTIGQ0olnVTEB3A3Jxpr0WBLyg==" saltValue="Hx1h25rKlN0Mbtt/+OVLfQ==" spinCount="100000" sheet="1" objects="1" scenarios="1"/>
  <mergeCells count="143">
    <mergeCell ref="C60:L60"/>
    <mergeCell ref="I55:L55"/>
    <mergeCell ref="M55:S55"/>
    <mergeCell ref="M56:S56"/>
    <mergeCell ref="M57:S57"/>
    <mergeCell ref="Z60:AF60"/>
    <mergeCell ref="M69:S69"/>
    <mergeCell ref="Z69:AF69"/>
    <mergeCell ref="I56:L56"/>
    <mergeCell ref="I57:L57"/>
    <mergeCell ref="I58:L58"/>
    <mergeCell ref="M67:S67"/>
    <mergeCell ref="Z67:AF67"/>
    <mergeCell ref="M60:S60"/>
    <mergeCell ref="B61:AI63"/>
    <mergeCell ref="F79:L79"/>
    <mergeCell ref="B80:AI81"/>
    <mergeCell ref="F88:AH88"/>
    <mergeCell ref="J94:K94"/>
    <mergeCell ref="M79:S79"/>
    <mergeCell ref="M87:S87"/>
    <mergeCell ref="F113:P113"/>
    <mergeCell ref="D105:E105"/>
    <mergeCell ref="Z87:AF87"/>
    <mergeCell ref="Z84:AF84"/>
    <mergeCell ref="D113:E113"/>
    <mergeCell ref="F107:P107"/>
    <mergeCell ref="D108:E108"/>
    <mergeCell ref="F108:P108"/>
    <mergeCell ref="D109:E109"/>
    <mergeCell ref="F104:P104"/>
    <mergeCell ref="J96:K96"/>
    <mergeCell ref="J95:K95"/>
    <mergeCell ref="J97:K97"/>
    <mergeCell ref="B88:E91"/>
    <mergeCell ref="T73:Z73"/>
    <mergeCell ref="T74:Z74"/>
    <mergeCell ref="T75:Z75"/>
    <mergeCell ref="Z79:AF79"/>
    <mergeCell ref="M73:S73"/>
    <mergeCell ref="D121:E121"/>
    <mergeCell ref="F121:P121"/>
    <mergeCell ref="M72:S72"/>
    <mergeCell ref="D104:E104"/>
    <mergeCell ref="D119:E119"/>
    <mergeCell ref="F119:P119"/>
    <mergeCell ref="D120:E120"/>
    <mergeCell ref="F120:P120"/>
    <mergeCell ref="T72:Z72"/>
    <mergeCell ref="F72:L72"/>
    <mergeCell ref="M74:S74"/>
    <mergeCell ref="D102:P102"/>
    <mergeCell ref="R102:AD102"/>
    <mergeCell ref="F105:P105"/>
    <mergeCell ref="D106:E106"/>
    <mergeCell ref="F106:P106"/>
    <mergeCell ref="D110:E110"/>
    <mergeCell ref="F110:P110"/>
    <mergeCell ref="D107:E107"/>
    <mergeCell ref="C48:L48"/>
    <mergeCell ref="H45:N45"/>
    <mergeCell ref="H46:N46"/>
    <mergeCell ref="V40:AB40"/>
    <mergeCell ref="C40:G40"/>
    <mergeCell ref="C42:G42"/>
    <mergeCell ref="C43:G43"/>
    <mergeCell ref="B125:AI144"/>
    <mergeCell ref="F77:L77"/>
    <mergeCell ref="M77:S77"/>
    <mergeCell ref="T77:Z77"/>
    <mergeCell ref="F73:L73"/>
    <mergeCell ref="F74:L74"/>
    <mergeCell ref="F75:L75"/>
    <mergeCell ref="M75:S75"/>
    <mergeCell ref="F111:P111"/>
    <mergeCell ref="F112:P112"/>
    <mergeCell ref="D111:E111"/>
    <mergeCell ref="D112:E112"/>
    <mergeCell ref="F89:AH89"/>
    <mergeCell ref="J90:AD90"/>
    <mergeCell ref="J91:AD91"/>
    <mergeCell ref="F109:P109"/>
    <mergeCell ref="M84:S84"/>
    <mergeCell ref="O16:P17"/>
    <mergeCell ref="T16:T17"/>
    <mergeCell ref="U16:V17"/>
    <mergeCell ref="W16:W17"/>
    <mergeCell ref="Q16:Q17"/>
    <mergeCell ref="R16:S17"/>
    <mergeCell ref="B8:K8"/>
    <mergeCell ref="Q40:U40"/>
    <mergeCell ref="B49:AI51"/>
    <mergeCell ref="H40:N40"/>
    <mergeCell ref="Z48:AF48"/>
    <mergeCell ref="V41:AB41"/>
    <mergeCell ref="C46:G46"/>
    <mergeCell ref="Q41:U41"/>
    <mergeCell ref="Q42:U42"/>
    <mergeCell ref="V44:AB44"/>
    <mergeCell ref="V45:AB45"/>
    <mergeCell ref="Q43:U43"/>
    <mergeCell ref="Q44:U44"/>
    <mergeCell ref="Q45:U45"/>
    <mergeCell ref="Q46:U46"/>
    <mergeCell ref="V46:AB46"/>
    <mergeCell ref="V42:AB42"/>
    <mergeCell ref="V43:AB43"/>
    <mergeCell ref="C44:G44"/>
    <mergeCell ref="C45:G45"/>
    <mergeCell ref="M48:S48"/>
    <mergeCell ref="M58:S58"/>
    <mergeCell ref="C41:D41"/>
    <mergeCell ref="U2:Z2"/>
    <mergeCell ref="AA2:AJ2"/>
    <mergeCell ref="J4:S4"/>
    <mergeCell ref="AA4:AJ4"/>
    <mergeCell ref="U4:Z4"/>
    <mergeCell ref="D4:I4"/>
    <mergeCell ref="J22:P22"/>
    <mergeCell ref="H41:N41"/>
    <mergeCell ref="H42:N42"/>
    <mergeCell ref="H43:N43"/>
    <mergeCell ref="H44:N44"/>
    <mergeCell ref="A5:AJ5"/>
    <mergeCell ref="L7:X7"/>
    <mergeCell ref="L8:X8"/>
    <mergeCell ref="B7:K7"/>
    <mergeCell ref="J16:J17"/>
    <mergeCell ref="K16:K17"/>
    <mergeCell ref="L16:M17"/>
    <mergeCell ref="N16:N17"/>
    <mergeCell ref="D122:E122"/>
    <mergeCell ref="F122:P122"/>
    <mergeCell ref="D114:E114"/>
    <mergeCell ref="F114:P114"/>
    <mergeCell ref="D115:E115"/>
    <mergeCell ref="F115:P115"/>
    <mergeCell ref="D116:E116"/>
    <mergeCell ref="F116:P116"/>
    <mergeCell ref="D117:E117"/>
    <mergeCell ref="F117:P117"/>
    <mergeCell ref="D118:E118"/>
    <mergeCell ref="F118:P118"/>
  </mergeCells>
  <phoneticPr fontId="1"/>
  <conditionalFormatting sqref="D104:P104">
    <cfRule type="expression" dxfId="21" priority="19">
      <formula>$AL$104=0</formula>
    </cfRule>
  </conditionalFormatting>
  <conditionalFormatting sqref="D105:P105">
    <cfRule type="expression" dxfId="20" priority="18">
      <formula>$AL$105=0</formula>
    </cfRule>
  </conditionalFormatting>
  <conditionalFormatting sqref="D106:P106">
    <cfRule type="expression" dxfId="19" priority="17">
      <formula>$AL$106=0</formula>
    </cfRule>
  </conditionalFormatting>
  <conditionalFormatting sqref="D107:P107">
    <cfRule type="expression" dxfId="18" priority="16">
      <formula>$AL$107=0</formula>
    </cfRule>
  </conditionalFormatting>
  <conditionalFormatting sqref="D108:P108">
    <cfRule type="expression" dxfId="17" priority="15">
      <formula>$AL$108=0</formula>
    </cfRule>
  </conditionalFormatting>
  <conditionalFormatting sqref="D109:P109">
    <cfRule type="expression" dxfId="16" priority="14">
      <formula>$AL$109=0</formula>
    </cfRule>
  </conditionalFormatting>
  <conditionalFormatting sqref="D110:P110">
    <cfRule type="expression" dxfId="15" priority="13">
      <formula>$AL$110=0</formula>
    </cfRule>
  </conditionalFormatting>
  <conditionalFormatting sqref="D111:P111">
    <cfRule type="expression" dxfId="14" priority="12">
      <formula>$AL$111=0</formula>
    </cfRule>
  </conditionalFormatting>
  <conditionalFormatting sqref="D112:P112">
    <cfRule type="expression" dxfId="13" priority="11">
      <formula>$AL$112=0</formula>
    </cfRule>
  </conditionalFormatting>
  <conditionalFormatting sqref="D113:P113">
    <cfRule type="expression" dxfId="12" priority="10">
      <formula>$AL$113=0</formula>
    </cfRule>
  </conditionalFormatting>
  <conditionalFormatting sqref="D114:P114">
    <cfRule type="expression" dxfId="11" priority="9">
      <formula>$AL$114=0</formula>
    </cfRule>
  </conditionalFormatting>
  <conditionalFormatting sqref="D115:P115">
    <cfRule type="expression" dxfId="10" priority="8">
      <formula>$AL$115=0</formula>
    </cfRule>
  </conditionalFormatting>
  <conditionalFormatting sqref="D116:P116">
    <cfRule type="expression" dxfId="9" priority="7">
      <formula>$AL$116=0</formula>
    </cfRule>
  </conditionalFormatting>
  <conditionalFormatting sqref="D117:P117">
    <cfRule type="expression" dxfId="8" priority="6">
      <formula>$AL$117=0</formula>
    </cfRule>
  </conditionalFormatting>
  <conditionalFormatting sqref="D118:P118">
    <cfRule type="expression" dxfId="7" priority="5">
      <formula>$AL$118=0</formula>
    </cfRule>
  </conditionalFormatting>
  <conditionalFormatting sqref="D119:P119">
    <cfRule type="expression" dxfId="6" priority="4">
      <formula>$AL$119=0</formula>
    </cfRule>
  </conditionalFormatting>
  <conditionalFormatting sqref="D120:P120">
    <cfRule type="expression" dxfId="5" priority="3">
      <formula>$AL$120=0</formula>
    </cfRule>
  </conditionalFormatting>
  <conditionalFormatting sqref="D121:P121">
    <cfRule type="expression" dxfId="4" priority="2">
      <formula>$AL$121=0</formula>
    </cfRule>
  </conditionalFormatting>
  <conditionalFormatting sqref="D122:P122">
    <cfRule type="expression" dxfId="3" priority="1">
      <formula>$AL$122=0</formula>
    </cfRule>
  </conditionalFormatting>
  <dataValidations count="1">
    <dataValidation type="list" allowBlank="1" showInputMessage="1" showErrorMessage="1" sqref="C41:D41" xr:uid="{BD13AD7E-F627-4D50-9192-6196CC3C4BD4}">
      <formula1>"2023,2024,2025"</formula1>
    </dataValidation>
  </dataValidations>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3" manualBreakCount="3">
    <brk id="38" max="35" man="1"/>
    <brk id="82" max="35" man="1"/>
    <brk id="123"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5</xdr:col>
                    <xdr:colOff>28575</xdr:colOff>
                    <xdr:row>16</xdr:row>
                    <xdr:rowOff>38100</xdr:rowOff>
                  </from>
                  <to>
                    <xdr:col>5</xdr:col>
                    <xdr:colOff>266700</xdr:colOff>
                    <xdr:row>16</xdr:row>
                    <xdr:rowOff>295275</xdr:rowOff>
                  </to>
                </anchor>
              </controlPr>
            </control>
          </mc:Choice>
        </mc:AlternateContent>
        <mc:AlternateContent xmlns:mc="http://schemas.openxmlformats.org/markup-compatibility/2006">
          <mc:Choice Requires="x14">
            <control shapeId="10243" r:id="rId6" name="Option Button 3">
              <controlPr defaultSize="0" autoFill="0" autoLine="0" autoPict="0">
                <anchor moveWithCells="1">
                  <from>
                    <xdr:col>10</xdr:col>
                    <xdr:colOff>57150</xdr:colOff>
                    <xdr:row>15</xdr:row>
                    <xdr:rowOff>180975</xdr:rowOff>
                  </from>
                  <to>
                    <xdr:col>11</xdr:col>
                    <xdr:colOff>123825</xdr:colOff>
                    <xdr:row>16</xdr:row>
                    <xdr:rowOff>114300</xdr:rowOff>
                  </to>
                </anchor>
              </controlPr>
            </control>
          </mc:Choice>
        </mc:AlternateContent>
        <mc:AlternateContent xmlns:mc="http://schemas.openxmlformats.org/markup-compatibility/2006">
          <mc:Choice Requires="x14">
            <control shapeId="10244" r:id="rId7" name="Option Button 4">
              <controlPr defaultSize="0" autoFill="0" autoLine="0" autoPict="0">
                <anchor moveWithCells="1">
                  <from>
                    <xdr:col>13</xdr:col>
                    <xdr:colOff>57150</xdr:colOff>
                    <xdr:row>15</xdr:row>
                    <xdr:rowOff>180975</xdr:rowOff>
                  </from>
                  <to>
                    <xdr:col>14</xdr:col>
                    <xdr:colOff>123825</xdr:colOff>
                    <xdr:row>16</xdr:row>
                    <xdr:rowOff>114300</xdr:rowOff>
                  </to>
                </anchor>
              </controlPr>
            </control>
          </mc:Choice>
        </mc:AlternateContent>
        <mc:AlternateContent xmlns:mc="http://schemas.openxmlformats.org/markup-compatibility/2006">
          <mc:Choice Requires="x14">
            <control shapeId="10245" r:id="rId8" name="Option Button 5">
              <controlPr defaultSize="0" autoFill="0" autoLine="0" autoPict="0">
                <anchor moveWithCells="1">
                  <from>
                    <xdr:col>16</xdr:col>
                    <xdr:colOff>57150</xdr:colOff>
                    <xdr:row>15</xdr:row>
                    <xdr:rowOff>180975</xdr:rowOff>
                  </from>
                  <to>
                    <xdr:col>17</xdr:col>
                    <xdr:colOff>123825</xdr:colOff>
                    <xdr:row>16</xdr:row>
                    <xdr:rowOff>114300</xdr:rowOff>
                  </to>
                </anchor>
              </controlPr>
            </control>
          </mc:Choice>
        </mc:AlternateContent>
        <mc:AlternateContent xmlns:mc="http://schemas.openxmlformats.org/markup-compatibility/2006">
          <mc:Choice Requires="x14">
            <control shapeId="10246" r:id="rId9" name="Option Button 6">
              <controlPr defaultSize="0" autoFill="0" autoLine="0" autoPict="0">
                <anchor moveWithCells="1">
                  <from>
                    <xdr:col>19</xdr:col>
                    <xdr:colOff>57150</xdr:colOff>
                    <xdr:row>15</xdr:row>
                    <xdr:rowOff>180975</xdr:rowOff>
                  </from>
                  <to>
                    <xdr:col>20</xdr:col>
                    <xdr:colOff>123825</xdr:colOff>
                    <xdr:row>16</xdr:row>
                    <xdr:rowOff>114300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32</xdr:col>
                    <xdr:colOff>28575</xdr:colOff>
                    <xdr:row>23</xdr:row>
                    <xdr:rowOff>38100</xdr:rowOff>
                  </from>
                  <to>
                    <xdr:col>32</xdr:col>
                    <xdr:colOff>266700</xdr:colOff>
                    <xdr:row>24</xdr:row>
                    <xdr:rowOff>0</xdr:rowOff>
                  </to>
                </anchor>
              </controlPr>
            </control>
          </mc:Choice>
        </mc:AlternateContent>
        <mc:AlternateContent xmlns:mc="http://schemas.openxmlformats.org/markup-compatibility/2006">
          <mc:Choice Requires="x14">
            <control shapeId="10248" r:id="rId11" name="Check Box 17">
              <controlPr defaultSize="0" autoFill="0" autoLine="0" autoPict="0">
                <anchor moveWithCells="1">
                  <from>
                    <xdr:col>32</xdr:col>
                    <xdr:colOff>28575</xdr:colOff>
                    <xdr:row>25</xdr:row>
                    <xdr:rowOff>38100</xdr:rowOff>
                  </from>
                  <to>
                    <xdr:col>32</xdr:col>
                    <xdr:colOff>266700</xdr:colOff>
                    <xdr:row>25</xdr:row>
                    <xdr:rowOff>295275</xdr:rowOff>
                  </to>
                </anchor>
              </controlPr>
            </control>
          </mc:Choice>
        </mc:AlternateContent>
        <mc:AlternateContent xmlns:mc="http://schemas.openxmlformats.org/markup-compatibility/2006">
          <mc:Choice Requires="x14">
            <control shapeId="10249" r:id="rId12" name="Check Box 18">
              <controlPr defaultSize="0" autoFill="0" autoLine="0" autoPict="0">
                <anchor moveWithCells="1">
                  <from>
                    <xdr:col>5</xdr:col>
                    <xdr:colOff>28575</xdr:colOff>
                    <xdr:row>11</xdr:row>
                    <xdr:rowOff>38100</xdr:rowOff>
                  </from>
                  <to>
                    <xdr:col>5</xdr:col>
                    <xdr:colOff>266700</xdr:colOff>
                    <xdr:row>11</xdr:row>
                    <xdr:rowOff>295275</xdr:rowOff>
                  </to>
                </anchor>
              </controlPr>
            </control>
          </mc:Choice>
        </mc:AlternateContent>
        <mc:AlternateContent xmlns:mc="http://schemas.openxmlformats.org/markup-compatibility/2006">
          <mc:Choice Requires="x14">
            <control shapeId="10250" r:id="rId13" name="Option Button 49">
              <controlPr defaultSize="0" autoFill="0" autoLine="0" autoPict="0">
                <anchor moveWithCells="1">
                  <from>
                    <xdr:col>3</xdr:col>
                    <xdr:colOff>161925</xdr:colOff>
                    <xdr:row>103</xdr:row>
                    <xdr:rowOff>47625</xdr:rowOff>
                  </from>
                  <to>
                    <xdr:col>4</xdr:col>
                    <xdr:colOff>171450</xdr:colOff>
                    <xdr:row>103</xdr:row>
                    <xdr:rowOff>295275</xdr:rowOff>
                  </to>
                </anchor>
              </controlPr>
            </control>
          </mc:Choice>
        </mc:AlternateContent>
        <mc:AlternateContent xmlns:mc="http://schemas.openxmlformats.org/markup-compatibility/2006">
          <mc:Choice Requires="x14">
            <control shapeId="10251" r:id="rId14" name="Option Button 50">
              <controlPr defaultSize="0" autoFill="0" autoLine="0" autoPict="0">
                <anchor moveWithCells="1">
                  <from>
                    <xdr:col>3</xdr:col>
                    <xdr:colOff>161925</xdr:colOff>
                    <xdr:row>104</xdr:row>
                    <xdr:rowOff>47625</xdr:rowOff>
                  </from>
                  <to>
                    <xdr:col>4</xdr:col>
                    <xdr:colOff>171450</xdr:colOff>
                    <xdr:row>104</xdr:row>
                    <xdr:rowOff>295275</xdr:rowOff>
                  </to>
                </anchor>
              </controlPr>
            </control>
          </mc:Choice>
        </mc:AlternateContent>
        <mc:AlternateContent xmlns:mc="http://schemas.openxmlformats.org/markup-compatibility/2006">
          <mc:Choice Requires="x14">
            <control shapeId="10252" r:id="rId15" name="Option Button 51">
              <controlPr defaultSize="0" autoFill="0" autoLine="0" autoPict="0">
                <anchor moveWithCells="1">
                  <from>
                    <xdr:col>3</xdr:col>
                    <xdr:colOff>161925</xdr:colOff>
                    <xdr:row>105</xdr:row>
                    <xdr:rowOff>47625</xdr:rowOff>
                  </from>
                  <to>
                    <xdr:col>4</xdr:col>
                    <xdr:colOff>171450</xdr:colOff>
                    <xdr:row>105</xdr:row>
                    <xdr:rowOff>295275</xdr:rowOff>
                  </to>
                </anchor>
              </controlPr>
            </control>
          </mc:Choice>
        </mc:AlternateContent>
        <mc:AlternateContent xmlns:mc="http://schemas.openxmlformats.org/markup-compatibility/2006">
          <mc:Choice Requires="x14">
            <control shapeId="10253" r:id="rId16" name="Option Button 52">
              <controlPr defaultSize="0" autoFill="0" autoLine="0" autoPict="0">
                <anchor moveWithCells="1">
                  <from>
                    <xdr:col>3</xdr:col>
                    <xdr:colOff>161925</xdr:colOff>
                    <xdr:row>106</xdr:row>
                    <xdr:rowOff>47625</xdr:rowOff>
                  </from>
                  <to>
                    <xdr:col>4</xdr:col>
                    <xdr:colOff>171450</xdr:colOff>
                    <xdr:row>106</xdr:row>
                    <xdr:rowOff>295275</xdr:rowOff>
                  </to>
                </anchor>
              </controlPr>
            </control>
          </mc:Choice>
        </mc:AlternateContent>
        <mc:AlternateContent xmlns:mc="http://schemas.openxmlformats.org/markup-compatibility/2006">
          <mc:Choice Requires="x14">
            <control shapeId="10254" r:id="rId17" name="Option Button 53">
              <controlPr defaultSize="0" autoFill="0" autoLine="0" autoPict="0">
                <anchor moveWithCells="1">
                  <from>
                    <xdr:col>3</xdr:col>
                    <xdr:colOff>161925</xdr:colOff>
                    <xdr:row>107</xdr:row>
                    <xdr:rowOff>47625</xdr:rowOff>
                  </from>
                  <to>
                    <xdr:col>4</xdr:col>
                    <xdr:colOff>171450</xdr:colOff>
                    <xdr:row>107</xdr:row>
                    <xdr:rowOff>295275</xdr:rowOff>
                  </to>
                </anchor>
              </controlPr>
            </control>
          </mc:Choice>
        </mc:AlternateContent>
        <mc:AlternateContent xmlns:mc="http://schemas.openxmlformats.org/markup-compatibility/2006">
          <mc:Choice Requires="x14">
            <control shapeId="10255" r:id="rId18" name="Option Button 54">
              <controlPr defaultSize="0" autoFill="0" autoLine="0" autoPict="0">
                <anchor moveWithCells="1">
                  <from>
                    <xdr:col>3</xdr:col>
                    <xdr:colOff>161925</xdr:colOff>
                    <xdr:row>108</xdr:row>
                    <xdr:rowOff>47625</xdr:rowOff>
                  </from>
                  <to>
                    <xdr:col>4</xdr:col>
                    <xdr:colOff>171450</xdr:colOff>
                    <xdr:row>108</xdr:row>
                    <xdr:rowOff>295275</xdr:rowOff>
                  </to>
                </anchor>
              </controlPr>
            </control>
          </mc:Choice>
        </mc:AlternateContent>
        <mc:AlternateContent xmlns:mc="http://schemas.openxmlformats.org/markup-compatibility/2006">
          <mc:Choice Requires="x14">
            <control shapeId="10256" r:id="rId19" name="Option Button 55">
              <controlPr defaultSize="0" autoFill="0" autoLine="0" autoPict="0">
                <anchor moveWithCells="1">
                  <from>
                    <xdr:col>3</xdr:col>
                    <xdr:colOff>161925</xdr:colOff>
                    <xdr:row>109</xdr:row>
                    <xdr:rowOff>47625</xdr:rowOff>
                  </from>
                  <to>
                    <xdr:col>4</xdr:col>
                    <xdr:colOff>171450</xdr:colOff>
                    <xdr:row>109</xdr:row>
                    <xdr:rowOff>295275</xdr:rowOff>
                  </to>
                </anchor>
              </controlPr>
            </control>
          </mc:Choice>
        </mc:AlternateContent>
        <mc:AlternateContent xmlns:mc="http://schemas.openxmlformats.org/markup-compatibility/2006">
          <mc:Choice Requires="x14">
            <control shapeId="10257" r:id="rId20" name="Option Button 56">
              <controlPr defaultSize="0" autoFill="0" autoLine="0" autoPict="0">
                <anchor moveWithCells="1">
                  <from>
                    <xdr:col>3</xdr:col>
                    <xdr:colOff>161925</xdr:colOff>
                    <xdr:row>110</xdr:row>
                    <xdr:rowOff>47625</xdr:rowOff>
                  </from>
                  <to>
                    <xdr:col>4</xdr:col>
                    <xdr:colOff>171450</xdr:colOff>
                    <xdr:row>110</xdr:row>
                    <xdr:rowOff>295275</xdr:rowOff>
                  </to>
                </anchor>
              </controlPr>
            </control>
          </mc:Choice>
        </mc:AlternateContent>
        <mc:AlternateContent xmlns:mc="http://schemas.openxmlformats.org/markup-compatibility/2006">
          <mc:Choice Requires="x14">
            <control shapeId="10258" r:id="rId21" name="Option Button 57">
              <controlPr defaultSize="0" autoFill="0" autoLine="0" autoPict="0">
                <anchor moveWithCells="1">
                  <from>
                    <xdr:col>3</xdr:col>
                    <xdr:colOff>161925</xdr:colOff>
                    <xdr:row>111</xdr:row>
                    <xdr:rowOff>47625</xdr:rowOff>
                  </from>
                  <to>
                    <xdr:col>4</xdr:col>
                    <xdr:colOff>171450</xdr:colOff>
                    <xdr:row>111</xdr:row>
                    <xdr:rowOff>295275</xdr:rowOff>
                  </to>
                </anchor>
              </controlPr>
            </control>
          </mc:Choice>
        </mc:AlternateContent>
        <mc:AlternateContent xmlns:mc="http://schemas.openxmlformats.org/markup-compatibility/2006">
          <mc:Choice Requires="x14">
            <control shapeId="10259" r:id="rId22" name="Option Button 58">
              <controlPr defaultSize="0" autoFill="0" autoLine="0" autoPict="0">
                <anchor moveWithCells="1">
                  <from>
                    <xdr:col>3</xdr:col>
                    <xdr:colOff>161925</xdr:colOff>
                    <xdr:row>112</xdr:row>
                    <xdr:rowOff>47625</xdr:rowOff>
                  </from>
                  <to>
                    <xdr:col>4</xdr:col>
                    <xdr:colOff>171450</xdr:colOff>
                    <xdr:row>112</xdr:row>
                    <xdr:rowOff>295275</xdr:rowOff>
                  </to>
                </anchor>
              </controlPr>
            </control>
          </mc:Choice>
        </mc:AlternateContent>
        <mc:AlternateContent xmlns:mc="http://schemas.openxmlformats.org/markup-compatibility/2006">
          <mc:Choice Requires="x14">
            <control shapeId="10260" r:id="rId23" name="Option Button 59">
              <controlPr defaultSize="0" autoFill="0" autoLine="0" autoPict="0">
                <anchor moveWithCells="1">
                  <from>
                    <xdr:col>3</xdr:col>
                    <xdr:colOff>161925</xdr:colOff>
                    <xdr:row>113</xdr:row>
                    <xdr:rowOff>47625</xdr:rowOff>
                  </from>
                  <to>
                    <xdr:col>4</xdr:col>
                    <xdr:colOff>171450</xdr:colOff>
                    <xdr:row>113</xdr:row>
                    <xdr:rowOff>295275</xdr:rowOff>
                  </to>
                </anchor>
              </controlPr>
            </control>
          </mc:Choice>
        </mc:AlternateContent>
        <mc:AlternateContent xmlns:mc="http://schemas.openxmlformats.org/markup-compatibility/2006">
          <mc:Choice Requires="x14">
            <control shapeId="10261" r:id="rId24" name="Option Button 60">
              <controlPr defaultSize="0" autoFill="0" autoLine="0" autoPict="0">
                <anchor moveWithCells="1">
                  <from>
                    <xdr:col>3</xdr:col>
                    <xdr:colOff>161925</xdr:colOff>
                    <xdr:row>114</xdr:row>
                    <xdr:rowOff>47625</xdr:rowOff>
                  </from>
                  <to>
                    <xdr:col>4</xdr:col>
                    <xdr:colOff>171450</xdr:colOff>
                    <xdr:row>114</xdr:row>
                    <xdr:rowOff>295275</xdr:rowOff>
                  </to>
                </anchor>
              </controlPr>
            </control>
          </mc:Choice>
        </mc:AlternateContent>
        <mc:AlternateContent xmlns:mc="http://schemas.openxmlformats.org/markup-compatibility/2006">
          <mc:Choice Requires="x14">
            <control shapeId="10262" r:id="rId25" name="Option Button 61">
              <controlPr defaultSize="0" autoFill="0" autoLine="0" autoPict="0">
                <anchor moveWithCells="1">
                  <from>
                    <xdr:col>3</xdr:col>
                    <xdr:colOff>161925</xdr:colOff>
                    <xdr:row>115</xdr:row>
                    <xdr:rowOff>47625</xdr:rowOff>
                  </from>
                  <to>
                    <xdr:col>4</xdr:col>
                    <xdr:colOff>171450</xdr:colOff>
                    <xdr:row>115</xdr:row>
                    <xdr:rowOff>295275</xdr:rowOff>
                  </to>
                </anchor>
              </controlPr>
            </control>
          </mc:Choice>
        </mc:AlternateContent>
        <mc:AlternateContent xmlns:mc="http://schemas.openxmlformats.org/markup-compatibility/2006">
          <mc:Choice Requires="x14">
            <control shapeId="10263" r:id="rId26" name="Option Button 62">
              <controlPr defaultSize="0" autoFill="0" autoLine="0" autoPict="0">
                <anchor moveWithCells="1">
                  <from>
                    <xdr:col>3</xdr:col>
                    <xdr:colOff>161925</xdr:colOff>
                    <xdr:row>116</xdr:row>
                    <xdr:rowOff>47625</xdr:rowOff>
                  </from>
                  <to>
                    <xdr:col>4</xdr:col>
                    <xdr:colOff>171450</xdr:colOff>
                    <xdr:row>116</xdr:row>
                    <xdr:rowOff>295275</xdr:rowOff>
                  </to>
                </anchor>
              </controlPr>
            </control>
          </mc:Choice>
        </mc:AlternateContent>
        <mc:AlternateContent xmlns:mc="http://schemas.openxmlformats.org/markup-compatibility/2006">
          <mc:Choice Requires="x14">
            <control shapeId="10264" r:id="rId27" name="Option Button 63">
              <controlPr defaultSize="0" autoFill="0" autoLine="0" autoPict="0">
                <anchor moveWithCells="1">
                  <from>
                    <xdr:col>3</xdr:col>
                    <xdr:colOff>161925</xdr:colOff>
                    <xdr:row>117</xdr:row>
                    <xdr:rowOff>47625</xdr:rowOff>
                  </from>
                  <to>
                    <xdr:col>4</xdr:col>
                    <xdr:colOff>171450</xdr:colOff>
                    <xdr:row>117</xdr:row>
                    <xdr:rowOff>295275</xdr:rowOff>
                  </to>
                </anchor>
              </controlPr>
            </control>
          </mc:Choice>
        </mc:AlternateContent>
        <mc:AlternateContent xmlns:mc="http://schemas.openxmlformats.org/markup-compatibility/2006">
          <mc:Choice Requires="x14">
            <control shapeId="10265" r:id="rId28" name="Option Button 64">
              <controlPr defaultSize="0" autoFill="0" autoLine="0" autoPict="0">
                <anchor moveWithCells="1">
                  <from>
                    <xdr:col>3</xdr:col>
                    <xdr:colOff>161925</xdr:colOff>
                    <xdr:row>118</xdr:row>
                    <xdr:rowOff>47625</xdr:rowOff>
                  </from>
                  <to>
                    <xdr:col>4</xdr:col>
                    <xdr:colOff>171450</xdr:colOff>
                    <xdr:row>118</xdr:row>
                    <xdr:rowOff>295275</xdr:rowOff>
                  </to>
                </anchor>
              </controlPr>
            </control>
          </mc:Choice>
        </mc:AlternateContent>
        <mc:AlternateContent xmlns:mc="http://schemas.openxmlformats.org/markup-compatibility/2006">
          <mc:Choice Requires="x14">
            <control shapeId="10266" r:id="rId29" name="Option Button 65">
              <controlPr defaultSize="0" autoFill="0" autoLine="0" autoPict="0">
                <anchor moveWithCells="1">
                  <from>
                    <xdr:col>3</xdr:col>
                    <xdr:colOff>161925</xdr:colOff>
                    <xdr:row>119</xdr:row>
                    <xdr:rowOff>47625</xdr:rowOff>
                  </from>
                  <to>
                    <xdr:col>4</xdr:col>
                    <xdr:colOff>171450</xdr:colOff>
                    <xdr:row>119</xdr:row>
                    <xdr:rowOff>295275</xdr:rowOff>
                  </to>
                </anchor>
              </controlPr>
            </control>
          </mc:Choice>
        </mc:AlternateContent>
        <mc:AlternateContent xmlns:mc="http://schemas.openxmlformats.org/markup-compatibility/2006">
          <mc:Choice Requires="x14">
            <control shapeId="10267" r:id="rId30" name="Option Button 66">
              <controlPr defaultSize="0" autoFill="0" autoLine="0" autoPict="0">
                <anchor moveWithCells="1">
                  <from>
                    <xdr:col>3</xdr:col>
                    <xdr:colOff>161925</xdr:colOff>
                    <xdr:row>120</xdr:row>
                    <xdr:rowOff>47625</xdr:rowOff>
                  </from>
                  <to>
                    <xdr:col>4</xdr:col>
                    <xdr:colOff>171450</xdr:colOff>
                    <xdr:row>120</xdr:row>
                    <xdr:rowOff>295275</xdr:rowOff>
                  </to>
                </anchor>
              </controlPr>
            </control>
          </mc:Choice>
        </mc:AlternateContent>
        <mc:AlternateContent xmlns:mc="http://schemas.openxmlformats.org/markup-compatibility/2006">
          <mc:Choice Requires="x14">
            <control shapeId="10268" r:id="rId31" name="Option Button 67">
              <controlPr defaultSize="0" autoFill="0" autoLine="0" autoPict="0">
                <anchor moveWithCells="1">
                  <from>
                    <xdr:col>3</xdr:col>
                    <xdr:colOff>161925</xdr:colOff>
                    <xdr:row>121</xdr:row>
                    <xdr:rowOff>47625</xdr:rowOff>
                  </from>
                  <to>
                    <xdr:col>4</xdr:col>
                    <xdr:colOff>171450</xdr:colOff>
                    <xdr:row>121</xdr:row>
                    <xdr:rowOff>295275</xdr:rowOff>
                  </to>
                </anchor>
              </controlPr>
            </control>
          </mc:Choice>
        </mc:AlternateContent>
        <mc:AlternateContent xmlns:mc="http://schemas.openxmlformats.org/markup-compatibility/2006">
          <mc:Choice Requires="x14">
            <control shapeId="10269" r:id="rId32" name="Group Box 68">
              <controlPr defaultSize="0" autoFill="0" autoPict="0">
                <anchor moveWithCells="1">
                  <from>
                    <xdr:col>3</xdr:col>
                    <xdr:colOff>0</xdr:colOff>
                    <xdr:row>102</xdr:row>
                    <xdr:rowOff>314325</xdr:rowOff>
                  </from>
                  <to>
                    <xdr:col>5</xdr:col>
                    <xdr:colOff>0</xdr:colOff>
                    <xdr:row>122</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7844C-FD9A-45C0-B027-B2B601EF4582}">
  <sheetPr>
    <tabColor theme="7" tint="0.39997558519241921"/>
    <pageSetUpPr fitToPage="1"/>
  </sheetPr>
  <dimension ref="A1:BR175"/>
  <sheetViews>
    <sheetView showGridLines="0" tabSelected="1" view="pageBreakPreview" topLeftCell="A90" zoomScaleNormal="100" zoomScaleSheetLayoutView="100" workbookViewId="0">
      <selection activeCell="AV82" sqref="AV82"/>
    </sheetView>
  </sheetViews>
  <sheetFormatPr defaultColWidth="8.75" defaultRowHeight="13.5" outlineLevelRow="1" outlineLevelCol="1"/>
  <cols>
    <col min="1" max="33" width="2.75" style="3" customWidth="1"/>
    <col min="34" max="34" width="5.5" style="194" hidden="1" customWidth="1" outlineLevel="1"/>
    <col min="35" max="35" width="2.75" style="204" customWidth="1" collapsed="1"/>
    <col min="36" max="36" width="2.75" style="194" customWidth="1"/>
    <col min="37" max="42" width="2.75" style="3" customWidth="1"/>
    <col min="43" max="16384" width="8.75" style="3"/>
  </cols>
  <sheetData>
    <row r="1" spans="1:36" ht="16.149999999999999" customHeight="1">
      <c r="A1" s="49" t="s">
        <v>281</v>
      </c>
      <c r="B1" s="49"/>
      <c r="C1" s="49"/>
      <c r="D1" s="49"/>
      <c r="E1" s="49"/>
      <c r="F1" s="49"/>
      <c r="G1" s="49"/>
      <c r="H1" s="49"/>
      <c r="I1" s="49"/>
      <c r="J1" s="49"/>
      <c r="K1" s="49"/>
      <c r="L1" s="49"/>
      <c r="M1" s="49"/>
      <c r="N1" s="49"/>
      <c r="O1" s="49"/>
      <c r="P1" s="49"/>
      <c r="Q1" s="49"/>
      <c r="R1" s="49"/>
      <c r="S1" s="49"/>
      <c r="T1" s="49"/>
      <c r="W1" s="49"/>
      <c r="X1" s="49"/>
      <c r="Y1" s="49"/>
      <c r="Z1" s="49"/>
      <c r="AA1" s="49"/>
      <c r="AB1" s="49"/>
      <c r="AC1" s="49"/>
      <c r="AD1" s="49"/>
      <c r="AE1" s="49"/>
      <c r="AF1" s="49"/>
      <c r="AG1" s="49"/>
    </row>
    <row r="2" spans="1:36" ht="16.149999999999999" customHeight="1">
      <c r="A2" s="222" t="s">
        <v>43</v>
      </c>
      <c r="B2" s="222"/>
      <c r="C2" s="222"/>
      <c r="D2" s="399" t="s">
        <v>666</v>
      </c>
      <c r="E2" s="399"/>
      <c r="F2" s="399"/>
      <c r="G2" s="399"/>
      <c r="H2" s="399"/>
      <c r="I2" s="399"/>
      <c r="J2" s="399"/>
      <c r="K2" s="399"/>
      <c r="L2" s="399"/>
      <c r="M2" s="399"/>
      <c r="N2" s="399"/>
      <c r="O2" s="399"/>
      <c r="P2" s="399"/>
      <c r="Q2" s="399"/>
      <c r="R2" s="399"/>
      <c r="S2" s="399"/>
      <c r="T2" s="399"/>
      <c r="U2" s="399"/>
      <c r="V2" s="400">
        <v>7</v>
      </c>
      <c r="W2" s="400"/>
      <c r="X2" s="222" t="s">
        <v>667</v>
      </c>
      <c r="Y2" s="222"/>
      <c r="Z2" s="222"/>
      <c r="AA2" s="222"/>
      <c r="AB2" s="222"/>
      <c r="AC2" s="222"/>
      <c r="AD2" s="222"/>
      <c r="AE2" s="222"/>
      <c r="AF2" s="222"/>
      <c r="AG2" s="222"/>
      <c r="AH2" s="205"/>
      <c r="AI2" s="206"/>
    </row>
    <row r="3" spans="1:36" ht="14.25" customHeight="1">
      <c r="A3" s="49"/>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row>
    <row r="4" spans="1:36" ht="16.350000000000001" customHeight="1">
      <c r="A4" s="49"/>
      <c r="B4" s="49"/>
      <c r="C4" s="49"/>
      <c r="D4" s="49"/>
      <c r="E4" s="49"/>
      <c r="F4" s="49"/>
      <c r="G4" s="49"/>
      <c r="H4" s="49"/>
      <c r="I4" s="49"/>
      <c r="J4" s="421" t="s">
        <v>189</v>
      </c>
      <c r="K4" s="421"/>
      <c r="L4" s="421"/>
      <c r="M4" s="421"/>
      <c r="N4" s="421"/>
      <c r="O4" s="421"/>
      <c r="P4" s="421"/>
      <c r="Q4" s="421"/>
      <c r="R4" s="421"/>
      <c r="S4" s="421"/>
      <c r="T4" s="421"/>
      <c r="U4" s="422"/>
      <c r="V4" s="401" t="str">
        <f>IF(訪問看護ステーションコード="","",訪問看護ステーションコード)</f>
        <v>0123456</v>
      </c>
      <c r="W4" s="401"/>
      <c r="X4" s="401"/>
      <c r="Y4" s="401"/>
      <c r="Z4" s="401"/>
      <c r="AA4" s="401"/>
      <c r="AB4" s="401"/>
      <c r="AC4" s="401"/>
      <c r="AD4" s="401"/>
      <c r="AE4" s="401"/>
      <c r="AF4" s="401"/>
      <c r="AG4" s="402"/>
      <c r="AH4" s="207"/>
      <c r="AI4" s="208"/>
    </row>
    <row r="5" spans="1:36" ht="16.149999999999999" customHeight="1">
      <c r="A5" s="49"/>
      <c r="B5" s="49"/>
      <c r="C5" s="49"/>
      <c r="D5" s="49"/>
      <c r="E5" s="49"/>
      <c r="F5" s="49"/>
      <c r="G5" s="49"/>
      <c r="H5" s="49"/>
      <c r="I5" s="49"/>
      <c r="J5" s="423" t="s">
        <v>187</v>
      </c>
      <c r="K5" s="423"/>
      <c r="L5" s="423"/>
      <c r="M5" s="423"/>
      <c r="N5" s="423"/>
      <c r="O5" s="423"/>
      <c r="P5" s="423"/>
      <c r="Q5" s="423"/>
      <c r="R5" s="423"/>
      <c r="S5" s="423"/>
      <c r="T5" s="423"/>
      <c r="U5" s="424"/>
      <c r="V5" s="403" t="str">
        <f>IF(訪問看護ステーション名="","",訪問看護ステーション名)</f>
        <v>▲▲訪問看護ステーション</v>
      </c>
      <c r="W5" s="403"/>
      <c r="X5" s="403"/>
      <c r="Y5" s="403"/>
      <c r="Z5" s="403"/>
      <c r="AA5" s="403"/>
      <c r="AB5" s="403"/>
      <c r="AC5" s="403"/>
      <c r="AD5" s="403"/>
      <c r="AE5" s="403"/>
      <c r="AF5" s="403"/>
      <c r="AG5" s="404"/>
      <c r="AH5" s="209"/>
      <c r="AI5" s="210"/>
    </row>
    <row r="6" spans="1:36" ht="15.75" customHeight="1">
      <c r="A6" s="49"/>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row>
    <row r="7" spans="1:36" ht="16.149999999999999" customHeight="1">
      <c r="A7" s="1" t="s">
        <v>30</v>
      </c>
      <c r="B7" s="49"/>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row>
    <row r="8" spans="1:36" ht="16.149999999999999" customHeight="1">
      <c r="A8" s="332" t="s">
        <v>31</v>
      </c>
      <c r="B8" s="49"/>
      <c r="C8" s="49"/>
      <c r="D8" s="49"/>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row>
    <row r="9" spans="1:36" ht="16.149999999999999" customHeight="1">
      <c r="A9" s="1"/>
      <c r="B9" s="397"/>
      <c r="C9" s="397"/>
      <c r="D9" s="427" t="s">
        <v>32</v>
      </c>
      <c r="E9" s="427"/>
      <c r="F9" s="427"/>
      <c r="G9" s="427"/>
      <c r="H9" s="427"/>
      <c r="I9" s="427"/>
      <c r="J9" s="427"/>
      <c r="K9" s="427"/>
      <c r="L9" s="427"/>
      <c r="M9" s="427"/>
      <c r="N9" s="427"/>
      <c r="O9" s="427"/>
      <c r="P9" s="427"/>
      <c r="Q9" s="427"/>
      <c r="R9" s="427"/>
      <c r="S9" s="427"/>
      <c r="T9" s="427"/>
      <c r="U9" s="427"/>
      <c r="V9" s="427"/>
      <c r="W9" s="427"/>
      <c r="X9" s="427"/>
      <c r="Y9" s="427"/>
      <c r="Z9" s="427"/>
      <c r="AA9" s="49"/>
      <c r="AB9" s="49"/>
      <c r="AC9" s="49"/>
      <c r="AD9" s="49"/>
      <c r="AE9" s="49"/>
      <c r="AF9" s="49"/>
      <c r="AG9" s="49"/>
      <c r="AJ9" s="194">
        <v>1</v>
      </c>
    </row>
    <row r="10" spans="1:36" ht="16.149999999999999" customHeight="1">
      <c r="A10" s="1"/>
      <c r="B10" s="405"/>
      <c r="C10" s="405"/>
      <c r="D10" s="406" t="s">
        <v>33</v>
      </c>
      <c r="E10" s="406"/>
      <c r="F10" s="406"/>
      <c r="G10" s="406"/>
      <c r="H10" s="406"/>
      <c r="I10" s="406"/>
      <c r="J10" s="406"/>
      <c r="K10" s="406"/>
      <c r="L10" s="406"/>
      <c r="M10" s="406"/>
      <c r="N10" s="406"/>
      <c r="O10" s="406"/>
      <c r="P10" s="406"/>
      <c r="Q10" s="406"/>
      <c r="R10" s="406"/>
      <c r="S10" s="406"/>
      <c r="T10" s="406"/>
      <c r="U10" s="406"/>
      <c r="V10" s="406"/>
      <c r="W10" s="406"/>
      <c r="X10" s="406"/>
      <c r="Y10" s="406"/>
      <c r="Z10" s="406"/>
      <c r="AA10" s="49"/>
      <c r="AB10" s="49"/>
      <c r="AC10" s="49"/>
      <c r="AD10" s="49"/>
      <c r="AE10" s="49"/>
      <c r="AF10" s="49"/>
      <c r="AG10" s="49"/>
    </row>
    <row r="11" spans="1:36" ht="16.149999999999999" customHeight="1">
      <c r="A11" s="1"/>
      <c r="B11" s="49"/>
      <c r="C11" s="49"/>
      <c r="D11" s="49"/>
      <c r="E11" s="49"/>
      <c r="F11" s="49"/>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row>
    <row r="12" spans="1:36" ht="16.149999999999999" customHeight="1" thickBot="1">
      <c r="A12" s="332" t="s">
        <v>34</v>
      </c>
      <c r="B12" s="49"/>
      <c r="C12" s="49"/>
      <c r="D12" s="49"/>
      <c r="E12" s="49"/>
      <c r="F12" s="49"/>
      <c r="L12" s="49"/>
      <c r="M12" s="49"/>
      <c r="N12" s="49"/>
      <c r="O12" s="49"/>
      <c r="P12" s="49"/>
      <c r="Q12" s="49"/>
      <c r="R12" s="49"/>
      <c r="S12" s="49"/>
      <c r="T12" s="49"/>
      <c r="U12" s="49"/>
      <c r="V12" s="49"/>
      <c r="AE12" s="49"/>
      <c r="AF12" s="49"/>
      <c r="AG12" s="49"/>
    </row>
    <row r="13" spans="1:36" ht="16.149999999999999" customHeight="1" thickBot="1">
      <c r="B13" s="407" t="s">
        <v>35</v>
      </c>
      <c r="C13" s="408"/>
      <c r="D13" s="408"/>
      <c r="E13" s="409">
        <v>7</v>
      </c>
      <c r="F13" s="409"/>
      <c r="G13" s="21" t="s">
        <v>36</v>
      </c>
      <c r="H13" s="409">
        <v>4</v>
      </c>
      <c r="I13" s="409"/>
      <c r="J13" s="21" t="s">
        <v>37</v>
      </c>
      <c r="K13" s="21"/>
      <c r="L13" s="21" t="s">
        <v>38</v>
      </c>
      <c r="M13" s="21" t="s">
        <v>35</v>
      </c>
      <c r="N13" s="21"/>
      <c r="O13" s="409">
        <v>8</v>
      </c>
      <c r="P13" s="409"/>
      <c r="Q13" s="21" t="s">
        <v>36</v>
      </c>
      <c r="R13" s="409">
        <v>3</v>
      </c>
      <c r="S13" s="409"/>
      <c r="T13" s="22" t="s">
        <v>37</v>
      </c>
      <c r="V13" s="428">
        <f>IF(E13=O13,R13-H13+1,IF(O13-E13=1,12-H13+1+R13,IF(O13-E13=2,12-H13+1+R13+12,"エラー")))</f>
        <v>12</v>
      </c>
      <c r="W13" s="428"/>
      <c r="X13" s="428"/>
      <c r="Y13" s="429"/>
      <c r="Z13" s="49" t="s">
        <v>39</v>
      </c>
      <c r="AA13" s="49"/>
      <c r="AG13" s="49"/>
    </row>
    <row r="14" spans="1:36" s="86" customFormat="1" ht="16.149999999999999" customHeight="1">
      <c r="B14" s="148" t="s">
        <v>113</v>
      </c>
      <c r="C14" s="87"/>
      <c r="D14" s="87"/>
      <c r="E14" s="87"/>
      <c r="F14" s="87"/>
      <c r="G14" s="98"/>
      <c r="H14" s="98"/>
      <c r="I14" s="87"/>
      <c r="J14" s="98"/>
      <c r="K14" s="98"/>
      <c r="L14" s="98"/>
      <c r="M14" s="98"/>
      <c r="N14" s="98"/>
      <c r="O14" s="87"/>
      <c r="P14" s="87"/>
      <c r="Q14" s="98"/>
      <c r="R14" s="87"/>
      <c r="S14" s="87"/>
      <c r="T14" s="98"/>
      <c r="V14" s="87"/>
      <c r="W14" s="87"/>
      <c r="X14" s="87"/>
      <c r="Y14" s="87"/>
      <c r="AH14" s="194"/>
      <c r="AI14" s="204"/>
      <c r="AJ14" s="194"/>
    </row>
    <row r="15" spans="1:36" ht="16.149999999999999" customHeight="1">
      <c r="A15" s="49"/>
      <c r="B15" s="149" t="s">
        <v>114</v>
      </c>
      <c r="C15" s="49"/>
      <c r="D15" s="49"/>
      <c r="E15" s="49"/>
      <c r="F15" s="49"/>
      <c r="G15" s="49"/>
      <c r="H15" s="49"/>
      <c r="I15" s="49"/>
      <c r="J15" s="49"/>
      <c r="K15" s="49"/>
      <c r="L15" s="49"/>
      <c r="M15" s="49"/>
      <c r="N15" s="49"/>
      <c r="O15" s="49"/>
      <c r="P15" s="49"/>
      <c r="Q15" s="49"/>
      <c r="R15" s="49"/>
      <c r="S15" s="49"/>
      <c r="T15" s="49"/>
      <c r="U15" s="49"/>
      <c r="AB15" s="49"/>
      <c r="AC15" s="49"/>
      <c r="AD15" s="49"/>
      <c r="AE15" s="49"/>
      <c r="AF15" s="49"/>
      <c r="AG15" s="49"/>
    </row>
    <row r="16" spans="1:36" ht="16.149999999999999" customHeight="1">
      <c r="A16" s="49"/>
      <c r="B16" s="149"/>
      <c r="C16" s="49"/>
      <c r="D16" s="49"/>
      <c r="E16" s="49"/>
      <c r="F16" s="49"/>
      <c r="G16" s="49"/>
      <c r="H16" s="49"/>
      <c r="I16" s="49"/>
      <c r="J16" s="49"/>
      <c r="K16" s="49"/>
      <c r="L16" s="49"/>
      <c r="M16" s="49"/>
      <c r="N16" s="49"/>
      <c r="O16" s="49"/>
      <c r="P16" s="49"/>
      <c r="Q16" s="49"/>
      <c r="R16" s="49"/>
      <c r="S16" s="49"/>
      <c r="T16" s="49"/>
      <c r="U16" s="49"/>
      <c r="AB16" s="49"/>
      <c r="AC16" s="49"/>
      <c r="AD16" s="49"/>
      <c r="AE16" s="49"/>
      <c r="AF16" s="49"/>
      <c r="AG16" s="49"/>
    </row>
    <row r="17" spans="1:35" ht="16.149999999999999" customHeight="1" thickBot="1">
      <c r="A17" s="332" t="s">
        <v>40</v>
      </c>
      <c r="B17" s="49"/>
      <c r="C17" s="49"/>
      <c r="D17" s="49"/>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row>
    <row r="18" spans="1:35" ht="16.149999999999999" customHeight="1" thickBot="1">
      <c r="A18" s="49"/>
      <c r="B18" s="407" t="s">
        <v>35</v>
      </c>
      <c r="C18" s="408"/>
      <c r="D18" s="408"/>
      <c r="E18" s="409">
        <v>7</v>
      </c>
      <c r="F18" s="409"/>
      <c r="G18" s="21" t="s">
        <v>36</v>
      </c>
      <c r="H18" s="409">
        <v>4</v>
      </c>
      <c r="I18" s="409"/>
      <c r="J18" s="21" t="s">
        <v>37</v>
      </c>
      <c r="K18" s="21"/>
      <c r="L18" s="21" t="s">
        <v>38</v>
      </c>
      <c r="M18" s="21" t="s">
        <v>35</v>
      </c>
      <c r="N18" s="21"/>
      <c r="O18" s="409">
        <v>8</v>
      </c>
      <c r="P18" s="409"/>
      <c r="Q18" s="21" t="s">
        <v>36</v>
      </c>
      <c r="R18" s="409">
        <v>3</v>
      </c>
      <c r="S18" s="409"/>
      <c r="T18" s="22" t="s">
        <v>37</v>
      </c>
      <c r="V18" s="428">
        <f>IF(E18=O18,R18-H18+1,IF(O18-E18=1,12-H18+1+R18,IF(O18-E18=2,12-H18+1+R18+12,"エラー")))</f>
        <v>12</v>
      </c>
      <c r="W18" s="428"/>
      <c r="X18" s="428"/>
      <c r="Y18" s="429"/>
      <c r="Z18" s="49" t="s">
        <v>39</v>
      </c>
      <c r="AA18" s="49"/>
      <c r="AG18" s="49"/>
    </row>
    <row r="19" spans="1:35" ht="16.149999999999999" customHeight="1">
      <c r="A19" s="49"/>
      <c r="B19" s="150" t="s">
        <v>112</v>
      </c>
      <c r="D19" s="29"/>
      <c r="E19" s="29"/>
      <c r="G19" s="29"/>
      <c r="H19" s="29"/>
      <c r="N19" s="29"/>
      <c r="O19" s="29"/>
      <c r="Q19" s="29"/>
      <c r="R19" s="29"/>
      <c r="U19" s="49"/>
      <c r="AB19" s="49"/>
      <c r="AC19" s="49"/>
      <c r="AD19" s="49"/>
      <c r="AE19" s="49"/>
      <c r="AF19" s="49"/>
      <c r="AG19" s="49"/>
    </row>
    <row r="20" spans="1:35" ht="16.149999999999999" customHeight="1">
      <c r="A20" s="49"/>
      <c r="B20" s="150" t="s">
        <v>108</v>
      </c>
      <c r="D20" s="29"/>
      <c r="E20" s="29"/>
      <c r="G20" s="29"/>
      <c r="H20" s="29"/>
      <c r="N20" s="29"/>
      <c r="O20" s="29"/>
      <c r="Q20" s="29"/>
      <c r="R20" s="29"/>
      <c r="U20" s="49"/>
      <c r="AB20" s="49"/>
      <c r="AC20" s="49"/>
      <c r="AD20" s="49"/>
      <c r="AE20" s="49"/>
      <c r="AF20" s="49"/>
      <c r="AG20" s="49"/>
    </row>
    <row r="21" spans="1:35" ht="16.149999999999999" customHeight="1">
      <c r="A21" s="49"/>
      <c r="B21" s="150" t="s">
        <v>109</v>
      </c>
      <c r="D21" s="29"/>
      <c r="E21" s="29"/>
      <c r="G21" s="29"/>
      <c r="H21" s="29"/>
      <c r="N21" s="29"/>
      <c r="O21" s="29"/>
      <c r="Q21" s="29"/>
      <c r="R21" s="29"/>
      <c r="U21" s="49"/>
      <c r="AB21" s="49"/>
      <c r="AC21" s="49"/>
      <c r="AD21" s="49"/>
      <c r="AE21" s="49"/>
      <c r="AF21" s="49"/>
      <c r="AG21" s="49"/>
    </row>
    <row r="22" spans="1:35" ht="16.149999999999999" customHeight="1">
      <c r="A22" s="49"/>
      <c r="B22" s="150" t="s">
        <v>111</v>
      </c>
      <c r="D22" s="29"/>
      <c r="E22" s="29"/>
      <c r="G22" s="29"/>
      <c r="H22" s="29"/>
      <c r="N22" s="29"/>
      <c r="O22" s="29"/>
      <c r="Q22" s="29"/>
      <c r="R22" s="29"/>
      <c r="U22" s="49"/>
      <c r="AB22" s="49"/>
      <c r="AC22" s="49"/>
      <c r="AD22" s="49"/>
      <c r="AE22" s="49"/>
      <c r="AF22" s="49"/>
      <c r="AG22" s="49"/>
    </row>
    <row r="23" spans="1:35" ht="16.149999999999999" customHeight="1">
      <c r="A23" s="49"/>
      <c r="B23" s="150" t="s">
        <v>110</v>
      </c>
      <c r="D23" s="29"/>
      <c r="E23" s="29"/>
      <c r="G23" s="29"/>
      <c r="H23" s="29"/>
      <c r="N23" s="29"/>
      <c r="O23" s="29"/>
      <c r="Q23" s="29"/>
      <c r="R23" s="29"/>
      <c r="U23" s="49"/>
      <c r="AB23" s="49"/>
      <c r="AC23" s="49"/>
      <c r="AD23" s="49"/>
      <c r="AE23" s="49"/>
      <c r="AF23" s="49"/>
      <c r="AG23" s="49"/>
    </row>
    <row r="24" spans="1:35" ht="16.149999999999999" customHeight="1" thickBot="1">
      <c r="A24" s="49"/>
      <c r="B24" s="150"/>
      <c r="D24" s="29"/>
      <c r="E24" s="29"/>
      <c r="G24" s="29"/>
      <c r="H24" s="29"/>
      <c r="N24" s="29"/>
      <c r="O24" s="29"/>
      <c r="Q24" s="29"/>
      <c r="R24" s="29"/>
      <c r="U24" s="49"/>
      <c r="AB24" s="49"/>
      <c r="AC24" s="49"/>
      <c r="AD24" s="49"/>
      <c r="AE24" s="49"/>
      <c r="AF24" s="49"/>
      <c r="AG24" s="49"/>
    </row>
    <row r="25" spans="1:35" ht="16.149999999999999" customHeight="1" thickBot="1">
      <c r="A25" s="1" t="s">
        <v>490</v>
      </c>
      <c r="B25" s="1"/>
      <c r="C25" s="49"/>
      <c r="D25" s="49"/>
      <c r="E25" s="49"/>
      <c r="F25" s="49"/>
      <c r="G25" s="49"/>
      <c r="H25" s="49"/>
      <c r="I25" s="49"/>
      <c r="J25" s="49"/>
      <c r="K25" s="49"/>
      <c r="L25" s="49"/>
      <c r="M25" s="49"/>
      <c r="N25" s="49"/>
      <c r="O25" s="49"/>
      <c r="P25" s="49"/>
      <c r="Q25" s="49"/>
      <c r="R25" s="49"/>
      <c r="S25" s="49"/>
      <c r="T25" s="49"/>
      <c r="U25" s="49"/>
      <c r="W25" s="163"/>
      <c r="X25" s="419" t="s">
        <v>222</v>
      </c>
      <c r="Y25" s="420"/>
      <c r="Z25" s="49"/>
      <c r="AA25" s="49"/>
      <c r="AB25" s="49"/>
      <c r="AC25" s="49"/>
      <c r="AD25" s="49"/>
      <c r="AE25" s="49"/>
      <c r="AF25" s="49"/>
      <c r="AG25" s="19"/>
      <c r="AH25" s="194" t="b">
        <v>1</v>
      </c>
      <c r="AI25" s="211"/>
    </row>
    <row r="26" spans="1:35" ht="16.149999999999999" customHeight="1">
      <c r="A26" s="1"/>
      <c r="B26" s="149" t="s">
        <v>226</v>
      </c>
      <c r="C26" s="49"/>
      <c r="D26" s="49"/>
      <c r="E26" s="49"/>
      <c r="F26" s="49"/>
      <c r="G26" s="49"/>
      <c r="H26" s="49"/>
      <c r="I26" s="49"/>
      <c r="J26" s="49"/>
      <c r="K26" s="49"/>
      <c r="L26" s="49"/>
      <c r="M26" s="49"/>
      <c r="N26" s="49"/>
      <c r="O26" s="49"/>
      <c r="P26" s="49"/>
      <c r="Q26" s="49"/>
      <c r="R26" s="49"/>
      <c r="S26" s="49"/>
      <c r="T26" s="49"/>
      <c r="U26" s="49"/>
      <c r="X26" s="29"/>
      <c r="Y26" s="29"/>
      <c r="Z26" s="49"/>
      <c r="AA26" s="49"/>
      <c r="AB26" s="49"/>
      <c r="AC26" s="49"/>
      <c r="AD26" s="49"/>
      <c r="AE26" s="49"/>
      <c r="AF26" s="49"/>
      <c r="AG26" s="19"/>
      <c r="AI26" s="211"/>
    </row>
    <row r="27" spans="1:35" ht="16.149999999999999" customHeight="1">
      <c r="A27" s="49"/>
      <c r="B27" s="150" t="s">
        <v>227</v>
      </c>
      <c r="D27" s="29"/>
      <c r="E27" s="29"/>
      <c r="G27" s="29"/>
      <c r="H27" s="29"/>
      <c r="N27" s="29"/>
      <c r="O27" s="29"/>
      <c r="Q27" s="29"/>
      <c r="R27" s="29"/>
      <c r="U27" s="49"/>
      <c r="AB27" s="49"/>
      <c r="AC27" s="49"/>
      <c r="AD27" s="49"/>
      <c r="AE27" s="49"/>
      <c r="AF27" s="49"/>
      <c r="AG27" s="49"/>
      <c r="AI27" s="211"/>
    </row>
    <row r="28" spans="1:35" ht="16.149999999999999" customHeight="1">
      <c r="A28" s="49"/>
      <c r="B28" s="150" t="s">
        <v>228</v>
      </c>
      <c r="D28" s="29"/>
      <c r="E28" s="29"/>
      <c r="G28" s="29"/>
      <c r="H28" s="29"/>
      <c r="N28" s="29"/>
      <c r="O28" s="29"/>
      <c r="Q28" s="29"/>
      <c r="R28" s="29"/>
      <c r="U28" s="49"/>
      <c r="AB28" s="49"/>
      <c r="AC28" s="49"/>
      <c r="AD28" s="49"/>
      <c r="AE28" s="49"/>
      <c r="AF28" s="49"/>
      <c r="AG28" s="49"/>
      <c r="AI28" s="211"/>
    </row>
    <row r="29" spans="1:35" ht="16.149999999999999" customHeight="1">
      <c r="A29" s="49"/>
      <c r="B29" s="150" t="s">
        <v>229</v>
      </c>
      <c r="D29" s="29"/>
      <c r="E29" s="29"/>
      <c r="G29" s="29"/>
      <c r="H29" s="29"/>
      <c r="N29" s="29"/>
      <c r="O29" s="29"/>
      <c r="Q29" s="29"/>
      <c r="R29" s="29"/>
      <c r="U29" s="49"/>
      <c r="AB29" s="49"/>
      <c r="AC29" s="49"/>
      <c r="AD29" s="49"/>
      <c r="AE29" s="49"/>
      <c r="AF29" s="49"/>
      <c r="AG29" s="49"/>
    </row>
    <row r="30" spans="1:35" ht="16.149999999999999" customHeight="1">
      <c r="A30" s="49"/>
      <c r="B30" s="150"/>
      <c r="D30" s="29"/>
      <c r="E30" s="29"/>
      <c r="G30" s="29"/>
      <c r="H30" s="29"/>
      <c r="N30" s="29"/>
      <c r="O30" s="29"/>
      <c r="Q30" s="29"/>
      <c r="R30" s="29"/>
      <c r="U30" s="49"/>
      <c r="AB30" s="49"/>
      <c r="AC30" s="49"/>
      <c r="AD30" s="49"/>
      <c r="AE30" s="49"/>
      <c r="AF30" s="49"/>
      <c r="AG30" s="49"/>
    </row>
    <row r="31" spans="1:35" ht="16.149999999999999" customHeight="1" thickBot="1">
      <c r="A31" s="333" t="s">
        <v>279</v>
      </c>
      <c r="B31" s="49"/>
      <c r="C31" s="49"/>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row>
    <row r="32" spans="1:35" ht="16.149999999999999" customHeight="1">
      <c r="A32" s="28" t="s">
        <v>41</v>
      </c>
      <c r="B32" s="52"/>
      <c r="C32" s="52"/>
      <c r="D32" s="52"/>
      <c r="E32" s="52"/>
      <c r="F32" s="52"/>
      <c r="G32" s="52"/>
      <c r="H32" s="52"/>
      <c r="I32" s="52"/>
      <c r="J32" s="52"/>
      <c r="K32" s="52"/>
      <c r="L32" s="52"/>
      <c r="M32" s="53"/>
      <c r="N32" s="53"/>
      <c r="O32" s="53"/>
      <c r="P32" s="53"/>
      <c r="Q32" s="53"/>
      <c r="R32" s="53"/>
      <c r="S32" s="53"/>
      <c r="T32" s="53"/>
      <c r="U32" s="53"/>
      <c r="V32" s="53"/>
      <c r="W32" s="53"/>
      <c r="X32" s="53"/>
      <c r="Y32" s="53"/>
      <c r="Z32" s="53"/>
      <c r="AA32" s="53"/>
      <c r="AB32" s="417">
        <f>SUM(AB33:AF34)</f>
        <v>403200</v>
      </c>
      <c r="AC32" s="417"/>
      <c r="AD32" s="417"/>
      <c r="AE32" s="417"/>
      <c r="AF32" s="417"/>
      <c r="AG32" s="40" t="s">
        <v>42</v>
      </c>
      <c r="AH32" s="212"/>
      <c r="AI32" s="213"/>
    </row>
    <row r="33" spans="1:35" ht="16.149999999999999" customHeight="1">
      <c r="A33" s="51"/>
      <c r="B33" s="418" t="s">
        <v>188</v>
      </c>
      <c r="C33" s="418"/>
      <c r="D33" s="418"/>
      <c r="E33" s="418"/>
      <c r="F33" s="418"/>
      <c r="G33" s="418"/>
      <c r="H33" s="418"/>
      <c r="I33" s="418"/>
      <c r="J33" s="418"/>
      <c r="K33" s="418"/>
      <c r="L33" s="418"/>
      <c r="M33" s="418"/>
      <c r="N33" s="418"/>
      <c r="O33" s="418"/>
      <c r="P33" s="418"/>
      <c r="Q33" s="418"/>
      <c r="R33" s="418"/>
      <c r="S33" s="418"/>
      <c r="T33" s="418"/>
      <c r="U33" s="418"/>
      <c r="V33" s="418"/>
      <c r="W33" s="418"/>
      <c r="X33" s="13"/>
      <c r="Y33" s="13" t="s">
        <v>43</v>
      </c>
      <c r="Z33" s="13"/>
      <c r="AA33" s="13"/>
      <c r="AB33" s="425">
        <f>IF(AH25=TRUE,'別紙様式11_訪問看護ベースアップ評価料（Ⅱ）'!M69*V18,#REF!*V18)</f>
        <v>374400</v>
      </c>
      <c r="AC33" s="425"/>
      <c r="AD33" s="425"/>
      <c r="AE33" s="425"/>
      <c r="AF33" s="425"/>
      <c r="AG33" s="14" t="s">
        <v>42</v>
      </c>
      <c r="AH33" s="212"/>
      <c r="AI33" s="213"/>
    </row>
    <row r="34" spans="1:35" ht="16.149999999999999" customHeight="1">
      <c r="A34" s="50"/>
      <c r="B34" s="54" t="s">
        <v>207</v>
      </c>
      <c r="C34" s="4"/>
      <c r="D34" s="4"/>
      <c r="E34" s="4"/>
      <c r="F34" s="4"/>
      <c r="G34" s="4"/>
      <c r="H34" s="4"/>
      <c r="I34" s="4"/>
      <c r="J34" s="4"/>
      <c r="K34" s="4"/>
      <c r="L34" s="4"/>
      <c r="M34" s="56"/>
      <c r="N34" s="56"/>
      <c r="O34" s="56"/>
      <c r="P34" s="56"/>
      <c r="Q34" s="56"/>
      <c r="R34" s="56"/>
      <c r="S34" s="56"/>
      <c r="T34" s="56"/>
      <c r="U34" s="56"/>
      <c r="V34" s="56"/>
      <c r="W34" s="56"/>
      <c r="X34" s="111"/>
      <c r="Y34" s="111"/>
      <c r="Z34" s="111"/>
      <c r="AA34" s="111"/>
      <c r="AB34" s="426">
        <f>AB35*AB36</f>
        <v>28800</v>
      </c>
      <c r="AC34" s="426"/>
      <c r="AD34" s="426"/>
      <c r="AE34" s="426"/>
      <c r="AF34" s="426"/>
      <c r="AG34" s="25" t="s">
        <v>42</v>
      </c>
      <c r="AH34" s="212"/>
      <c r="AI34" s="213"/>
    </row>
    <row r="35" spans="1:35" ht="16.149999999999999" customHeight="1">
      <c r="A35" s="50"/>
      <c r="B35" s="55"/>
      <c r="C35" s="104" t="s">
        <v>208</v>
      </c>
      <c r="D35" s="57"/>
      <c r="E35" s="57"/>
      <c r="F35" s="57"/>
      <c r="G35" s="57"/>
      <c r="H35" s="57"/>
      <c r="I35" s="57"/>
      <c r="J35" s="57"/>
      <c r="K35" s="57"/>
      <c r="L35" s="57"/>
      <c r="M35" s="56"/>
      <c r="N35" s="56"/>
      <c r="O35" s="56"/>
      <c r="P35" s="56"/>
      <c r="Q35" s="101" t="s">
        <v>44</v>
      </c>
      <c r="R35" s="412" t="str">
        <f>IF(AH25=FALSE,"届出なし",IF('別紙様式11_訪問看護ベースアップ評価料（Ⅱ）'!AM105=1,'別紙様式11_訪問看護ベースアップ評価料（Ⅱ）'!F105,IF('別紙様式11_訪問看護ベースアップ評価料（Ⅱ）'!AM105=2,'別紙様式11_訪問看護ベースアップ評価料（Ⅱ）'!F106,IF('別紙様式11_訪問看護ベースアップ評価料（Ⅱ）'!AM105=3,'別紙様式11_訪問看護ベースアップ評価料（Ⅱ）'!F107,IF('別紙様式11_訪問看護ベースアップ評価料（Ⅱ）'!AM105=4,'別紙様式11_訪問看護ベースアップ評価料（Ⅱ）'!F108,IF('別紙様式11_訪問看護ベースアップ評価料（Ⅱ）'!AM105=5,'別紙様式11_訪問看護ベースアップ評価料（Ⅱ）'!F109,IF('別紙様式11_訪問看護ベースアップ評価料（Ⅱ）'!AM105=6,'別紙様式11_訪問看護ベースアップ評価料（Ⅱ）'!F110,IF('別紙様式11_訪問看護ベースアップ評価料（Ⅱ）'!AM105=7,'別紙様式11_訪問看護ベースアップ評価料（Ⅱ）'!F111,IF('別紙様式11_訪問看護ベースアップ評価料（Ⅱ）'!AM105=8,'別紙様式11_訪問看護ベースアップ評価料（Ⅱ）'!F112,IF('別紙様式11_訪問看護ベースアップ評価料（Ⅱ）'!AM105=9,'別紙様式11_訪問看護ベースアップ評価料（Ⅱ）'!F113,IF('別紙様式11_訪問看護ベースアップ評価料（Ⅱ）'!AM105=10,'別紙様式11_訪問看護ベースアップ評価料（Ⅱ）'!F114,IF('別紙様式11_訪問看護ベースアップ評価料（Ⅱ）'!AM105=11,'別紙様式11_訪問看護ベースアップ評価料（Ⅱ）'!F115,IF('別紙様式11_訪問看護ベースアップ評価料（Ⅱ）'!AM105=12,'別紙様式11_訪問看護ベースアップ評価料（Ⅱ）'!F116,IF('別紙様式11_訪問看護ベースアップ評価料（Ⅱ）'!AM105=13,'別紙様式11_訪問看護ベースアップ評価料（Ⅱ）'!F117,IF('別紙様式11_訪問看護ベースアップ評価料（Ⅱ）'!AM105=14,'別紙様式11_訪問看護ベースアップ評価料（Ⅱ）'!F118,IF('別紙様式11_訪問看護ベースアップ評価料（Ⅱ）'!AM105=15,'別紙様式11_訪問看護ベースアップ評価料（Ⅱ）'!F119,IF('別紙様式11_訪問看護ベースアップ評価料（Ⅱ）'!AM105=16,'別紙様式11_訪問看護ベースアップ評価料（Ⅱ）'!F120,IF('別紙様式11_訪問看護ベースアップ評価料（Ⅱ）'!AM105=17,'別紙様式11_訪問看護ベースアップ評価料（Ⅱ）'!F121,IF('別紙様式11_訪問看護ベースアップ評価料（Ⅱ）'!AM105=18,'別紙様式11_訪問看護ベースアップ評価料（Ⅱ）'!F122,"届出なし")))))))))))))))))))</f>
        <v>訪問看護ベースアップ評価料（Ⅱ）6</v>
      </c>
      <c r="S35" s="412"/>
      <c r="T35" s="412"/>
      <c r="U35" s="412"/>
      <c r="V35" s="412"/>
      <c r="W35" s="4" t="s">
        <v>22</v>
      </c>
      <c r="X35" s="127"/>
      <c r="Y35" s="127"/>
      <c r="Z35" s="127"/>
      <c r="AA35" s="113"/>
      <c r="AB35" s="434">
        <f>VLOOKUP(R35,'リスト（訪問看護）'!C:D,2,FALSE)</f>
        <v>60</v>
      </c>
      <c r="AC35" s="434"/>
      <c r="AD35" s="434"/>
      <c r="AE35" s="434"/>
      <c r="AF35" s="434"/>
      <c r="AG35" s="5" t="s">
        <v>42</v>
      </c>
      <c r="AH35" s="212"/>
      <c r="AI35" s="213"/>
    </row>
    <row r="36" spans="1:35" ht="16.149999999999999" customHeight="1">
      <c r="A36" s="50"/>
      <c r="B36" s="55"/>
      <c r="C36" s="104" t="s">
        <v>209</v>
      </c>
      <c r="D36" s="102"/>
      <c r="E36" s="102"/>
      <c r="F36" s="102"/>
      <c r="G36" s="102"/>
      <c r="H36" s="102"/>
      <c r="I36" s="102"/>
      <c r="J36" s="102"/>
      <c r="K36" s="102"/>
      <c r="L36" s="102"/>
      <c r="M36" s="69"/>
      <c r="N36" s="69"/>
      <c r="O36" s="13"/>
      <c r="P36" s="103"/>
      <c r="Q36" s="103"/>
      <c r="R36" s="103"/>
      <c r="S36" s="105"/>
      <c r="T36" s="105"/>
      <c r="U36" s="105"/>
      <c r="V36" s="105"/>
      <c r="W36" s="105"/>
      <c r="X36" s="112"/>
      <c r="Y36" s="106"/>
      <c r="Z36" s="13"/>
      <c r="AA36" s="13"/>
      <c r="AB36" s="435">
        <f>IF(R35="届出なし",0,'別紙様式11_訪問看護ベースアップ評価料（Ⅱ）'!M67*V18)</f>
        <v>480</v>
      </c>
      <c r="AC36" s="435"/>
      <c r="AD36" s="435"/>
      <c r="AE36" s="435"/>
      <c r="AF36" s="435"/>
      <c r="AG36" s="14" t="s">
        <v>45</v>
      </c>
      <c r="AH36" s="212"/>
      <c r="AI36" s="213"/>
    </row>
    <row r="37" spans="1:35" ht="16.149999999999999" customHeight="1">
      <c r="A37" s="77"/>
      <c r="B37" s="41" t="s">
        <v>46</v>
      </c>
      <c r="C37" s="4"/>
      <c r="D37" s="4"/>
      <c r="E37" s="4"/>
      <c r="F37" s="4"/>
      <c r="G37" s="4"/>
      <c r="H37" s="4"/>
      <c r="I37" s="4"/>
      <c r="J37" s="4"/>
      <c r="K37" s="4"/>
      <c r="L37" s="4"/>
      <c r="M37" s="4"/>
      <c r="N37" s="4"/>
      <c r="O37" s="4"/>
      <c r="P37" s="4"/>
      <c r="Q37" s="4"/>
      <c r="R37" s="4"/>
      <c r="S37" s="4"/>
      <c r="T37" s="4"/>
      <c r="U37" s="4"/>
      <c r="V37" s="4"/>
      <c r="W37" s="4"/>
      <c r="X37" s="4"/>
      <c r="Y37" s="4"/>
      <c r="Z37" s="4"/>
      <c r="AA37" s="4"/>
      <c r="AB37" s="398"/>
      <c r="AC37" s="398"/>
      <c r="AD37" s="398"/>
      <c r="AE37" s="398"/>
      <c r="AF37" s="398"/>
      <c r="AG37" s="5" t="s">
        <v>47</v>
      </c>
      <c r="AH37" s="212"/>
      <c r="AI37" s="213"/>
    </row>
    <row r="38" spans="1:35" ht="16.149999999999999" customHeight="1" thickBot="1">
      <c r="A38" s="151" t="s">
        <v>48</v>
      </c>
      <c r="B38" s="152"/>
      <c r="C38" s="153"/>
      <c r="D38" s="152"/>
      <c r="E38" s="152"/>
      <c r="F38" s="152"/>
      <c r="G38" s="152"/>
      <c r="H38" s="152"/>
      <c r="I38" s="152"/>
      <c r="J38" s="152"/>
      <c r="K38" s="152"/>
      <c r="L38" s="152"/>
      <c r="M38" s="152"/>
      <c r="N38" s="152"/>
      <c r="O38" s="152"/>
      <c r="P38" s="152"/>
      <c r="Q38" s="152"/>
      <c r="R38" s="152"/>
      <c r="S38" s="152"/>
      <c r="T38" s="152"/>
      <c r="U38" s="152"/>
      <c r="V38" s="152"/>
      <c r="W38" s="152"/>
      <c r="X38" s="152"/>
      <c r="Y38" s="152"/>
      <c r="Z38" s="152"/>
      <c r="AA38" s="152"/>
      <c r="AB38" s="430"/>
      <c r="AC38" s="430"/>
      <c r="AD38" s="430"/>
      <c r="AE38" s="430"/>
      <c r="AF38" s="430"/>
      <c r="AG38" s="78" t="s">
        <v>47</v>
      </c>
      <c r="AH38" s="212"/>
      <c r="AI38" s="213"/>
    </row>
    <row r="39" spans="1:35" ht="16.149999999999999" customHeight="1" thickTop="1" thickBot="1">
      <c r="A39" s="6" t="s">
        <v>49</v>
      </c>
      <c r="B39" s="7"/>
      <c r="C39" s="7"/>
      <c r="D39" s="7"/>
      <c r="E39" s="7"/>
      <c r="F39" s="7"/>
      <c r="G39" s="7"/>
      <c r="H39" s="7"/>
      <c r="I39" s="7"/>
      <c r="J39" s="7"/>
      <c r="K39" s="7"/>
      <c r="L39" s="7"/>
      <c r="M39" s="7"/>
      <c r="N39" s="7"/>
      <c r="O39" s="7"/>
      <c r="P39" s="7"/>
      <c r="Q39" s="7"/>
      <c r="R39" s="7"/>
      <c r="S39" s="7"/>
      <c r="T39" s="7"/>
      <c r="U39" s="7"/>
      <c r="V39" s="7"/>
      <c r="W39" s="7"/>
      <c r="X39" s="7"/>
      <c r="Y39" s="7"/>
      <c r="Z39" s="7"/>
      <c r="AA39" s="7"/>
      <c r="AB39" s="431">
        <f>IFERROR(AB32-AB37+AB38,"")</f>
        <v>403200</v>
      </c>
      <c r="AC39" s="431"/>
      <c r="AD39" s="431"/>
      <c r="AE39" s="431"/>
      <c r="AF39" s="431"/>
      <c r="AG39" s="8" t="s">
        <v>42</v>
      </c>
      <c r="AH39" s="212"/>
      <c r="AI39" s="213"/>
    </row>
    <row r="40" spans="1:35" ht="16.149999999999999" customHeight="1">
      <c r="B40" s="150" t="s">
        <v>688</v>
      </c>
    </row>
    <row r="41" spans="1:35" ht="16.149999999999999" customHeight="1">
      <c r="C41" s="150" t="s">
        <v>735</v>
      </c>
    </row>
    <row r="42" spans="1:35" ht="16.149999999999999" customHeight="1">
      <c r="B42" s="150"/>
    </row>
    <row r="43" spans="1:35" ht="16.149999999999999" customHeight="1" thickBot="1">
      <c r="A43" s="333" t="s">
        <v>280</v>
      </c>
    </row>
    <row r="44" spans="1:35" ht="16.149999999999999" customHeight="1">
      <c r="A44" s="9" t="s">
        <v>50</v>
      </c>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432">
        <v>463200</v>
      </c>
      <c r="AC44" s="432"/>
      <c r="AD44" s="432"/>
      <c r="AE44" s="432"/>
      <c r="AF44" s="432"/>
      <c r="AG44" s="11" t="s">
        <v>42</v>
      </c>
      <c r="AH44" s="211" t="str">
        <f>IF(AB39&gt;AB44,"NG","OK")</f>
        <v>OK</v>
      </c>
      <c r="AI44" s="226" t="str">
        <f>IF(AH44="NG","←（８）全体の賃金改善の見込み額は（７）算定金額の見込み（繰越額調整後）の値を上回るように設定してください","")</f>
        <v/>
      </c>
    </row>
    <row r="45" spans="1:35" ht="16.149999999999999" hidden="1" customHeight="1" outlineLevel="1">
      <c r="A45" s="15"/>
      <c r="B45" s="237" t="s">
        <v>219</v>
      </c>
      <c r="C45" s="238"/>
      <c r="D45" s="238"/>
      <c r="E45" s="238"/>
      <c r="F45" s="238"/>
      <c r="G45" s="238"/>
      <c r="H45" s="238"/>
      <c r="I45" s="238"/>
      <c r="J45" s="238"/>
      <c r="K45" s="238"/>
      <c r="L45" s="238"/>
      <c r="M45" s="238"/>
      <c r="N45" s="238"/>
      <c r="O45" s="238"/>
      <c r="P45" s="238"/>
      <c r="Q45" s="238"/>
      <c r="R45" s="238"/>
      <c r="S45" s="238"/>
      <c r="T45" s="238"/>
      <c r="U45" s="238"/>
      <c r="V45" s="238"/>
      <c r="W45" s="238"/>
      <c r="X45" s="238"/>
      <c r="Y45" s="238"/>
      <c r="Z45" s="238"/>
      <c r="AA45" s="238"/>
      <c r="AB45" s="433"/>
      <c r="AC45" s="433"/>
      <c r="AD45" s="433"/>
      <c r="AE45" s="433"/>
      <c r="AF45" s="433"/>
      <c r="AG45" s="239" t="s">
        <v>42</v>
      </c>
      <c r="AH45" s="212"/>
      <c r="AI45" s="213"/>
    </row>
    <row r="46" spans="1:35" ht="16.149999999999999" customHeight="1" collapsed="1">
      <c r="A46" s="15"/>
      <c r="B46" s="54" t="s">
        <v>736</v>
      </c>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410">
        <v>403200</v>
      </c>
      <c r="AC46" s="410"/>
      <c r="AD46" s="410"/>
      <c r="AE46" s="410"/>
      <c r="AF46" s="410"/>
      <c r="AG46" s="25" t="s">
        <v>42</v>
      </c>
      <c r="AH46" s="212"/>
      <c r="AI46" s="213"/>
    </row>
    <row r="47" spans="1:35" ht="16.149999999999999" customHeight="1">
      <c r="A47" s="15"/>
      <c r="B47" s="54" t="s">
        <v>737</v>
      </c>
      <c r="C47" s="24"/>
      <c r="D47" s="24"/>
      <c r="E47" s="24"/>
      <c r="F47" s="24"/>
      <c r="G47" s="24"/>
      <c r="H47" s="24"/>
      <c r="I47" s="24"/>
      <c r="J47" s="24"/>
      <c r="K47" s="24"/>
      <c r="L47" s="24"/>
      <c r="M47" s="24"/>
      <c r="N47" s="24"/>
      <c r="O47" s="24"/>
      <c r="P47" s="24"/>
      <c r="Q47" s="24"/>
      <c r="R47" s="24"/>
      <c r="S47" s="24"/>
      <c r="T47" s="24"/>
      <c r="U47" s="24"/>
      <c r="V47" s="24"/>
      <c r="W47" s="24"/>
      <c r="X47" s="24"/>
      <c r="Y47" s="24"/>
      <c r="Z47" s="24"/>
      <c r="AA47" s="24"/>
      <c r="AB47" s="410">
        <v>60000</v>
      </c>
      <c r="AC47" s="410"/>
      <c r="AD47" s="410"/>
      <c r="AE47" s="410"/>
      <c r="AF47" s="410"/>
      <c r="AG47" s="25" t="s">
        <v>42</v>
      </c>
      <c r="AH47" s="212"/>
      <c r="AI47" s="213"/>
    </row>
    <row r="48" spans="1:35" ht="16.149999999999999" customHeight="1" thickBot="1">
      <c r="A48" s="6"/>
      <c r="B48" s="72" t="s">
        <v>738</v>
      </c>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411">
        <f>AB44-SUM(AB46:AF47)</f>
        <v>0</v>
      </c>
      <c r="AC48" s="411"/>
      <c r="AD48" s="411"/>
      <c r="AE48" s="411"/>
      <c r="AF48" s="411"/>
      <c r="AG48" s="18" t="s">
        <v>42</v>
      </c>
      <c r="AH48" s="212"/>
      <c r="AI48" s="213"/>
    </row>
    <row r="49" spans="1:43" ht="16.149999999999999" customHeight="1">
      <c r="A49" s="49"/>
      <c r="B49" s="100" t="s">
        <v>284</v>
      </c>
      <c r="C49" s="49"/>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row>
    <row r="50" spans="1:43" ht="16.149999999999999" customHeight="1">
      <c r="A50" s="49"/>
      <c r="B50" s="100" t="s">
        <v>285</v>
      </c>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row>
    <row r="51" spans="1:43" ht="16.149999999999999" customHeight="1">
      <c r="A51" s="49"/>
      <c r="B51" s="100" t="s">
        <v>693</v>
      </c>
      <c r="C51" s="49"/>
      <c r="D51" s="49"/>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row>
    <row r="52" spans="1:43" ht="16.149999999999999" hidden="1" customHeight="1" outlineLevel="1">
      <c r="A52" s="49"/>
      <c r="B52" s="240" t="s">
        <v>286</v>
      </c>
      <c r="C52" s="241"/>
      <c r="D52" s="241"/>
      <c r="E52" s="241"/>
      <c r="F52" s="241"/>
      <c r="G52" s="241"/>
      <c r="H52" s="241"/>
      <c r="I52" s="241"/>
      <c r="J52" s="241"/>
      <c r="K52" s="241"/>
      <c r="L52" s="241"/>
      <c r="M52" s="241"/>
      <c r="N52" s="241"/>
      <c r="O52" s="241"/>
      <c r="P52" s="241"/>
      <c r="Q52" s="241"/>
      <c r="R52" s="241"/>
      <c r="S52" s="241"/>
      <c r="T52" s="241"/>
      <c r="U52" s="241"/>
      <c r="V52" s="241"/>
      <c r="W52" s="241"/>
      <c r="X52" s="241"/>
      <c r="Y52" s="241"/>
      <c r="Z52" s="241"/>
      <c r="AA52" s="241"/>
      <c r="AB52" s="241"/>
      <c r="AC52" s="241"/>
      <c r="AD52" s="241"/>
      <c r="AE52" s="241"/>
      <c r="AF52" s="49"/>
      <c r="AG52" s="49"/>
    </row>
    <row r="53" spans="1:43" ht="16.149999999999999" hidden="1" customHeight="1" outlineLevel="1">
      <c r="A53" s="49"/>
      <c r="B53" s="242" t="s">
        <v>692</v>
      </c>
      <c r="C53" s="241"/>
      <c r="D53" s="241"/>
      <c r="E53" s="241"/>
      <c r="F53" s="241"/>
      <c r="G53" s="241"/>
      <c r="H53" s="241"/>
      <c r="I53" s="241"/>
      <c r="J53" s="241"/>
      <c r="K53" s="241"/>
      <c r="L53" s="241"/>
      <c r="M53" s="241"/>
      <c r="N53" s="241"/>
      <c r="O53" s="241"/>
      <c r="P53" s="241"/>
      <c r="Q53" s="241"/>
      <c r="R53" s="241"/>
      <c r="S53" s="241"/>
      <c r="T53" s="241"/>
      <c r="U53" s="241"/>
      <c r="V53" s="241"/>
      <c r="W53" s="241"/>
      <c r="X53" s="241"/>
      <c r="Y53" s="241"/>
      <c r="Z53" s="241"/>
      <c r="AA53" s="241"/>
      <c r="AB53" s="241"/>
      <c r="AC53" s="241"/>
      <c r="AD53" s="241"/>
      <c r="AE53" s="241"/>
      <c r="AF53" s="49"/>
      <c r="AG53" s="49"/>
    </row>
    <row r="54" spans="1:43" ht="16.149999999999999" customHeight="1" collapsed="1">
      <c r="A54" s="49"/>
      <c r="B54" s="235" t="s">
        <v>740</v>
      </c>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49"/>
      <c r="AG54" s="49"/>
    </row>
    <row r="55" spans="1:43" ht="16.149999999999999" customHeight="1">
      <c r="A55" s="49"/>
      <c r="C55" s="100" t="s">
        <v>739</v>
      </c>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49"/>
      <c r="AG55" s="49"/>
    </row>
    <row r="56" spans="1:43" ht="16.149999999999999" customHeight="1">
      <c r="A56" s="49"/>
      <c r="C56" s="100" t="s">
        <v>741</v>
      </c>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49"/>
      <c r="AG56" s="49"/>
    </row>
    <row r="57" spans="1:43" ht="16.149999999999999" customHeight="1">
      <c r="A57" s="49"/>
      <c r="B57" s="235" t="s">
        <v>742</v>
      </c>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49"/>
      <c r="AG57" s="49"/>
    </row>
    <row r="58" spans="1:43" ht="16.149999999999999" customHeight="1">
      <c r="A58" s="49"/>
      <c r="B58" s="235" t="s">
        <v>287</v>
      </c>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49"/>
      <c r="AG58" s="49"/>
    </row>
    <row r="59" spans="1:43" ht="16.149999999999999" customHeight="1">
      <c r="A59" s="49"/>
      <c r="B59" s="235" t="s">
        <v>687</v>
      </c>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49"/>
      <c r="AG59" s="49"/>
    </row>
    <row r="60" spans="1:43" ht="16.149999999999999" customHeight="1">
      <c r="A60" s="49"/>
      <c r="B60" s="235" t="s">
        <v>743</v>
      </c>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49"/>
      <c r="AG60" s="49"/>
    </row>
    <row r="61" spans="1:43" ht="16.149999999999999" customHeight="1">
      <c r="A61" s="49"/>
      <c r="B61" s="100" t="s">
        <v>288</v>
      </c>
      <c r="C61" s="2"/>
      <c r="D61" s="2"/>
      <c r="E61" s="2"/>
      <c r="F61" s="2"/>
      <c r="G61" s="2"/>
      <c r="H61" s="2"/>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row>
    <row r="62" spans="1:43" ht="16.149999999999999" customHeight="1">
      <c r="A62" s="49"/>
      <c r="B62" s="100"/>
      <c r="C62" s="2"/>
      <c r="D62" s="2"/>
      <c r="E62" s="2"/>
      <c r="F62" s="2"/>
      <c r="G62" s="2"/>
      <c r="H62" s="2"/>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row>
    <row r="63" spans="1:43" ht="16.149999999999999" customHeight="1">
      <c r="A63" s="2" t="s">
        <v>768</v>
      </c>
      <c r="B63" s="100"/>
      <c r="C63" s="49"/>
      <c r="D63" s="49"/>
      <c r="E63" s="49"/>
      <c r="F63" s="49"/>
      <c r="G63" s="49"/>
      <c r="H63" s="49"/>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49"/>
      <c r="AQ63" s="3" t="s">
        <v>732</v>
      </c>
    </row>
    <row r="64" spans="1:43" ht="16.149999999999999" customHeight="1">
      <c r="A64" s="2"/>
      <c r="B64" s="273" t="s">
        <v>698</v>
      </c>
      <c r="C64" s="274" t="s">
        <v>826</v>
      </c>
      <c r="D64" s="149"/>
      <c r="E64" s="2"/>
      <c r="F64" s="49"/>
      <c r="G64" s="49"/>
      <c r="H64" s="49"/>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49"/>
    </row>
    <row r="65" spans="1:35" ht="16.149999999999999" customHeight="1">
      <c r="A65" s="2"/>
      <c r="B65" s="275"/>
      <c r="C65" s="274" t="s">
        <v>744</v>
      </c>
      <c r="D65" s="149"/>
      <c r="E65" s="2"/>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row>
    <row r="66" spans="1:35" ht="16.149999999999999" customHeight="1">
      <c r="A66" s="2"/>
      <c r="B66" s="276"/>
      <c r="C66" s="274" t="s">
        <v>734</v>
      </c>
      <c r="D66" s="149"/>
      <c r="E66" s="2"/>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row>
    <row r="67" spans="1:35" ht="16.149999999999999" customHeight="1">
      <c r="A67" s="2"/>
      <c r="B67" s="100"/>
      <c r="C67" s="274" t="s">
        <v>733</v>
      </c>
      <c r="D67" s="2"/>
      <c r="E67" s="2"/>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row>
    <row r="68" spans="1:35" ht="16.149999999999999" customHeight="1">
      <c r="A68" s="277" t="s">
        <v>725</v>
      </c>
      <c r="B68" s="10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row>
    <row r="69" spans="1:35" ht="16.149999999999999" customHeight="1" thickBot="1">
      <c r="A69" s="1" t="s">
        <v>823</v>
      </c>
      <c r="B69" s="2"/>
      <c r="C69" s="2"/>
      <c r="D69" s="2"/>
      <c r="E69" s="2"/>
      <c r="F69" s="2"/>
      <c r="G69" s="2"/>
      <c r="H69" s="2"/>
      <c r="I69" s="2"/>
      <c r="J69" s="2"/>
      <c r="K69" s="2"/>
      <c r="L69" s="2"/>
      <c r="M69" s="2"/>
      <c r="N69" s="2"/>
      <c r="O69" s="2"/>
      <c r="P69" s="2"/>
      <c r="Q69" s="2"/>
      <c r="R69" s="2"/>
      <c r="S69" s="2"/>
      <c r="T69" s="2"/>
      <c r="U69" s="2"/>
      <c r="V69" s="2"/>
      <c r="W69" s="2"/>
      <c r="X69" s="2"/>
      <c r="Y69" s="2"/>
      <c r="Z69" s="2"/>
      <c r="AA69" s="90"/>
      <c r="AB69" s="90"/>
      <c r="AC69" s="90"/>
      <c r="AD69" s="90"/>
      <c r="AE69" s="90"/>
      <c r="AF69" s="90"/>
      <c r="AG69" s="90"/>
      <c r="AH69" s="205"/>
      <c r="AI69" s="206"/>
    </row>
    <row r="70" spans="1:35" ht="16.149999999999999" customHeight="1">
      <c r="A70" s="141" t="s">
        <v>703</v>
      </c>
      <c r="B70" s="53" t="s">
        <v>745</v>
      </c>
      <c r="C70" s="39"/>
      <c r="D70" s="39"/>
      <c r="E70" s="39"/>
      <c r="F70" s="39"/>
      <c r="G70" s="39"/>
      <c r="H70" s="39"/>
      <c r="I70" s="39"/>
      <c r="J70" s="39"/>
      <c r="K70" s="39"/>
      <c r="L70" s="39"/>
      <c r="M70" s="39"/>
      <c r="N70" s="39"/>
      <c r="O70" s="39"/>
      <c r="P70" s="39"/>
      <c r="Q70" s="39"/>
      <c r="R70" s="39"/>
      <c r="S70" s="39"/>
      <c r="T70" s="39"/>
      <c r="U70" s="39"/>
      <c r="V70" s="39"/>
      <c r="W70" s="39"/>
      <c r="X70" s="39"/>
      <c r="Y70" s="39"/>
      <c r="Z70" s="39"/>
      <c r="AA70" s="71"/>
      <c r="AB70" s="413">
        <v>10</v>
      </c>
      <c r="AC70" s="413"/>
      <c r="AD70" s="413"/>
      <c r="AE70" s="413"/>
      <c r="AF70" s="413"/>
      <c r="AG70" s="73" t="s">
        <v>51</v>
      </c>
      <c r="AH70" s="209"/>
      <c r="AI70" s="210"/>
    </row>
    <row r="71" spans="1:35" ht="16.149999999999999" customHeight="1">
      <c r="A71" s="23" t="s">
        <v>675</v>
      </c>
      <c r="B71" s="278" t="s">
        <v>746</v>
      </c>
      <c r="C71" s="13"/>
      <c r="D71" s="13"/>
      <c r="E71" s="13"/>
      <c r="F71" s="13"/>
      <c r="G71" s="13"/>
      <c r="H71" s="13"/>
      <c r="I71" s="13"/>
      <c r="J71" s="13"/>
      <c r="K71" s="13"/>
      <c r="L71" s="13"/>
      <c r="M71" s="13"/>
      <c r="N71" s="13"/>
      <c r="O71" s="13"/>
      <c r="P71" s="13"/>
      <c r="Q71" s="13"/>
      <c r="R71" s="13"/>
      <c r="S71" s="13"/>
      <c r="T71" s="13"/>
      <c r="U71" s="13"/>
      <c r="V71" s="13"/>
      <c r="W71" s="13"/>
      <c r="X71" s="13"/>
      <c r="Y71" s="13"/>
      <c r="Z71" s="13"/>
      <c r="AA71" s="70"/>
      <c r="AB71" s="398">
        <v>4000000</v>
      </c>
      <c r="AC71" s="398"/>
      <c r="AD71" s="398"/>
      <c r="AE71" s="398"/>
      <c r="AF71" s="398"/>
      <c r="AG71" s="14" t="s">
        <v>42</v>
      </c>
      <c r="AH71" s="212"/>
      <c r="AI71" s="213"/>
    </row>
    <row r="72" spans="1:35" ht="16.149999999999999" customHeight="1">
      <c r="A72" s="23" t="s">
        <v>676</v>
      </c>
      <c r="B72" s="4" t="s">
        <v>747</v>
      </c>
      <c r="C72" s="4"/>
      <c r="D72" s="4"/>
      <c r="E72" s="4"/>
      <c r="F72" s="4"/>
      <c r="G72" s="4"/>
      <c r="H72" s="4"/>
      <c r="I72" s="4"/>
      <c r="J72" s="4"/>
      <c r="K72" s="4"/>
      <c r="L72" s="4"/>
      <c r="M72" s="4"/>
      <c r="N72" s="4"/>
      <c r="O72" s="4"/>
      <c r="P72" s="4"/>
      <c r="Q72" s="4"/>
      <c r="R72" s="4"/>
      <c r="S72" s="4"/>
      <c r="T72" s="4"/>
      <c r="U72" s="4"/>
      <c r="V72" s="4"/>
      <c r="W72" s="4"/>
      <c r="X72" s="4"/>
      <c r="Y72" s="4"/>
      <c r="Z72" s="4"/>
      <c r="AA72" s="4"/>
      <c r="AB72" s="447">
        <v>4032167</v>
      </c>
      <c r="AC72" s="447"/>
      <c r="AD72" s="447"/>
      <c r="AE72" s="447"/>
      <c r="AF72" s="447"/>
      <c r="AG72" s="5" t="s">
        <v>42</v>
      </c>
      <c r="AH72" s="212"/>
      <c r="AI72" s="213"/>
    </row>
    <row r="73" spans="1:35" ht="16.149999999999999" customHeight="1">
      <c r="A73" s="23" t="s">
        <v>677</v>
      </c>
      <c r="B73" s="4" t="s">
        <v>752</v>
      </c>
      <c r="C73" s="4"/>
      <c r="D73" s="4"/>
      <c r="E73" s="4"/>
      <c r="F73" s="4"/>
      <c r="G73" s="4"/>
      <c r="H73" s="4"/>
      <c r="I73" s="4"/>
      <c r="J73" s="4"/>
      <c r="K73" s="4"/>
      <c r="L73" s="4"/>
      <c r="M73" s="4"/>
      <c r="N73" s="4"/>
      <c r="O73" s="4"/>
      <c r="P73" s="4"/>
      <c r="Q73" s="4"/>
      <c r="R73" s="4"/>
      <c r="S73" s="4"/>
      <c r="T73" s="4"/>
      <c r="U73" s="4"/>
      <c r="V73" s="4"/>
      <c r="W73" s="4"/>
      <c r="X73" s="4"/>
      <c r="Y73" s="4"/>
      <c r="Z73" s="4"/>
      <c r="AA73" s="4"/>
      <c r="AB73" s="445">
        <f>AB72-AB71</f>
        <v>32167</v>
      </c>
      <c r="AC73" s="445"/>
      <c r="AD73" s="445"/>
      <c r="AE73" s="445"/>
      <c r="AF73" s="445"/>
      <c r="AG73" s="5" t="s">
        <v>42</v>
      </c>
      <c r="AH73" s="212"/>
      <c r="AI73" s="213"/>
    </row>
    <row r="74" spans="1:35" ht="16.149999999999999" customHeight="1">
      <c r="A74" s="15"/>
      <c r="B74" s="41" t="s">
        <v>753</v>
      </c>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398">
        <v>4167</v>
      </c>
      <c r="AC74" s="398"/>
      <c r="AD74" s="398"/>
      <c r="AE74" s="398"/>
      <c r="AF74" s="398"/>
      <c r="AG74" s="25" t="s">
        <v>42</v>
      </c>
      <c r="AH74" s="212"/>
      <c r="AI74" s="232" t="str">
        <f>IF(AB74&gt;AB73,"←⑰と⑱の合計が⑯と一致するように記載してください","")</f>
        <v/>
      </c>
    </row>
    <row r="75" spans="1:35" ht="16.149999999999999" customHeight="1" thickBot="1">
      <c r="A75" s="42"/>
      <c r="B75" s="142" t="s">
        <v>754</v>
      </c>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442">
        <f>AB73-AB74</f>
        <v>28000</v>
      </c>
      <c r="AC75" s="442"/>
      <c r="AD75" s="442"/>
      <c r="AE75" s="442"/>
      <c r="AF75" s="442"/>
      <c r="AG75" s="25" t="s">
        <v>52</v>
      </c>
      <c r="AH75" s="212"/>
      <c r="AI75" s="232" t="str">
        <f>IF(AB73&lt;&gt;(AB74+AB75),"←⑰と⑱の合計が⑯と一致するように記載してください","")</f>
        <v/>
      </c>
    </row>
    <row r="76" spans="1:35" ht="16.149999999999999" customHeight="1" thickTop="1" thickBot="1">
      <c r="A76" s="79"/>
      <c r="B76" s="143" t="s">
        <v>755</v>
      </c>
      <c r="C76" s="144"/>
      <c r="D76" s="144"/>
      <c r="E76" s="144"/>
      <c r="F76" s="144"/>
      <c r="G76" s="144"/>
      <c r="H76" s="144"/>
      <c r="I76" s="144"/>
      <c r="J76" s="144"/>
      <c r="K76" s="144"/>
      <c r="L76" s="144"/>
      <c r="M76" s="144"/>
      <c r="N76" s="144"/>
      <c r="O76" s="144"/>
      <c r="P76" s="144"/>
      <c r="Q76" s="144"/>
      <c r="R76" s="144"/>
      <c r="S76" s="144"/>
      <c r="T76" s="144"/>
      <c r="U76" s="144"/>
      <c r="V76" s="144"/>
      <c r="W76" s="144"/>
      <c r="X76" s="144"/>
      <c r="Y76" s="144"/>
      <c r="Z76" s="144"/>
      <c r="AA76" s="144"/>
      <c r="AB76" s="446">
        <f>AB75/AB71*100</f>
        <v>0.70000000000000007</v>
      </c>
      <c r="AC76" s="446"/>
      <c r="AD76" s="446"/>
      <c r="AE76" s="446"/>
      <c r="AF76" s="446"/>
      <c r="AG76" s="145" t="s">
        <v>53</v>
      </c>
      <c r="AH76" s="212"/>
      <c r="AI76" s="213"/>
    </row>
    <row r="77" spans="1:35" ht="16.350000000000001" customHeight="1">
      <c r="A77" s="60" t="s">
        <v>756</v>
      </c>
      <c r="B77" s="61"/>
      <c r="C77" s="61"/>
      <c r="D77" s="61"/>
      <c r="E77" s="61"/>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row>
    <row r="78" spans="1:35" ht="16.149999999999999" customHeight="1" thickBot="1">
      <c r="A78" s="60" t="s">
        <v>827</v>
      </c>
      <c r="B78" s="61"/>
      <c r="C78" s="61"/>
      <c r="D78" s="61"/>
      <c r="E78" s="61"/>
      <c r="F78" s="61"/>
      <c r="G78" s="61"/>
      <c r="H78" s="61"/>
      <c r="I78" s="61"/>
      <c r="J78" s="61"/>
      <c r="K78" s="61"/>
      <c r="L78" s="61"/>
      <c r="M78" s="61"/>
      <c r="N78" s="61"/>
      <c r="O78" s="61"/>
      <c r="P78" s="61"/>
      <c r="Q78" s="61"/>
      <c r="R78" s="61"/>
      <c r="S78" s="61"/>
      <c r="T78" s="61"/>
      <c r="U78" s="61"/>
      <c r="V78" s="61"/>
      <c r="W78" s="61"/>
      <c r="X78" s="61"/>
      <c r="Y78" s="61"/>
      <c r="Z78" s="61"/>
      <c r="AA78" s="437"/>
      <c r="AB78" s="437"/>
      <c r="AC78" s="437"/>
      <c r="AD78" s="437"/>
      <c r="AE78" s="437"/>
      <c r="AF78" s="437"/>
      <c r="AG78" s="437"/>
      <c r="AH78" s="214"/>
      <c r="AI78" s="215"/>
    </row>
    <row r="79" spans="1:35" ht="16.149999999999999" customHeight="1">
      <c r="A79" s="99" t="s">
        <v>704</v>
      </c>
      <c r="B79" s="62" t="s">
        <v>748</v>
      </c>
      <c r="C79" s="62"/>
      <c r="D79" s="62"/>
      <c r="E79" s="62"/>
      <c r="F79" s="62"/>
      <c r="G79" s="62"/>
      <c r="H79" s="62"/>
      <c r="I79" s="62"/>
      <c r="J79" s="62"/>
      <c r="K79" s="62"/>
      <c r="L79" s="62"/>
      <c r="M79" s="62"/>
      <c r="N79" s="62"/>
      <c r="O79" s="62"/>
      <c r="P79" s="62"/>
      <c r="Q79" s="62"/>
      <c r="R79" s="62"/>
      <c r="S79" s="62"/>
      <c r="T79" s="62"/>
      <c r="U79" s="62"/>
      <c r="V79" s="62"/>
      <c r="W79" s="62"/>
      <c r="X79" s="62"/>
      <c r="Y79" s="62"/>
      <c r="Z79" s="62"/>
      <c r="AA79" s="74"/>
      <c r="AB79" s="444">
        <v>1</v>
      </c>
      <c r="AC79" s="444"/>
      <c r="AD79" s="444"/>
      <c r="AE79" s="444"/>
      <c r="AF79" s="444"/>
      <c r="AG79" s="76" t="s">
        <v>51</v>
      </c>
      <c r="AH79" s="209"/>
      <c r="AI79" s="210"/>
    </row>
    <row r="80" spans="1:35" ht="16.149999999999999" customHeight="1">
      <c r="A80" s="93" t="s">
        <v>678</v>
      </c>
      <c r="B80" s="270" t="s">
        <v>757</v>
      </c>
      <c r="C80" s="63"/>
      <c r="D80" s="63"/>
      <c r="E80" s="63"/>
      <c r="F80" s="63"/>
      <c r="G80" s="63"/>
      <c r="H80" s="63"/>
      <c r="I80" s="63"/>
      <c r="J80" s="63"/>
      <c r="K80" s="63"/>
      <c r="L80" s="63"/>
      <c r="M80" s="63"/>
      <c r="N80" s="63"/>
      <c r="O80" s="63"/>
      <c r="P80" s="63"/>
      <c r="Q80" s="63"/>
      <c r="R80" s="63"/>
      <c r="S80" s="63"/>
      <c r="T80" s="63"/>
      <c r="U80" s="63"/>
      <c r="V80" s="63"/>
      <c r="W80" s="63"/>
      <c r="X80" s="63"/>
      <c r="Y80" s="63"/>
      <c r="Z80" s="63"/>
      <c r="AA80" s="75"/>
      <c r="AB80" s="441">
        <v>208750</v>
      </c>
      <c r="AC80" s="441"/>
      <c r="AD80" s="441"/>
      <c r="AE80" s="441"/>
      <c r="AF80" s="441"/>
      <c r="AG80" s="107" t="s">
        <v>42</v>
      </c>
      <c r="AH80" s="209"/>
      <c r="AI80" s="210"/>
    </row>
    <row r="81" spans="1:35" ht="16.149999999999999" customHeight="1">
      <c r="A81" s="92" t="s">
        <v>679</v>
      </c>
      <c r="B81" s="65" t="s">
        <v>749</v>
      </c>
      <c r="C81" s="65"/>
      <c r="D81" s="65"/>
      <c r="E81" s="65"/>
      <c r="F81" s="65"/>
      <c r="G81" s="65"/>
      <c r="H81" s="65"/>
      <c r="I81" s="65"/>
      <c r="J81" s="65"/>
      <c r="K81" s="65"/>
      <c r="L81" s="65"/>
      <c r="M81" s="65"/>
      <c r="N81" s="65"/>
      <c r="O81" s="65"/>
      <c r="P81" s="65"/>
      <c r="Q81" s="65"/>
      <c r="R81" s="65"/>
      <c r="S81" s="65"/>
      <c r="T81" s="65"/>
      <c r="U81" s="65"/>
      <c r="V81" s="65"/>
      <c r="W81" s="65"/>
      <c r="X81" s="65"/>
      <c r="Y81" s="65"/>
      <c r="Z81" s="65"/>
      <c r="AA81" s="65"/>
      <c r="AB81" s="440">
        <v>210000</v>
      </c>
      <c r="AC81" s="440"/>
      <c r="AD81" s="440"/>
      <c r="AE81" s="440"/>
      <c r="AF81" s="440"/>
      <c r="AG81" s="66" t="s">
        <v>42</v>
      </c>
      <c r="AH81" s="212"/>
      <c r="AI81" s="213"/>
    </row>
    <row r="82" spans="1:35" ht="16.149999999999999" customHeight="1">
      <c r="A82" s="93" t="s">
        <v>680</v>
      </c>
      <c r="B82" s="65" t="s">
        <v>758</v>
      </c>
      <c r="C82" s="65"/>
      <c r="D82" s="65"/>
      <c r="E82" s="65"/>
      <c r="F82" s="65"/>
      <c r="G82" s="65"/>
      <c r="H82" s="65"/>
      <c r="I82" s="65"/>
      <c r="J82" s="65"/>
      <c r="K82" s="65"/>
      <c r="L82" s="65"/>
      <c r="M82" s="65"/>
      <c r="N82" s="65"/>
      <c r="O82" s="65"/>
      <c r="P82" s="65"/>
      <c r="Q82" s="65"/>
      <c r="R82" s="65"/>
      <c r="S82" s="65"/>
      <c r="T82" s="65"/>
      <c r="U82" s="65"/>
      <c r="V82" s="65"/>
      <c r="W82" s="65"/>
      <c r="X82" s="65"/>
      <c r="Y82" s="65"/>
      <c r="Z82" s="65"/>
      <c r="AA82" s="65"/>
      <c r="AB82" s="436">
        <f>AB81-AB80</f>
        <v>1250</v>
      </c>
      <c r="AC82" s="436"/>
      <c r="AD82" s="436"/>
      <c r="AE82" s="436"/>
      <c r="AF82" s="436"/>
      <c r="AG82" s="66" t="s">
        <v>42</v>
      </c>
      <c r="AH82" s="212"/>
      <c r="AI82" s="213"/>
    </row>
    <row r="83" spans="1:35" ht="16.149999999999999" customHeight="1">
      <c r="A83" s="80"/>
      <c r="B83" s="81" t="s">
        <v>681</v>
      </c>
      <c r="C83" s="94" t="s">
        <v>759</v>
      </c>
      <c r="D83" s="94"/>
      <c r="E83" s="94"/>
      <c r="F83" s="94"/>
      <c r="G83" s="94"/>
      <c r="H83" s="94"/>
      <c r="I83" s="94"/>
      <c r="J83" s="94"/>
      <c r="K83" s="94"/>
      <c r="L83" s="94"/>
      <c r="M83" s="94"/>
      <c r="N83" s="94"/>
      <c r="O83" s="94"/>
      <c r="P83" s="94"/>
      <c r="Q83" s="94"/>
      <c r="R83" s="94"/>
      <c r="S83" s="94"/>
      <c r="T83" s="94"/>
      <c r="U83" s="94"/>
      <c r="V83" s="94"/>
      <c r="W83" s="94"/>
      <c r="X83" s="94"/>
      <c r="Y83" s="94"/>
      <c r="Z83" s="94"/>
      <c r="AA83" s="94"/>
      <c r="AB83" s="441">
        <v>0</v>
      </c>
      <c r="AC83" s="441"/>
      <c r="AD83" s="441"/>
      <c r="AE83" s="441"/>
      <c r="AF83" s="441"/>
      <c r="AG83" s="146" t="s">
        <v>42</v>
      </c>
      <c r="AH83" s="212"/>
      <c r="AI83" s="232" t="str">
        <f>IF(AB83&gt;AB82,"←(55)と(56)の合計が(54)と一致するように記載してください","")</f>
        <v/>
      </c>
    </row>
    <row r="84" spans="1:35" ht="16.149999999999999" customHeight="1" thickBot="1">
      <c r="A84" s="82"/>
      <c r="B84" s="95" t="s">
        <v>682</v>
      </c>
      <c r="C84" s="94" t="s">
        <v>760</v>
      </c>
      <c r="D84" s="94"/>
      <c r="E84" s="94"/>
      <c r="F84" s="94"/>
      <c r="G84" s="94"/>
      <c r="H84" s="94"/>
      <c r="I84" s="94"/>
      <c r="J84" s="94"/>
      <c r="K84" s="94"/>
      <c r="L84" s="94"/>
      <c r="M84" s="94"/>
      <c r="N84" s="94"/>
      <c r="O84" s="94"/>
      <c r="P84" s="94"/>
      <c r="Q84" s="94"/>
      <c r="R84" s="94"/>
      <c r="S84" s="94"/>
      <c r="T84" s="94"/>
      <c r="U84" s="94"/>
      <c r="V84" s="94"/>
      <c r="W84" s="94"/>
      <c r="X84" s="94"/>
      <c r="Y84" s="94"/>
      <c r="Z84" s="94"/>
      <c r="AA84" s="94"/>
      <c r="AB84" s="442">
        <f>AB82-AB83</f>
        <v>1250</v>
      </c>
      <c r="AC84" s="442"/>
      <c r="AD84" s="442"/>
      <c r="AE84" s="442"/>
      <c r="AF84" s="442"/>
      <c r="AG84" s="146" t="s">
        <v>52</v>
      </c>
      <c r="AH84" s="212"/>
      <c r="AI84" s="232" t="str">
        <f>IF(AB82&lt;&gt;(AB83+AB84),"←(55)と(56)の合計が(54)と一致するように記載してください","")</f>
        <v/>
      </c>
    </row>
    <row r="85" spans="1:35" ht="16.350000000000001" customHeight="1" thickTop="1" thickBot="1">
      <c r="A85" s="83"/>
      <c r="B85" s="96" t="s">
        <v>683</v>
      </c>
      <c r="C85" s="97" t="s">
        <v>761</v>
      </c>
      <c r="D85" s="97"/>
      <c r="E85" s="97"/>
      <c r="F85" s="97"/>
      <c r="G85" s="97"/>
      <c r="H85" s="97"/>
      <c r="I85" s="97"/>
      <c r="J85" s="97"/>
      <c r="K85" s="97"/>
      <c r="L85" s="97"/>
      <c r="M85" s="97"/>
      <c r="N85" s="97"/>
      <c r="O85" s="97"/>
      <c r="P85" s="97"/>
      <c r="Q85" s="97"/>
      <c r="R85" s="97"/>
      <c r="S85" s="97"/>
      <c r="T85" s="97"/>
      <c r="U85" s="97"/>
      <c r="V85" s="97"/>
      <c r="W85" s="97"/>
      <c r="X85" s="97"/>
      <c r="Y85" s="97"/>
      <c r="Z85" s="97"/>
      <c r="AA85" s="97"/>
      <c r="AB85" s="443">
        <f>AB84/AB80*100</f>
        <v>0.5988023952095809</v>
      </c>
      <c r="AC85" s="443"/>
      <c r="AD85" s="443"/>
      <c r="AE85" s="443"/>
      <c r="AF85" s="443"/>
      <c r="AG85" s="147" t="s">
        <v>53</v>
      </c>
      <c r="AH85" s="212"/>
      <c r="AI85" s="213"/>
    </row>
    <row r="86" spans="1:35" ht="13.5" customHeight="1">
      <c r="A86" s="86"/>
      <c r="B86" s="86"/>
      <c r="C86" s="86"/>
      <c r="D86" s="86"/>
      <c r="E86" s="86"/>
      <c r="F86" s="86"/>
      <c r="G86" s="86"/>
      <c r="H86" s="86"/>
      <c r="I86" s="86"/>
      <c r="J86" s="86"/>
      <c r="K86" s="86"/>
      <c r="L86" s="86"/>
      <c r="M86" s="86"/>
      <c r="N86" s="86"/>
      <c r="O86" s="86"/>
      <c r="P86" s="86"/>
      <c r="Q86" s="86"/>
      <c r="R86" s="86"/>
      <c r="S86" s="86"/>
      <c r="T86" s="86"/>
      <c r="U86" s="86"/>
      <c r="V86" s="86"/>
      <c r="W86" s="86"/>
      <c r="X86" s="86"/>
      <c r="Y86" s="86"/>
      <c r="Z86" s="86"/>
      <c r="AA86" s="86"/>
      <c r="AB86" s="86"/>
      <c r="AC86" s="86"/>
      <c r="AD86" s="86"/>
      <c r="AE86" s="86"/>
      <c r="AF86" s="86"/>
      <c r="AG86" s="86"/>
    </row>
    <row r="87" spans="1:35" ht="16.149999999999999" customHeight="1" thickBot="1">
      <c r="A87" s="333" t="s">
        <v>828</v>
      </c>
      <c r="B87" s="49"/>
      <c r="C87" s="49"/>
      <c r="D87" s="49"/>
      <c r="E87" s="49"/>
      <c r="F87" s="49"/>
      <c r="G87" s="49"/>
      <c r="H87" s="49"/>
      <c r="I87" s="49"/>
      <c r="J87" s="49"/>
      <c r="K87" s="49"/>
      <c r="L87" s="49"/>
      <c r="M87" s="49"/>
      <c r="N87" s="49"/>
      <c r="O87" s="49"/>
      <c r="P87" s="49"/>
      <c r="Q87" s="49"/>
      <c r="R87" s="49"/>
      <c r="S87" s="49"/>
      <c r="T87" s="49"/>
      <c r="U87" s="49"/>
      <c r="V87" s="49"/>
      <c r="W87" s="49"/>
      <c r="X87" s="49"/>
      <c r="Y87" s="49"/>
      <c r="Z87" s="49"/>
      <c r="AA87" s="49"/>
      <c r="AB87" s="49"/>
      <c r="AC87" s="49"/>
      <c r="AD87" s="49"/>
      <c r="AE87" s="49"/>
      <c r="AF87" s="49"/>
      <c r="AG87" s="49"/>
    </row>
    <row r="88" spans="1:35" ht="16.149999999999999" customHeight="1">
      <c r="A88" s="279" t="s">
        <v>684</v>
      </c>
      <c r="B88" s="10" t="s">
        <v>750</v>
      </c>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1"/>
      <c r="AH88" s="212" t="b">
        <v>0</v>
      </c>
      <c r="AI88" s="213"/>
    </row>
    <row r="89" spans="1:35" ht="16.149999999999999" customHeight="1">
      <c r="A89" s="15"/>
      <c r="B89" s="2"/>
      <c r="C89" s="2" t="s">
        <v>55</v>
      </c>
      <c r="D89" s="2"/>
      <c r="E89" s="2"/>
      <c r="F89" s="2"/>
      <c r="G89" s="2"/>
      <c r="H89" s="2"/>
      <c r="I89" s="2"/>
      <c r="J89" s="2"/>
      <c r="K89" s="2"/>
      <c r="L89" s="2"/>
      <c r="M89" s="2" t="s">
        <v>56</v>
      </c>
      <c r="N89" s="2"/>
      <c r="O89" s="2"/>
      <c r="P89" s="2"/>
      <c r="Q89" s="2"/>
      <c r="R89" s="2"/>
      <c r="S89" s="2"/>
      <c r="T89" s="2"/>
      <c r="U89" s="2"/>
      <c r="V89" s="2"/>
      <c r="W89" s="2"/>
      <c r="X89" s="2"/>
      <c r="Y89" s="2"/>
      <c r="Z89" s="2"/>
      <c r="AA89" s="2"/>
      <c r="AB89" s="2"/>
      <c r="AC89" s="2"/>
      <c r="AD89" s="2"/>
      <c r="AE89" s="2"/>
      <c r="AF89" s="2"/>
      <c r="AG89" s="16"/>
      <c r="AH89" s="212" t="b">
        <v>1</v>
      </c>
      <c r="AI89" s="213"/>
    </row>
    <row r="90" spans="1:35" ht="15.6" customHeight="1">
      <c r="A90" s="15"/>
      <c r="B90" s="2"/>
      <c r="C90" s="2" t="s">
        <v>57</v>
      </c>
      <c r="D90" s="2"/>
      <c r="E90" s="2"/>
      <c r="F90" s="2"/>
      <c r="G90" s="2"/>
      <c r="H90" s="2"/>
      <c r="I90" s="2"/>
      <c r="J90" s="2"/>
      <c r="K90" s="2"/>
      <c r="L90" s="438"/>
      <c r="M90" s="438"/>
      <c r="N90" s="438"/>
      <c r="O90" s="438"/>
      <c r="P90" s="438"/>
      <c r="Q90" s="438"/>
      <c r="R90" s="438"/>
      <c r="S90" s="438"/>
      <c r="T90" s="438"/>
      <c r="U90" s="438"/>
      <c r="V90" s="438"/>
      <c r="W90" s="438"/>
      <c r="X90" s="438"/>
      <c r="Y90" s="438"/>
      <c r="Z90" s="438"/>
      <c r="AA90" s="438"/>
      <c r="AB90" s="438"/>
      <c r="AC90" s="438"/>
      <c r="AD90" s="438"/>
      <c r="AE90" s="438"/>
      <c r="AF90" s="438"/>
      <c r="AG90" s="16" t="s">
        <v>22</v>
      </c>
      <c r="AH90" s="212" t="b">
        <v>0</v>
      </c>
      <c r="AI90" s="213"/>
    </row>
    <row r="91" spans="1:35" ht="5.45" customHeight="1">
      <c r="A91" s="12"/>
      <c r="B91" s="13"/>
      <c r="C91" s="13"/>
      <c r="D91" s="13"/>
      <c r="E91" s="13"/>
      <c r="F91" s="13"/>
      <c r="G91" s="13"/>
      <c r="H91" s="13"/>
      <c r="I91" s="13"/>
      <c r="J91" s="13"/>
      <c r="K91" s="13"/>
      <c r="L91" s="26"/>
      <c r="M91" s="26"/>
      <c r="N91" s="26"/>
      <c r="O91" s="26"/>
      <c r="P91" s="26"/>
      <c r="Q91" s="26"/>
      <c r="R91" s="26"/>
      <c r="S91" s="26"/>
      <c r="T91" s="26"/>
      <c r="U91" s="26"/>
      <c r="V91" s="26"/>
      <c r="W91" s="26"/>
      <c r="X91" s="26"/>
      <c r="Y91" s="26"/>
      <c r="Z91" s="26"/>
      <c r="AA91" s="26"/>
      <c r="AB91" s="26"/>
      <c r="AC91" s="26"/>
      <c r="AD91" s="26"/>
      <c r="AE91" s="26"/>
      <c r="AF91" s="26"/>
      <c r="AG91" s="14"/>
      <c r="AH91" s="212"/>
      <c r="AI91" s="213"/>
    </row>
    <row r="92" spans="1:35">
      <c r="A92" s="23" t="s">
        <v>685</v>
      </c>
      <c r="B92" s="24" t="s">
        <v>751</v>
      </c>
      <c r="C92" s="24"/>
      <c r="D92" s="24"/>
      <c r="E92" s="24"/>
      <c r="F92" s="24"/>
      <c r="G92" s="24"/>
      <c r="H92" s="24"/>
      <c r="I92" s="24"/>
      <c r="J92" s="24"/>
      <c r="K92" s="24"/>
      <c r="L92" s="27"/>
      <c r="M92" s="27"/>
      <c r="N92" s="27"/>
      <c r="O92" s="27"/>
      <c r="P92" s="27"/>
      <c r="Q92" s="27"/>
      <c r="R92" s="27"/>
      <c r="S92" s="27"/>
      <c r="T92" s="27"/>
      <c r="U92" s="27"/>
      <c r="V92" s="27"/>
      <c r="W92" s="27"/>
      <c r="X92" s="27"/>
      <c r="Y92" s="27"/>
      <c r="Z92" s="27"/>
      <c r="AA92" s="27"/>
      <c r="AB92" s="27"/>
      <c r="AC92" s="27"/>
      <c r="AD92" s="27"/>
      <c r="AE92" s="27"/>
      <c r="AF92" s="27"/>
      <c r="AG92" s="25"/>
      <c r="AH92" s="212"/>
      <c r="AI92" s="213"/>
    </row>
    <row r="93" spans="1:35" ht="49.15" customHeight="1">
      <c r="A93" s="15"/>
      <c r="B93" s="2"/>
      <c r="C93" s="439" t="s">
        <v>825</v>
      </c>
      <c r="D93" s="439"/>
      <c r="E93" s="439"/>
      <c r="F93" s="439"/>
      <c r="G93" s="439"/>
      <c r="H93" s="439"/>
      <c r="I93" s="439"/>
      <c r="J93" s="439"/>
      <c r="K93" s="439"/>
      <c r="L93" s="439"/>
      <c r="M93" s="439"/>
      <c r="N93" s="439"/>
      <c r="O93" s="439"/>
      <c r="P93" s="439"/>
      <c r="Q93" s="439"/>
      <c r="R93" s="439"/>
      <c r="S93" s="439"/>
      <c r="T93" s="439"/>
      <c r="U93" s="439"/>
      <c r="V93" s="439"/>
      <c r="W93" s="439"/>
      <c r="X93" s="439"/>
      <c r="Y93" s="439"/>
      <c r="Z93" s="439"/>
      <c r="AA93" s="439"/>
      <c r="AB93" s="439"/>
      <c r="AC93" s="439"/>
      <c r="AD93" s="439"/>
      <c r="AE93" s="439"/>
      <c r="AF93" s="439"/>
      <c r="AG93" s="16"/>
      <c r="AH93" s="212"/>
      <c r="AI93" s="213"/>
    </row>
    <row r="94" spans="1:35" ht="9" customHeight="1" thickBot="1">
      <c r="A94" s="6"/>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8"/>
      <c r="AH94" s="212"/>
      <c r="AI94" s="213"/>
    </row>
    <row r="95" spans="1:35" ht="15" customHeight="1">
      <c r="A95" s="49"/>
      <c r="B95" s="49"/>
      <c r="C95" s="49"/>
      <c r="D95" s="49"/>
      <c r="E95" s="49"/>
      <c r="F95" s="49"/>
      <c r="G95" s="49"/>
      <c r="H95" s="49"/>
      <c r="I95" s="49"/>
      <c r="J95" s="49"/>
      <c r="K95" s="49"/>
      <c r="L95" s="49"/>
      <c r="M95" s="49"/>
      <c r="N95" s="49"/>
      <c r="O95" s="49"/>
      <c r="P95" s="49"/>
      <c r="Q95" s="49"/>
      <c r="R95" s="49"/>
      <c r="S95" s="49"/>
      <c r="T95" s="49"/>
      <c r="U95" s="49"/>
      <c r="V95" s="49"/>
      <c r="W95" s="49"/>
      <c r="X95" s="49"/>
      <c r="Y95" s="49"/>
      <c r="Z95" s="49"/>
      <c r="AA95" s="49"/>
      <c r="AB95" s="49"/>
      <c r="AC95" s="49"/>
      <c r="AD95" s="49"/>
      <c r="AE95" s="49"/>
      <c r="AF95" s="49"/>
      <c r="AG95" s="49"/>
    </row>
    <row r="96" spans="1:35" ht="15" customHeight="1">
      <c r="A96" s="449" t="s">
        <v>58</v>
      </c>
      <c r="B96" s="450"/>
      <c r="C96" s="450"/>
      <c r="D96" s="450"/>
      <c r="E96" s="450"/>
      <c r="F96" s="450"/>
      <c r="G96" s="450"/>
      <c r="H96" s="450"/>
      <c r="I96" s="450"/>
      <c r="J96" s="450"/>
      <c r="K96" s="450"/>
      <c r="L96" s="450"/>
      <c r="M96" s="450"/>
      <c r="N96" s="450"/>
      <c r="O96" s="450"/>
      <c r="P96" s="450"/>
      <c r="Q96" s="450"/>
      <c r="R96" s="450"/>
      <c r="S96" s="450"/>
      <c r="T96" s="450"/>
      <c r="U96" s="450"/>
      <c r="V96" s="450"/>
      <c r="W96" s="450"/>
      <c r="X96" s="450"/>
      <c r="Y96" s="450"/>
      <c r="Z96" s="450"/>
      <c r="AA96" s="450"/>
      <c r="AB96" s="450"/>
      <c r="AC96" s="450"/>
      <c r="AD96" s="450"/>
      <c r="AE96" s="450"/>
      <c r="AF96" s="450"/>
      <c r="AG96" s="451"/>
      <c r="AH96" s="216"/>
      <c r="AI96" s="217"/>
    </row>
    <row r="97" spans="1:35" ht="15" customHeight="1">
      <c r="A97" s="449"/>
      <c r="B97" s="450"/>
      <c r="C97" s="450"/>
      <c r="D97" s="450"/>
      <c r="E97" s="450"/>
      <c r="F97" s="450"/>
      <c r="G97" s="450"/>
      <c r="H97" s="450"/>
      <c r="I97" s="450"/>
      <c r="J97" s="450"/>
      <c r="K97" s="450"/>
      <c r="L97" s="450"/>
      <c r="M97" s="450"/>
      <c r="N97" s="450"/>
      <c r="O97" s="450"/>
      <c r="P97" s="450"/>
      <c r="Q97" s="450"/>
      <c r="R97" s="450"/>
      <c r="S97" s="450"/>
      <c r="T97" s="450"/>
      <c r="U97" s="450"/>
      <c r="V97" s="450"/>
      <c r="W97" s="450"/>
      <c r="X97" s="450"/>
      <c r="Y97" s="450"/>
      <c r="Z97" s="450"/>
      <c r="AA97" s="450"/>
      <c r="AB97" s="450"/>
      <c r="AC97" s="450"/>
      <c r="AD97" s="450"/>
      <c r="AE97" s="450"/>
      <c r="AF97" s="450"/>
      <c r="AG97" s="451"/>
      <c r="AH97" s="216"/>
      <c r="AI97" s="217"/>
    </row>
    <row r="98" spans="1:35" ht="15" customHeight="1">
      <c r="A98" s="134"/>
      <c r="B98" s="134"/>
      <c r="C98" s="134"/>
      <c r="D98" s="134"/>
      <c r="E98" s="134"/>
      <c r="F98" s="134"/>
      <c r="G98" s="134"/>
      <c r="H98" s="134"/>
      <c r="I98" s="134"/>
      <c r="J98" s="134"/>
      <c r="K98" s="134"/>
      <c r="L98" s="134"/>
      <c r="M98" s="134"/>
      <c r="N98" s="134"/>
      <c r="O98" s="134"/>
      <c r="P98" s="134"/>
      <c r="Q98" s="134"/>
      <c r="R98" s="134"/>
      <c r="S98" s="134"/>
      <c r="T98" s="134"/>
      <c r="U98" s="134"/>
      <c r="V98" s="134"/>
      <c r="W98" s="134"/>
      <c r="X98" s="134"/>
      <c r="Y98" s="134"/>
      <c r="Z98" s="134"/>
      <c r="AA98" s="134"/>
      <c r="AB98" s="134"/>
      <c r="AC98" s="134"/>
      <c r="AD98" s="134"/>
      <c r="AE98" s="134"/>
      <c r="AF98" s="134"/>
      <c r="AG98" s="134"/>
      <c r="AH98" s="216"/>
      <c r="AI98" s="217"/>
    </row>
    <row r="99" spans="1:35" ht="15" customHeight="1">
      <c r="A99" s="49"/>
      <c r="B99" s="49"/>
      <c r="C99" s="49" t="s">
        <v>35</v>
      </c>
      <c r="D99" s="49"/>
      <c r="E99" s="400">
        <v>7</v>
      </c>
      <c r="F99" s="400"/>
      <c r="G99" s="49" t="s">
        <v>36</v>
      </c>
      <c r="H99" s="400">
        <v>3</v>
      </c>
      <c r="I99" s="400"/>
      <c r="J99" s="49" t="s">
        <v>37</v>
      </c>
      <c r="K99" s="400">
        <v>10</v>
      </c>
      <c r="L99" s="400"/>
      <c r="M99" s="49" t="s">
        <v>59</v>
      </c>
      <c r="N99" s="49"/>
      <c r="O99" s="49"/>
      <c r="P99" s="49" t="s">
        <v>60</v>
      </c>
      <c r="Q99" s="49"/>
      <c r="R99" s="49"/>
      <c r="S99" s="49"/>
      <c r="T99" s="438" t="s">
        <v>824</v>
      </c>
      <c r="U99" s="438"/>
      <c r="V99" s="438"/>
      <c r="W99" s="438"/>
      <c r="X99" s="438"/>
      <c r="Y99" s="438"/>
      <c r="Z99" s="438"/>
      <c r="AA99" s="438"/>
      <c r="AB99" s="438"/>
      <c r="AC99" s="438"/>
      <c r="AD99" s="438"/>
      <c r="AE99" s="438"/>
      <c r="AF99" s="438"/>
      <c r="AG99" s="49"/>
    </row>
    <row r="100" spans="1:35" ht="15" customHeight="1">
      <c r="A100" s="49"/>
      <c r="B100" s="49"/>
      <c r="C100" s="49"/>
      <c r="D100" s="49"/>
      <c r="E100" s="19"/>
      <c r="F100" s="19"/>
      <c r="G100" s="49"/>
      <c r="H100" s="19"/>
      <c r="I100" s="19"/>
      <c r="J100" s="49"/>
      <c r="K100" s="19"/>
      <c r="L100" s="19"/>
      <c r="M100" s="49"/>
      <c r="N100" s="49"/>
      <c r="O100" s="49"/>
      <c r="P100" s="49"/>
      <c r="Q100" s="49"/>
      <c r="R100" s="49"/>
      <c r="S100" s="49"/>
      <c r="T100" s="19"/>
      <c r="U100" s="19"/>
      <c r="V100" s="19"/>
      <c r="W100" s="19"/>
      <c r="X100" s="19"/>
      <c r="Y100" s="19"/>
      <c r="Z100" s="19"/>
      <c r="AA100" s="19"/>
      <c r="AB100" s="19"/>
      <c r="AC100" s="19"/>
      <c r="AD100" s="19"/>
      <c r="AE100" s="19"/>
      <c r="AF100" s="19"/>
      <c r="AG100" s="49"/>
    </row>
    <row r="101" spans="1:35" ht="15" customHeight="1">
      <c r="A101" s="49" t="s">
        <v>61</v>
      </c>
      <c r="B101" s="49"/>
      <c r="C101" s="49"/>
      <c r="D101" s="49"/>
      <c r="E101" s="49"/>
      <c r="F101" s="49"/>
      <c r="G101" s="49"/>
      <c r="H101" s="49"/>
      <c r="I101" s="49"/>
      <c r="J101" s="49"/>
      <c r="K101" s="49"/>
      <c r="L101" s="49"/>
      <c r="M101" s="49"/>
      <c r="N101" s="49"/>
      <c r="O101" s="49"/>
      <c r="P101" s="49"/>
      <c r="Q101" s="49"/>
      <c r="R101" s="49"/>
      <c r="S101" s="49"/>
      <c r="T101" s="49"/>
      <c r="U101" s="49"/>
      <c r="V101" s="49"/>
      <c r="W101" s="49"/>
      <c r="X101" s="49"/>
      <c r="Y101" s="49"/>
      <c r="Z101" s="49"/>
      <c r="AA101" s="49"/>
      <c r="AB101" s="49"/>
      <c r="AC101" s="49"/>
      <c r="AD101" s="49"/>
      <c r="AE101" s="49"/>
      <c r="AF101" s="49"/>
      <c r="AG101" s="49"/>
    </row>
    <row r="102" spans="1:35" ht="15" customHeight="1">
      <c r="A102" s="414">
        <v>1</v>
      </c>
      <c r="B102" s="415" t="s">
        <v>235</v>
      </c>
      <c r="C102" s="415"/>
      <c r="D102" s="415"/>
      <c r="E102" s="415"/>
      <c r="F102" s="415"/>
      <c r="G102" s="415"/>
      <c r="H102" s="415"/>
      <c r="I102" s="415"/>
      <c r="J102" s="415"/>
      <c r="K102" s="415"/>
      <c r="L102" s="415"/>
      <c r="M102" s="415"/>
      <c r="N102" s="415"/>
      <c r="O102" s="415"/>
      <c r="P102" s="415"/>
      <c r="Q102" s="415"/>
      <c r="R102" s="415"/>
      <c r="S102" s="415"/>
      <c r="T102" s="415"/>
      <c r="U102" s="415"/>
      <c r="V102" s="415"/>
      <c r="W102" s="415"/>
      <c r="X102" s="415"/>
      <c r="Y102" s="415"/>
      <c r="Z102" s="415"/>
      <c r="AA102" s="415"/>
      <c r="AB102" s="415"/>
      <c r="AC102" s="415"/>
      <c r="AD102" s="415"/>
      <c r="AE102" s="415"/>
      <c r="AF102" s="415"/>
      <c r="AG102" s="415"/>
      <c r="AH102" s="218"/>
      <c r="AI102" s="217"/>
    </row>
    <row r="103" spans="1:35" ht="15" customHeight="1">
      <c r="A103" s="414"/>
      <c r="B103" s="415"/>
      <c r="C103" s="415"/>
      <c r="D103" s="415"/>
      <c r="E103" s="415"/>
      <c r="F103" s="415"/>
      <c r="G103" s="415"/>
      <c r="H103" s="415"/>
      <c r="I103" s="415"/>
      <c r="J103" s="415"/>
      <c r="K103" s="415"/>
      <c r="L103" s="415"/>
      <c r="M103" s="415"/>
      <c r="N103" s="415"/>
      <c r="O103" s="415"/>
      <c r="P103" s="415"/>
      <c r="Q103" s="415"/>
      <c r="R103" s="415"/>
      <c r="S103" s="415"/>
      <c r="T103" s="415"/>
      <c r="U103" s="415"/>
      <c r="V103" s="415"/>
      <c r="W103" s="415"/>
      <c r="X103" s="415"/>
      <c r="Y103" s="415"/>
      <c r="Z103" s="415"/>
      <c r="AA103" s="415"/>
      <c r="AB103" s="415"/>
      <c r="AC103" s="415"/>
      <c r="AD103" s="415"/>
      <c r="AE103" s="415"/>
      <c r="AF103" s="415"/>
      <c r="AG103" s="415"/>
      <c r="AH103" s="218"/>
      <c r="AI103" s="217"/>
    </row>
    <row r="104" spans="1:35" ht="15" customHeight="1">
      <c r="A104" s="414"/>
      <c r="B104" s="415"/>
      <c r="C104" s="415"/>
      <c r="D104" s="415"/>
      <c r="E104" s="415"/>
      <c r="F104" s="415"/>
      <c r="G104" s="415"/>
      <c r="H104" s="415"/>
      <c r="I104" s="415"/>
      <c r="J104" s="415"/>
      <c r="K104" s="415"/>
      <c r="L104" s="415"/>
      <c r="M104" s="415"/>
      <c r="N104" s="415"/>
      <c r="O104" s="415"/>
      <c r="P104" s="415"/>
      <c r="Q104" s="415"/>
      <c r="R104" s="415"/>
      <c r="S104" s="415"/>
      <c r="T104" s="415"/>
      <c r="U104" s="415"/>
      <c r="V104" s="415"/>
      <c r="W104" s="415"/>
      <c r="X104" s="415"/>
      <c r="Y104" s="415"/>
      <c r="Z104" s="415"/>
      <c r="AA104" s="415"/>
      <c r="AB104" s="415"/>
      <c r="AC104" s="415"/>
      <c r="AD104" s="415"/>
      <c r="AE104" s="415"/>
      <c r="AF104" s="415"/>
      <c r="AG104" s="415"/>
      <c r="AH104" s="218"/>
      <c r="AI104" s="217"/>
    </row>
    <row r="105" spans="1:35" ht="15" customHeight="1">
      <c r="A105" s="414">
        <v>2</v>
      </c>
      <c r="B105" s="415" t="s">
        <v>689</v>
      </c>
      <c r="C105" s="415"/>
      <c r="D105" s="415"/>
      <c r="E105" s="415"/>
      <c r="F105" s="415"/>
      <c r="G105" s="415"/>
      <c r="H105" s="415"/>
      <c r="I105" s="415"/>
      <c r="J105" s="415"/>
      <c r="K105" s="415"/>
      <c r="L105" s="415"/>
      <c r="M105" s="415"/>
      <c r="N105" s="415"/>
      <c r="O105" s="415"/>
      <c r="P105" s="415"/>
      <c r="Q105" s="415"/>
      <c r="R105" s="415"/>
      <c r="S105" s="415"/>
      <c r="T105" s="415"/>
      <c r="U105" s="415"/>
      <c r="V105" s="415"/>
      <c r="W105" s="415"/>
      <c r="X105" s="415"/>
      <c r="Y105" s="415"/>
      <c r="Z105" s="415"/>
      <c r="AA105" s="415"/>
      <c r="AB105" s="415"/>
      <c r="AC105" s="415"/>
      <c r="AD105" s="415"/>
      <c r="AE105" s="415"/>
      <c r="AF105" s="415"/>
      <c r="AG105" s="415"/>
      <c r="AH105" s="218"/>
      <c r="AI105" s="217"/>
    </row>
    <row r="106" spans="1:35" ht="15" customHeight="1">
      <c r="A106" s="414"/>
      <c r="B106" s="415"/>
      <c r="C106" s="415"/>
      <c r="D106" s="415"/>
      <c r="E106" s="415"/>
      <c r="F106" s="415"/>
      <c r="G106" s="415"/>
      <c r="H106" s="415"/>
      <c r="I106" s="415"/>
      <c r="J106" s="415"/>
      <c r="K106" s="415"/>
      <c r="L106" s="415"/>
      <c r="M106" s="415"/>
      <c r="N106" s="415"/>
      <c r="O106" s="415"/>
      <c r="P106" s="415"/>
      <c r="Q106" s="415"/>
      <c r="R106" s="415"/>
      <c r="S106" s="415"/>
      <c r="T106" s="415"/>
      <c r="U106" s="415"/>
      <c r="V106" s="415"/>
      <c r="W106" s="415"/>
      <c r="X106" s="415"/>
      <c r="Y106" s="415"/>
      <c r="Z106" s="415"/>
      <c r="AA106" s="415"/>
      <c r="AB106" s="415"/>
      <c r="AC106" s="415"/>
      <c r="AD106" s="415"/>
      <c r="AE106" s="415"/>
      <c r="AF106" s="415"/>
      <c r="AG106" s="415"/>
      <c r="AH106" s="218"/>
      <c r="AI106" s="217"/>
    </row>
    <row r="107" spans="1:35" ht="15" customHeight="1">
      <c r="A107" s="414">
        <v>3</v>
      </c>
      <c r="B107" s="415" t="s">
        <v>236</v>
      </c>
      <c r="C107" s="415"/>
      <c r="D107" s="415"/>
      <c r="E107" s="415"/>
      <c r="F107" s="415"/>
      <c r="G107" s="415"/>
      <c r="H107" s="415"/>
      <c r="I107" s="415"/>
      <c r="J107" s="415"/>
      <c r="K107" s="415"/>
      <c r="L107" s="415"/>
      <c r="M107" s="415"/>
      <c r="N107" s="415"/>
      <c r="O107" s="415"/>
      <c r="P107" s="415"/>
      <c r="Q107" s="415"/>
      <c r="R107" s="415"/>
      <c r="S107" s="415"/>
      <c r="T107" s="415"/>
      <c r="U107" s="415"/>
      <c r="V107" s="415"/>
      <c r="W107" s="415"/>
      <c r="X107" s="415"/>
      <c r="Y107" s="415"/>
      <c r="Z107" s="415"/>
      <c r="AA107" s="415"/>
      <c r="AB107" s="415"/>
      <c r="AC107" s="415"/>
      <c r="AD107" s="415"/>
      <c r="AE107" s="415"/>
      <c r="AF107" s="415"/>
      <c r="AG107" s="415"/>
      <c r="AH107" s="218"/>
      <c r="AI107" s="217"/>
    </row>
    <row r="108" spans="1:35" ht="15" customHeight="1">
      <c r="A108" s="414"/>
      <c r="B108" s="415"/>
      <c r="C108" s="415"/>
      <c r="D108" s="415"/>
      <c r="E108" s="415"/>
      <c r="F108" s="415"/>
      <c r="G108" s="415"/>
      <c r="H108" s="415"/>
      <c r="I108" s="415"/>
      <c r="J108" s="415"/>
      <c r="K108" s="415"/>
      <c r="L108" s="415"/>
      <c r="M108" s="415"/>
      <c r="N108" s="415"/>
      <c r="O108" s="415"/>
      <c r="P108" s="415"/>
      <c r="Q108" s="415"/>
      <c r="R108" s="415"/>
      <c r="S108" s="415"/>
      <c r="T108" s="415"/>
      <c r="U108" s="415"/>
      <c r="V108" s="415"/>
      <c r="W108" s="415"/>
      <c r="X108" s="415"/>
      <c r="Y108" s="415"/>
      <c r="Z108" s="415"/>
      <c r="AA108" s="415"/>
      <c r="AB108" s="415"/>
      <c r="AC108" s="415"/>
      <c r="AD108" s="415"/>
      <c r="AE108" s="415"/>
      <c r="AF108" s="415"/>
      <c r="AG108" s="415"/>
      <c r="AH108" s="218"/>
      <c r="AI108" s="217"/>
    </row>
    <row r="109" spans="1:35" ht="15" customHeight="1">
      <c r="A109" s="133">
        <v>4</v>
      </c>
      <c r="B109" s="415" t="s">
        <v>762</v>
      </c>
      <c r="C109" s="415"/>
      <c r="D109" s="415"/>
      <c r="E109" s="415"/>
      <c r="F109" s="415"/>
      <c r="G109" s="415"/>
      <c r="H109" s="415"/>
      <c r="I109" s="415"/>
      <c r="J109" s="415"/>
      <c r="K109" s="415"/>
      <c r="L109" s="415"/>
      <c r="M109" s="415"/>
      <c r="N109" s="415"/>
      <c r="O109" s="415"/>
      <c r="P109" s="415"/>
      <c r="Q109" s="415"/>
      <c r="R109" s="415"/>
      <c r="S109" s="415"/>
      <c r="T109" s="415"/>
      <c r="U109" s="415"/>
      <c r="V109" s="415"/>
      <c r="W109" s="415"/>
      <c r="X109" s="415"/>
      <c r="Y109" s="415"/>
      <c r="Z109" s="415"/>
      <c r="AA109" s="415"/>
      <c r="AB109" s="415"/>
      <c r="AC109" s="415"/>
      <c r="AD109" s="415"/>
      <c r="AE109" s="415"/>
      <c r="AF109" s="415"/>
      <c r="AG109" s="415"/>
      <c r="AH109" s="218"/>
      <c r="AI109" s="217"/>
    </row>
    <row r="110" spans="1:35" ht="15" customHeight="1">
      <c r="A110" s="133"/>
      <c r="B110" s="415"/>
      <c r="C110" s="415"/>
      <c r="D110" s="415"/>
      <c r="E110" s="415"/>
      <c r="F110" s="415"/>
      <c r="G110" s="415"/>
      <c r="H110" s="415"/>
      <c r="I110" s="415"/>
      <c r="J110" s="415"/>
      <c r="K110" s="415"/>
      <c r="L110" s="415"/>
      <c r="M110" s="415"/>
      <c r="N110" s="415"/>
      <c r="O110" s="415"/>
      <c r="P110" s="415"/>
      <c r="Q110" s="415"/>
      <c r="R110" s="415"/>
      <c r="S110" s="415"/>
      <c r="T110" s="415"/>
      <c r="U110" s="415"/>
      <c r="V110" s="415"/>
      <c r="W110" s="415"/>
      <c r="X110" s="415"/>
      <c r="Y110" s="415"/>
      <c r="Z110" s="415"/>
      <c r="AA110" s="415"/>
      <c r="AB110" s="415"/>
      <c r="AC110" s="415"/>
      <c r="AD110" s="415"/>
      <c r="AE110" s="415"/>
      <c r="AF110" s="415"/>
      <c r="AG110" s="415"/>
      <c r="AH110" s="218"/>
      <c r="AI110" s="217"/>
    </row>
    <row r="111" spans="1:35" ht="15" hidden="1" customHeight="1" outlineLevel="1">
      <c r="A111" s="133"/>
      <c r="B111" s="415"/>
      <c r="C111" s="415"/>
      <c r="D111" s="415"/>
      <c r="E111" s="415"/>
      <c r="F111" s="415"/>
      <c r="G111" s="415"/>
      <c r="H111" s="415"/>
      <c r="I111" s="415"/>
      <c r="J111" s="415"/>
      <c r="K111" s="415"/>
      <c r="L111" s="415"/>
      <c r="M111" s="415"/>
      <c r="N111" s="415"/>
      <c r="O111" s="415"/>
      <c r="P111" s="415"/>
      <c r="Q111" s="415"/>
      <c r="R111" s="415"/>
      <c r="S111" s="415"/>
      <c r="T111" s="415"/>
      <c r="U111" s="415"/>
      <c r="V111" s="415"/>
      <c r="W111" s="415"/>
      <c r="X111" s="415"/>
      <c r="Y111" s="415"/>
      <c r="Z111" s="415"/>
      <c r="AA111" s="415"/>
      <c r="AB111" s="415"/>
      <c r="AC111" s="415"/>
      <c r="AD111" s="415"/>
      <c r="AE111" s="415"/>
      <c r="AF111" s="415"/>
      <c r="AG111" s="415"/>
      <c r="AH111" s="218"/>
      <c r="AI111" s="217"/>
    </row>
    <row r="112" spans="1:35" ht="15" customHeight="1" collapsed="1">
      <c r="A112" s="414">
        <v>5</v>
      </c>
      <c r="B112" s="415" t="s">
        <v>237</v>
      </c>
      <c r="C112" s="415"/>
      <c r="D112" s="415"/>
      <c r="E112" s="415"/>
      <c r="F112" s="415"/>
      <c r="G112" s="415"/>
      <c r="H112" s="415"/>
      <c r="I112" s="415"/>
      <c r="J112" s="415"/>
      <c r="K112" s="415"/>
      <c r="L112" s="415"/>
      <c r="M112" s="415"/>
      <c r="N112" s="415"/>
      <c r="O112" s="415"/>
      <c r="P112" s="415"/>
      <c r="Q112" s="415"/>
      <c r="R112" s="415"/>
      <c r="S112" s="415"/>
      <c r="T112" s="415"/>
      <c r="U112" s="415"/>
      <c r="V112" s="415"/>
      <c r="W112" s="415"/>
      <c r="X112" s="415"/>
      <c r="Y112" s="415"/>
      <c r="Z112" s="415"/>
      <c r="AA112" s="415"/>
      <c r="AB112" s="415"/>
      <c r="AC112" s="415"/>
      <c r="AD112" s="415"/>
      <c r="AE112" s="415"/>
      <c r="AF112" s="415"/>
      <c r="AG112" s="415"/>
      <c r="AH112" s="218"/>
      <c r="AI112" s="217"/>
    </row>
    <row r="113" spans="1:35" ht="15" customHeight="1">
      <c r="A113" s="414"/>
      <c r="B113" s="415"/>
      <c r="C113" s="415"/>
      <c r="D113" s="415"/>
      <c r="E113" s="415"/>
      <c r="F113" s="415"/>
      <c r="G113" s="415"/>
      <c r="H113" s="415"/>
      <c r="I113" s="415"/>
      <c r="J113" s="415"/>
      <c r="K113" s="415"/>
      <c r="L113" s="415"/>
      <c r="M113" s="415"/>
      <c r="N113" s="415"/>
      <c r="O113" s="415"/>
      <c r="P113" s="415"/>
      <c r="Q113" s="415"/>
      <c r="R113" s="415"/>
      <c r="S113" s="415"/>
      <c r="T113" s="415"/>
      <c r="U113" s="415"/>
      <c r="V113" s="415"/>
      <c r="W113" s="415"/>
      <c r="X113" s="415"/>
      <c r="Y113" s="415"/>
      <c r="Z113" s="415"/>
      <c r="AA113" s="415"/>
      <c r="AB113" s="415"/>
      <c r="AC113" s="415"/>
      <c r="AD113" s="415"/>
      <c r="AE113" s="415"/>
      <c r="AF113" s="415"/>
      <c r="AG113" s="415"/>
      <c r="AH113" s="218"/>
      <c r="AI113" s="217"/>
    </row>
    <row r="114" spans="1:35" ht="15" customHeight="1">
      <c r="A114" s="414"/>
      <c r="B114" s="415"/>
      <c r="C114" s="415"/>
      <c r="D114" s="415"/>
      <c r="E114" s="415"/>
      <c r="F114" s="415"/>
      <c r="G114" s="415"/>
      <c r="H114" s="415"/>
      <c r="I114" s="415"/>
      <c r="J114" s="415"/>
      <c r="K114" s="415"/>
      <c r="L114" s="415"/>
      <c r="M114" s="415"/>
      <c r="N114" s="415"/>
      <c r="O114" s="415"/>
      <c r="P114" s="415"/>
      <c r="Q114" s="415"/>
      <c r="R114" s="415"/>
      <c r="S114" s="415"/>
      <c r="T114" s="415"/>
      <c r="U114" s="415"/>
      <c r="V114" s="415"/>
      <c r="W114" s="415"/>
      <c r="X114" s="415"/>
      <c r="Y114" s="415"/>
      <c r="Z114" s="415"/>
      <c r="AA114" s="415"/>
      <c r="AB114" s="415"/>
      <c r="AC114" s="415"/>
      <c r="AD114" s="415"/>
      <c r="AE114" s="415"/>
      <c r="AF114" s="415"/>
      <c r="AG114" s="415"/>
      <c r="AH114" s="218"/>
      <c r="AI114" s="217"/>
    </row>
    <row r="115" spans="1:35" ht="15" customHeight="1">
      <c r="A115" s="414"/>
      <c r="B115" s="415"/>
      <c r="C115" s="415"/>
      <c r="D115" s="415"/>
      <c r="E115" s="415"/>
      <c r="F115" s="415"/>
      <c r="G115" s="415"/>
      <c r="H115" s="415"/>
      <c r="I115" s="415"/>
      <c r="J115" s="415"/>
      <c r="K115" s="415"/>
      <c r="L115" s="415"/>
      <c r="M115" s="415"/>
      <c r="N115" s="415"/>
      <c r="O115" s="415"/>
      <c r="P115" s="415"/>
      <c r="Q115" s="415"/>
      <c r="R115" s="415"/>
      <c r="S115" s="415"/>
      <c r="T115" s="415"/>
      <c r="U115" s="415"/>
      <c r="V115" s="415"/>
      <c r="W115" s="415"/>
      <c r="X115" s="415"/>
      <c r="Y115" s="415"/>
      <c r="Z115" s="415"/>
      <c r="AA115" s="415"/>
      <c r="AB115" s="415"/>
      <c r="AC115" s="415"/>
      <c r="AD115" s="415"/>
      <c r="AE115" s="415"/>
      <c r="AF115" s="415"/>
      <c r="AG115" s="415"/>
      <c r="AH115" s="218"/>
      <c r="AI115" s="217"/>
    </row>
    <row r="116" spans="1:35" ht="15" customHeight="1">
      <c r="A116" s="414"/>
      <c r="B116" s="415"/>
      <c r="C116" s="415"/>
      <c r="D116" s="415"/>
      <c r="E116" s="415"/>
      <c r="F116" s="415"/>
      <c r="G116" s="415"/>
      <c r="H116" s="415"/>
      <c r="I116" s="415"/>
      <c r="J116" s="415"/>
      <c r="K116" s="415"/>
      <c r="L116" s="415"/>
      <c r="M116" s="415"/>
      <c r="N116" s="415"/>
      <c r="O116" s="415"/>
      <c r="P116" s="415"/>
      <c r="Q116" s="415"/>
      <c r="R116" s="415"/>
      <c r="S116" s="415"/>
      <c r="T116" s="415"/>
      <c r="U116" s="415"/>
      <c r="V116" s="415"/>
      <c r="W116" s="415"/>
      <c r="X116" s="415"/>
      <c r="Y116" s="415"/>
      <c r="Z116" s="415"/>
      <c r="AA116" s="415"/>
      <c r="AB116" s="415"/>
      <c r="AC116" s="415"/>
      <c r="AD116" s="415"/>
      <c r="AE116" s="415"/>
      <c r="AF116" s="415"/>
      <c r="AG116" s="415"/>
      <c r="AH116" s="218"/>
      <c r="AI116" s="217"/>
    </row>
    <row r="117" spans="1:35" ht="15" customHeight="1">
      <c r="A117" s="414"/>
      <c r="B117" s="415"/>
      <c r="C117" s="415"/>
      <c r="D117" s="415"/>
      <c r="E117" s="415"/>
      <c r="F117" s="415"/>
      <c r="G117" s="415"/>
      <c r="H117" s="415"/>
      <c r="I117" s="415"/>
      <c r="J117" s="415"/>
      <c r="K117" s="415"/>
      <c r="L117" s="415"/>
      <c r="M117" s="415"/>
      <c r="N117" s="415"/>
      <c r="O117" s="415"/>
      <c r="P117" s="415"/>
      <c r="Q117" s="415"/>
      <c r="R117" s="415"/>
      <c r="S117" s="415"/>
      <c r="T117" s="415"/>
      <c r="U117" s="415"/>
      <c r="V117" s="415"/>
      <c r="W117" s="415"/>
      <c r="X117" s="415"/>
      <c r="Y117" s="415"/>
      <c r="Z117" s="415"/>
      <c r="AA117" s="415"/>
      <c r="AB117" s="415"/>
      <c r="AC117" s="415"/>
      <c r="AD117" s="415"/>
      <c r="AE117" s="415"/>
      <c r="AF117" s="415"/>
      <c r="AG117" s="415"/>
      <c r="AH117" s="218"/>
      <c r="AI117" s="217"/>
    </row>
    <row r="118" spans="1:35" ht="15" hidden="1" customHeight="1" outlineLevel="1">
      <c r="A118" s="448">
        <v>6</v>
      </c>
      <c r="B118" s="416" t="s">
        <v>238</v>
      </c>
      <c r="C118" s="416"/>
      <c r="D118" s="416"/>
      <c r="E118" s="416"/>
      <c r="F118" s="416"/>
      <c r="G118" s="416"/>
      <c r="H118" s="416"/>
      <c r="I118" s="416"/>
      <c r="J118" s="416"/>
      <c r="K118" s="416"/>
      <c r="L118" s="416"/>
      <c r="M118" s="416"/>
      <c r="N118" s="416"/>
      <c r="O118" s="416"/>
      <c r="P118" s="416"/>
      <c r="Q118" s="416"/>
      <c r="R118" s="416"/>
      <c r="S118" s="416"/>
      <c r="T118" s="416"/>
      <c r="U118" s="416"/>
      <c r="V118" s="416"/>
      <c r="W118" s="416"/>
      <c r="X118" s="416"/>
      <c r="Y118" s="416"/>
      <c r="Z118" s="416"/>
      <c r="AA118" s="416"/>
      <c r="AB118" s="416"/>
      <c r="AC118" s="416"/>
      <c r="AD118" s="416"/>
      <c r="AE118" s="416"/>
      <c r="AF118" s="416"/>
      <c r="AG118" s="416"/>
      <c r="AH118" s="218"/>
      <c r="AI118" s="217"/>
    </row>
    <row r="119" spans="1:35" ht="15" hidden="1" customHeight="1" outlineLevel="1">
      <c r="A119" s="448"/>
      <c r="B119" s="416"/>
      <c r="C119" s="416"/>
      <c r="D119" s="416"/>
      <c r="E119" s="416"/>
      <c r="F119" s="416"/>
      <c r="G119" s="416"/>
      <c r="H119" s="416"/>
      <c r="I119" s="416"/>
      <c r="J119" s="416"/>
      <c r="K119" s="416"/>
      <c r="L119" s="416"/>
      <c r="M119" s="416"/>
      <c r="N119" s="416"/>
      <c r="O119" s="416"/>
      <c r="P119" s="416"/>
      <c r="Q119" s="416"/>
      <c r="R119" s="416"/>
      <c r="S119" s="416"/>
      <c r="T119" s="416"/>
      <c r="U119" s="416"/>
      <c r="V119" s="416"/>
      <c r="W119" s="416"/>
      <c r="X119" s="416"/>
      <c r="Y119" s="416"/>
      <c r="Z119" s="416"/>
      <c r="AA119" s="416"/>
      <c r="AB119" s="416"/>
      <c r="AC119" s="416"/>
      <c r="AD119" s="416"/>
      <c r="AE119" s="416"/>
      <c r="AF119" s="416"/>
      <c r="AG119" s="416"/>
      <c r="AH119" s="218"/>
      <c r="AI119" s="217"/>
    </row>
    <row r="120" spans="1:35" ht="15" customHeight="1" collapsed="1">
      <c r="A120" s="414">
        <v>7</v>
      </c>
      <c r="B120" s="415" t="s">
        <v>764</v>
      </c>
      <c r="C120" s="415"/>
      <c r="D120" s="415"/>
      <c r="E120" s="415"/>
      <c r="F120" s="415"/>
      <c r="G120" s="415"/>
      <c r="H120" s="415"/>
      <c r="I120" s="415"/>
      <c r="J120" s="415"/>
      <c r="K120" s="415"/>
      <c r="L120" s="415"/>
      <c r="M120" s="415"/>
      <c r="N120" s="415"/>
      <c r="O120" s="415"/>
      <c r="P120" s="415"/>
      <c r="Q120" s="415"/>
      <c r="R120" s="415"/>
      <c r="S120" s="415"/>
      <c r="T120" s="415"/>
      <c r="U120" s="415"/>
      <c r="V120" s="415"/>
      <c r="W120" s="415"/>
      <c r="X120" s="415"/>
      <c r="Y120" s="415"/>
      <c r="Z120" s="415"/>
      <c r="AA120" s="415"/>
      <c r="AB120" s="415"/>
      <c r="AC120" s="415"/>
      <c r="AD120" s="415"/>
      <c r="AE120" s="415"/>
      <c r="AF120" s="415"/>
      <c r="AG120" s="415"/>
      <c r="AH120" s="218"/>
      <c r="AI120" s="217"/>
    </row>
    <row r="121" spans="1:35" ht="15" customHeight="1">
      <c r="A121" s="414"/>
      <c r="B121" s="415"/>
      <c r="C121" s="415"/>
      <c r="D121" s="415"/>
      <c r="E121" s="415"/>
      <c r="F121" s="415"/>
      <c r="G121" s="415"/>
      <c r="H121" s="415"/>
      <c r="I121" s="415"/>
      <c r="J121" s="415"/>
      <c r="K121" s="415"/>
      <c r="L121" s="415"/>
      <c r="M121" s="415"/>
      <c r="N121" s="415"/>
      <c r="O121" s="415"/>
      <c r="P121" s="415"/>
      <c r="Q121" s="415"/>
      <c r="R121" s="415"/>
      <c r="S121" s="415"/>
      <c r="T121" s="415"/>
      <c r="U121" s="415"/>
      <c r="V121" s="415"/>
      <c r="W121" s="415"/>
      <c r="X121" s="415"/>
      <c r="Y121" s="415"/>
      <c r="Z121" s="415"/>
      <c r="AA121" s="415"/>
      <c r="AB121" s="415"/>
      <c r="AC121" s="415"/>
      <c r="AD121" s="415"/>
      <c r="AE121" s="415"/>
      <c r="AF121" s="415"/>
      <c r="AG121" s="415"/>
      <c r="AH121" s="218"/>
      <c r="AI121" s="217"/>
    </row>
    <row r="122" spans="1:35" ht="15" customHeight="1">
      <c r="A122" s="236"/>
      <c r="B122" s="415"/>
      <c r="C122" s="415"/>
      <c r="D122" s="415"/>
      <c r="E122" s="415"/>
      <c r="F122" s="415"/>
      <c r="G122" s="415"/>
      <c r="H122" s="415"/>
      <c r="I122" s="415"/>
      <c r="J122" s="415"/>
      <c r="K122" s="415"/>
      <c r="L122" s="415"/>
      <c r="M122" s="415"/>
      <c r="N122" s="415"/>
      <c r="O122" s="415"/>
      <c r="P122" s="415"/>
      <c r="Q122" s="415"/>
      <c r="R122" s="415"/>
      <c r="S122" s="415"/>
      <c r="T122" s="415"/>
      <c r="U122" s="415"/>
      <c r="V122" s="415"/>
      <c r="W122" s="415"/>
      <c r="X122" s="415"/>
      <c r="Y122" s="415"/>
      <c r="Z122" s="415"/>
      <c r="AA122" s="415"/>
      <c r="AB122" s="415"/>
      <c r="AC122" s="415"/>
      <c r="AD122" s="415"/>
      <c r="AE122" s="415"/>
      <c r="AF122" s="415"/>
      <c r="AG122" s="415"/>
      <c r="AH122" s="218"/>
      <c r="AI122" s="217"/>
    </row>
    <row r="123" spans="1:35" ht="15" hidden="1" customHeight="1" outlineLevel="1">
      <c r="A123" s="236"/>
      <c r="B123" s="415"/>
      <c r="C123" s="415"/>
      <c r="D123" s="415"/>
      <c r="E123" s="415"/>
      <c r="F123" s="415"/>
      <c r="G123" s="415"/>
      <c r="H123" s="415"/>
      <c r="I123" s="415"/>
      <c r="J123" s="415"/>
      <c r="K123" s="415"/>
      <c r="L123" s="415"/>
      <c r="M123" s="415"/>
      <c r="N123" s="415"/>
      <c r="O123" s="415"/>
      <c r="P123" s="415"/>
      <c r="Q123" s="415"/>
      <c r="R123" s="415"/>
      <c r="S123" s="415"/>
      <c r="T123" s="415"/>
      <c r="U123" s="415"/>
      <c r="V123" s="415"/>
      <c r="W123" s="415"/>
      <c r="X123" s="415"/>
      <c r="Y123" s="415"/>
      <c r="Z123" s="415"/>
      <c r="AA123" s="415"/>
      <c r="AB123" s="415"/>
      <c r="AC123" s="415"/>
      <c r="AD123" s="415"/>
      <c r="AE123" s="415"/>
      <c r="AF123" s="415"/>
      <c r="AG123" s="415"/>
      <c r="AH123" s="218"/>
      <c r="AI123" s="217"/>
    </row>
    <row r="124" spans="1:35" ht="15" customHeight="1" collapsed="1">
      <c r="A124" s="414">
        <v>8</v>
      </c>
      <c r="B124" s="415" t="s">
        <v>765</v>
      </c>
      <c r="C124" s="415"/>
      <c r="D124" s="415"/>
      <c r="E124" s="415"/>
      <c r="F124" s="415"/>
      <c r="G124" s="415"/>
      <c r="H124" s="415"/>
      <c r="I124" s="415"/>
      <c r="J124" s="415"/>
      <c r="K124" s="415"/>
      <c r="L124" s="415"/>
      <c r="M124" s="415"/>
      <c r="N124" s="415"/>
      <c r="O124" s="415"/>
      <c r="P124" s="415"/>
      <c r="Q124" s="415"/>
      <c r="R124" s="415"/>
      <c r="S124" s="415"/>
      <c r="T124" s="415"/>
      <c r="U124" s="415"/>
      <c r="V124" s="415"/>
      <c r="W124" s="415"/>
      <c r="X124" s="415"/>
      <c r="Y124" s="415"/>
      <c r="Z124" s="415"/>
      <c r="AA124" s="415"/>
      <c r="AB124" s="415"/>
      <c r="AC124" s="415"/>
      <c r="AD124" s="415"/>
      <c r="AE124" s="415"/>
      <c r="AF124" s="415"/>
      <c r="AG124" s="415"/>
      <c r="AH124" s="218"/>
      <c r="AI124" s="217"/>
    </row>
    <row r="125" spans="1:35" ht="15" customHeight="1">
      <c r="A125" s="414"/>
      <c r="B125" s="415"/>
      <c r="C125" s="415"/>
      <c r="D125" s="415"/>
      <c r="E125" s="415"/>
      <c r="F125" s="415"/>
      <c r="G125" s="415"/>
      <c r="H125" s="415"/>
      <c r="I125" s="415"/>
      <c r="J125" s="415"/>
      <c r="K125" s="415"/>
      <c r="L125" s="415"/>
      <c r="M125" s="415"/>
      <c r="N125" s="415"/>
      <c r="O125" s="415"/>
      <c r="P125" s="415"/>
      <c r="Q125" s="415"/>
      <c r="R125" s="415"/>
      <c r="S125" s="415"/>
      <c r="T125" s="415"/>
      <c r="U125" s="415"/>
      <c r="V125" s="415"/>
      <c r="W125" s="415"/>
      <c r="X125" s="415"/>
      <c r="Y125" s="415"/>
      <c r="Z125" s="415"/>
      <c r="AA125" s="415"/>
      <c r="AB125" s="415"/>
      <c r="AC125" s="415"/>
      <c r="AD125" s="415"/>
      <c r="AE125" s="415"/>
      <c r="AF125" s="415"/>
      <c r="AG125" s="415"/>
      <c r="AH125" s="218"/>
      <c r="AI125" s="217"/>
    </row>
    <row r="126" spans="1:35" ht="15" customHeight="1">
      <c r="A126" s="414"/>
      <c r="B126" s="415"/>
      <c r="C126" s="415"/>
      <c r="D126" s="415"/>
      <c r="E126" s="415"/>
      <c r="F126" s="415"/>
      <c r="G126" s="415"/>
      <c r="H126" s="415"/>
      <c r="I126" s="415"/>
      <c r="J126" s="415"/>
      <c r="K126" s="415"/>
      <c r="L126" s="415"/>
      <c r="M126" s="415"/>
      <c r="N126" s="415"/>
      <c r="O126" s="415"/>
      <c r="P126" s="415"/>
      <c r="Q126" s="415"/>
      <c r="R126" s="415"/>
      <c r="S126" s="415"/>
      <c r="T126" s="415"/>
      <c r="U126" s="415"/>
      <c r="V126" s="415"/>
      <c r="W126" s="415"/>
      <c r="X126" s="415"/>
      <c r="Y126" s="415"/>
      <c r="Z126" s="415"/>
      <c r="AA126" s="415"/>
      <c r="AB126" s="415"/>
      <c r="AC126" s="415"/>
      <c r="AD126" s="415"/>
      <c r="AE126" s="415"/>
      <c r="AF126" s="415"/>
      <c r="AG126" s="415"/>
      <c r="AH126" s="218"/>
      <c r="AI126" s="217"/>
    </row>
    <row r="127" spans="1:35" ht="15" customHeight="1">
      <c r="A127" s="414"/>
      <c r="B127" s="415"/>
      <c r="C127" s="415"/>
      <c r="D127" s="415"/>
      <c r="E127" s="415"/>
      <c r="F127" s="415"/>
      <c r="G127" s="415"/>
      <c r="H127" s="415"/>
      <c r="I127" s="415"/>
      <c r="J127" s="415"/>
      <c r="K127" s="415"/>
      <c r="L127" s="415"/>
      <c r="M127" s="415"/>
      <c r="N127" s="415"/>
      <c r="O127" s="415"/>
      <c r="P127" s="415"/>
      <c r="Q127" s="415"/>
      <c r="R127" s="415"/>
      <c r="S127" s="415"/>
      <c r="T127" s="415"/>
      <c r="U127" s="415"/>
      <c r="V127" s="415"/>
      <c r="W127" s="415"/>
      <c r="X127" s="415"/>
      <c r="Y127" s="415"/>
      <c r="Z127" s="415"/>
      <c r="AA127" s="415"/>
      <c r="AB127" s="415"/>
      <c r="AC127" s="415"/>
      <c r="AD127" s="415"/>
      <c r="AE127" s="415"/>
      <c r="AF127" s="415"/>
      <c r="AG127" s="415"/>
      <c r="AH127" s="218"/>
      <c r="AI127" s="217"/>
    </row>
    <row r="128" spans="1:35" ht="15" customHeight="1">
      <c r="A128" s="414">
        <v>9</v>
      </c>
      <c r="B128" s="415" t="s">
        <v>763</v>
      </c>
      <c r="C128" s="415"/>
      <c r="D128" s="415"/>
      <c r="E128" s="415"/>
      <c r="F128" s="415"/>
      <c r="G128" s="415"/>
      <c r="H128" s="415"/>
      <c r="I128" s="415"/>
      <c r="J128" s="415"/>
      <c r="K128" s="415"/>
      <c r="L128" s="415"/>
      <c r="M128" s="415"/>
      <c r="N128" s="415"/>
      <c r="O128" s="415"/>
      <c r="P128" s="415"/>
      <c r="Q128" s="415"/>
      <c r="R128" s="415"/>
      <c r="S128" s="415"/>
      <c r="T128" s="415"/>
      <c r="U128" s="415"/>
      <c r="V128" s="415"/>
      <c r="W128" s="415"/>
      <c r="X128" s="415"/>
      <c r="Y128" s="415"/>
      <c r="Z128" s="415"/>
      <c r="AA128" s="415"/>
      <c r="AB128" s="415"/>
      <c r="AC128" s="415"/>
      <c r="AD128" s="415"/>
      <c r="AE128" s="415"/>
      <c r="AF128" s="415"/>
      <c r="AG128" s="415"/>
      <c r="AH128" s="218"/>
      <c r="AI128" s="217"/>
    </row>
    <row r="129" spans="1:35" ht="15" customHeight="1">
      <c r="A129" s="414"/>
      <c r="B129" s="415"/>
      <c r="C129" s="415"/>
      <c r="D129" s="415"/>
      <c r="E129" s="415"/>
      <c r="F129" s="415"/>
      <c r="G129" s="415"/>
      <c r="H129" s="415"/>
      <c r="I129" s="415"/>
      <c r="J129" s="415"/>
      <c r="K129" s="415"/>
      <c r="L129" s="415"/>
      <c r="M129" s="415"/>
      <c r="N129" s="415"/>
      <c r="O129" s="415"/>
      <c r="P129" s="415"/>
      <c r="Q129" s="415"/>
      <c r="R129" s="415"/>
      <c r="S129" s="415"/>
      <c r="T129" s="415"/>
      <c r="U129" s="415"/>
      <c r="V129" s="415"/>
      <c r="W129" s="415"/>
      <c r="X129" s="415"/>
      <c r="Y129" s="415"/>
      <c r="Z129" s="415"/>
      <c r="AA129" s="415"/>
      <c r="AB129" s="415"/>
      <c r="AC129" s="415"/>
      <c r="AD129" s="415"/>
      <c r="AE129" s="415"/>
      <c r="AF129" s="415"/>
      <c r="AG129" s="415"/>
      <c r="AH129" s="218"/>
      <c r="AI129" s="217"/>
    </row>
    <row r="130" spans="1:35" ht="15" customHeight="1">
      <c r="A130" s="414"/>
      <c r="B130" s="415"/>
      <c r="C130" s="415"/>
      <c r="D130" s="415"/>
      <c r="E130" s="415"/>
      <c r="F130" s="415"/>
      <c r="G130" s="415"/>
      <c r="H130" s="415"/>
      <c r="I130" s="415"/>
      <c r="J130" s="415"/>
      <c r="K130" s="415"/>
      <c r="L130" s="415"/>
      <c r="M130" s="415"/>
      <c r="N130" s="415"/>
      <c r="O130" s="415"/>
      <c r="P130" s="415"/>
      <c r="Q130" s="415"/>
      <c r="R130" s="415"/>
      <c r="S130" s="415"/>
      <c r="T130" s="415"/>
      <c r="U130" s="415"/>
      <c r="V130" s="415"/>
      <c r="W130" s="415"/>
      <c r="X130" s="415"/>
      <c r="Y130" s="415"/>
      <c r="Z130" s="415"/>
      <c r="AA130" s="415"/>
      <c r="AB130" s="415"/>
      <c r="AC130" s="415"/>
      <c r="AD130" s="415"/>
      <c r="AE130" s="415"/>
      <c r="AF130" s="415"/>
      <c r="AG130" s="415"/>
      <c r="AH130" s="218"/>
      <c r="AI130" s="217"/>
    </row>
    <row r="131" spans="1:35" ht="15" customHeight="1">
      <c r="A131" s="414"/>
      <c r="B131" s="415"/>
      <c r="C131" s="415"/>
      <c r="D131" s="415"/>
      <c r="E131" s="415"/>
      <c r="F131" s="415"/>
      <c r="G131" s="415"/>
      <c r="H131" s="415"/>
      <c r="I131" s="415"/>
      <c r="J131" s="415"/>
      <c r="K131" s="415"/>
      <c r="L131" s="415"/>
      <c r="M131" s="415"/>
      <c r="N131" s="415"/>
      <c r="O131" s="415"/>
      <c r="P131" s="415"/>
      <c r="Q131" s="415"/>
      <c r="R131" s="415"/>
      <c r="S131" s="415"/>
      <c r="T131" s="415"/>
      <c r="U131" s="415"/>
      <c r="V131" s="415"/>
      <c r="W131" s="415"/>
      <c r="X131" s="415"/>
      <c r="Y131" s="415"/>
      <c r="Z131" s="415"/>
      <c r="AA131" s="415"/>
      <c r="AB131" s="415"/>
      <c r="AC131" s="415"/>
      <c r="AD131" s="415"/>
      <c r="AE131" s="415"/>
      <c r="AF131" s="415"/>
      <c r="AG131" s="415"/>
      <c r="AH131" s="218"/>
      <c r="AI131" s="217"/>
    </row>
    <row r="132" spans="1:35" ht="15" customHeight="1">
      <c r="A132" s="414"/>
      <c r="B132" s="415"/>
      <c r="C132" s="415"/>
      <c r="D132" s="415"/>
      <c r="E132" s="415"/>
      <c r="F132" s="415"/>
      <c r="G132" s="415"/>
      <c r="H132" s="415"/>
      <c r="I132" s="415"/>
      <c r="J132" s="415"/>
      <c r="K132" s="415"/>
      <c r="L132" s="415"/>
      <c r="M132" s="415"/>
      <c r="N132" s="415"/>
      <c r="O132" s="415"/>
      <c r="P132" s="415"/>
      <c r="Q132" s="415"/>
      <c r="R132" s="415"/>
      <c r="S132" s="415"/>
      <c r="T132" s="415"/>
      <c r="U132" s="415"/>
      <c r="V132" s="415"/>
      <c r="W132" s="415"/>
      <c r="X132" s="415"/>
      <c r="Y132" s="415"/>
      <c r="Z132" s="415"/>
      <c r="AA132" s="415"/>
      <c r="AB132" s="415"/>
      <c r="AC132" s="415"/>
      <c r="AD132" s="415"/>
      <c r="AE132" s="415"/>
      <c r="AF132" s="415"/>
      <c r="AG132" s="415"/>
      <c r="AH132" s="218"/>
      <c r="AI132" s="217"/>
    </row>
    <row r="133" spans="1:35" ht="15" customHeight="1">
      <c r="A133" s="414">
        <v>10</v>
      </c>
      <c r="B133" s="415" t="s">
        <v>239</v>
      </c>
      <c r="C133" s="415"/>
      <c r="D133" s="415"/>
      <c r="E133" s="415"/>
      <c r="F133" s="415"/>
      <c r="G133" s="415"/>
      <c r="H133" s="415"/>
      <c r="I133" s="415"/>
      <c r="J133" s="415"/>
      <c r="K133" s="415"/>
      <c r="L133" s="415"/>
      <c r="M133" s="415"/>
      <c r="N133" s="415"/>
      <c r="O133" s="415"/>
      <c r="P133" s="415"/>
      <c r="Q133" s="415"/>
      <c r="R133" s="415"/>
      <c r="S133" s="415"/>
      <c r="T133" s="415"/>
      <c r="U133" s="415"/>
      <c r="V133" s="415"/>
      <c r="W133" s="415"/>
      <c r="X133" s="415"/>
      <c r="Y133" s="415"/>
      <c r="Z133" s="415"/>
      <c r="AA133" s="415"/>
      <c r="AB133" s="415"/>
      <c r="AC133" s="415"/>
      <c r="AD133" s="415"/>
      <c r="AE133" s="415"/>
      <c r="AF133" s="415"/>
      <c r="AG133" s="415"/>
      <c r="AH133" s="218"/>
      <c r="AI133" s="217"/>
    </row>
    <row r="134" spans="1:35" ht="15" customHeight="1">
      <c r="A134" s="414"/>
      <c r="B134" s="415"/>
      <c r="C134" s="415"/>
      <c r="D134" s="415"/>
      <c r="E134" s="415"/>
      <c r="F134" s="415"/>
      <c r="G134" s="415"/>
      <c r="H134" s="415"/>
      <c r="I134" s="415"/>
      <c r="J134" s="415"/>
      <c r="K134" s="415"/>
      <c r="L134" s="415"/>
      <c r="M134" s="415"/>
      <c r="N134" s="415"/>
      <c r="O134" s="415"/>
      <c r="P134" s="415"/>
      <c r="Q134" s="415"/>
      <c r="R134" s="415"/>
      <c r="S134" s="415"/>
      <c r="T134" s="415"/>
      <c r="U134" s="415"/>
      <c r="V134" s="415"/>
      <c r="W134" s="415"/>
      <c r="X134" s="415"/>
      <c r="Y134" s="415"/>
      <c r="Z134" s="415"/>
      <c r="AA134" s="415"/>
      <c r="AB134" s="415"/>
      <c r="AC134" s="415"/>
      <c r="AD134" s="415"/>
      <c r="AE134" s="415"/>
      <c r="AF134" s="415"/>
      <c r="AG134" s="415"/>
      <c r="AH134" s="218"/>
      <c r="AI134" s="217"/>
    </row>
    <row r="135" spans="1:35" ht="15" hidden="1" customHeight="1" outlineLevel="1">
      <c r="A135" s="448">
        <v>11</v>
      </c>
      <c r="B135" s="416" t="s">
        <v>240</v>
      </c>
      <c r="C135" s="416"/>
      <c r="D135" s="416"/>
      <c r="E135" s="416"/>
      <c r="F135" s="416"/>
      <c r="G135" s="416"/>
      <c r="H135" s="416"/>
      <c r="I135" s="416"/>
      <c r="J135" s="416"/>
      <c r="K135" s="416"/>
      <c r="L135" s="416"/>
      <c r="M135" s="416"/>
      <c r="N135" s="416"/>
      <c r="O135" s="416"/>
      <c r="P135" s="416"/>
      <c r="Q135" s="416"/>
      <c r="R135" s="416"/>
      <c r="S135" s="416"/>
      <c r="T135" s="416"/>
      <c r="U135" s="416"/>
      <c r="V135" s="416"/>
      <c r="W135" s="416"/>
      <c r="X135" s="416"/>
      <c r="Y135" s="416"/>
      <c r="Z135" s="416"/>
      <c r="AA135" s="416"/>
      <c r="AB135" s="416"/>
      <c r="AC135" s="416"/>
      <c r="AD135" s="416"/>
      <c r="AE135" s="416"/>
      <c r="AF135" s="416"/>
      <c r="AG135" s="416"/>
      <c r="AH135" s="218"/>
      <c r="AI135" s="217"/>
    </row>
    <row r="136" spans="1:35" ht="15" hidden="1" customHeight="1" outlineLevel="1">
      <c r="A136" s="448"/>
      <c r="B136" s="416"/>
      <c r="C136" s="416"/>
      <c r="D136" s="416"/>
      <c r="E136" s="416"/>
      <c r="F136" s="416"/>
      <c r="G136" s="416"/>
      <c r="H136" s="416"/>
      <c r="I136" s="416"/>
      <c r="J136" s="416"/>
      <c r="K136" s="416"/>
      <c r="L136" s="416"/>
      <c r="M136" s="416"/>
      <c r="N136" s="416"/>
      <c r="O136" s="416"/>
      <c r="P136" s="416"/>
      <c r="Q136" s="416"/>
      <c r="R136" s="416"/>
      <c r="S136" s="416"/>
      <c r="T136" s="416"/>
      <c r="U136" s="416"/>
      <c r="V136" s="416"/>
      <c r="W136" s="416"/>
      <c r="X136" s="416"/>
      <c r="Y136" s="416"/>
      <c r="Z136" s="416"/>
      <c r="AA136" s="416"/>
      <c r="AB136" s="416"/>
      <c r="AC136" s="416"/>
      <c r="AD136" s="416"/>
      <c r="AE136" s="416"/>
      <c r="AF136" s="416"/>
      <c r="AG136" s="416"/>
      <c r="AH136" s="218"/>
      <c r="AI136" s="217"/>
    </row>
    <row r="137" spans="1:35" ht="15" customHeight="1" collapsed="1">
      <c r="A137" s="128" t="s">
        <v>106</v>
      </c>
      <c r="B137" s="128"/>
      <c r="C137" s="128"/>
      <c r="D137" s="128"/>
      <c r="E137" s="128"/>
      <c r="F137" s="128"/>
      <c r="G137" s="128"/>
      <c r="H137" s="128"/>
      <c r="I137" s="128"/>
      <c r="J137" s="128"/>
      <c r="K137" s="128"/>
      <c r="L137" s="128"/>
      <c r="M137" s="128"/>
      <c r="N137" s="128"/>
      <c r="O137" s="128"/>
      <c r="P137" s="128"/>
      <c r="Q137" s="128"/>
      <c r="R137" s="128"/>
      <c r="S137" s="128"/>
      <c r="T137" s="128"/>
      <c r="U137" s="128"/>
      <c r="V137" s="128"/>
      <c r="W137" s="128"/>
      <c r="X137" s="128"/>
      <c r="Y137" s="128"/>
      <c r="Z137" s="128"/>
      <c r="AA137" s="128"/>
      <c r="AB137" s="128"/>
      <c r="AC137" s="128"/>
      <c r="AD137" s="128"/>
      <c r="AE137" s="128"/>
      <c r="AF137" s="128"/>
      <c r="AG137" s="128"/>
      <c r="AH137" s="216"/>
      <c r="AI137" s="217"/>
    </row>
    <row r="138" spans="1:35" ht="15" customHeight="1">
      <c r="A138" s="128"/>
      <c r="B138" s="128"/>
      <c r="C138" s="128"/>
      <c r="D138" s="128"/>
      <c r="E138" s="128"/>
      <c r="F138" s="128"/>
      <c r="G138" s="128"/>
      <c r="H138" s="128"/>
      <c r="I138" s="128"/>
      <c r="J138" s="128"/>
      <c r="K138" s="128"/>
      <c r="L138" s="128"/>
      <c r="M138" s="128"/>
      <c r="N138" s="128"/>
      <c r="O138" s="128"/>
      <c r="P138" s="128"/>
      <c r="Q138" s="128"/>
      <c r="R138" s="128"/>
      <c r="S138" s="128"/>
      <c r="T138" s="128"/>
      <c r="U138" s="128"/>
      <c r="V138" s="128"/>
      <c r="W138" s="128"/>
      <c r="X138" s="128"/>
      <c r="Y138" s="128"/>
      <c r="Z138" s="128"/>
      <c r="AA138" s="128"/>
      <c r="AB138" s="128"/>
      <c r="AC138" s="128"/>
      <c r="AD138" s="128"/>
      <c r="AE138" s="128"/>
      <c r="AF138" s="128"/>
      <c r="AG138" s="128"/>
      <c r="AH138" s="216"/>
      <c r="AI138" s="217"/>
    </row>
    <row r="139" spans="1:35" ht="15" customHeight="1">
      <c r="A139" s="128"/>
      <c r="B139" s="128"/>
      <c r="C139" s="128"/>
      <c r="D139" s="128"/>
      <c r="E139" s="128"/>
      <c r="F139" s="128"/>
      <c r="G139" s="128"/>
      <c r="H139" s="128"/>
      <c r="I139" s="128"/>
      <c r="J139" s="128"/>
      <c r="K139" s="128"/>
      <c r="L139" s="128"/>
      <c r="M139" s="128"/>
      <c r="N139" s="128"/>
      <c r="O139" s="128"/>
      <c r="P139" s="128"/>
      <c r="Q139" s="128"/>
      <c r="R139" s="128"/>
      <c r="S139" s="128"/>
      <c r="T139" s="128"/>
      <c r="U139" s="128"/>
      <c r="V139" s="128"/>
      <c r="W139" s="128"/>
      <c r="X139" s="128"/>
      <c r="Y139" s="128"/>
      <c r="Z139" s="128"/>
      <c r="AA139" s="128"/>
      <c r="AB139" s="128"/>
      <c r="AC139" s="128"/>
      <c r="AD139" s="128"/>
      <c r="AE139" s="128"/>
      <c r="AF139" s="128"/>
      <c r="AG139" s="128"/>
      <c r="AH139" s="216"/>
      <c r="AI139" s="217"/>
    </row>
    <row r="140" spans="1:35" ht="15" customHeight="1">
      <c r="A140" s="128"/>
      <c r="B140" s="128"/>
      <c r="C140" s="128"/>
      <c r="D140" s="128"/>
      <c r="E140" s="128"/>
      <c r="F140" s="128"/>
      <c r="G140" s="128"/>
      <c r="H140" s="128"/>
      <c r="I140" s="128"/>
      <c r="J140" s="128"/>
      <c r="K140" s="128"/>
      <c r="L140" s="128"/>
      <c r="M140" s="128"/>
      <c r="N140" s="128"/>
      <c r="O140" s="128"/>
      <c r="P140" s="128"/>
      <c r="Q140" s="128"/>
      <c r="R140" s="128"/>
      <c r="S140" s="128"/>
      <c r="T140" s="128"/>
      <c r="U140" s="128"/>
      <c r="V140" s="128"/>
      <c r="W140" s="128"/>
      <c r="X140" s="128"/>
      <c r="Y140" s="128"/>
      <c r="Z140" s="128"/>
      <c r="AA140" s="128"/>
      <c r="AB140" s="128"/>
      <c r="AC140" s="128"/>
      <c r="AD140" s="128"/>
      <c r="AE140" s="128"/>
      <c r="AF140" s="128"/>
      <c r="AG140" s="128"/>
      <c r="AH140" s="216"/>
      <c r="AI140" s="217"/>
    </row>
    <row r="141" spans="1:35" ht="15" customHeight="1">
      <c r="A141" s="128"/>
      <c r="B141" s="128"/>
      <c r="C141" s="128"/>
      <c r="D141" s="128"/>
      <c r="E141" s="128"/>
      <c r="F141" s="128"/>
      <c r="G141" s="128"/>
      <c r="H141" s="128"/>
      <c r="I141" s="128"/>
      <c r="J141" s="128"/>
      <c r="K141" s="128"/>
      <c r="L141" s="128"/>
      <c r="M141" s="128"/>
      <c r="N141" s="128"/>
      <c r="O141" s="128"/>
      <c r="P141" s="128"/>
      <c r="Q141" s="128"/>
      <c r="R141" s="128"/>
      <c r="S141" s="128"/>
      <c r="T141" s="128"/>
      <c r="U141" s="128"/>
      <c r="V141" s="128"/>
      <c r="W141" s="128"/>
      <c r="X141" s="128"/>
      <c r="Y141" s="128"/>
      <c r="Z141" s="128"/>
      <c r="AA141" s="128"/>
      <c r="AB141" s="128"/>
      <c r="AC141" s="128"/>
      <c r="AD141" s="128"/>
      <c r="AE141" s="128"/>
      <c r="AF141" s="128"/>
      <c r="AG141" s="128"/>
      <c r="AH141" s="216"/>
      <c r="AI141" s="217"/>
    </row>
    <row r="142" spans="1:35" ht="15" customHeight="1">
      <c r="A142" s="128"/>
      <c r="B142" s="128"/>
      <c r="C142" s="128"/>
      <c r="D142" s="128"/>
      <c r="E142" s="128"/>
      <c r="F142" s="128"/>
      <c r="G142" s="128"/>
      <c r="H142" s="128"/>
      <c r="I142" s="128"/>
      <c r="J142" s="128"/>
      <c r="K142" s="128"/>
      <c r="L142" s="128"/>
      <c r="M142" s="128"/>
      <c r="N142" s="128"/>
      <c r="O142" s="128"/>
      <c r="P142" s="128"/>
      <c r="Q142" s="128"/>
      <c r="R142" s="128"/>
      <c r="S142" s="128"/>
      <c r="T142" s="128"/>
      <c r="U142" s="128"/>
      <c r="V142" s="128"/>
      <c r="W142" s="128"/>
      <c r="X142" s="128"/>
      <c r="Y142" s="128"/>
      <c r="Z142" s="128"/>
      <c r="AA142" s="128"/>
      <c r="AB142" s="128"/>
      <c r="AC142" s="128"/>
      <c r="AD142" s="128"/>
      <c r="AE142" s="128"/>
      <c r="AF142" s="128"/>
      <c r="AG142" s="128"/>
      <c r="AH142" s="216"/>
      <c r="AI142" s="217"/>
    </row>
    <row r="143" spans="1:35" ht="16.149999999999999" customHeight="1">
      <c r="A143" s="128"/>
      <c r="B143" s="128"/>
      <c r="C143" s="128"/>
      <c r="D143" s="128"/>
      <c r="E143" s="128"/>
      <c r="F143" s="128"/>
      <c r="G143" s="128"/>
      <c r="H143" s="128"/>
      <c r="I143" s="128"/>
      <c r="J143" s="128"/>
      <c r="K143" s="128"/>
      <c r="L143" s="128"/>
      <c r="M143" s="128"/>
      <c r="N143" s="128"/>
      <c r="O143" s="128"/>
      <c r="P143" s="128"/>
      <c r="Q143" s="128"/>
      <c r="R143" s="128"/>
      <c r="S143" s="128"/>
      <c r="T143" s="128"/>
      <c r="U143" s="128"/>
      <c r="V143" s="128"/>
      <c r="W143" s="128"/>
      <c r="X143" s="128"/>
      <c r="Y143" s="128"/>
      <c r="Z143" s="128"/>
      <c r="AA143" s="128"/>
      <c r="AB143" s="128"/>
      <c r="AC143" s="128"/>
      <c r="AD143" s="128"/>
      <c r="AE143" s="128"/>
      <c r="AF143" s="128"/>
      <c r="AG143" s="128"/>
      <c r="AH143" s="216"/>
      <c r="AI143" s="217"/>
    </row>
    <row r="144" spans="1:35" ht="16.149999999999999" customHeight="1">
      <c r="A144" s="128"/>
      <c r="B144" s="128"/>
      <c r="C144" s="128"/>
      <c r="D144" s="128"/>
      <c r="E144" s="128"/>
      <c r="F144" s="128"/>
      <c r="G144" s="128"/>
      <c r="H144" s="128"/>
      <c r="I144" s="128"/>
      <c r="J144" s="128"/>
      <c r="K144" s="128"/>
      <c r="L144" s="128"/>
      <c r="M144" s="128"/>
      <c r="N144" s="128"/>
      <c r="O144" s="128"/>
      <c r="P144" s="128"/>
      <c r="Q144" s="128"/>
      <c r="R144" s="128"/>
      <c r="S144" s="128"/>
      <c r="T144" s="128"/>
      <c r="U144" s="128"/>
      <c r="V144" s="128"/>
      <c r="W144" s="128"/>
      <c r="X144" s="128"/>
      <c r="Y144" s="128"/>
      <c r="Z144" s="128"/>
      <c r="AA144" s="128"/>
      <c r="AB144" s="128"/>
      <c r="AC144" s="128"/>
      <c r="AD144" s="128"/>
      <c r="AE144" s="128"/>
      <c r="AF144" s="128"/>
      <c r="AG144" s="128"/>
      <c r="AH144" s="216"/>
      <c r="AI144" s="217"/>
    </row>
    <row r="145" spans="38:70" ht="16.149999999999999" customHeight="1"/>
    <row r="148" spans="38:70" ht="16.149999999999999" customHeight="1"/>
    <row r="149" spans="38:70" ht="16.149999999999999" customHeight="1"/>
    <row r="150" spans="38:70" ht="16.149999999999999" customHeight="1"/>
    <row r="152" spans="38:70" ht="15" customHeight="1">
      <c r="AM152" s="49"/>
      <c r="AN152" s="49"/>
      <c r="AO152" s="49"/>
      <c r="AP152" s="49"/>
      <c r="AQ152" s="49"/>
      <c r="AR152" s="49"/>
      <c r="AS152" s="49"/>
      <c r="AT152" s="49"/>
      <c r="AU152" s="49"/>
      <c r="AV152" s="49"/>
      <c r="AW152" s="49"/>
      <c r="AX152" s="49"/>
      <c r="AY152" s="49"/>
      <c r="AZ152" s="49"/>
      <c r="BA152" s="49"/>
      <c r="BB152" s="49"/>
      <c r="BC152" s="49"/>
      <c r="BD152" s="49"/>
      <c r="BE152" s="49"/>
      <c r="BF152" s="49"/>
      <c r="BG152" s="49"/>
      <c r="BH152" s="49"/>
      <c r="BI152" s="49"/>
      <c r="BJ152" s="49"/>
      <c r="BK152" s="49"/>
      <c r="BL152" s="49"/>
      <c r="BM152" s="49"/>
      <c r="BN152" s="49"/>
      <c r="BO152" s="49"/>
      <c r="BP152" s="49"/>
      <c r="BQ152" s="49"/>
      <c r="BR152" s="49"/>
    </row>
    <row r="153" spans="38:70" ht="15" customHeight="1">
      <c r="AL153" s="49"/>
      <c r="AM153" s="49"/>
      <c r="AN153" s="49"/>
      <c r="AO153" s="49"/>
      <c r="AP153" s="49"/>
      <c r="AQ153" s="49"/>
      <c r="AR153" s="49"/>
      <c r="AS153" s="49"/>
      <c r="AT153" s="49"/>
      <c r="AU153" s="49"/>
      <c r="AV153" s="49"/>
      <c r="AW153" s="49"/>
      <c r="AX153" s="49"/>
      <c r="AY153" s="49"/>
      <c r="AZ153" s="49"/>
      <c r="BA153" s="49"/>
      <c r="BB153" s="49"/>
      <c r="BC153" s="49"/>
      <c r="BD153" s="49"/>
      <c r="BE153" s="49"/>
      <c r="BF153" s="49"/>
      <c r="BG153" s="49"/>
      <c r="BH153" s="49"/>
      <c r="BI153" s="49"/>
      <c r="BJ153" s="49"/>
      <c r="BK153" s="49"/>
      <c r="BL153" s="49"/>
      <c r="BM153" s="49"/>
      <c r="BN153" s="49"/>
      <c r="BO153" s="49"/>
      <c r="BP153" s="49"/>
      <c r="BQ153" s="49"/>
      <c r="BR153" s="49"/>
    </row>
    <row r="154" spans="38:70" ht="15" customHeight="1">
      <c r="AL154" s="49"/>
      <c r="AM154" s="49"/>
      <c r="AN154" s="49"/>
      <c r="AO154" s="49"/>
      <c r="AP154" s="49"/>
      <c r="AQ154" s="49"/>
      <c r="AR154" s="49"/>
      <c r="AS154" s="49"/>
      <c r="AT154" s="49"/>
      <c r="AU154" s="49"/>
      <c r="AV154" s="49"/>
      <c r="AW154" s="49"/>
      <c r="AX154" s="49"/>
      <c r="AY154" s="49"/>
      <c r="AZ154" s="49"/>
      <c r="BA154" s="49"/>
      <c r="BB154" s="49"/>
      <c r="BC154" s="49"/>
      <c r="BD154" s="49"/>
      <c r="BE154" s="49"/>
      <c r="BF154" s="49"/>
      <c r="BG154" s="49"/>
      <c r="BH154" s="49"/>
      <c r="BI154" s="49"/>
      <c r="BJ154" s="49"/>
      <c r="BK154" s="49"/>
      <c r="BL154" s="49"/>
      <c r="BM154" s="49"/>
      <c r="BN154" s="49"/>
      <c r="BO154" s="49"/>
      <c r="BP154" s="49"/>
      <c r="BQ154" s="49"/>
      <c r="BR154" s="49"/>
    </row>
    <row r="155" spans="38:70" ht="15" customHeight="1">
      <c r="AL155" s="49"/>
      <c r="AM155" s="49"/>
      <c r="AN155" s="49"/>
      <c r="AO155" s="49"/>
      <c r="AP155" s="49"/>
      <c r="AQ155" s="49"/>
      <c r="AR155" s="49"/>
      <c r="AS155" s="49"/>
      <c r="AT155" s="49"/>
      <c r="AU155" s="49"/>
      <c r="AV155" s="49"/>
      <c r="AW155" s="49"/>
      <c r="AX155" s="49"/>
      <c r="AY155" s="49"/>
      <c r="AZ155" s="49"/>
      <c r="BA155" s="49"/>
      <c r="BB155" s="49"/>
      <c r="BC155" s="49"/>
      <c r="BD155" s="49"/>
      <c r="BE155" s="49"/>
      <c r="BF155" s="49"/>
      <c r="BG155" s="49"/>
      <c r="BH155" s="49"/>
      <c r="BI155" s="49"/>
      <c r="BJ155" s="49"/>
      <c r="BK155" s="49"/>
      <c r="BL155" s="49"/>
      <c r="BM155" s="49"/>
      <c r="BN155" s="49"/>
      <c r="BO155" s="49"/>
      <c r="BP155" s="49"/>
      <c r="BQ155" s="49"/>
      <c r="BR155" s="49"/>
    </row>
    <row r="156" spans="38:70" ht="15" customHeight="1">
      <c r="AL156" s="49"/>
      <c r="AM156" s="49"/>
      <c r="AN156" s="49"/>
      <c r="AO156" s="49"/>
      <c r="AP156" s="49"/>
      <c r="AQ156" s="49"/>
      <c r="AR156" s="49"/>
      <c r="AS156" s="49"/>
      <c r="AT156" s="49"/>
      <c r="AU156" s="49"/>
      <c r="AV156" s="49"/>
      <c r="AW156" s="49"/>
      <c r="AX156" s="49"/>
      <c r="AY156" s="49"/>
      <c r="AZ156" s="49"/>
      <c r="BA156" s="49"/>
      <c r="BB156" s="49"/>
      <c r="BC156" s="49"/>
      <c r="BD156" s="49"/>
      <c r="BE156" s="49"/>
      <c r="BF156" s="49"/>
      <c r="BG156" s="49"/>
      <c r="BH156" s="49"/>
      <c r="BI156" s="49"/>
      <c r="BJ156" s="49"/>
      <c r="BK156" s="49"/>
      <c r="BL156" s="49"/>
      <c r="BM156" s="49"/>
      <c r="BN156" s="49"/>
      <c r="BO156" s="49"/>
      <c r="BP156" s="49"/>
      <c r="BQ156" s="49"/>
      <c r="BR156" s="49"/>
    </row>
    <row r="157" spans="38:70" ht="15" customHeight="1">
      <c r="AL157" s="49"/>
      <c r="AM157" s="49"/>
      <c r="AN157" s="49"/>
      <c r="AO157" s="49"/>
      <c r="AP157" s="49"/>
      <c r="AQ157" s="49"/>
      <c r="AR157" s="49"/>
      <c r="AS157" s="49"/>
      <c r="AT157" s="49"/>
      <c r="AU157" s="49"/>
      <c r="AV157" s="49"/>
      <c r="AW157" s="49"/>
      <c r="AX157" s="49"/>
      <c r="AY157" s="49"/>
      <c r="AZ157" s="49"/>
      <c r="BA157" s="49"/>
      <c r="BB157" s="49"/>
      <c r="BC157" s="49"/>
      <c r="BD157" s="49"/>
      <c r="BE157" s="49"/>
      <c r="BF157" s="49"/>
      <c r="BG157" s="49"/>
      <c r="BH157" s="49"/>
      <c r="BI157" s="49"/>
      <c r="BJ157" s="49"/>
      <c r="BK157" s="49"/>
      <c r="BL157" s="49"/>
      <c r="BM157" s="49"/>
      <c r="BN157" s="49"/>
      <c r="BO157" s="49"/>
      <c r="BP157" s="49"/>
      <c r="BQ157" s="49"/>
      <c r="BR157" s="49"/>
    </row>
    <row r="158" spans="38:70" ht="15" customHeight="1">
      <c r="AL158" s="49"/>
      <c r="AM158" s="49"/>
      <c r="AN158" s="49"/>
      <c r="AO158" s="49"/>
      <c r="AP158" s="49"/>
      <c r="AQ158" s="49"/>
      <c r="AR158" s="49"/>
      <c r="AS158" s="49"/>
      <c r="AT158" s="49"/>
      <c r="AU158" s="49"/>
      <c r="AV158" s="49"/>
      <c r="AW158" s="49"/>
      <c r="AX158" s="49"/>
      <c r="AY158" s="49"/>
      <c r="AZ158" s="49"/>
      <c r="BA158" s="49"/>
      <c r="BB158" s="49"/>
      <c r="BC158" s="49"/>
      <c r="BD158" s="49"/>
      <c r="BE158" s="49"/>
      <c r="BF158" s="49"/>
      <c r="BG158" s="49"/>
      <c r="BH158" s="49"/>
      <c r="BI158" s="49"/>
      <c r="BJ158" s="49"/>
      <c r="BK158" s="49"/>
      <c r="BL158" s="49"/>
      <c r="BM158" s="49"/>
      <c r="BN158" s="49"/>
      <c r="BO158" s="49"/>
      <c r="BP158" s="49"/>
      <c r="BQ158" s="49"/>
      <c r="BR158" s="49"/>
    </row>
    <row r="159" spans="38:70" ht="15" customHeight="1">
      <c r="AL159" s="49"/>
      <c r="AM159" s="49"/>
      <c r="AN159" s="49"/>
      <c r="AO159" s="49"/>
      <c r="AP159" s="49"/>
      <c r="AQ159" s="49"/>
      <c r="AR159" s="49"/>
      <c r="AS159" s="49"/>
      <c r="AT159" s="49"/>
      <c r="AU159" s="49"/>
      <c r="AV159" s="49"/>
      <c r="AW159" s="49"/>
      <c r="AX159" s="49"/>
      <c r="AY159" s="49"/>
      <c r="AZ159" s="49"/>
      <c r="BA159" s="49"/>
      <c r="BB159" s="49"/>
      <c r="BC159" s="49"/>
      <c r="BD159" s="49"/>
      <c r="BE159" s="49"/>
      <c r="BF159" s="49"/>
      <c r="BG159" s="49"/>
      <c r="BH159" s="49"/>
      <c r="BI159" s="49"/>
      <c r="BJ159" s="49"/>
      <c r="BK159" s="49"/>
      <c r="BL159" s="49"/>
      <c r="BM159" s="49"/>
      <c r="BN159" s="49"/>
      <c r="BO159" s="49"/>
      <c r="BP159" s="49"/>
      <c r="BQ159" s="49"/>
      <c r="BR159" s="49"/>
    </row>
    <row r="160" spans="38:70" ht="15" customHeight="1">
      <c r="AL160" s="49"/>
      <c r="AM160" s="49"/>
      <c r="AN160" s="49"/>
      <c r="AO160" s="49"/>
      <c r="AP160" s="49"/>
      <c r="AQ160" s="49"/>
      <c r="AR160" s="49"/>
      <c r="AS160" s="49"/>
      <c r="AT160" s="49"/>
      <c r="AU160" s="49"/>
      <c r="AV160" s="49"/>
      <c r="AW160" s="49"/>
      <c r="AX160" s="49"/>
      <c r="AY160" s="49"/>
      <c r="AZ160" s="49"/>
      <c r="BA160" s="49"/>
      <c r="BB160" s="49"/>
      <c r="BC160" s="49"/>
      <c r="BD160" s="49"/>
      <c r="BE160" s="49"/>
      <c r="BF160" s="49"/>
      <c r="BG160" s="49"/>
      <c r="BH160" s="49"/>
      <c r="BI160" s="49"/>
      <c r="BJ160" s="49"/>
      <c r="BK160" s="49"/>
      <c r="BL160" s="49"/>
      <c r="BM160" s="49"/>
      <c r="BN160" s="49"/>
      <c r="BO160" s="49"/>
      <c r="BP160" s="49"/>
      <c r="BQ160" s="49"/>
      <c r="BR160" s="49"/>
    </row>
    <row r="161" spans="38:70" ht="15" customHeight="1">
      <c r="AL161" s="49"/>
      <c r="AM161" s="49"/>
      <c r="AN161" s="49"/>
      <c r="AO161" s="49"/>
      <c r="AP161" s="49"/>
      <c r="AQ161" s="49"/>
      <c r="AR161" s="49"/>
      <c r="AS161" s="49"/>
      <c r="AT161" s="49"/>
      <c r="AU161" s="49"/>
      <c r="AV161" s="49"/>
      <c r="AW161" s="49"/>
      <c r="AX161" s="49"/>
      <c r="AY161" s="49"/>
      <c r="AZ161" s="49"/>
      <c r="BA161" s="49"/>
      <c r="BB161" s="49"/>
      <c r="BC161" s="49"/>
      <c r="BD161" s="49"/>
      <c r="BE161" s="49"/>
      <c r="BF161" s="49"/>
      <c r="BG161" s="49"/>
      <c r="BH161" s="49"/>
      <c r="BI161" s="49"/>
      <c r="BJ161" s="49"/>
      <c r="BK161" s="49"/>
      <c r="BL161" s="49"/>
      <c r="BM161" s="49"/>
      <c r="BN161" s="49"/>
      <c r="BO161" s="49"/>
      <c r="BP161" s="49"/>
      <c r="BQ161" s="49"/>
      <c r="BR161" s="49"/>
    </row>
    <row r="162" spans="38:70" ht="15" customHeight="1">
      <c r="AL162" s="45"/>
      <c r="AM162" s="46"/>
      <c r="AN162" s="45"/>
      <c r="AO162" s="45"/>
      <c r="AP162" s="45"/>
      <c r="AQ162" s="45"/>
      <c r="AR162" s="45"/>
      <c r="AS162" s="45"/>
      <c r="AT162" s="45"/>
      <c r="AU162" s="45"/>
      <c r="AV162" s="45"/>
      <c r="AW162" s="45"/>
      <c r="AX162" s="45"/>
      <c r="AY162" s="45"/>
      <c r="AZ162" s="45"/>
      <c r="BA162" s="45"/>
      <c r="BB162" s="45"/>
      <c r="BC162" s="45"/>
      <c r="BD162" s="45"/>
      <c r="BE162" s="45"/>
      <c r="BF162" s="45"/>
      <c r="BG162" s="45"/>
      <c r="BH162" s="45"/>
      <c r="BI162" s="45"/>
      <c r="BJ162" s="45"/>
      <c r="BK162" s="45"/>
      <c r="BL162" s="45"/>
      <c r="BM162" s="45"/>
      <c r="BN162" s="45"/>
      <c r="BO162" s="45"/>
      <c r="BP162" s="45"/>
      <c r="BQ162" s="45"/>
      <c r="BR162" s="45"/>
    </row>
    <row r="163" spans="38:70" ht="15" customHeight="1">
      <c r="AL163" s="46"/>
      <c r="AM163" s="46"/>
      <c r="AN163" s="45"/>
      <c r="AO163" s="45"/>
      <c r="AP163" s="45"/>
      <c r="AQ163" s="45"/>
      <c r="AR163" s="45"/>
      <c r="AS163" s="45"/>
      <c r="AT163" s="45"/>
      <c r="AU163" s="45"/>
      <c r="AV163" s="45"/>
      <c r="AW163" s="45"/>
      <c r="AX163" s="45"/>
      <c r="AY163" s="45"/>
      <c r="AZ163" s="45"/>
      <c r="BA163" s="45"/>
      <c r="BB163" s="45"/>
      <c r="BC163" s="45"/>
      <c r="BD163" s="45"/>
      <c r="BE163" s="45"/>
      <c r="BF163" s="45"/>
      <c r="BG163" s="45"/>
      <c r="BH163" s="45"/>
      <c r="BI163" s="45"/>
      <c r="BJ163" s="45"/>
      <c r="BK163" s="45"/>
      <c r="BL163" s="45"/>
      <c r="BM163" s="45"/>
      <c r="BN163" s="45"/>
      <c r="BO163" s="45"/>
      <c r="BP163" s="45"/>
      <c r="BQ163" s="45"/>
      <c r="BR163" s="45"/>
    </row>
    <row r="164" spans="38:70" ht="15" customHeight="1">
      <c r="AL164" s="46"/>
      <c r="AM164" s="46"/>
      <c r="AN164" s="45"/>
      <c r="AO164" s="45"/>
      <c r="AP164" s="45"/>
      <c r="AQ164" s="45"/>
      <c r="AR164" s="45"/>
      <c r="AS164" s="45"/>
      <c r="AT164" s="45"/>
      <c r="AU164" s="45"/>
      <c r="AV164" s="45"/>
      <c r="AW164" s="45"/>
      <c r="AX164" s="45"/>
      <c r="AY164" s="45"/>
      <c r="AZ164" s="45"/>
      <c r="BA164" s="45"/>
      <c r="BB164" s="45"/>
      <c r="BC164" s="45"/>
      <c r="BD164" s="45"/>
      <c r="BE164" s="45"/>
      <c r="BF164" s="45"/>
      <c r="BG164" s="45"/>
      <c r="BH164" s="45"/>
      <c r="BI164" s="45"/>
      <c r="BJ164" s="45"/>
      <c r="BK164" s="45"/>
      <c r="BL164" s="45"/>
      <c r="BM164" s="45"/>
      <c r="BN164" s="45"/>
      <c r="BO164" s="45"/>
      <c r="BP164" s="45"/>
      <c r="BQ164" s="45"/>
      <c r="BR164" s="45"/>
    </row>
    <row r="165" spans="38:70" ht="15" customHeight="1">
      <c r="AL165" s="46"/>
      <c r="AM165" s="46"/>
      <c r="AN165" s="45"/>
      <c r="AO165" s="45"/>
      <c r="AP165" s="45"/>
      <c r="AQ165" s="45"/>
      <c r="AR165" s="45"/>
      <c r="AS165" s="45"/>
      <c r="AT165" s="45"/>
      <c r="AU165" s="45"/>
      <c r="AV165" s="45"/>
      <c r="AW165" s="45"/>
      <c r="AX165" s="45"/>
      <c r="AY165" s="45"/>
      <c r="AZ165" s="45"/>
      <c r="BA165" s="45"/>
      <c r="BB165" s="45"/>
      <c r="BC165" s="45"/>
      <c r="BD165" s="45"/>
      <c r="BE165" s="45"/>
      <c r="BF165" s="45"/>
      <c r="BG165" s="45"/>
      <c r="BH165" s="45"/>
      <c r="BI165" s="45"/>
      <c r="BJ165" s="45"/>
      <c r="BK165" s="45"/>
      <c r="BL165" s="45"/>
      <c r="BM165" s="45"/>
      <c r="BN165" s="45"/>
      <c r="BO165" s="45"/>
      <c r="BP165" s="45"/>
      <c r="BQ165" s="45"/>
      <c r="BR165" s="45"/>
    </row>
    <row r="166" spans="38:70" ht="15" customHeight="1">
      <c r="AL166" s="46"/>
      <c r="AM166" s="46"/>
      <c r="AN166" s="45"/>
      <c r="AO166" s="45"/>
      <c r="AP166" s="45"/>
      <c r="AQ166" s="45"/>
      <c r="AR166" s="45"/>
      <c r="AS166" s="45"/>
      <c r="AT166" s="45"/>
      <c r="AU166" s="45"/>
      <c r="AV166" s="45"/>
      <c r="AW166" s="45"/>
      <c r="AX166" s="45"/>
      <c r="AY166" s="45"/>
      <c r="AZ166" s="45"/>
      <c r="BA166" s="45"/>
      <c r="BB166" s="45"/>
      <c r="BC166" s="45"/>
      <c r="BD166" s="45"/>
      <c r="BE166" s="45"/>
      <c r="BF166" s="45"/>
      <c r="BG166" s="45"/>
      <c r="BH166" s="45"/>
      <c r="BI166" s="45"/>
      <c r="BJ166" s="45"/>
      <c r="BK166" s="45"/>
      <c r="BL166" s="45"/>
      <c r="BM166" s="45"/>
      <c r="BN166" s="45"/>
      <c r="BO166" s="45"/>
      <c r="BP166" s="45"/>
      <c r="BQ166" s="45"/>
      <c r="BR166" s="45"/>
    </row>
    <row r="167" spans="38:70" ht="15" customHeight="1">
      <c r="AL167" s="46"/>
      <c r="AM167" s="46"/>
      <c r="AN167" s="45"/>
      <c r="AO167" s="45"/>
      <c r="AP167" s="45"/>
      <c r="AQ167" s="45"/>
      <c r="AR167" s="45"/>
      <c r="AS167" s="45"/>
      <c r="AT167" s="45"/>
      <c r="AU167" s="45"/>
      <c r="AV167" s="45"/>
      <c r="AW167" s="45"/>
      <c r="AX167" s="45"/>
      <c r="AY167" s="45"/>
      <c r="AZ167" s="45"/>
      <c r="BA167" s="45"/>
      <c r="BB167" s="45"/>
      <c r="BC167" s="45"/>
      <c r="BD167" s="45"/>
      <c r="BE167" s="45"/>
      <c r="BF167" s="45"/>
      <c r="BG167" s="45"/>
      <c r="BH167" s="45"/>
      <c r="BI167" s="45"/>
      <c r="BJ167" s="45"/>
      <c r="BK167" s="45"/>
      <c r="BL167" s="45"/>
      <c r="BM167" s="45"/>
      <c r="BN167" s="45"/>
      <c r="BO167" s="45"/>
      <c r="BP167" s="45"/>
      <c r="BQ167" s="45"/>
      <c r="BR167" s="45"/>
    </row>
    <row r="168" spans="38:70" ht="15" customHeight="1">
      <c r="AL168" s="45"/>
      <c r="AM168" s="46"/>
      <c r="AN168" s="45"/>
      <c r="AO168" s="45"/>
      <c r="AP168" s="45"/>
      <c r="AQ168" s="45"/>
      <c r="AR168" s="45"/>
      <c r="AS168" s="45"/>
      <c r="AT168" s="45"/>
      <c r="AU168" s="45"/>
      <c r="AV168" s="45"/>
      <c r="AW168" s="45"/>
      <c r="AX168" s="45"/>
      <c r="AY168" s="45"/>
      <c r="AZ168" s="45"/>
      <c r="BA168" s="45"/>
      <c r="BB168" s="45"/>
      <c r="BC168" s="45"/>
      <c r="BD168" s="45"/>
      <c r="BE168" s="45"/>
      <c r="BF168" s="45"/>
      <c r="BG168" s="45"/>
      <c r="BH168" s="45"/>
      <c r="BI168" s="45"/>
      <c r="BJ168" s="45"/>
      <c r="BK168" s="45"/>
      <c r="BL168" s="45"/>
      <c r="BM168" s="45"/>
      <c r="BN168" s="45"/>
      <c r="BO168" s="45"/>
      <c r="BP168" s="45"/>
      <c r="BQ168" s="45"/>
      <c r="BR168" s="45"/>
    </row>
    <row r="169" spans="38:70" ht="15" customHeight="1">
      <c r="AL169" s="45"/>
      <c r="AM169" s="46"/>
      <c r="AN169" s="45"/>
      <c r="AO169" s="45"/>
      <c r="AP169" s="45"/>
      <c r="AQ169" s="45"/>
      <c r="AR169" s="45"/>
      <c r="AS169" s="45"/>
      <c r="AT169" s="45"/>
      <c r="AU169" s="45"/>
      <c r="AV169" s="45"/>
      <c r="AW169" s="45"/>
      <c r="AX169" s="45"/>
      <c r="AY169" s="45"/>
      <c r="AZ169" s="45"/>
      <c r="BA169" s="45"/>
      <c r="BB169" s="45"/>
      <c r="BC169" s="45"/>
      <c r="BD169" s="45"/>
      <c r="BE169" s="45"/>
      <c r="BF169" s="45"/>
      <c r="BG169" s="45"/>
      <c r="BH169" s="45"/>
      <c r="BI169" s="45"/>
      <c r="BJ169" s="45"/>
      <c r="BK169" s="45"/>
      <c r="BL169" s="45"/>
      <c r="BM169" s="45"/>
      <c r="BN169" s="45"/>
      <c r="BO169" s="45"/>
      <c r="BP169" s="45"/>
      <c r="BQ169" s="45"/>
      <c r="BR169" s="45"/>
    </row>
    <row r="170" spans="38:70" ht="15" customHeight="1">
      <c r="AL170" s="45"/>
      <c r="AM170" s="46"/>
      <c r="AN170" s="45"/>
      <c r="AO170" s="45"/>
      <c r="AP170" s="45"/>
      <c r="AQ170" s="45"/>
      <c r="AR170" s="45"/>
      <c r="AS170" s="45"/>
      <c r="AT170" s="45"/>
      <c r="AU170" s="45"/>
      <c r="AV170" s="45"/>
      <c r="AW170" s="45"/>
      <c r="AX170" s="45"/>
      <c r="AY170" s="45"/>
      <c r="AZ170" s="45"/>
      <c r="BA170" s="45"/>
      <c r="BB170" s="45"/>
      <c r="BC170" s="45"/>
      <c r="BD170" s="45"/>
      <c r="BE170" s="45"/>
      <c r="BF170" s="45"/>
      <c r="BG170" s="45"/>
      <c r="BH170" s="45"/>
      <c r="BI170" s="45"/>
      <c r="BJ170" s="45"/>
      <c r="BK170" s="45"/>
      <c r="BL170" s="45"/>
      <c r="BM170" s="45"/>
      <c r="BN170" s="45"/>
      <c r="BO170" s="45"/>
      <c r="BP170" s="45"/>
      <c r="BQ170" s="45"/>
      <c r="BR170" s="45"/>
    </row>
    <row r="171" spans="38:70" ht="15" customHeight="1">
      <c r="AL171" s="46"/>
      <c r="AM171" s="46"/>
      <c r="AN171" s="45"/>
      <c r="AO171" s="45"/>
      <c r="AP171" s="45"/>
      <c r="AQ171" s="45"/>
      <c r="AR171" s="45"/>
      <c r="AS171" s="45"/>
      <c r="AT171" s="45"/>
      <c r="AU171" s="45"/>
      <c r="AV171" s="45"/>
      <c r="AW171" s="45"/>
      <c r="AX171" s="45"/>
      <c r="AY171" s="45"/>
      <c r="AZ171" s="45"/>
      <c r="BA171" s="45"/>
      <c r="BB171" s="45"/>
      <c r="BC171" s="45"/>
      <c r="BD171" s="45"/>
      <c r="BE171" s="45"/>
      <c r="BF171" s="45"/>
      <c r="BG171" s="45"/>
      <c r="BH171" s="45"/>
      <c r="BI171" s="45"/>
      <c r="BJ171" s="45"/>
      <c r="BK171" s="45"/>
      <c r="BL171" s="45"/>
      <c r="BM171" s="45"/>
      <c r="BN171" s="45"/>
      <c r="BO171" s="45"/>
      <c r="BP171" s="45"/>
      <c r="BQ171" s="45"/>
      <c r="BR171" s="45"/>
    </row>
    <row r="172" spans="38:70" ht="15" customHeight="1">
      <c r="AL172" s="45"/>
      <c r="AM172" s="46"/>
      <c r="AN172" s="45"/>
      <c r="AO172" s="45"/>
      <c r="AP172" s="45"/>
      <c r="AQ172" s="45"/>
      <c r="AR172" s="45"/>
      <c r="AS172" s="45"/>
      <c r="AT172" s="45"/>
      <c r="AU172" s="45"/>
      <c r="AV172" s="45"/>
      <c r="AW172" s="45"/>
      <c r="AX172" s="45"/>
      <c r="AY172" s="45"/>
      <c r="AZ172" s="45"/>
      <c r="BA172" s="45"/>
      <c r="BB172" s="45"/>
      <c r="BC172" s="45"/>
      <c r="BD172" s="45"/>
      <c r="BE172" s="45"/>
      <c r="BF172" s="45"/>
      <c r="BG172" s="45"/>
      <c r="BH172" s="45"/>
      <c r="BI172" s="45"/>
      <c r="BJ172" s="45"/>
      <c r="BK172" s="45"/>
      <c r="BL172" s="45"/>
      <c r="BM172" s="45"/>
      <c r="BN172" s="45"/>
      <c r="BO172" s="45"/>
      <c r="BP172" s="45"/>
      <c r="BQ172" s="45"/>
      <c r="BR172" s="45"/>
    </row>
    <row r="173" spans="38:70" ht="15" customHeight="1">
      <c r="AL173" s="45"/>
      <c r="AM173" s="46"/>
      <c r="AN173" s="45"/>
      <c r="AO173" s="45"/>
      <c r="AP173" s="45"/>
      <c r="AQ173" s="45"/>
      <c r="AR173" s="45"/>
      <c r="AS173" s="45"/>
      <c r="AT173" s="45"/>
      <c r="AU173" s="45"/>
      <c r="AV173" s="45"/>
      <c r="AW173" s="45"/>
      <c r="AX173" s="45"/>
      <c r="AY173" s="45"/>
      <c r="AZ173" s="45"/>
      <c r="BA173" s="45"/>
      <c r="BB173" s="45"/>
      <c r="BC173" s="45"/>
      <c r="BD173" s="45"/>
      <c r="BE173" s="45"/>
      <c r="BF173" s="45"/>
      <c r="BG173" s="45"/>
      <c r="BH173" s="45"/>
      <c r="BI173" s="45"/>
      <c r="BJ173" s="45"/>
      <c r="BK173" s="45"/>
      <c r="BL173" s="45"/>
      <c r="BM173" s="45"/>
      <c r="BN173" s="45"/>
      <c r="BO173" s="45"/>
      <c r="BP173" s="45"/>
      <c r="BQ173" s="45"/>
      <c r="BR173" s="45"/>
    </row>
    <row r="174" spans="38:70" ht="15" customHeight="1">
      <c r="AL174" s="46"/>
      <c r="AM174" s="46"/>
      <c r="AN174" s="45"/>
      <c r="AO174" s="45"/>
      <c r="AP174" s="45"/>
      <c r="AQ174" s="45"/>
      <c r="AR174" s="45"/>
      <c r="AS174" s="45"/>
      <c r="AT174" s="45"/>
      <c r="AU174" s="45"/>
      <c r="AV174" s="45"/>
      <c r="AW174" s="45"/>
      <c r="AX174" s="45"/>
      <c r="AY174" s="45"/>
      <c r="AZ174" s="45"/>
      <c r="BA174" s="45"/>
      <c r="BB174" s="45"/>
      <c r="BC174" s="45"/>
      <c r="BD174" s="45"/>
      <c r="BE174" s="45"/>
      <c r="BF174" s="45"/>
      <c r="BG174" s="45"/>
      <c r="BH174" s="45"/>
      <c r="BI174" s="45"/>
      <c r="BJ174" s="45"/>
      <c r="BK174" s="45"/>
      <c r="BL174" s="45"/>
      <c r="BM174" s="45"/>
      <c r="BN174" s="45"/>
      <c r="BO174" s="45"/>
      <c r="BP174" s="45"/>
      <c r="BQ174" s="45"/>
      <c r="BR174" s="45"/>
    </row>
    <row r="175" spans="38:70" ht="15" customHeight="1">
      <c r="AL175" s="45"/>
      <c r="AM175" s="46"/>
      <c r="AN175" s="45"/>
      <c r="AO175" s="45"/>
      <c r="AP175" s="45"/>
      <c r="AQ175" s="45"/>
      <c r="AR175" s="45"/>
      <c r="AS175" s="45"/>
      <c r="AT175" s="45"/>
      <c r="AU175" s="45"/>
      <c r="AV175" s="45"/>
      <c r="AW175" s="45"/>
      <c r="AX175" s="45"/>
      <c r="AY175" s="45"/>
      <c r="AZ175" s="45"/>
      <c r="BA175" s="45"/>
      <c r="BB175" s="45"/>
      <c r="BC175" s="45"/>
      <c r="BD175" s="45"/>
      <c r="BE175" s="45"/>
      <c r="BF175" s="45"/>
      <c r="BG175" s="45"/>
      <c r="BH175" s="45"/>
      <c r="BI175" s="45"/>
      <c r="BJ175" s="45"/>
      <c r="BK175" s="45"/>
      <c r="BL175" s="45"/>
      <c r="BM175" s="45"/>
      <c r="BN175" s="45"/>
      <c r="BO175" s="45"/>
      <c r="BP175" s="45"/>
      <c r="BQ175" s="45"/>
      <c r="BR175" s="45"/>
    </row>
  </sheetData>
  <sheetProtection algorithmName="SHA-512" hashValue="EIo+ZMCNbP1ne0zZtDFVDrEVdsORYTNvD7Q/piqKgJyMpbHHG4Afx3SRvf4kXmlQuPKlllNS9431VLkpMmRN9w==" saltValue="eoMPX7Ufc92JzHrPlkNljw==" spinCount="100000" sheet="1" objects="1" scenarios="1"/>
  <mergeCells count="81">
    <mergeCell ref="A135:A136"/>
    <mergeCell ref="B135:AG136"/>
    <mergeCell ref="A96:AG97"/>
    <mergeCell ref="E99:F99"/>
    <mergeCell ref="H99:I99"/>
    <mergeCell ref="K99:L99"/>
    <mergeCell ref="T99:AF99"/>
    <mergeCell ref="B124:AG127"/>
    <mergeCell ref="B128:AG132"/>
    <mergeCell ref="B133:AG134"/>
    <mergeCell ref="A102:A104"/>
    <mergeCell ref="A105:A106"/>
    <mergeCell ref="A107:A108"/>
    <mergeCell ref="A112:A117"/>
    <mergeCell ref="A118:A119"/>
    <mergeCell ref="A120:A121"/>
    <mergeCell ref="AB73:AF73"/>
    <mergeCell ref="AB74:AF74"/>
    <mergeCell ref="AB75:AF75"/>
    <mergeCell ref="AB76:AF76"/>
    <mergeCell ref="AB72:AF72"/>
    <mergeCell ref="AB82:AF82"/>
    <mergeCell ref="AA78:AG78"/>
    <mergeCell ref="L90:AF90"/>
    <mergeCell ref="C93:AF93"/>
    <mergeCell ref="AB81:AF81"/>
    <mergeCell ref="AB83:AF83"/>
    <mergeCell ref="AB84:AF84"/>
    <mergeCell ref="AB85:AF85"/>
    <mergeCell ref="AB79:AF79"/>
    <mergeCell ref="AB80:AF80"/>
    <mergeCell ref="J4:U4"/>
    <mergeCell ref="J5:U5"/>
    <mergeCell ref="AB33:AF33"/>
    <mergeCell ref="AB34:AF34"/>
    <mergeCell ref="AB46:AF46"/>
    <mergeCell ref="D9:Z9"/>
    <mergeCell ref="V18:Y18"/>
    <mergeCell ref="AB37:AF37"/>
    <mergeCell ref="AB38:AF38"/>
    <mergeCell ref="AB39:AF39"/>
    <mergeCell ref="AB44:AF44"/>
    <mergeCell ref="AB45:AF45"/>
    <mergeCell ref="AB35:AF35"/>
    <mergeCell ref="R13:S13"/>
    <mergeCell ref="V13:Y13"/>
    <mergeCell ref="AB36:AF36"/>
    <mergeCell ref="AB32:AF32"/>
    <mergeCell ref="B33:W33"/>
    <mergeCell ref="X25:Y25"/>
    <mergeCell ref="B18:D18"/>
    <mergeCell ref="E18:F18"/>
    <mergeCell ref="H18:I18"/>
    <mergeCell ref="O18:P18"/>
    <mergeCell ref="R18:S18"/>
    <mergeCell ref="A124:A127"/>
    <mergeCell ref="A128:A132"/>
    <mergeCell ref="A133:A134"/>
    <mergeCell ref="B102:AG104"/>
    <mergeCell ref="B107:AG108"/>
    <mergeCell ref="B112:AG117"/>
    <mergeCell ref="B118:AG119"/>
    <mergeCell ref="B109:AG111"/>
    <mergeCell ref="B105:AG106"/>
    <mergeCell ref="B120:AG123"/>
    <mergeCell ref="B9:C9"/>
    <mergeCell ref="AB71:AF71"/>
    <mergeCell ref="D2:U2"/>
    <mergeCell ref="V2:W2"/>
    <mergeCell ref="V4:AG4"/>
    <mergeCell ref="V5:AG5"/>
    <mergeCell ref="B10:C10"/>
    <mergeCell ref="D10:Z10"/>
    <mergeCell ref="B13:D13"/>
    <mergeCell ref="E13:F13"/>
    <mergeCell ref="H13:I13"/>
    <mergeCell ref="AB47:AF47"/>
    <mergeCell ref="AB48:AF48"/>
    <mergeCell ref="R35:V35"/>
    <mergeCell ref="AB70:AF70"/>
    <mergeCell ref="O13:P13"/>
  </mergeCells>
  <phoneticPr fontId="1"/>
  <conditionalFormatting sqref="B34:AG36">
    <cfRule type="expression" dxfId="2" priority="1">
      <formula>$AH$25=FALSE</formula>
    </cfRule>
  </conditionalFormatting>
  <dataValidations disablePrompts="1" count="3">
    <dataValidation type="list" allowBlank="1" showInputMessage="1" showErrorMessage="1" sqref="H18:I18 R13 R18:S18 S13:S14 I13:I14 H13" xr:uid="{5019C994-1548-4FEF-9961-0EDAFBA6922F}">
      <formula1>"   ,1,2,3,4,5,6,7,8,9,10,11,12"</formula1>
    </dataValidation>
    <dataValidation type="whole" operator="equal" showInputMessage="1" showErrorMessage="1" sqref="AB75:AF75 AB84:AF84" xr:uid="{C2A94974-EC2B-47D8-8FFE-ACFA9886ADDC}">
      <formula1>AB73-AB74</formula1>
    </dataValidation>
    <dataValidation type="whole" operator="lessThanOrEqual" allowBlank="1" showInputMessage="1" showErrorMessage="1" sqref="AB74:AF74 AB83:AF83" xr:uid="{12744405-22AA-46B9-BBA2-DEC6B795A8F8}">
      <formula1>AB73</formula1>
    </dataValidation>
  </dataValidations>
  <pageMargins left="0.23622047244094491" right="0.23622047244094491" top="0.74803149606299213" bottom="0.74803149606299213" header="0.31496062992125984" footer="0.31496062992125984"/>
  <pageSetup paperSize="9" fitToHeight="0" orientation="portrait" cellComments="asDisplayed" r:id="rId1"/>
  <rowBreaks count="2" manualBreakCount="2">
    <brk id="42" max="32" man="1"/>
    <brk id="86"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19050</xdr:colOff>
                    <xdr:row>87</xdr:row>
                    <xdr:rowOff>171450</xdr:rowOff>
                  </from>
                  <to>
                    <xdr:col>2</xdr:col>
                    <xdr:colOff>85725</xdr:colOff>
                    <xdr:row>88</xdr:row>
                    <xdr:rowOff>152400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19050</xdr:colOff>
                    <xdr:row>88</xdr:row>
                    <xdr:rowOff>180975</xdr:rowOff>
                  </from>
                  <to>
                    <xdr:col>2</xdr:col>
                    <xdr:colOff>85725</xdr:colOff>
                    <xdr:row>89</xdr:row>
                    <xdr:rowOff>161925</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11</xdr:col>
                    <xdr:colOff>47625</xdr:colOff>
                    <xdr:row>87</xdr:row>
                    <xdr:rowOff>171450</xdr:rowOff>
                  </from>
                  <to>
                    <xdr:col>12</xdr:col>
                    <xdr:colOff>114300</xdr:colOff>
                    <xdr:row>88</xdr:row>
                    <xdr:rowOff>152400</xdr:rowOff>
                  </to>
                </anchor>
              </controlPr>
            </control>
          </mc:Choice>
        </mc:AlternateContent>
        <mc:AlternateContent xmlns:mc="http://schemas.openxmlformats.org/markup-compatibility/2006">
          <mc:Choice Requires="x14">
            <control shapeId="17412" r:id="rId7" name="Option Button 4">
              <controlPr defaultSize="0" autoFill="0" autoLine="0" autoPict="0">
                <anchor moveWithCells="1">
                  <from>
                    <xdr:col>1</xdr:col>
                    <xdr:colOff>95250</xdr:colOff>
                    <xdr:row>7</xdr:row>
                    <xdr:rowOff>180975</xdr:rowOff>
                  </from>
                  <to>
                    <xdr:col>3</xdr:col>
                    <xdr:colOff>28575</xdr:colOff>
                    <xdr:row>9</xdr:row>
                    <xdr:rowOff>28575</xdr:rowOff>
                  </to>
                </anchor>
              </controlPr>
            </control>
          </mc:Choice>
        </mc:AlternateContent>
        <mc:AlternateContent xmlns:mc="http://schemas.openxmlformats.org/markup-compatibility/2006">
          <mc:Choice Requires="x14">
            <control shapeId="17413" r:id="rId8" name="Option Button 5">
              <controlPr defaultSize="0" autoFill="0" autoLine="0" autoPict="0">
                <anchor moveWithCells="1">
                  <from>
                    <xdr:col>1</xdr:col>
                    <xdr:colOff>95250</xdr:colOff>
                    <xdr:row>8</xdr:row>
                    <xdr:rowOff>180975</xdr:rowOff>
                  </from>
                  <to>
                    <xdr:col>3</xdr:col>
                    <xdr:colOff>28575</xdr:colOff>
                    <xdr:row>10</xdr:row>
                    <xdr:rowOff>28575</xdr:rowOff>
                  </to>
                </anchor>
              </controlPr>
            </control>
          </mc:Choice>
        </mc:AlternateContent>
        <mc:AlternateContent xmlns:mc="http://schemas.openxmlformats.org/markup-compatibility/2006">
          <mc:Choice Requires="x14">
            <control shapeId="17414" r:id="rId9" name="Group Box 6">
              <controlPr defaultSize="0" autoFill="0" autoPict="0">
                <anchor moveWithCells="1">
                  <from>
                    <xdr:col>0</xdr:col>
                    <xdr:colOff>200025</xdr:colOff>
                    <xdr:row>7</xdr:row>
                    <xdr:rowOff>190500</xdr:rowOff>
                  </from>
                  <to>
                    <xdr:col>3</xdr:col>
                    <xdr:colOff>9525</xdr:colOff>
                    <xdr:row>10</xdr:row>
                    <xdr:rowOff>0</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22</xdr:col>
                    <xdr:colOff>28575</xdr:colOff>
                    <xdr:row>24</xdr:row>
                    <xdr:rowOff>19050</xdr:rowOff>
                  </from>
                  <to>
                    <xdr:col>23</xdr:col>
                    <xdr:colOff>28575</xdr:colOff>
                    <xdr:row>24</xdr:row>
                    <xdr:rowOff>180975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62C65-7AC4-4681-8A78-96BD34E3BFA2}">
  <sheetPr>
    <tabColor theme="7" tint="0.39997558519241921"/>
    <pageSetUpPr fitToPage="1"/>
  </sheetPr>
  <dimension ref="A1:AI191"/>
  <sheetViews>
    <sheetView showGridLines="0" view="pageBreakPreview" zoomScaleNormal="100" zoomScaleSheetLayoutView="100" workbookViewId="0">
      <selection activeCell="B143" sqref="A74:AG143"/>
    </sheetView>
  </sheetViews>
  <sheetFormatPr defaultColWidth="8.75" defaultRowHeight="13.5" outlineLevelRow="1" outlineLevelCol="1"/>
  <cols>
    <col min="1" max="1" width="4.75" style="3" customWidth="1"/>
    <col min="2" max="2" width="2.75" style="3" customWidth="1"/>
    <col min="3" max="3" width="4.625" style="3" customWidth="1"/>
    <col min="4" max="11" width="2.75" style="3" customWidth="1"/>
    <col min="12" max="12" width="1.75" style="3" customWidth="1"/>
    <col min="13" max="20" width="2.75" style="3" customWidth="1"/>
    <col min="21" max="21" width="3.5" style="3" customWidth="1"/>
    <col min="22" max="25" width="2.75" style="3" customWidth="1"/>
    <col min="26" max="27" width="2.625" style="3" customWidth="1"/>
    <col min="28" max="33" width="2.75" style="3" customWidth="1"/>
    <col min="34" max="34" width="7" style="192" hidden="1" customWidth="1" outlineLevel="1"/>
    <col min="35" max="35" width="2.75" style="3" customWidth="1" collapsed="1"/>
    <col min="36" max="40" width="2.75" style="3" customWidth="1"/>
    <col min="41" max="16384" width="8.75" style="3"/>
  </cols>
  <sheetData>
    <row r="1" spans="1:34" ht="16.149999999999999" customHeight="1">
      <c r="A1" s="49" t="s">
        <v>282</v>
      </c>
      <c r="B1" s="49"/>
      <c r="C1" s="49"/>
      <c r="D1" s="49"/>
      <c r="E1" s="49"/>
      <c r="F1" s="49"/>
      <c r="G1" s="49"/>
      <c r="H1" s="49"/>
      <c r="I1" s="49"/>
      <c r="J1" s="49"/>
      <c r="K1" s="49"/>
      <c r="L1" s="49"/>
      <c r="M1" s="49"/>
      <c r="N1" s="49"/>
      <c r="O1" s="49"/>
      <c r="P1" s="49"/>
      <c r="Q1" s="49"/>
      <c r="R1" s="49"/>
      <c r="S1" s="49"/>
      <c r="V1" s="49"/>
      <c r="W1" s="49"/>
      <c r="X1" s="49"/>
      <c r="Y1" s="49"/>
      <c r="Z1" s="49"/>
      <c r="AA1" s="49"/>
      <c r="AB1" s="49"/>
      <c r="AC1" s="49"/>
      <c r="AD1" s="49"/>
      <c r="AE1" s="49"/>
      <c r="AF1" s="49"/>
      <c r="AG1" s="49"/>
    </row>
    <row r="2" spans="1:34" ht="16.149999999999999" customHeight="1">
      <c r="A2" s="221" t="s">
        <v>191</v>
      </c>
      <c r="B2" s="221"/>
      <c r="F2" s="221"/>
      <c r="G2" s="221"/>
      <c r="H2" s="221"/>
      <c r="I2" s="221"/>
      <c r="J2" s="221"/>
      <c r="K2" s="221"/>
      <c r="L2" s="221"/>
      <c r="M2" s="221"/>
      <c r="N2" s="221"/>
      <c r="O2" s="221"/>
      <c r="P2" s="221"/>
      <c r="Q2" s="221"/>
      <c r="R2" s="221"/>
      <c r="S2" s="221"/>
      <c r="U2" s="262" t="s">
        <v>708</v>
      </c>
      <c r="V2" s="510"/>
      <c r="W2" s="510"/>
      <c r="X2" s="3" t="s">
        <v>667</v>
      </c>
      <c r="Y2" s="221"/>
      <c r="AA2" s="221"/>
      <c r="AB2" s="221"/>
      <c r="AC2" s="221"/>
      <c r="AD2" s="221"/>
      <c r="AE2" s="221"/>
      <c r="AF2" s="221"/>
      <c r="AG2" s="221"/>
    </row>
    <row r="3" spans="1:34" ht="7.15" customHeight="1">
      <c r="A3" s="49"/>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row>
    <row r="4" spans="1:34" ht="16.350000000000001" customHeight="1">
      <c r="A4" s="49"/>
      <c r="B4" s="49"/>
      <c r="C4" s="49"/>
      <c r="D4" s="49"/>
      <c r="E4" s="49"/>
      <c r="F4" s="49"/>
      <c r="G4" s="49"/>
      <c r="H4" s="49"/>
      <c r="I4" s="49"/>
      <c r="J4" s="421" t="s">
        <v>189</v>
      </c>
      <c r="K4" s="421"/>
      <c r="L4" s="421"/>
      <c r="M4" s="421"/>
      <c r="N4" s="421"/>
      <c r="O4" s="421"/>
      <c r="P4" s="421"/>
      <c r="Q4" s="421"/>
      <c r="R4" s="421"/>
      <c r="S4" s="421"/>
      <c r="T4" s="421"/>
      <c r="U4" s="422"/>
      <c r="V4" s="519" t="str">
        <f>IF(訪問看護ステーションコード="","",訪問看護ステーションコード)</f>
        <v>0123456</v>
      </c>
      <c r="W4" s="519"/>
      <c r="X4" s="519"/>
      <c r="Y4" s="519"/>
      <c r="Z4" s="519"/>
      <c r="AA4" s="519"/>
      <c r="AB4" s="519"/>
      <c r="AC4" s="519"/>
      <c r="AD4" s="519"/>
      <c r="AE4" s="519"/>
      <c r="AF4" s="519"/>
      <c r="AG4" s="520"/>
    </row>
    <row r="5" spans="1:34" ht="16.149999999999999" customHeight="1">
      <c r="A5" s="49"/>
      <c r="B5" s="49"/>
      <c r="C5" s="49"/>
      <c r="D5" s="49"/>
      <c r="E5" s="49"/>
      <c r="F5" s="49"/>
      <c r="G5" s="49"/>
      <c r="H5" s="49"/>
      <c r="I5" s="49"/>
      <c r="J5" s="423" t="s">
        <v>187</v>
      </c>
      <c r="K5" s="423"/>
      <c r="L5" s="423"/>
      <c r="M5" s="423"/>
      <c r="N5" s="423"/>
      <c r="O5" s="423"/>
      <c r="P5" s="423"/>
      <c r="Q5" s="423"/>
      <c r="R5" s="423"/>
      <c r="S5" s="423"/>
      <c r="T5" s="423"/>
      <c r="U5" s="424"/>
      <c r="V5" s="521" t="str">
        <f>IF(訪問看護ステーション名="","",訪問看護ステーション名)</f>
        <v>▲▲訪問看護ステーション</v>
      </c>
      <c r="W5" s="521"/>
      <c r="X5" s="521"/>
      <c r="Y5" s="521"/>
      <c r="Z5" s="521"/>
      <c r="AA5" s="521"/>
      <c r="AB5" s="521"/>
      <c r="AC5" s="521"/>
      <c r="AD5" s="521"/>
      <c r="AE5" s="521"/>
      <c r="AF5" s="521"/>
      <c r="AG5" s="522"/>
    </row>
    <row r="6" spans="1:34" ht="16.149999999999999" customHeight="1">
      <c r="A6" s="49"/>
      <c r="B6" s="49"/>
      <c r="C6" s="49"/>
      <c r="D6" s="49"/>
      <c r="E6" s="49"/>
      <c r="F6" s="49"/>
      <c r="G6" s="49"/>
      <c r="H6" s="49"/>
      <c r="I6" s="49"/>
      <c r="J6" s="49"/>
      <c r="K6" s="49"/>
      <c r="L6" s="49"/>
      <c r="M6" s="49"/>
      <c r="N6" s="49"/>
      <c r="O6" s="49"/>
      <c r="P6" s="49"/>
      <c r="Q6" s="49"/>
      <c r="R6" s="49"/>
      <c r="S6" s="49"/>
      <c r="T6" s="49"/>
      <c r="U6" s="49"/>
      <c r="V6" s="49"/>
      <c r="W6" s="49"/>
      <c r="X6" s="85"/>
      <c r="Y6" s="85"/>
      <c r="Z6" s="85"/>
      <c r="AA6" s="85"/>
      <c r="AB6" s="85"/>
      <c r="AC6" s="85"/>
      <c r="AD6" s="85"/>
      <c r="AE6" s="85"/>
      <c r="AF6" s="85"/>
      <c r="AG6" s="85"/>
    </row>
    <row r="7" spans="1:34" ht="16.149999999999999" customHeight="1" thickBot="1">
      <c r="A7" s="1" t="s">
        <v>93</v>
      </c>
      <c r="B7" s="1"/>
      <c r="C7" s="49"/>
      <c r="D7" s="49"/>
      <c r="E7" s="49"/>
      <c r="F7" s="49"/>
      <c r="G7" s="49"/>
      <c r="H7" s="49"/>
      <c r="I7" s="49"/>
      <c r="J7" s="49"/>
      <c r="K7" s="49"/>
      <c r="L7" s="49"/>
      <c r="M7" s="49"/>
      <c r="N7" s="49"/>
      <c r="O7" s="49"/>
      <c r="P7" s="49"/>
      <c r="Q7" s="49"/>
      <c r="R7" s="49"/>
      <c r="S7" s="49"/>
      <c r="T7" s="49"/>
      <c r="U7" s="49"/>
      <c r="V7" s="49"/>
      <c r="W7" s="49"/>
      <c r="X7" s="87"/>
      <c r="Y7" s="87"/>
      <c r="Z7" s="87"/>
      <c r="AA7" s="87"/>
      <c r="AB7" s="87"/>
      <c r="AC7" s="87"/>
      <c r="AD7" s="87"/>
      <c r="AE7" s="87"/>
      <c r="AF7" s="87"/>
      <c r="AG7" s="87"/>
    </row>
    <row r="8" spans="1:34" ht="16.149999999999999" customHeight="1" thickBot="1">
      <c r="A8" s="20" t="s">
        <v>94</v>
      </c>
      <c r="B8" s="21"/>
      <c r="C8" s="21" t="s">
        <v>35</v>
      </c>
      <c r="D8" s="21"/>
      <c r="E8" s="516">
        <f>'（別添１）_賃金改善計画書（訪問看護ステーション）'!E13</f>
        <v>7</v>
      </c>
      <c r="F8" s="516"/>
      <c r="G8" s="21" t="s">
        <v>36</v>
      </c>
      <c r="H8" s="516">
        <f>'（別添１）_賃金改善計画書（訪問看護ステーション）'!H13</f>
        <v>4</v>
      </c>
      <c r="I8" s="516"/>
      <c r="J8" s="21" t="s">
        <v>37</v>
      </c>
      <c r="K8" s="21"/>
      <c r="L8" s="21" t="s">
        <v>38</v>
      </c>
      <c r="M8" s="21"/>
      <c r="N8" s="21" t="s">
        <v>35</v>
      </c>
      <c r="O8" s="21"/>
      <c r="P8" s="516">
        <f>'（別添１）_賃金改善計画書（訪問看護ステーション）'!O13</f>
        <v>8</v>
      </c>
      <c r="Q8" s="516"/>
      <c r="R8" s="21" t="s">
        <v>36</v>
      </c>
      <c r="S8" s="516">
        <f>'（別添１）_賃金改善計画書（訪問看護ステーション）'!R13</f>
        <v>3</v>
      </c>
      <c r="T8" s="516"/>
      <c r="U8" s="22" t="s">
        <v>37</v>
      </c>
      <c r="V8" s="49"/>
      <c r="W8" s="517">
        <f>'（別添１）_賃金改善計画書（訪問看護ステーション）'!V13</f>
        <v>12</v>
      </c>
      <c r="X8" s="517"/>
      <c r="Y8" s="517"/>
      <c r="Z8" s="518"/>
      <c r="AA8" s="49" t="s">
        <v>39</v>
      </c>
      <c r="AB8" s="87"/>
      <c r="AC8" s="87"/>
      <c r="AD8" s="87"/>
      <c r="AE8" s="87"/>
      <c r="AF8" s="87"/>
      <c r="AG8" s="87"/>
    </row>
    <row r="9" spans="1:34" ht="15.6" customHeight="1">
      <c r="A9" s="49"/>
      <c r="B9" s="49"/>
      <c r="C9" s="49"/>
      <c r="D9" s="49"/>
      <c r="E9" s="49"/>
      <c r="F9" s="49"/>
      <c r="G9" s="49"/>
      <c r="H9" s="49"/>
      <c r="I9" s="49"/>
      <c r="J9" s="49"/>
      <c r="K9" s="49"/>
      <c r="L9" s="49"/>
      <c r="M9" s="49"/>
      <c r="N9" s="49"/>
      <c r="O9" s="49"/>
      <c r="P9" s="49"/>
      <c r="Q9" s="49"/>
      <c r="R9" s="49"/>
      <c r="S9" s="49"/>
      <c r="T9" s="49"/>
      <c r="U9" s="49"/>
      <c r="V9" s="49"/>
      <c r="W9" s="49"/>
      <c r="X9" s="49"/>
      <c r="Y9" s="49"/>
      <c r="Z9" s="49"/>
      <c r="AA9" s="49"/>
      <c r="AB9" s="49"/>
      <c r="AC9" s="49"/>
      <c r="AD9" s="49"/>
      <c r="AE9" s="49"/>
      <c r="AF9" s="49"/>
      <c r="AG9" s="49"/>
    </row>
    <row r="10" spans="1:34" ht="16.149999999999999" customHeight="1" thickBot="1">
      <c r="A10" s="280" t="s">
        <v>769</v>
      </c>
      <c r="B10" s="280"/>
      <c r="C10" s="2"/>
      <c r="D10" s="2"/>
      <c r="E10" s="2"/>
      <c r="F10" s="2"/>
      <c r="G10" s="2"/>
      <c r="H10" s="2"/>
      <c r="I10" s="2"/>
      <c r="J10" s="2"/>
      <c r="K10" s="2"/>
      <c r="L10" s="2"/>
      <c r="M10" s="2"/>
      <c r="N10" s="2"/>
      <c r="O10" s="2"/>
      <c r="P10" s="2"/>
      <c r="Q10" s="2"/>
      <c r="R10" s="2"/>
      <c r="S10" s="2"/>
      <c r="T10" s="2"/>
      <c r="U10" s="2"/>
      <c r="V10" s="2"/>
      <c r="W10" s="281"/>
      <c r="X10" s="515"/>
      <c r="Y10" s="515"/>
      <c r="Z10" s="98"/>
      <c r="AA10" s="98"/>
      <c r="AB10" s="2"/>
      <c r="AC10" s="2"/>
      <c r="AD10" s="2"/>
      <c r="AE10" s="2"/>
      <c r="AF10" s="2"/>
      <c r="AG10" s="2"/>
      <c r="AH10" s="194" t="b">
        <v>1</v>
      </c>
    </row>
    <row r="11" spans="1:34" ht="16.149999999999999" hidden="1" customHeight="1" outlineLevel="1" thickBot="1">
      <c r="A11" s="282" t="s">
        <v>223</v>
      </c>
      <c r="B11" s="282"/>
      <c r="C11" s="283"/>
      <c r="D11" s="283"/>
      <c r="E11" s="283"/>
      <c r="F11" s="283"/>
      <c r="G11" s="283"/>
      <c r="H11" s="283"/>
      <c r="I11" s="283"/>
      <c r="J11" s="283"/>
      <c r="K11" s="283"/>
      <c r="L11" s="283"/>
      <c r="M11" s="283"/>
      <c r="N11" s="283"/>
      <c r="O11" s="283"/>
      <c r="P11" s="283"/>
      <c r="Q11" s="283"/>
      <c r="R11" s="283"/>
      <c r="S11" s="283"/>
      <c r="T11" s="283"/>
      <c r="U11" s="283"/>
      <c r="V11" s="283"/>
      <c r="W11" s="284"/>
      <c r="X11" s="285"/>
      <c r="Y11" s="285"/>
      <c r="Z11" s="283"/>
      <c r="AA11" s="283"/>
      <c r="AB11" s="283"/>
      <c r="AC11" s="283"/>
      <c r="AD11" s="283"/>
      <c r="AE11" s="283"/>
      <c r="AF11" s="283"/>
      <c r="AG11" s="283"/>
    </row>
    <row r="12" spans="1:34" ht="16.149999999999999" hidden="1" customHeight="1" outlineLevel="1">
      <c r="A12" s="286" t="s">
        <v>210</v>
      </c>
      <c r="B12" s="287"/>
      <c r="C12" s="287"/>
      <c r="D12" s="287"/>
      <c r="E12" s="287"/>
      <c r="F12" s="287"/>
      <c r="G12" s="287"/>
      <c r="H12" s="287"/>
      <c r="I12" s="287"/>
      <c r="J12" s="287"/>
      <c r="K12" s="288"/>
      <c r="L12" s="287"/>
      <c r="M12" s="287"/>
      <c r="N12" s="287"/>
      <c r="O12" s="287"/>
      <c r="P12" s="287"/>
      <c r="Q12" s="287"/>
      <c r="R12" s="511"/>
      <c r="S12" s="512"/>
      <c r="T12" s="512"/>
      <c r="U12" s="512"/>
      <c r="V12" s="512"/>
      <c r="W12" s="512"/>
      <c r="X12" s="512"/>
      <c r="Y12" s="289"/>
      <c r="Z12" s="289"/>
      <c r="AA12" s="289"/>
      <c r="AB12" s="289"/>
      <c r="AC12" s="513"/>
      <c r="AD12" s="513"/>
      <c r="AE12" s="513"/>
      <c r="AF12" s="513"/>
      <c r="AG12" s="290"/>
    </row>
    <row r="13" spans="1:34" ht="16.149999999999999" hidden="1" customHeight="1" outlineLevel="1">
      <c r="A13" s="291"/>
      <c r="B13" s="514" t="s">
        <v>62</v>
      </c>
      <c r="C13" s="514"/>
      <c r="D13" s="514"/>
      <c r="E13" s="514"/>
      <c r="F13" s="514"/>
      <c r="G13" s="514"/>
      <c r="H13" s="514"/>
      <c r="I13" s="514"/>
      <c r="J13" s="514"/>
      <c r="K13" s="514"/>
      <c r="L13" s="514"/>
      <c r="M13" s="514"/>
      <c r="N13" s="514"/>
      <c r="O13" s="514"/>
      <c r="P13" s="514"/>
      <c r="Q13" s="514"/>
      <c r="R13" s="514"/>
      <c r="S13" s="458" t="s">
        <v>63</v>
      </c>
      <c r="T13" s="459"/>
      <c r="U13" s="459"/>
      <c r="V13" s="459"/>
      <c r="W13" s="459"/>
      <c r="X13" s="459"/>
      <c r="Y13" s="464"/>
      <c r="Z13" s="458" t="s">
        <v>197</v>
      </c>
      <c r="AA13" s="459"/>
      <c r="AB13" s="459"/>
      <c r="AC13" s="459"/>
      <c r="AD13" s="459"/>
      <c r="AE13" s="459"/>
      <c r="AF13" s="459"/>
      <c r="AG13" s="460"/>
    </row>
    <row r="14" spans="1:34" ht="16.149999999999999" hidden="1" customHeight="1" outlineLevel="1">
      <c r="A14" s="291"/>
      <c r="B14" s="292" t="s">
        <v>64</v>
      </c>
      <c r="C14" s="293" t="s">
        <v>35</v>
      </c>
      <c r="D14" s="452">
        <f>'（別添１）_賃金改善計画書（訪問看護ステーション）'!E18</f>
        <v>7</v>
      </c>
      <c r="E14" s="452"/>
      <c r="F14" s="294" t="s">
        <v>36</v>
      </c>
      <c r="G14" s="452">
        <f>'（別添１）_賃金改善計画書（訪問看護ステーション）'!H18</f>
        <v>4</v>
      </c>
      <c r="H14" s="452"/>
      <c r="I14" s="294" t="s">
        <v>37</v>
      </c>
      <c r="J14" s="294" t="s">
        <v>65</v>
      </c>
      <c r="K14" s="294" t="s">
        <v>66</v>
      </c>
      <c r="L14" s="294"/>
      <c r="M14" s="491"/>
      <c r="N14" s="491"/>
      <c r="O14" s="295" t="s">
        <v>36</v>
      </c>
      <c r="P14" s="491"/>
      <c r="Q14" s="491"/>
      <c r="R14" s="296" t="s">
        <v>37</v>
      </c>
      <c r="S14" s="507"/>
      <c r="T14" s="508"/>
      <c r="U14" s="508"/>
      <c r="V14" s="508"/>
      <c r="W14" s="508"/>
      <c r="X14" s="508"/>
      <c r="Y14" s="509"/>
      <c r="Z14" s="456" t="str">
        <f>IF(S14="","",VLOOKUP(S14,'リスト（訪問看護）'!C:D,2,FALSE))</f>
        <v/>
      </c>
      <c r="AA14" s="457"/>
      <c r="AB14" s="457"/>
      <c r="AC14" s="457"/>
      <c r="AD14" s="457"/>
      <c r="AE14" s="457"/>
      <c r="AF14" s="457"/>
      <c r="AG14" s="297" t="s">
        <v>42</v>
      </c>
    </row>
    <row r="15" spans="1:34" ht="16.149999999999999" hidden="1" customHeight="1" outlineLevel="1">
      <c r="A15" s="291"/>
      <c r="B15" s="292" t="s">
        <v>67</v>
      </c>
      <c r="C15" s="293" t="s">
        <v>35</v>
      </c>
      <c r="D15" s="491"/>
      <c r="E15" s="491"/>
      <c r="F15" s="294" t="s">
        <v>36</v>
      </c>
      <c r="G15" s="491"/>
      <c r="H15" s="491"/>
      <c r="I15" s="294" t="s">
        <v>37</v>
      </c>
      <c r="J15" s="294" t="s">
        <v>65</v>
      </c>
      <c r="K15" s="294" t="s">
        <v>66</v>
      </c>
      <c r="L15" s="294"/>
      <c r="M15" s="491"/>
      <c r="N15" s="491"/>
      <c r="O15" s="295" t="s">
        <v>36</v>
      </c>
      <c r="P15" s="491"/>
      <c r="Q15" s="491"/>
      <c r="R15" s="296" t="s">
        <v>37</v>
      </c>
      <c r="S15" s="507"/>
      <c r="T15" s="508"/>
      <c r="U15" s="508"/>
      <c r="V15" s="508"/>
      <c r="W15" s="508"/>
      <c r="X15" s="508"/>
      <c r="Y15" s="509"/>
      <c r="Z15" s="456" t="str">
        <f>IF(S15="","",VLOOKUP(S15,'リスト（訪問看護）'!C:D,2,FALSE))</f>
        <v/>
      </c>
      <c r="AA15" s="457"/>
      <c r="AB15" s="457"/>
      <c r="AC15" s="457"/>
      <c r="AD15" s="457"/>
      <c r="AE15" s="457"/>
      <c r="AF15" s="457"/>
      <c r="AG15" s="297" t="s">
        <v>42</v>
      </c>
    </row>
    <row r="16" spans="1:34" ht="16.149999999999999" hidden="1" customHeight="1" outlineLevel="1">
      <c r="A16" s="291"/>
      <c r="B16" s="292" t="s">
        <v>68</v>
      </c>
      <c r="C16" s="293" t="s">
        <v>35</v>
      </c>
      <c r="D16" s="491"/>
      <c r="E16" s="491"/>
      <c r="F16" s="294" t="s">
        <v>36</v>
      </c>
      <c r="G16" s="491"/>
      <c r="H16" s="491"/>
      <c r="I16" s="294" t="s">
        <v>37</v>
      </c>
      <c r="J16" s="294" t="s">
        <v>65</v>
      </c>
      <c r="K16" s="294" t="s">
        <v>66</v>
      </c>
      <c r="L16" s="294"/>
      <c r="M16" s="491"/>
      <c r="N16" s="491"/>
      <c r="O16" s="295" t="s">
        <v>36</v>
      </c>
      <c r="P16" s="491"/>
      <c r="Q16" s="491"/>
      <c r="R16" s="296" t="s">
        <v>37</v>
      </c>
      <c r="S16" s="507"/>
      <c r="T16" s="508"/>
      <c r="U16" s="508"/>
      <c r="V16" s="508"/>
      <c r="W16" s="508"/>
      <c r="X16" s="508"/>
      <c r="Y16" s="509"/>
      <c r="Z16" s="456" t="str">
        <f>IF(S16="","",VLOOKUP(S16,'リスト（訪問看護）'!C:D,2,FALSE))</f>
        <v/>
      </c>
      <c r="AA16" s="457"/>
      <c r="AB16" s="457"/>
      <c r="AC16" s="457"/>
      <c r="AD16" s="457"/>
      <c r="AE16" s="457"/>
      <c r="AF16" s="457"/>
      <c r="AG16" s="297" t="s">
        <v>42</v>
      </c>
    </row>
    <row r="17" spans="1:33" ht="16.149999999999999" hidden="1" customHeight="1" outlineLevel="1">
      <c r="A17" s="291"/>
      <c r="B17" s="298" t="s">
        <v>69</v>
      </c>
      <c r="C17" s="293" t="s">
        <v>35</v>
      </c>
      <c r="D17" s="491"/>
      <c r="E17" s="491"/>
      <c r="F17" s="294" t="s">
        <v>36</v>
      </c>
      <c r="G17" s="491"/>
      <c r="H17" s="491"/>
      <c r="I17" s="294" t="s">
        <v>37</v>
      </c>
      <c r="J17" s="294" t="s">
        <v>65</v>
      </c>
      <c r="K17" s="294" t="s">
        <v>66</v>
      </c>
      <c r="L17" s="294"/>
      <c r="M17" s="491"/>
      <c r="N17" s="491"/>
      <c r="O17" s="295" t="s">
        <v>36</v>
      </c>
      <c r="P17" s="491"/>
      <c r="Q17" s="491"/>
      <c r="R17" s="296" t="s">
        <v>37</v>
      </c>
      <c r="S17" s="507"/>
      <c r="T17" s="508"/>
      <c r="U17" s="508"/>
      <c r="V17" s="508"/>
      <c r="W17" s="508"/>
      <c r="X17" s="508"/>
      <c r="Y17" s="509"/>
      <c r="Z17" s="456" t="str">
        <f>IF(S17="","",VLOOKUP(S17,'リスト（訪問看護）'!C:D,2,FALSE))</f>
        <v/>
      </c>
      <c r="AA17" s="457"/>
      <c r="AB17" s="457"/>
      <c r="AC17" s="457"/>
      <c r="AD17" s="457"/>
      <c r="AE17" s="457"/>
      <c r="AF17" s="457"/>
      <c r="AG17" s="297" t="s">
        <v>42</v>
      </c>
    </row>
    <row r="18" spans="1:33" ht="16.149999999999999" hidden="1" customHeight="1" outlineLevel="1">
      <c r="A18" s="299" t="s">
        <v>95</v>
      </c>
      <c r="B18" s="300"/>
      <c r="C18" s="300"/>
      <c r="D18" s="300"/>
      <c r="E18" s="300"/>
      <c r="F18" s="300"/>
      <c r="G18" s="300"/>
      <c r="H18" s="300"/>
      <c r="I18" s="300"/>
      <c r="J18" s="300"/>
      <c r="K18" s="300"/>
      <c r="L18" s="300"/>
      <c r="M18" s="300"/>
      <c r="N18" s="300"/>
      <c r="O18" s="300"/>
      <c r="P18" s="300"/>
      <c r="Q18" s="300"/>
      <c r="R18" s="300"/>
      <c r="S18" s="300"/>
      <c r="T18" s="300"/>
      <c r="U18" s="300"/>
      <c r="V18" s="300"/>
      <c r="W18" s="300"/>
      <c r="X18" s="300"/>
      <c r="Y18" s="300"/>
      <c r="Z18" s="300"/>
      <c r="AA18" s="300"/>
      <c r="AB18" s="300"/>
      <c r="AC18" s="455"/>
      <c r="AD18" s="455"/>
      <c r="AE18" s="455"/>
      <c r="AF18" s="455"/>
      <c r="AG18" s="301"/>
    </row>
    <row r="19" spans="1:33" ht="16.149999999999999" hidden="1" customHeight="1" outlineLevel="1">
      <c r="A19" s="291"/>
      <c r="B19" s="458" t="s">
        <v>62</v>
      </c>
      <c r="C19" s="459"/>
      <c r="D19" s="459"/>
      <c r="E19" s="459"/>
      <c r="F19" s="459"/>
      <c r="G19" s="459"/>
      <c r="H19" s="459"/>
      <c r="I19" s="459"/>
      <c r="J19" s="459"/>
      <c r="K19" s="459"/>
      <c r="L19" s="459"/>
      <c r="M19" s="459"/>
      <c r="N19" s="459"/>
      <c r="O19" s="459"/>
      <c r="P19" s="459"/>
      <c r="Q19" s="459"/>
      <c r="R19" s="464"/>
      <c r="S19" s="458" t="s">
        <v>70</v>
      </c>
      <c r="T19" s="459"/>
      <c r="U19" s="459"/>
      <c r="V19" s="459"/>
      <c r="W19" s="459"/>
      <c r="X19" s="459"/>
      <c r="Y19" s="459"/>
      <c r="Z19" s="459"/>
      <c r="AA19" s="459"/>
      <c r="AB19" s="459"/>
      <c r="AC19" s="459"/>
      <c r="AD19" s="459"/>
      <c r="AE19" s="459"/>
      <c r="AF19" s="459"/>
      <c r="AG19" s="460"/>
    </row>
    <row r="20" spans="1:33" ht="16.149999999999999" hidden="1" customHeight="1" outlineLevel="1">
      <c r="A20" s="291"/>
      <c r="B20" s="292" t="s">
        <v>64</v>
      </c>
      <c r="C20" s="293" t="s">
        <v>35</v>
      </c>
      <c r="D20" s="452">
        <f>IF(D14="","",D14)</f>
        <v>7</v>
      </c>
      <c r="E20" s="452"/>
      <c r="F20" s="294" t="s">
        <v>36</v>
      </c>
      <c r="G20" s="452">
        <f>IF(G14="","",G14)</f>
        <v>4</v>
      </c>
      <c r="H20" s="452"/>
      <c r="I20" s="294" t="s">
        <v>37</v>
      </c>
      <c r="J20" s="294" t="s">
        <v>65</v>
      </c>
      <c r="K20" s="294" t="s">
        <v>66</v>
      </c>
      <c r="L20" s="294"/>
      <c r="M20" s="452" t="str">
        <f>IF(M14="","",M14)</f>
        <v/>
      </c>
      <c r="N20" s="452"/>
      <c r="O20" s="295" t="s">
        <v>36</v>
      </c>
      <c r="P20" s="452" t="str">
        <f>IF(P14="","",P14)</f>
        <v/>
      </c>
      <c r="Q20" s="452"/>
      <c r="R20" s="296" t="s">
        <v>37</v>
      </c>
      <c r="S20" s="461"/>
      <c r="T20" s="462"/>
      <c r="U20" s="462"/>
      <c r="V20" s="462"/>
      <c r="W20" s="462"/>
      <c r="X20" s="462"/>
      <c r="Y20" s="462"/>
      <c r="Z20" s="462"/>
      <c r="AA20" s="462"/>
      <c r="AB20" s="462"/>
      <c r="AC20" s="462"/>
      <c r="AD20" s="462"/>
      <c r="AE20" s="462"/>
      <c r="AF20" s="462"/>
      <c r="AG20" s="301" t="s">
        <v>45</v>
      </c>
    </row>
    <row r="21" spans="1:33" ht="16.149999999999999" hidden="1" customHeight="1" outlineLevel="1">
      <c r="A21" s="291"/>
      <c r="B21" s="292" t="s">
        <v>67</v>
      </c>
      <c r="C21" s="293" t="s">
        <v>35</v>
      </c>
      <c r="D21" s="452" t="str">
        <f>IF(D15="","",D15)</f>
        <v/>
      </c>
      <c r="E21" s="452"/>
      <c r="F21" s="294" t="s">
        <v>36</v>
      </c>
      <c r="G21" s="452" t="str">
        <f>IF(G15="","",G15)</f>
        <v/>
      </c>
      <c r="H21" s="452"/>
      <c r="I21" s="294" t="s">
        <v>37</v>
      </c>
      <c r="J21" s="294" t="s">
        <v>65</v>
      </c>
      <c r="K21" s="294" t="s">
        <v>66</v>
      </c>
      <c r="L21" s="294"/>
      <c r="M21" s="452" t="str">
        <f>IF(M15="","",M15)</f>
        <v/>
      </c>
      <c r="N21" s="452"/>
      <c r="O21" s="295" t="s">
        <v>36</v>
      </c>
      <c r="P21" s="452" t="str">
        <f>IF(P15="","",P15)</f>
        <v/>
      </c>
      <c r="Q21" s="452"/>
      <c r="R21" s="296" t="s">
        <v>37</v>
      </c>
      <c r="S21" s="461"/>
      <c r="T21" s="462"/>
      <c r="U21" s="462"/>
      <c r="V21" s="462"/>
      <c r="W21" s="462"/>
      <c r="X21" s="462"/>
      <c r="Y21" s="462"/>
      <c r="Z21" s="462"/>
      <c r="AA21" s="462"/>
      <c r="AB21" s="462"/>
      <c r="AC21" s="462"/>
      <c r="AD21" s="462"/>
      <c r="AE21" s="462"/>
      <c r="AF21" s="462"/>
      <c r="AG21" s="301" t="s">
        <v>45</v>
      </c>
    </row>
    <row r="22" spans="1:33" ht="16.149999999999999" hidden="1" customHeight="1" outlineLevel="1">
      <c r="A22" s="291"/>
      <c r="B22" s="292" t="s">
        <v>68</v>
      </c>
      <c r="C22" s="293" t="s">
        <v>35</v>
      </c>
      <c r="D22" s="452" t="str">
        <f>IF(D16="","",D16)</f>
        <v/>
      </c>
      <c r="E22" s="452"/>
      <c r="F22" s="294" t="s">
        <v>36</v>
      </c>
      <c r="G22" s="452" t="str">
        <f>IF(G16="","",G16)</f>
        <v/>
      </c>
      <c r="H22" s="452"/>
      <c r="I22" s="294" t="s">
        <v>37</v>
      </c>
      <c r="J22" s="294" t="s">
        <v>65</v>
      </c>
      <c r="K22" s="294" t="s">
        <v>66</v>
      </c>
      <c r="L22" s="294"/>
      <c r="M22" s="452" t="str">
        <f>IF(M16="","",M16)</f>
        <v/>
      </c>
      <c r="N22" s="452"/>
      <c r="O22" s="295" t="s">
        <v>36</v>
      </c>
      <c r="P22" s="452" t="str">
        <f>IF(P16="","",P16)</f>
        <v/>
      </c>
      <c r="Q22" s="452"/>
      <c r="R22" s="296" t="s">
        <v>37</v>
      </c>
      <c r="S22" s="461"/>
      <c r="T22" s="462"/>
      <c r="U22" s="462"/>
      <c r="V22" s="462"/>
      <c r="W22" s="462"/>
      <c r="X22" s="462"/>
      <c r="Y22" s="462"/>
      <c r="Z22" s="462"/>
      <c r="AA22" s="462"/>
      <c r="AB22" s="462"/>
      <c r="AC22" s="462"/>
      <c r="AD22" s="462"/>
      <c r="AE22" s="462"/>
      <c r="AF22" s="462"/>
      <c r="AG22" s="301" t="s">
        <v>45</v>
      </c>
    </row>
    <row r="23" spans="1:33" ht="16.149999999999999" hidden="1" customHeight="1" outlineLevel="1">
      <c r="A23" s="302"/>
      <c r="B23" s="298" t="s">
        <v>69</v>
      </c>
      <c r="C23" s="293" t="s">
        <v>35</v>
      </c>
      <c r="D23" s="452" t="str">
        <f>IF(D17="","",D17)</f>
        <v/>
      </c>
      <c r="E23" s="452"/>
      <c r="F23" s="294" t="s">
        <v>36</v>
      </c>
      <c r="G23" s="452" t="str">
        <f>IF(G17="","",G17)</f>
        <v/>
      </c>
      <c r="H23" s="452"/>
      <c r="I23" s="294" t="s">
        <v>37</v>
      </c>
      <c r="J23" s="294" t="s">
        <v>65</v>
      </c>
      <c r="K23" s="294" t="s">
        <v>66</v>
      </c>
      <c r="L23" s="294"/>
      <c r="M23" s="452" t="str">
        <f>IF(M17="","",M17)</f>
        <v/>
      </c>
      <c r="N23" s="452"/>
      <c r="O23" s="295" t="s">
        <v>36</v>
      </c>
      <c r="P23" s="452" t="str">
        <f>IF(P17="","",P17)</f>
        <v/>
      </c>
      <c r="Q23" s="452"/>
      <c r="R23" s="296" t="s">
        <v>37</v>
      </c>
      <c r="S23" s="461"/>
      <c r="T23" s="462"/>
      <c r="U23" s="462"/>
      <c r="V23" s="462"/>
      <c r="W23" s="462"/>
      <c r="X23" s="462"/>
      <c r="Y23" s="462"/>
      <c r="Z23" s="462"/>
      <c r="AA23" s="462"/>
      <c r="AB23" s="462"/>
      <c r="AC23" s="462"/>
      <c r="AD23" s="462"/>
      <c r="AE23" s="462"/>
      <c r="AF23" s="462"/>
      <c r="AG23" s="301" t="s">
        <v>45</v>
      </c>
    </row>
    <row r="24" spans="1:33" ht="16.149999999999999" hidden="1" customHeight="1" outlineLevel="1">
      <c r="A24" s="291"/>
      <c r="B24" s="504" t="s">
        <v>71</v>
      </c>
      <c r="C24" s="505"/>
      <c r="D24" s="505"/>
      <c r="E24" s="505"/>
      <c r="F24" s="505"/>
      <c r="G24" s="505"/>
      <c r="H24" s="505"/>
      <c r="I24" s="505"/>
      <c r="J24" s="505"/>
      <c r="K24" s="505"/>
      <c r="L24" s="505"/>
      <c r="M24" s="505"/>
      <c r="N24" s="505"/>
      <c r="O24" s="505"/>
      <c r="P24" s="505"/>
      <c r="Q24" s="505"/>
      <c r="R24" s="506"/>
      <c r="S24" s="453">
        <f>SUM(S20:X23)</f>
        <v>0</v>
      </c>
      <c r="T24" s="454"/>
      <c r="U24" s="454"/>
      <c r="V24" s="454"/>
      <c r="W24" s="454"/>
      <c r="X24" s="454"/>
      <c r="Y24" s="454"/>
      <c r="Z24" s="454"/>
      <c r="AA24" s="454"/>
      <c r="AB24" s="454"/>
      <c r="AC24" s="454"/>
      <c r="AD24" s="454"/>
      <c r="AE24" s="454"/>
      <c r="AF24" s="454"/>
      <c r="AG24" s="301" t="s">
        <v>45</v>
      </c>
    </row>
    <row r="25" spans="1:33" ht="16.149999999999999" hidden="1" customHeight="1" outlineLevel="1">
      <c r="A25" s="299" t="s">
        <v>212</v>
      </c>
      <c r="B25" s="303"/>
      <c r="C25" s="294"/>
      <c r="D25" s="294"/>
      <c r="E25" s="294"/>
      <c r="F25" s="294"/>
      <c r="G25" s="294"/>
      <c r="H25" s="294"/>
      <c r="I25" s="294"/>
      <c r="J25" s="294"/>
      <c r="K25" s="294"/>
      <c r="L25" s="294"/>
      <c r="M25" s="294"/>
      <c r="N25" s="294"/>
      <c r="O25" s="294"/>
      <c r="P25" s="294"/>
      <c r="Q25" s="294"/>
      <c r="R25" s="294"/>
      <c r="S25" s="294"/>
      <c r="T25" s="294"/>
      <c r="U25" s="294"/>
      <c r="V25" s="294"/>
      <c r="W25" s="294"/>
      <c r="X25" s="294"/>
      <c r="Y25" s="294"/>
      <c r="Z25" s="294"/>
      <c r="AA25" s="294"/>
      <c r="AB25" s="294"/>
      <c r="AC25" s="463"/>
      <c r="AD25" s="463"/>
      <c r="AE25" s="463"/>
      <c r="AF25" s="463"/>
      <c r="AG25" s="304"/>
    </row>
    <row r="26" spans="1:33" ht="16.149999999999999" hidden="1" customHeight="1" outlineLevel="1">
      <c r="A26" s="291"/>
      <c r="B26" s="458" t="s">
        <v>62</v>
      </c>
      <c r="C26" s="459"/>
      <c r="D26" s="459"/>
      <c r="E26" s="459"/>
      <c r="F26" s="459"/>
      <c r="G26" s="459"/>
      <c r="H26" s="459"/>
      <c r="I26" s="459"/>
      <c r="J26" s="459"/>
      <c r="K26" s="459"/>
      <c r="L26" s="459"/>
      <c r="M26" s="459"/>
      <c r="N26" s="459"/>
      <c r="O26" s="459"/>
      <c r="P26" s="459"/>
      <c r="Q26" s="459"/>
      <c r="R26" s="464"/>
      <c r="S26" s="458" t="s">
        <v>211</v>
      </c>
      <c r="T26" s="459"/>
      <c r="U26" s="459"/>
      <c r="V26" s="459"/>
      <c r="W26" s="459"/>
      <c r="X26" s="459"/>
      <c r="Y26" s="459"/>
      <c r="Z26" s="459"/>
      <c r="AA26" s="459"/>
      <c r="AB26" s="459"/>
      <c r="AC26" s="459"/>
      <c r="AD26" s="459"/>
      <c r="AE26" s="459"/>
      <c r="AF26" s="459"/>
      <c r="AG26" s="460"/>
    </row>
    <row r="27" spans="1:33" ht="16.149999999999999" hidden="1" customHeight="1" outlineLevel="1">
      <c r="A27" s="291"/>
      <c r="B27" s="292" t="s">
        <v>64</v>
      </c>
      <c r="C27" s="293" t="s">
        <v>35</v>
      </c>
      <c r="D27" s="452">
        <f>IF(D14="","",D14)</f>
        <v>7</v>
      </c>
      <c r="E27" s="452"/>
      <c r="F27" s="294" t="s">
        <v>36</v>
      </c>
      <c r="G27" s="452">
        <f>IF(G14="","",G14)</f>
        <v>4</v>
      </c>
      <c r="H27" s="452"/>
      <c r="I27" s="294" t="s">
        <v>37</v>
      </c>
      <c r="J27" s="294" t="s">
        <v>65</v>
      </c>
      <c r="K27" s="294" t="s">
        <v>66</v>
      </c>
      <c r="L27" s="294"/>
      <c r="M27" s="452" t="str">
        <f>IF(M14="","",M14)</f>
        <v/>
      </c>
      <c r="N27" s="452"/>
      <c r="O27" s="295" t="s">
        <v>36</v>
      </c>
      <c r="P27" s="452" t="str">
        <f>IF(P14="","",P14)</f>
        <v/>
      </c>
      <c r="Q27" s="452"/>
      <c r="R27" s="295" t="s">
        <v>37</v>
      </c>
      <c r="S27" s="453" t="str">
        <f>IFERROR(S20*Z14,"")</f>
        <v/>
      </c>
      <c r="T27" s="454"/>
      <c r="U27" s="454"/>
      <c r="V27" s="454"/>
      <c r="W27" s="454"/>
      <c r="X27" s="454"/>
      <c r="Y27" s="454"/>
      <c r="Z27" s="454"/>
      <c r="AA27" s="454"/>
      <c r="AB27" s="454"/>
      <c r="AC27" s="454"/>
      <c r="AD27" s="454"/>
      <c r="AE27" s="454"/>
      <c r="AF27" s="454"/>
      <c r="AG27" s="301" t="s">
        <v>42</v>
      </c>
    </row>
    <row r="28" spans="1:33" ht="16.149999999999999" hidden="1" customHeight="1" outlineLevel="1">
      <c r="A28" s="291"/>
      <c r="B28" s="292" t="s">
        <v>67</v>
      </c>
      <c r="C28" s="293" t="s">
        <v>35</v>
      </c>
      <c r="D28" s="452" t="str">
        <f>IF(D15="","",D15)</f>
        <v/>
      </c>
      <c r="E28" s="452"/>
      <c r="F28" s="294" t="s">
        <v>36</v>
      </c>
      <c r="G28" s="452" t="str">
        <f>IF(G15="","",G15)</f>
        <v/>
      </c>
      <c r="H28" s="452"/>
      <c r="I28" s="294" t="s">
        <v>37</v>
      </c>
      <c r="J28" s="294" t="s">
        <v>65</v>
      </c>
      <c r="K28" s="294" t="s">
        <v>66</v>
      </c>
      <c r="L28" s="294"/>
      <c r="M28" s="452" t="str">
        <f>IF(M15="","",M15)</f>
        <v/>
      </c>
      <c r="N28" s="452"/>
      <c r="O28" s="295" t="s">
        <v>36</v>
      </c>
      <c r="P28" s="452" t="str">
        <f>IF(P15="","",P15)</f>
        <v/>
      </c>
      <c r="Q28" s="452"/>
      <c r="R28" s="295" t="s">
        <v>37</v>
      </c>
      <c r="S28" s="453" t="str">
        <f>IFERROR(S21*Z15,"")</f>
        <v/>
      </c>
      <c r="T28" s="454"/>
      <c r="U28" s="454"/>
      <c r="V28" s="454"/>
      <c r="W28" s="454"/>
      <c r="X28" s="454"/>
      <c r="Y28" s="454"/>
      <c r="Z28" s="454"/>
      <c r="AA28" s="454"/>
      <c r="AB28" s="454"/>
      <c r="AC28" s="454"/>
      <c r="AD28" s="454"/>
      <c r="AE28" s="454"/>
      <c r="AF28" s="454"/>
      <c r="AG28" s="301" t="s">
        <v>42</v>
      </c>
    </row>
    <row r="29" spans="1:33" ht="16.149999999999999" hidden="1" customHeight="1" outlineLevel="1">
      <c r="A29" s="291"/>
      <c r="B29" s="292" t="s">
        <v>68</v>
      </c>
      <c r="C29" s="293" t="s">
        <v>35</v>
      </c>
      <c r="D29" s="452" t="str">
        <f>IF(D16="","",D16)</f>
        <v/>
      </c>
      <c r="E29" s="452"/>
      <c r="F29" s="294" t="s">
        <v>36</v>
      </c>
      <c r="G29" s="452" t="str">
        <f>IF(G16="","",G16)</f>
        <v/>
      </c>
      <c r="H29" s="452"/>
      <c r="I29" s="294" t="s">
        <v>37</v>
      </c>
      <c r="J29" s="294" t="s">
        <v>65</v>
      </c>
      <c r="K29" s="294" t="s">
        <v>66</v>
      </c>
      <c r="L29" s="294"/>
      <c r="M29" s="452" t="str">
        <f>IF(M16="","",M16)</f>
        <v/>
      </c>
      <c r="N29" s="452"/>
      <c r="O29" s="295" t="s">
        <v>36</v>
      </c>
      <c r="P29" s="452" t="str">
        <f>IF(P16="","",P16)</f>
        <v/>
      </c>
      <c r="Q29" s="452"/>
      <c r="R29" s="295" t="s">
        <v>37</v>
      </c>
      <c r="S29" s="453" t="str">
        <f>IFERROR(S22*Z16,"")</f>
        <v/>
      </c>
      <c r="T29" s="454"/>
      <c r="U29" s="454"/>
      <c r="V29" s="454"/>
      <c r="W29" s="454"/>
      <c r="X29" s="454"/>
      <c r="Y29" s="454"/>
      <c r="Z29" s="454"/>
      <c r="AA29" s="454"/>
      <c r="AB29" s="454"/>
      <c r="AC29" s="454"/>
      <c r="AD29" s="454"/>
      <c r="AE29" s="454"/>
      <c r="AF29" s="454"/>
      <c r="AG29" s="301" t="s">
        <v>42</v>
      </c>
    </row>
    <row r="30" spans="1:33" ht="16.149999999999999" hidden="1" customHeight="1" outlineLevel="1">
      <c r="A30" s="291"/>
      <c r="B30" s="305" t="s">
        <v>69</v>
      </c>
      <c r="C30" s="306" t="s">
        <v>35</v>
      </c>
      <c r="D30" s="452" t="str">
        <f>IF(D17="","",D17)</f>
        <v/>
      </c>
      <c r="E30" s="452"/>
      <c r="F30" s="294" t="s">
        <v>36</v>
      </c>
      <c r="G30" s="452" t="str">
        <f>IF(G17="","",G17)</f>
        <v/>
      </c>
      <c r="H30" s="452"/>
      <c r="I30" s="294" t="s">
        <v>37</v>
      </c>
      <c r="J30" s="294" t="s">
        <v>65</v>
      </c>
      <c r="K30" s="294" t="s">
        <v>66</v>
      </c>
      <c r="L30" s="294"/>
      <c r="M30" s="452" t="str">
        <f>IF(M17="","",M17)</f>
        <v/>
      </c>
      <c r="N30" s="452"/>
      <c r="O30" s="295" t="s">
        <v>36</v>
      </c>
      <c r="P30" s="452" t="str">
        <f>IF(P17="","",P17)</f>
        <v/>
      </c>
      <c r="Q30" s="452"/>
      <c r="R30" s="295" t="s">
        <v>37</v>
      </c>
      <c r="S30" s="453" t="str">
        <f>IFERROR(S23*Z17,"")</f>
        <v/>
      </c>
      <c r="T30" s="454"/>
      <c r="U30" s="454"/>
      <c r="V30" s="454"/>
      <c r="W30" s="454"/>
      <c r="X30" s="454"/>
      <c r="Y30" s="454"/>
      <c r="Z30" s="454"/>
      <c r="AA30" s="454"/>
      <c r="AB30" s="454"/>
      <c r="AC30" s="454"/>
      <c r="AD30" s="454"/>
      <c r="AE30" s="454"/>
      <c r="AF30" s="454"/>
      <c r="AG30" s="301" t="s">
        <v>42</v>
      </c>
    </row>
    <row r="31" spans="1:33" ht="16.149999999999999" hidden="1" customHeight="1" outlineLevel="1">
      <c r="A31" s="291"/>
      <c r="B31" s="305" t="s">
        <v>89</v>
      </c>
      <c r="C31" s="300" t="s">
        <v>91</v>
      </c>
      <c r="D31" s="307"/>
      <c r="E31" s="307"/>
      <c r="F31" s="300"/>
      <c r="G31" s="307"/>
      <c r="H31" s="307"/>
      <c r="I31" s="300"/>
      <c r="J31" s="300"/>
      <c r="K31" s="300"/>
      <c r="L31" s="300"/>
      <c r="M31" s="307"/>
      <c r="N31" s="307"/>
      <c r="O31" s="307"/>
      <c r="P31" s="307"/>
      <c r="Q31" s="307"/>
      <c r="R31" s="307"/>
      <c r="S31" s="307"/>
      <c r="T31" s="307"/>
      <c r="U31" s="307"/>
      <c r="V31" s="307"/>
      <c r="W31" s="307"/>
      <c r="X31" s="307"/>
      <c r="Y31" s="307"/>
      <c r="Z31" s="490"/>
      <c r="AA31" s="491"/>
      <c r="AB31" s="491"/>
      <c r="AC31" s="491"/>
      <c r="AD31" s="491"/>
      <c r="AE31" s="491"/>
      <c r="AF31" s="491"/>
      <c r="AG31" s="301" t="s">
        <v>42</v>
      </c>
    </row>
    <row r="32" spans="1:33" ht="16.149999999999999" hidden="1" customHeight="1" outlineLevel="1">
      <c r="A32" s="291"/>
      <c r="B32" s="298" t="s">
        <v>90</v>
      </c>
      <c r="C32" s="300" t="s">
        <v>92</v>
      </c>
      <c r="D32" s="307"/>
      <c r="E32" s="307"/>
      <c r="F32" s="300"/>
      <c r="G32" s="307"/>
      <c r="H32" s="307"/>
      <c r="I32" s="300"/>
      <c r="J32" s="300"/>
      <c r="K32" s="300"/>
      <c r="L32" s="300"/>
      <c r="M32" s="307"/>
      <c r="N32" s="307"/>
      <c r="O32" s="307"/>
      <c r="P32" s="307"/>
      <c r="Q32" s="307"/>
      <c r="R32" s="307"/>
      <c r="S32" s="307"/>
      <c r="T32" s="307"/>
      <c r="U32" s="307"/>
      <c r="V32" s="307"/>
      <c r="W32" s="307"/>
      <c r="X32" s="307"/>
      <c r="Y32" s="307"/>
      <c r="Z32" s="490"/>
      <c r="AA32" s="491"/>
      <c r="AB32" s="491"/>
      <c r="AC32" s="491"/>
      <c r="AD32" s="491"/>
      <c r="AE32" s="491"/>
      <c r="AF32" s="491"/>
      <c r="AG32" s="301" t="s">
        <v>42</v>
      </c>
    </row>
    <row r="33" spans="1:34" ht="16.149999999999999" hidden="1" customHeight="1" outlineLevel="1" thickBot="1">
      <c r="A33" s="308"/>
      <c r="B33" s="494" t="s">
        <v>71</v>
      </c>
      <c r="C33" s="495"/>
      <c r="D33" s="495"/>
      <c r="E33" s="495"/>
      <c r="F33" s="495"/>
      <c r="G33" s="495"/>
      <c r="H33" s="495"/>
      <c r="I33" s="495"/>
      <c r="J33" s="495"/>
      <c r="K33" s="495"/>
      <c r="L33" s="495"/>
      <c r="M33" s="495"/>
      <c r="N33" s="495"/>
      <c r="O33" s="495"/>
      <c r="P33" s="495"/>
      <c r="Q33" s="495"/>
      <c r="R33" s="495"/>
      <c r="S33" s="495"/>
      <c r="T33" s="495"/>
      <c r="U33" s="495"/>
      <c r="V33" s="495"/>
      <c r="W33" s="495"/>
      <c r="X33" s="495"/>
      <c r="Y33" s="496"/>
      <c r="Z33" s="492">
        <f>IFERROR(SUM(S27:X30)+SUM(Z27:AF30)-Z31+Z32,0)</f>
        <v>0</v>
      </c>
      <c r="AA33" s="493"/>
      <c r="AB33" s="493"/>
      <c r="AC33" s="493"/>
      <c r="AD33" s="493"/>
      <c r="AE33" s="493"/>
      <c r="AF33" s="493"/>
      <c r="AG33" s="309" t="s">
        <v>42</v>
      </c>
    </row>
    <row r="34" spans="1:34" ht="15.6" hidden="1" customHeight="1" outlineLevel="1" collapsed="1" thickBot="1">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row>
    <row r="35" spans="1:34" ht="15.6" customHeight="1" collapsed="1">
      <c r="A35" s="310" t="s">
        <v>710</v>
      </c>
      <c r="B35" s="39"/>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497"/>
      <c r="AC35" s="497"/>
      <c r="AD35" s="497"/>
      <c r="AE35" s="497"/>
      <c r="AF35" s="497"/>
      <c r="AG35" s="40" t="s">
        <v>42</v>
      </c>
    </row>
    <row r="36" spans="1:34" ht="15.6" customHeight="1" thickBot="1">
      <c r="A36" s="311" t="s">
        <v>709</v>
      </c>
      <c r="B36" s="4"/>
      <c r="C36" s="4"/>
      <c r="D36" s="4"/>
      <c r="E36" s="4"/>
      <c r="F36" s="4"/>
      <c r="G36" s="4"/>
      <c r="H36" s="4"/>
      <c r="I36" s="4"/>
      <c r="J36" s="4"/>
      <c r="K36" s="4"/>
      <c r="L36" s="4"/>
      <c r="M36" s="4"/>
      <c r="N36" s="4"/>
      <c r="O36" s="4"/>
      <c r="P36" s="4"/>
      <c r="Q36" s="4"/>
      <c r="R36" s="4"/>
      <c r="S36" s="4"/>
      <c r="T36" s="4"/>
      <c r="U36" s="4"/>
      <c r="V36" s="4"/>
      <c r="W36" s="4"/>
      <c r="X36" s="4"/>
      <c r="Y36" s="4"/>
      <c r="Z36" s="4"/>
      <c r="AA36" s="4"/>
      <c r="AB36" s="398"/>
      <c r="AC36" s="398"/>
      <c r="AD36" s="398"/>
      <c r="AE36" s="398"/>
      <c r="AF36" s="398"/>
      <c r="AG36" s="5" t="s">
        <v>42</v>
      </c>
    </row>
    <row r="37" spans="1:34" ht="15.6" customHeight="1" thickBot="1">
      <c r="A37" s="312"/>
      <c r="B37" s="312"/>
      <c r="C37" s="312"/>
      <c r="D37" s="312"/>
      <c r="E37" s="312"/>
      <c r="F37" s="312"/>
      <c r="G37" s="312"/>
      <c r="H37" s="312"/>
      <c r="I37" s="312"/>
      <c r="J37" s="312"/>
      <c r="K37" s="312"/>
      <c r="L37" s="312"/>
      <c r="M37" s="312"/>
      <c r="N37" s="312"/>
      <c r="O37" s="312"/>
      <c r="P37" s="312"/>
      <c r="Q37" s="312"/>
      <c r="R37" s="312"/>
      <c r="S37" s="312"/>
      <c r="T37" s="312"/>
      <c r="U37" s="312"/>
      <c r="V37" s="312"/>
      <c r="W37" s="312"/>
      <c r="X37" s="312"/>
      <c r="Y37" s="312"/>
      <c r="Z37" s="312"/>
      <c r="AA37" s="312"/>
      <c r="AB37" s="313"/>
      <c r="AC37" s="313"/>
      <c r="AD37" s="313"/>
      <c r="AE37" s="313"/>
      <c r="AF37" s="313"/>
      <c r="AG37" s="312"/>
    </row>
    <row r="38" spans="1:34" ht="15.6" customHeight="1" thickBot="1">
      <c r="A38" s="20" t="s">
        <v>711</v>
      </c>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498">
        <f>SUM(AB35:AF36)</f>
        <v>0</v>
      </c>
      <c r="AC38" s="498"/>
      <c r="AD38" s="498"/>
      <c r="AE38" s="498"/>
      <c r="AF38" s="498"/>
      <c r="AG38" s="22" t="s">
        <v>42</v>
      </c>
    </row>
    <row r="39" spans="1:34" ht="15.6" customHeight="1">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row>
    <row r="40" spans="1:34" ht="15.6" customHeight="1">
      <c r="A40" s="1" t="s">
        <v>697</v>
      </c>
      <c r="B40" s="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11"/>
    </row>
    <row r="41" spans="1:34" ht="15.6" customHeight="1" thickBot="1">
      <c r="A41" s="314" t="s">
        <v>698</v>
      </c>
      <c r="B41" s="315" t="s">
        <v>699</v>
      </c>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26"/>
    </row>
    <row r="42" spans="1:34" ht="15.6" customHeight="1">
      <c r="A42" s="310" t="s">
        <v>700</v>
      </c>
      <c r="B42" s="39"/>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497"/>
      <c r="AC42" s="497"/>
      <c r="AD42" s="497"/>
      <c r="AE42" s="497"/>
      <c r="AF42" s="497"/>
      <c r="AG42" s="40" t="s">
        <v>42</v>
      </c>
      <c r="AH42" s="211"/>
    </row>
    <row r="43" spans="1:34" ht="15.6" customHeight="1" thickBot="1">
      <c r="A43" s="316" t="s">
        <v>726</v>
      </c>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499"/>
      <c r="AC43" s="499"/>
      <c r="AD43" s="499"/>
      <c r="AE43" s="499"/>
      <c r="AF43" s="499"/>
      <c r="AG43" s="18" t="s">
        <v>42</v>
      </c>
      <c r="AH43" s="211"/>
    </row>
    <row r="44" spans="1:34" ht="15.6" customHeight="1" thickBot="1">
      <c r="A44" s="312"/>
      <c r="B44" s="312"/>
      <c r="C44" s="312"/>
      <c r="D44" s="312"/>
      <c r="E44" s="312"/>
      <c r="F44" s="312"/>
      <c r="G44" s="312"/>
      <c r="H44" s="312"/>
      <c r="I44" s="312"/>
      <c r="J44" s="312"/>
      <c r="K44" s="312"/>
      <c r="L44" s="312"/>
      <c r="M44" s="312"/>
      <c r="N44" s="312"/>
      <c r="O44" s="312"/>
      <c r="P44" s="312"/>
      <c r="Q44" s="312"/>
      <c r="R44" s="312"/>
      <c r="S44" s="312"/>
      <c r="T44" s="312"/>
      <c r="U44" s="312"/>
      <c r="V44" s="312"/>
      <c r="W44" s="312"/>
      <c r="X44" s="312"/>
      <c r="Y44" s="312"/>
      <c r="Z44" s="312"/>
      <c r="AA44" s="312"/>
      <c r="AB44" s="313"/>
      <c r="AC44" s="313"/>
      <c r="AD44" s="313"/>
      <c r="AE44" s="313"/>
      <c r="AF44" s="313"/>
      <c r="AG44" s="312"/>
      <c r="AH44" s="211"/>
    </row>
    <row r="45" spans="1:34" ht="15.6" customHeight="1">
      <c r="A45" s="9" t="s">
        <v>766</v>
      </c>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317"/>
      <c r="AC45" s="317"/>
      <c r="AD45" s="317"/>
      <c r="AE45" s="317"/>
      <c r="AF45" s="317"/>
      <c r="AG45" s="318"/>
      <c r="AH45" s="211"/>
    </row>
    <row r="46" spans="1:34" ht="15.6" customHeight="1" thickBot="1">
      <c r="A46" s="319" t="s">
        <v>767</v>
      </c>
      <c r="B46" s="7"/>
      <c r="C46" s="7"/>
      <c r="D46" s="7"/>
      <c r="E46" s="7"/>
      <c r="F46" s="7"/>
      <c r="G46" s="7"/>
      <c r="H46" s="7"/>
      <c r="I46" s="7"/>
      <c r="J46" s="7"/>
      <c r="K46" s="7"/>
      <c r="L46" s="7"/>
      <c r="M46" s="7"/>
      <c r="N46" s="7"/>
      <c r="O46" s="7"/>
      <c r="P46" s="7"/>
      <c r="Q46" s="7"/>
      <c r="R46" s="7"/>
      <c r="S46" s="7"/>
      <c r="T46" s="7"/>
      <c r="U46" s="7"/>
      <c r="V46" s="7"/>
      <c r="W46" s="7"/>
      <c r="X46" s="7"/>
      <c r="Y46" s="7"/>
      <c r="Z46" s="7"/>
      <c r="AA46" s="7"/>
      <c r="AB46" s="500">
        <f>AB38-AB42+AB43</f>
        <v>0</v>
      </c>
      <c r="AC46" s="500"/>
      <c r="AD46" s="500"/>
      <c r="AE46" s="500"/>
      <c r="AF46" s="500"/>
      <c r="AG46" s="8" t="s">
        <v>42</v>
      </c>
      <c r="AH46" s="211"/>
    </row>
    <row r="47" spans="1:34" ht="15.6" customHeight="1" thickBot="1">
      <c r="A47" s="501" t="s">
        <v>770</v>
      </c>
      <c r="B47" s="502"/>
      <c r="C47" s="502"/>
      <c r="D47" s="502"/>
      <c r="E47" s="502"/>
      <c r="F47" s="502"/>
      <c r="G47" s="502"/>
      <c r="H47" s="502"/>
      <c r="I47" s="502"/>
      <c r="J47" s="502"/>
      <c r="K47" s="502"/>
      <c r="L47" s="502"/>
      <c r="M47" s="502"/>
      <c r="N47" s="502"/>
      <c r="O47" s="502"/>
      <c r="P47" s="502"/>
      <c r="Q47" s="502"/>
      <c r="R47" s="502"/>
      <c r="S47" s="502"/>
      <c r="T47" s="502"/>
      <c r="U47" s="502"/>
      <c r="V47" s="502"/>
      <c r="W47" s="502"/>
      <c r="X47" s="502"/>
      <c r="Y47" s="502"/>
      <c r="Z47" s="502"/>
      <c r="AA47" s="502"/>
      <c r="AB47" s="499"/>
      <c r="AC47" s="499"/>
      <c r="AD47" s="499"/>
      <c r="AE47" s="499"/>
      <c r="AF47" s="499"/>
      <c r="AG47" s="251"/>
      <c r="AH47" s="194"/>
    </row>
    <row r="48" spans="1:34" ht="15.6" customHeight="1">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503" t="str">
        <f>IF(AH47=TRUE,"問題なし","問題あり")</f>
        <v>問題あり</v>
      </c>
      <c r="AC48" s="503"/>
      <c r="AD48" s="503"/>
      <c r="AE48" s="503"/>
      <c r="AF48" s="503"/>
      <c r="AG48" s="19"/>
      <c r="AH48" s="211"/>
    </row>
    <row r="49" spans="1:34" ht="15.6"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85"/>
      <c r="AC49" s="85"/>
      <c r="AD49" s="85"/>
      <c r="AE49" s="85"/>
      <c r="AF49" s="85"/>
      <c r="AG49" s="19"/>
      <c r="AH49" s="211"/>
    </row>
    <row r="50" spans="1:34" ht="16.149999999999999" hidden="1" customHeight="1" outlineLevel="1" thickBot="1">
      <c r="A50" s="243" t="s">
        <v>96</v>
      </c>
      <c r="B50" s="243"/>
      <c r="C50" s="241"/>
      <c r="D50" s="241"/>
      <c r="E50" s="241"/>
      <c r="F50" s="241"/>
      <c r="G50" s="241"/>
      <c r="H50" s="241"/>
      <c r="I50" s="241"/>
      <c r="J50" s="241"/>
      <c r="K50" s="241"/>
      <c r="L50" s="241"/>
      <c r="M50" s="241"/>
      <c r="N50" s="241"/>
      <c r="O50" s="241"/>
      <c r="P50" s="241"/>
      <c r="Q50" s="241"/>
      <c r="R50" s="241"/>
      <c r="S50" s="241"/>
      <c r="T50" s="241"/>
      <c r="U50" s="241"/>
      <c r="V50" s="241"/>
      <c r="W50" s="241"/>
      <c r="X50" s="241"/>
      <c r="Y50" s="241"/>
      <c r="Z50" s="241"/>
      <c r="AA50" s="241"/>
      <c r="AB50" s="241"/>
      <c r="AC50" s="241"/>
      <c r="AD50" s="241"/>
      <c r="AE50" s="241"/>
      <c r="AF50" s="241"/>
      <c r="AG50" s="241"/>
    </row>
    <row r="51" spans="1:34" ht="16.149999999999999" hidden="1" customHeight="1" outlineLevel="1">
      <c r="A51" s="244" t="s">
        <v>102</v>
      </c>
      <c r="B51" s="245"/>
      <c r="C51" s="245"/>
      <c r="D51" s="245"/>
      <c r="E51" s="245"/>
      <c r="F51" s="245"/>
      <c r="G51" s="245"/>
      <c r="H51" s="245"/>
      <c r="I51" s="245"/>
      <c r="J51" s="245"/>
      <c r="K51" s="245"/>
      <c r="L51" s="245"/>
      <c r="M51" s="245"/>
      <c r="N51" s="245"/>
      <c r="O51" s="245"/>
      <c r="P51" s="245"/>
      <c r="Q51" s="245"/>
      <c r="R51" s="245"/>
      <c r="S51" s="245"/>
      <c r="T51" s="245"/>
      <c r="U51" s="245"/>
      <c r="V51" s="245"/>
      <c r="W51" s="245"/>
      <c r="X51" s="245"/>
      <c r="Y51" s="245"/>
      <c r="Z51" s="245"/>
      <c r="AA51" s="245"/>
      <c r="AB51" s="487"/>
      <c r="AC51" s="487"/>
      <c r="AD51" s="487"/>
      <c r="AE51" s="487"/>
      <c r="AF51" s="487"/>
      <c r="AG51" s="253" t="s">
        <v>42</v>
      </c>
    </row>
    <row r="52" spans="1:34" ht="16.149999999999999" hidden="1" customHeight="1" outlineLevel="1">
      <c r="A52" s="246"/>
      <c r="B52" s="237" t="s">
        <v>701</v>
      </c>
      <c r="C52" s="238"/>
      <c r="D52" s="238"/>
      <c r="E52" s="238"/>
      <c r="F52" s="238"/>
      <c r="G52" s="238"/>
      <c r="H52" s="238"/>
      <c r="I52" s="238"/>
      <c r="J52" s="238"/>
      <c r="K52" s="238"/>
      <c r="L52" s="238"/>
      <c r="M52" s="238"/>
      <c r="N52" s="238"/>
      <c r="O52" s="238"/>
      <c r="P52" s="238"/>
      <c r="Q52" s="238"/>
      <c r="R52" s="238"/>
      <c r="S52" s="238"/>
      <c r="T52" s="238"/>
      <c r="U52" s="238"/>
      <c r="V52" s="238"/>
      <c r="W52" s="238"/>
      <c r="X52" s="238"/>
      <c r="Y52" s="238"/>
      <c r="Z52" s="238"/>
      <c r="AA52" s="238"/>
      <c r="AB52" s="488"/>
      <c r="AC52" s="488"/>
      <c r="AD52" s="488"/>
      <c r="AE52" s="488"/>
      <c r="AF52" s="488"/>
      <c r="AG52" s="239" t="s">
        <v>42</v>
      </c>
    </row>
    <row r="53" spans="1:34" ht="16.149999999999999" hidden="1" customHeight="1" outlineLevel="1">
      <c r="A53" s="246"/>
      <c r="B53" s="237" t="s">
        <v>702</v>
      </c>
      <c r="C53" s="238"/>
      <c r="D53" s="238"/>
      <c r="E53" s="238"/>
      <c r="F53" s="238"/>
      <c r="G53" s="238"/>
      <c r="H53" s="238"/>
      <c r="I53" s="238"/>
      <c r="J53" s="238"/>
      <c r="K53" s="238"/>
      <c r="L53" s="238"/>
      <c r="M53" s="238"/>
      <c r="N53" s="238"/>
      <c r="O53" s="238"/>
      <c r="P53" s="238"/>
      <c r="Q53" s="238"/>
      <c r="R53" s="238"/>
      <c r="S53" s="238"/>
      <c r="T53" s="238"/>
      <c r="U53" s="238"/>
      <c r="V53" s="238"/>
      <c r="W53" s="238"/>
      <c r="X53" s="238"/>
      <c r="Y53" s="238"/>
      <c r="Z53" s="238"/>
      <c r="AA53" s="238"/>
      <c r="AB53" s="489">
        <f>Z33</f>
        <v>0</v>
      </c>
      <c r="AC53" s="489"/>
      <c r="AD53" s="489"/>
      <c r="AE53" s="489"/>
      <c r="AF53" s="489"/>
      <c r="AG53" s="239" t="s">
        <v>42</v>
      </c>
    </row>
    <row r="54" spans="1:34" ht="16.149999999999999" hidden="1" customHeight="1" outlineLevel="1">
      <c r="A54" s="246"/>
      <c r="B54" s="249" t="s">
        <v>103</v>
      </c>
      <c r="C54" s="247"/>
      <c r="D54" s="250"/>
      <c r="E54" s="250"/>
      <c r="F54" s="247"/>
      <c r="G54" s="250"/>
      <c r="H54" s="250"/>
      <c r="I54" s="247"/>
      <c r="J54" s="247"/>
      <c r="K54" s="247"/>
      <c r="L54" s="247"/>
      <c r="M54" s="250"/>
      <c r="N54" s="250"/>
      <c r="O54" s="250"/>
      <c r="P54" s="250"/>
      <c r="Q54" s="250"/>
      <c r="R54" s="250"/>
      <c r="S54" s="250"/>
      <c r="T54" s="250"/>
      <c r="U54" s="250"/>
      <c r="V54" s="250"/>
      <c r="W54" s="250"/>
      <c r="X54" s="250"/>
      <c r="Y54" s="250"/>
      <c r="Z54" s="250"/>
      <c r="AA54" s="250"/>
      <c r="AB54" s="481"/>
      <c r="AC54" s="481"/>
      <c r="AD54" s="481"/>
      <c r="AE54" s="481"/>
      <c r="AF54" s="481"/>
      <c r="AG54" s="248" t="s">
        <v>42</v>
      </c>
    </row>
    <row r="55" spans="1:34" ht="16.149999999999999" hidden="1" customHeight="1" outlineLevel="1">
      <c r="A55" s="246"/>
      <c r="B55" s="254" t="s">
        <v>104</v>
      </c>
      <c r="C55" s="247"/>
      <c r="D55" s="250"/>
      <c r="E55" s="250"/>
      <c r="F55" s="247"/>
      <c r="G55" s="250"/>
      <c r="H55" s="250"/>
      <c r="I55" s="247"/>
      <c r="J55" s="247"/>
      <c r="K55" s="247"/>
      <c r="L55" s="247"/>
      <c r="M55" s="250"/>
      <c r="N55" s="250"/>
      <c r="O55" s="250"/>
      <c r="P55" s="250"/>
      <c r="Q55" s="250"/>
      <c r="R55" s="250"/>
      <c r="S55" s="250"/>
      <c r="T55" s="250"/>
      <c r="U55" s="250"/>
      <c r="V55" s="250"/>
      <c r="W55" s="250"/>
      <c r="X55" s="250"/>
      <c r="Y55" s="250"/>
      <c r="Z55" s="250"/>
      <c r="AA55" s="250"/>
      <c r="AB55" s="481"/>
      <c r="AC55" s="481"/>
      <c r="AD55" s="481"/>
      <c r="AE55" s="481"/>
      <c r="AF55" s="481"/>
      <c r="AG55" s="248" t="s">
        <v>42</v>
      </c>
    </row>
    <row r="56" spans="1:34" ht="16.149999999999999" hidden="1" customHeight="1" outlineLevel="1">
      <c r="A56" s="246"/>
      <c r="B56" s="237" t="s">
        <v>232</v>
      </c>
      <c r="C56" s="238"/>
      <c r="D56" s="238"/>
      <c r="E56" s="238"/>
      <c r="F56" s="238"/>
      <c r="G56" s="238"/>
      <c r="H56" s="238"/>
      <c r="I56" s="238"/>
      <c r="J56" s="238"/>
      <c r="K56" s="238"/>
      <c r="L56" s="238"/>
      <c r="M56" s="238"/>
      <c r="N56" s="238"/>
      <c r="O56" s="238"/>
      <c r="P56" s="238"/>
      <c r="Q56" s="238"/>
      <c r="R56" s="238"/>
      <c r="S56" s="238"/>
      <c r="T56" s="238"/>
      <c r="U56" s="238"/>
      <c r="V56" s="238"/>
      <c r="W56" s="238"/>
      <c r="X56" s="238"/>
      <c r="Y56" s="238"/>
      <c r="Z56" s="238"/>
      <c r="AA56" s="238"/>
      <c r="AB56" s="482"/>
      <c r="AC56" s="482"/>
      <c r="AD56" s="482"/>
      <c r="AE56" s="482"/>
      <c r="AF56" s="482"/>
      <c r="AG56" s="239" t="s">
        <v>42</v>
      </c>
    </row>
    <row r="57" spans="1:34" ht="16.149999999999999" hidden="1" customHeight="1" outlineLevel="1">
      <c r="A57" s="246"/>
      <c r="B57" s="237" t="s">
        <v>220</v>
      </c>
      <c r="C57" s="238"/>
      <c r="D57" s="238"/>
      <c r="E57" s="238"/>
      <c r="F57" s="238"/>
      <c r="G57" s="238"/>
      <c r="H57" s="238"/>
      <c r="I57" s="238"/>
      <c r="J57" s="238"/>
      <c r="K57" s="238"/>
      <c r="L57" s="238"/>
      <c r="M57" s="238"/>
      <c r="N57" s="238"/>
      <c r="O57" s="238"/>
      <c r="P57" s="238"/>
      <c r="Q57" s="238"/>
      <c r="R57" s="238"/>
      <c r="S57" s="238"/>
      <c r="T57" s="238"/>
      <c r="U57" s="238"/>
      <c r="V57" s="238"/>
      <c r="W57" s="238"/>
      <c r="X57" s="238"/>
      <c r="Y57" s="238"/>
      <c r="Z57" s="238"/>
      <c r="AA57" s="238"/>
      <c r="AB57" s="482"/>
      <c r="AC57" s="482"/>
      <c r="AD57" s="482"/>
      <c r="AE57" s="482"/>
      <c r="AF57" s="482"/>
      <c r="AG57" s="239" t="s">
        <v>42</v>
      </c>
    </row>
    <row r="58" spans="1:34" ht="16.149999999999999" hidden="1" customHeight="1" outlineLevel="1">
      <c r="A58" s="246"/>
      <c r="B58" s="237" t="s">
        <v>233</v>
      </c>
      <c r="C58" s="238"/>
      <c r="D58" s="238"/>
      <c r="E58" s="238"/>
      <c r="F58" s="238"/>
      <c r="G58" s="238"/>
      <c r="H58" s="238"/>
      <c r="I58" s="238"/>
      <c r="J58" s="238"/>
      <c r="K58" s="238"/>
      <c r="L58" s="238"/>
      <c r="M58" s="238"/>
      <c r="N58" s="238"/>
      <c r="O58" s="238"/>
      <c r="P58" s="238"/>
      <c r="Q58" s="238"/>
      <c r="R58" s="238"/>
      <c r="S58" s="238"/>
      <c r="T58" s="238"/>
      <c r="U58" s="238"/>
      <c r="V58" s="238"/>
      <c r="W58" s="238"/>
      <c r="X58" s="238"/>
      <c r="Y58" s="238"/>
      <c r="Z58" s="238"/>
      <c r="AA58" s="238"/>
      <c r="AB58" s="483">
        <f>AB51-SUM(AB52:AF57)</f>
        <v>0</v>
      </c>
      <c r="AC58" s="483"/>
      <c r="AD58" s="483"/>
      <c r="AE58" s="483"/>
      <c r="AF58" s="483"/>
      <c r="AG58" s="239" t="s">
        <v>42</v>
      </c>
      <c r="AH58" s="3"/>
    </row>
    <row r="59" spans="1:34" ht="16.149999999999999" hidden="1" customHeight="1" outlineLevel="1" thickBot="1">
      <c r="A59" s="255" t="s">
        <v>674</v>
      </c>
      <c r="B59" s="256"/>
      <c r="C59" s="256"/>
      <c r="D59" s="256"/>
      <c r="E59" s="256"/>
      <c r="F59" s="256"/>
      <c r="G59" s="256"/>
      <c r="H59" s="256"/>
      <c r="I59" s="256"/>
      <c r="J59" s="256"/>
      <c r="K59" s="256"/>
      <c r="L59" s="256"/>
      <c r="M59" s="256"/>
      <c r="N59" s="256"/>
      <c r="O59" s="256"/>
      <c r="P59" s="256"/>
      <c r="Q59" s="256"/>
      <c r="R59" s="256"/>
      <c r="S59" s="256"/>
      <c r="T59" s="256"/>
      <c r="U59" s="256"/>
      <c r="V59" s="256"/>
      <c r="W59" s="256"/>
      <c r="X59" s="256"/>
      <c r="Y59" s="256"/>
      <c r="Z59" s="256"/>
      <c r="AA59" s="256"/>
      <c r="AB59" s="484"/>
      <c r="AC59" s="484"/>
      <c r="AD59" s="484"/>
      <c r="AE59" s="484"/>
      <c r="AF59" s="484"/>
      <c r="AG59" s="257"/>
      <c r="AH59" s="3"/>
    </row>
    <row r="60" spans="1:34" ht="16.149999999999999" hidden="1" customHeight="1" outlineLevel="1">
      <c r="A60" s="241"/>
      <c r="B60" s="241"/>
      <c r="C60" s="241"/>
      <c r="D60" s="241"/>
      <c r="E60" s="241"/>
      <c r="F60" s="241"/>
      <c r="G60" s="241"/>
      <c r="H60" s="241"/>
      <c r="I60" s="241"/>
      <c r="J60" s="241"/>
      <c r="K60" s="241"/>
      <c r="L60" s="241"/>
      <c r="M60" s="241"/>
      <c r="N60" s="241"/>
      <c r="O60" s="241"/>
      <c r="P60" s="241"/>
      <c r="Q60" s="241"/>
      <c r="R60" s="241"/>
      <c r="S60" s="241"/>
      <c r="T60" s="241"/>
      <c r="U60" s="241"/>
      <c r="V60" s="241"/>
      <c r="W60" s="241"/>
      <c r="X60" s="241"/>
      <c r="Y60" s="241"/>
      <c r="Z60" s="241"/>
      <c r="AA60" s="241"/>
      <c r="AB60" s="485" t="str">
        <f>IF(AH47=TRUE,"問題なし","問題あり")</f>
        <v>問題あり</v>
      </c>
      <c r="AC60" s="485"/>
      <c r="AD60" s="485"/>
      <c r="AE60" s="485"/>
      <c r="AF60" s="485"/>
      <c r="AG60" s="241"/>
    </row>
    <row r="61" spans="1:34" ht="16.149999999999999" hidden="1" customHeight="1" outlineLevel="1">
      <c r="A61" s="242" t="s">
        <v>105</v>
      </c>
      <c r="B61" s="241"/>
      <c r="C61" s="241"/>
      <c r="D61" s="241"/>
      <c r="E61" s="241"/>
      <c r="F61" s="241"/>
      <c r="G61" s="241"/>
      <c r="H61" s="241"/>
      <c r="I61" s="241"/>
      <c r="J61" s="241"/>
      <c r="K61" s="241"/>
      <c r="L61" s="241"/>
      <c r="M61" s="241"/>
      <c r="N61" s="241"/>
      <c r="O61" s="241"/>
      <c r="P61" s="241"/>
      <c r="Q61" s="241"/>
      <c r="R61" s="241"/>
      <c r="S61" s="241"/>
      <c r="T61" s="241"/>
      <c r="U61" s="241"/>
      <c r="V61" s="241"/>
      <c r="W61" s="241"/>
      <c r="X61" s="241"/>
      <c r="Y61" s="241"/>
      <c r="Z61" s="241"/>
      <c r="AA61" s="258"/>
      <c r="AB61" s="258"/>
      <c r="AC61" s="258"/>
      <c r="AD61" s="258"/>
      <c r="AE61" s="258"/>
      <c r="AF61" s="241"/>
      <c r="AG61" s="259"/>
    </row>
    <row r="62" spans="1:34" ht="16.149999999999999" hidden="1" customHeight="1" outlineLevel="1">
      <c r="A62" s="242" t="s">
        <v>100</v>
      </c>
      <c r="B62" s="241"/>
      <c r="C62" s="241"/>
      <c r="D62" s="241"/>
      <c r="E62" s="241"/>
      <c r="F62" s="241"/>
      <c r="G62" s="241"/>
      <c r="H62" s="241"/>
      <c r="I62" s="241"/>
      <c r="J62" s="241"/>
      <c r="K62" s="241"/>
      <c r="L62" s="241"/>
      <c r="M62" s="241"/>
      <c r="N62" s="241"/>
      <c r="O62" s="241"/>
      <c r="P62" s="241"/>
      <c r="Q62" s="241"/>
      <c r="R62" s="241"/>
      <c r="S62" s="241"/>
      <c r="T62" s="241"/>
      <c r="U62" s="241"/>
      <c r="V62" s="241"/>
      <c r="W62" s="241"/>
      <c r="X62" s="241"/>
      <c r="Y62" s="241"/>
      <c r="Z62" s="241"/>
      <c r="AA62" s="258"/>
      <c r="AB62" s="258"/>
      <c r="AC62" s="258"/>
      <c r="AD62" s="258"/>
      <c r="AE62" s="258"/>
      <c r="AF62" s="241"/>
      <c r="AG62" s="259"/>
    </row>
    <row r="63" spans="1:34" ht="16.149999999999999" hidden="1" customHeight="1" outlineLevel="1">
      <c r="A63" s="242" t="s">
        <v>292</v>
      </c>
      <c r="B63" s="241"/>
      <c r="C63" s="241"/>
      <c r="D63" s="241"/>
      <c r="E63" s="241"/>
      <c r="F63" s="241"/>
      <c r="G63" s="241"/>
      <c r="H63" s="241"/>
      <c r="I63" s="241"/>
      <c r="J63" s="241"/>
      <c r="K63" s="241"/>
      <c r="L63" s="241"/>
      <c r="M63" s="241"/>
      <c r="N63" s="241"/>
      <c r="O63" s="241"/>
      <c r="P63" s="241"/>
      <c r="Q63" s="241"/>
      <c r="R63" s="241"/>
      <c r="S63" s="241"/>
      <c r="T63" s="241"/>
      <c r="U63" s="241"/>
      <c r="V63" s="241"/>
      <c r="W63" s="241"/>
      <c r="X63" s="241"/>
      <c r="Y63" s="241"/>
      <c r="Z63" s="241"/>
      <c r="AA63" s="258"/>
      <c r="AB63" s="258"/>
      <c r="AC63" s="258"/>
      <c r="AD63" s="258"/>
      <c r="AE63" s="258"/>
      <c r="AF63" s="241"/>
      <c r="AG63" s="259"/>
    </row>
    <row r="64" spans="1:34" ht="16.149999999999999" hidden="1" customHeight="1" outlineLevel="1">
      <c r="A64" s="242" t="s">
        <v>691</v>
      </c>
      <c r="B64" s="241"/>
      <c r="C64" s="241"/>
      <c r="D64" s="241"/>
      <c r="E64" s="241"/>
      <c r="F64" s="241"/>
      <c r="G64" s="241"/>
      <c r="H64" s="241"/>
      <c r="I64" s="241"/>
      <c r="J64" s="241"/>
      <c r="K64" s="241"/>
      <c r="L64" s="241"/>
      <c r="M64" s="241"/>
      <c r="N64" s="241"/>
      <c r="O64" s="241"/>
      <c r="P64" s="241"/>
      <c r="Q64" s="241"/>
      <c r="R64" s="241"/>
      <c r="S64" s="241"/>
      <c r="T64" s="241"/>
      <c r="U64" s="241"/>
      <c r="V64" s="241"/>
      <c r="W64" s="241"/>
      <c r="X64" s="241"/>
      <c r="Y64" s="241"/>
      <c r="Z64" s="241"/>
      <c r="AA64" s="258"/>
      <c r="AB64" s="258"/>
      <c r="AC64" s="258"/>
      <c r="AD64" s="258"/>
      <c r="AE64" s="258"/>
      <c r="AF64" s="241"/>
      <c r="AG64" s="259"/>
    </row>
    <row r="65" spans="1:33" ht="16.149999999999999" hidden="1" customHeight="1" outlineLevel="1">
      <c r="A65" s="242" t="s">
        <v>234</v>
      </c>
      <c r="B65" s="241"/>
      <c r="C65" s="241"/>
      <c r="D65" s="241"/>
      <c r="E65" s="241"/>
      <c r="F65" s="241"/>
      <c r="G65" s="241"/>
      <c r="H65" s="241"/>
      <c r="I65" s="241"/>
      <c r="J65" s="241"/>
      <c r="K65" s="241"/>
      <c r="L65" s="241"/>
      <c r="M65" s="241"/>
      <c r="N65" s="241"/>
      <c r="O65" s="241"/>
      <c r="P65" s="241"/>
      <c r="Q65" s="241"/>
      <c r="R65" s="241"/>
      <c r="S65" s="241"/>
      <c r="T65" s="241"/>
      <c r="U65" s="241"/>
      <c r="V65" s="241"/>
      <c r="W65" s="241"/>
      <c r="X65" s="241"/>
      <c r="Y65" s="241"/>
      <c r="Z65" s="241"/>
      <c r="AA65" s="258"/>
      <c r="AB65" s="258"/>
      <c r="AC65" s="258"/>
      <c r="AD65" s="258"/>
      <c r="AE65" s="258"/>
      <c r="AF65" s="241"/>
      <c r="AG65" s="259"/>
    </row>
    <row r="66" spans="1:33" ht="16.149999999999999" hidden="1" customHeight="1" outlineLevel="1">
      <c r="A66" s="242" t="s">
        <v>97</v>
      </c>
      <c r="B66" s="241"/>
      <c r="C66" s="241"/>
      <c r="D66" s="241"/>
      <c r="E66" s="241"/>
      <c r="F66" s="241"/>
      <c r="G66" s="241"/>
      <c r="H66" s="241"/>
      <c r="I66" s="241"/>
      <c r="J66" s="241"/>
      <c r="K66" s="241"/>
      <c r="L66" s="241"/>
      <c r="M66" s="241"/>
      <c r="N66" s="241"/>
      <c r="O66" s="241"/>
      <c r="P66" s="241"/>
      <c r="Q66" s="241"/>
      <c r="R66" s="241"/>
      <c r="S66" s="241"/>
      <c r="T66" s="241"/>
      <c r="U66" s="241"/>
      <c r="V66" s="241"/>
      <c r="W66" s="241"/>
      <c r="X66" s="241"/>
      <c r="Y66" s="241"/>
      <c r="Z66" s="241"/>
      <c r="AA66" s="258"/>
      <c r="AB66" s="258"/>
      <c r="AC66" s="258"/>
      <c r="AD66" s="258"/>
      <c r="AE66" s="258"/>
      <c r="AF66" s="241"/>
      <c r="AG66" s="259"/>
    </row>
    <row r="67" spans="1:33" ht="16.149999999999999" hidden="1" customHeight="1" outlineLevel="1">
      <c r="A67" s="242" t="s">
        <v>230</v>
      </c>
      <c r="B67" s="241"/>
      <c r="C67" s="241"/>
      <c r="D67" s="241"/>
      <c r="E67" s="241"/>
      <c r="F67" s="241"/>
      <c r="G67" s="241"/>
      <c r="H67" s="241"/>
      <c r="I67" s="241"/>
      <c r="J67" s="241"/>
      <c r="K67" s="241"/>
      <c r="L67" s="241"/>
      <c r="M67" s="241"/>
      <c r="N67" s="241"/>
      <c r="O67" s="241"/>
      <c r="P67" s="241"/>
      <c r="Q67" s="241"/>
      <c r="R67" s="241"/>
      <c r="S67" s="241"/>
      <c r="T67" s="241"/>
      <c r="U67" s="241"/>
      <c r="V67" s="241"/>
      <c r="W67" s="241"/>
      <c r="X67" s="241"/>
      <c r="Y67" s="241"/>
      <c r="Z67" s="241"/>
      <c r="AA67" s="258"/>
      <c r="AB67" s="258"/>
      <c r="AC67" s="258"/>
      <c r="AD67" s="258"/>
      <c r="AE67" s="258"/>
      <c r="AF67" s="241"/>
      <c r="AG67" s="259"/>
    </row>
    <row r="68" spans="1:33" ht="16.149999999999999" hidden="1" customHeight="1" outlineLevel="1">
      <c r="A68" s="242" t="s">
        <v>98</v>
      </c>
      <c r="B68" s="241"/>
      <c r="C68" s="241"/>
      <c r="D68" s="241"/>
      <c r="E68" s="241"/>
      <c r="F68" s="241"/>
      <c r="G68" s="241"/>
      <c r="H68" s="241"/>
      <c r="I68" s="241"/>
      <c r="J68" s="241"/>
      <c r="K68" s="241"/>
      <c r="L68" s="241"/>
      <c r="M68" s="241"/>
      <c r="N68" s="241"/>
      <c r="O68" s="241"/>
      <c r="P68" s="241"/>
      <c r="Q68" s="241"/>
      <c r="R68" s="241"/>
      <c r="S68" s="241"/>
      <c r="T68" s="241"/>
      <c r="U68" s="241"/>
      <c r="V68" s="241"/>
      <c r="W68" s="241"/>
      <c r="X68" s="241"/>
      <c r="Y68" s="241"/>
      <c r="Z68" s="241"/>
      <c r="AA68" s="258"/>
      <c r="AB68" s="258"/>
      <c r="AC68" s="258"/>
      <c r="AD68" s="258"/>
      <c r="AE68" s="258"/>
      <c r="AF68" s="241"/>
      <c r="AG68" s="259"/>
    </row>
    <row r="69" spans="1:33" ht="16.149999999999999" hidden="1" customHeight="1" outlineLevel="1">
      <c r="A69" s="242" t="s">
        <v>99</v>
      </c>
      <c r="B69" s="241"/>
      <c r="C69" s="241"/>
      <c r="D69" s="241"/>
      <c r="E69" s="241"/>
      <c r="F69" s="241"/>
      <c r="G69" s="241"/>
      <c r="H69" s="241"/>
      <c r="I69" s="241"/>
      <c r="J69" s="241"/>
      <c r="K69" s="241"/>
      <c r="L69" s="241"/>
      <c r="M69" s="241"/>
      <c r="N69" s="241"/>
      <c r="O69" s="241"/>
      <c r="P69" s="241"/>
      <c r="Q69" s="241"/>
      <c r="R69" s="241"/>
      <c r="S69" s="241"/>
      <c r="T69" s="241"/>
      <c r="U69" s="241"/>
      <c r="V69" s="241"/>
      <c r="W69" s="241"/>
      <c r="X69" s="241"/>
      <c r="Y69" s="241"/>
      <c r="Z69" s="241"/>
      <c r="AA69" s="258"/>
      <c r="AB69" s="258"/>
      <c r="AC69" s="258"/>
      <c r="AD69" s="258"/>
      <c r="AE69" s="258"/>
      <c r="AF69" s="241"/>
      <c r="AG69" s="259"/>
    </row>
    <row r="70" spans="1:33" ht="16.149999999999999" hidden="1" customHeight="1" outlineLevel="1">
      <c r="A70" s="242" t="s">
        <v>231</v>
      </c>
      <c r="B70" s="241"/>
      <c r="C70" s="241"/>
      <c r="D70" s="241"/>
      <c r="E70" s="241"/>
      <c r="F70" s="241"/>
      <c r="G70" s="241"/>
      <c r="H70" s="241"/>
      <c r="I70" s="241"/>
      <c r="J70" s="241"/>
      <c r="K70" s="241"/>
      <c r="L70" s="241"/>
      <c r="M70" s="241"/>
      <c r="N70" s="241"/>
      <c r="O70" s="241"/>
      <c r="P70" s="241"/>
      <c r="Q70" s="241"/>
      <c r="R70" s="241"/>
      <c r="S70" s="241"/>
      <c r="T70" s="241"/>
      <c r="U70" s="241"/>
      <c r="V70" s="241"/>
      <c r="W70" s="241"/>
      <c r="X70" s="241"/>
      <c r="Y70" s="241"/>
      <c r="Z70" s="241"/>
      <c r="AA70" s="258"/>
      <c r="AB70" s="258"/>
      <c r="AC70" s="258"/>
      <c r="AD70" s="258"/>
      <c r="AE70" s="258"/>
      <c r="AF70" s="241"/>
      <c r="AG70" s="259"/>
    </row>
    <row r="71" spans="1:33" ht="16.149999999999999" hidden="1" customHeight="1" outlineLevel="1">
      <c r="A71" s="242" t="s">
        <v>101</v>
      </c>
      <c r="B71" s="241"/>
      <c r="C71" s="241"/>
      <c r="D71" s="241"/>
      <c r="E71" s="241"/>
      <c r="F71" s="241"/>
      <c r="G71" s="241"/>
      <c r="H71" s="241"/>
      <c r="I71" s="241"/>
      <c r="J71" s="241"/>
      <c r="K71" s="241"/>
      <c r="L71" s="241"/>
      <c r="M71" s="241"/>
      <c r="N71" s="241"/>
      <c r="O71" s="241"/>
      <c r="P71" s="241"/>
      <c r="Q71" s="241"/>
      <c r="R71" s="241"/>
      <c r="S71" s="241"/>
      <c r="T71" s="241"/>
      <c r="U71" s="241"/>
      <c r="V71" s="241"/>
      <c r="W71" s="241"/>
      <c r="X71" s="241"/>
      <c r="Y71" s="241"/>
      <c r="Z71" s="241"/>
      <c r="AA71" s="258"/>
      <c r="AB71" s="258"/>
      <c r="AC71" s="258"/>
      <c r="AD71" s="258"/>
      <c r="AE71" s="258"/>
      <c r="AF71" s="241"/>
      <c r="AG71" s="259"/>
    </row>
    <row r="72" spans="1:33" ht="16.149999999999999" hidden="1" customHeight="1" outlineLevel="1" collapsed="1">
      <c r="A72" s="100"/>
      <c r="B72" s="49"/>
      <c r="C72" s="49"/>
      <c r="D72" s="49"/>
      <c r="E72" s="49"/>
      <c r="F72" s="49"/>
      <c r="G72" s="49"/>
      <c r="H72" s="49"/>
      <c r="I72" s="49"/>
      <c r="J72" s="49"/>
      <c r="K72" s="49"/>
      <c r="L72" s="49"/>
      <c r="M72" s="49"/>
      <c r="N72" s="49"/>
      <c r="O72" s="49"/>
      <c r="P72" s="49"/>
      <c r="Q72" s="49"/>
      <c r="R72" s="49"/>
      <c r="S72" s="49"/>
      <c r="T72" s="49"/>
      <c r="U72" s="49"/>
      <c r="V72" s="49"/>
      <c r="W72" s="49"/>
      <c r="X72" s="49"/>
      <c r="Y72" s="49"/>
      <c r="Z72" s="49"/>
      <c r="AA72" s="85"/>
      <c r="AB72" s="85"/>
      <c r="AC72" s="85"/>
      <c r="AD72" s="85"/>
      <c r="AE72" s="85"/>
      <c r="AF72" s="49"/>
    </row>
    <row r="73" spans="1:33" ht="16.149999999999999" customHeight="1" collapsed="1">
      <c r="A73" s="260" t="s">
        <v>768</v>
      </c>
      <c r="B73" s="49"/>
      <c r="C73" s="49"/>
      <c r="D73" s="49"/>
      <c r="E73" s="49"/>
      <c r="F73" s="49"/>
      <c r="G73" s="49"/>
      <c r="H73" s="49"/>
      <c r="I73" s="49"/>
      <c r="J73" s="49"/>
      <c r="K73" s="49"/>
      <c r="L73" s="49"/>
      <c r="M73" s="49"/>
      <c r="N73" s="49"/>
      <c r="O73" s="49"/>
      <c r="P73" s="49"/>
      <c r="Q73" s="49"/>
      <c r="R73" s="49"/>
      <c r="S73" s="49"/>
      <c r="T73" s="49"/>
      <c r="U73" s="49"/>
      <c r="V73" s="49"/>
      <c r="W73" s="49"/>
      <c r="X73" s="49"/>
      <c r="Y73" s="49"/>
      <c r="Z73" s="49"/>
      <c r="AA73" s="85"/>
      <c r="AB73" s="85"/>
      <c r="AC73" s="85"/>
      <c r="AD73" s="85"/>
      <c r="AE73" s="85"/>
      <c r="AF73" s="49"/>
    </row>
    <row r="74" spans="1:33" ht="16.149999999999999" customHeight="1">
      <c r="A74" s="277" t="s">
        <v>725</v>
      </c>
      <c r="B74" s="2"/>
      <c r="C74" s="2"/>
      <c r="D74" s="2"/>
      <c r="E74" s="2"/>
      <c r="F74" s="2"/>
      <c r="G74" s="2"/>
      <c r="H74" s="2"/>
      <c r="I74" s="2"/>
      <c r="J74" s="2"/>
      <c r="K74" s="2"/>
      <c r="L74" s="2"/>
      <c r="M74" s="2"/>
      <c r="N74" s="2"/>
      <c r="O74" s="2"/>
      <c r="P74" s="2"/>
      <c r="Q74" s="2"/>
      <c r="R74" s="2"/>
      <c r="S74" s="2"/>
      <c r="T74" s="2"/>
      <c r="U74" s="2"/>
      <c r="V74" s="2"/>
      <c r="W74" s="2"/>
      <c r="X74" s="2"/>
      <c r="Y74" s="2"/>
      <c r="Z74" s="2"/>
      <c r="AA74" s="85"/>
      <c r="AB74" s="85"/>
      <c r="AC74" s="85"/>
      <c r="AD74" s="85"/>
      <c r="AE74" s="85"/>
      <c r="AF74" s="2"/>
    </row>
    <row r="75" spans="1:33" ht="16.149999999999999" customHeight="1" thickBot="1">
      <c r="A75" s="265" t="s">
        <v>772</v>
      </c>
      <c r="B75" s="2"/>
      <c r="C75" s="2"/>
      <c r="D75" s="2"/>
      <c r="E75" s="2"/>
      <c r="F75" s="2"/>
      <c r="G75" s="2"/>
      <c r="H75" s="2"/>
      <c r="I75" s="2"/>
      <c r="J75" s="2"/>
      <c r="K75" s="2"/>
      <c r="L75" s="2"/>
      <c r="M75" s="2"/>
      <c r="N75" s="2"/>
      <c r="O75" s="2"/>
      <c r="P75" s="2"/>
      <c r="Q75" s="2"/>
      <c r="R75" s="2"/>
      <c r="S75" s="2"/>
      <c r="T75" s="2"/>
      <c r="U75" s="2"/>
      <c r="V75" s="2"/>
      <c r="W75" s="2"/>
      <c r="X75" s="2"/>
      <c r="Y75" s="2"/>
      <c r="Z75" s="2"/>
      <c r="AA75" s="91"/>
      <c r="AB75" s="91"/>
      <c r="AC75" s="91"/>
      <c r="AD75" s="91"/>
      <c r="AE75" s="91"/>
      <c r="AF75" s="91"/>
      <c r="AG75" s="91"/>
    </row>
    <row r="76" spans="1:33" ht="16.149999999999999" customHeight="1">
      <c r="A76" s="141" t="s">
        <v>773</v>
      </c>
      <c r="B76" s="53"/>
      <c r="C76" s="39"/>
      <c r="D76" s="39"/>
      <c r="E76" s="39"/>
      <c r="F76" s="39"/>
      <c r="G76" s="39"/>
      <c r="H76" s="39"/>
      <c r="I76" s="39"/>
      <c r="J76" s="39"/>
      <c r="K76" s="39"/>
      <c r="L76" s="39"/>
      <c r="M76" s="39"/>
      <c r="N76" s="39"/>
      <c r="O76" s="39"/>
      <c r="P76" s="39"/>
      <c r="Q76" s="39"/>
      <c r="R76" s="39"/>
      <c r="S76" s="39"/>
      <c r="T76" s="39"/>
      <c r="U76" s="39"/>
      <c r="V76" s="39"/>
      <c r="W76" s="39"/>
      <c r="X76" s="39"/>
      <c r="Y76" s="39"/>
      <c r="Z76" s="39"/>
      <c r="AA76" s="71"/>
      <c r="AB76" s="479">
        <f>'（別添１）_賃金改善計画書（訪問看護ステーション）'!AB70</f>
        <v>10</v>
      </c>
      <c r="AC76" s="479"/>
      <c r="AD76" s="479"/>
      <c r="AE76" s="479"/>
      <c r="AF76" s="479"/>
      <c r="AG76" s="73" t="s">
        <v>51</v>
      </c>
    </row>
    <row r="77" spans="1:33" ht="16.149999999999999" customHeight="1">
      <c r="A77" s="271" t="s">
        <v>774</v>
      </c>
      <c r="B77" s="69"/>
      <c r="C77" s="13"/>
      <c r="D77" s="13"/>
      <c r="E77" s="13"/>
      <c r="F77" s="13"/>
      <c r="G77" s="13"/>
      <c r="H77" s="13"/>
      <c r="I77" s="13"/>
      <c r="J77" s="13"/>
      <c r="K77" s="13"/>
      <c r="L77" s="13"/>
      <c r="M77" s="13"/>
      <c r="N77" s="13"/>
      <c r="O77" s="13"/>
      <c r="P77" s="13"/>
      <c r="Q77" s="13"/>
      <c r="R77" s="13"/>
      <c r="S77" s="13"/>
      <c r="T77" s="13"/>
      <c r="U77" s="13"/>
      <c r="V77" s="13"/>
      <c r="W77" s="13"/>
      <c r="X77" s="13"/>
      <c r="Y77" s="13"/>
      <c r="Z77" s="13"/>
      <c r="AA77" s="70"/>
      <c r="AB77" s="480">
        <f>'（別添１）_賃金改善計画書（訪問看護ステーション）'!AB71</f>
        <v>4000000</v>
      </c>
      <c r="AC77" s="480"/>
      <c r="AD77" s="480"/>
      <c r="AE77" s="480"/>
      <c r="AF77" s="480"/>
      <c r="AG77" s="14" t="s">
        <v>42</v>
      </c>
    </row>
    <row r="78" spans="1:33" ht="16.149999999999999" hidden="1" customHeight="1" outlineLevel="1">
      <c r="A78" s="77"/>
      <c r="B78" s="320" t="s">
        <v>224</v>
      </c>
      <c r="C78" s="300"/>
      <c r="D78" s="300"/>
      <c r="E78" s="300"/>
      <c r="F78" s="300"/>
      <c r="G78" s="300"/>
      <c r="H78" s="300"/>
      <c r="I78" s="300"/>
      <c r="J78" s="300"/>
      <c r="K78" s="300"/>
      <c r="L78" s="300"/>
      <c r="M78" s="300"/>
      <c r="N78" s="300"/>
      <c r="O78" s="300"/>
      <c r="P78" s="300"/>
      <c r="Q78" s="300"/>
      <c r="R78" s="300"/>
      <c r="S78" s="300"/>
      <c r="T78" s="300"/>
      <c r="U78" s="300"/>
      <c r="V78" s="300"/>
      <c r="W78" s="300"/>
      <c r="X78" s="300"/>
      <c r="Y78" s="300"/>
      <c r="Z78" s="300"/>
      <c r="AA78" s="321"/>
      <c r="AB78" s="486">
        <v>0</v>
      </c>
      <c r="AC78" s="486"/>
      <c r="AD78" s="486"/>
      <c r="AE78" s="486"/>
      <c r="AF78" s="486"/>
      <c r="AG78" s="301" t="s">
        <v>42</v>
      </c>
    </row>
    <row r="79" spans="1:33" ht="16.149999999999999" customHeight="1" collapsed="1">
      <c r="A79" s="23" t="s">
        <v>775</v>
      </c>
      <c r="B79" s="13"/>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447"/>
      <c r="AC79" s="447"/>
      <c r="AD79" s="447"/>
      <c r="AE79" s="447"/>
      <c r="AF79" s="447"/>
      <c r="AG79" s="14" t="s">
        <v>42</v>
      </c>
    </row>
    <row r="80" spans="1:33" ht="16.149999999999999" hidden="1" customHeight="1" outlineLevel="1">
      <c r="A80" s="77"/>
      <c r="B80" s="283" t="s">
        <v>225</v>
      </c>
      <c r="C80" s="283"/>
      <c r="D80" s="283"/>
      <c r="E80" s="283"/>
      <c r="F80" s="283"/>
      <c r="G80" s="283"/>
      <c r="H80" s="283"/>
      <c r="I80" s="283"/>
      <c r="J80" s="283"/>
      <c r="K80" s="283"/>
      <c r="L80" s="283"/>
      <c r="M80" s="283"/>
      <c r="N80" s="283"/>
      <c r="O80" s="283"/>
      <c r="P80" s="283"/>
      <c r="Q80" s="283"/>
      <c r="R80" s="283"/>
      <c r="S80" s="283"/>
      <c r="T80" s="283"/>
      <c r="U80" s="283"/>
      <c r="V80" s="283"/>
      <c r="W80" s="283"/>
      <c r="X80" s="283"/>
      <c r="Y80" s="283"/>
      <c r="Z80" s="283"/>
      <c r="AA80" s="283"/>
      <c r="AB80" s="470"/>
      <c r="AC80" s="470"/>
      <c r="AD80" s="470"/>
      <c r="AE80" s="470"/>
      <c r="AF80" s="470"/>
      <c r="AG80" s="304" t="s">
        <v>42</v>
      </c>
    </row>
    <row r="81" spans="1:35" ht="16.149999999999999" customHeight="1" collapsed="1">
      <c r="A81" s="23" t="s">
        <v>776</v>
      </c>
      <c r="B81" s="4"/>
      <c r="C81" s="4"/>
      <c r="D81" s="4"/>
      <c r="E81" s="4"/>
      <c r="F81" s="4"/>
      <c r="G81" s="4"/>
      <c r="H81" s="4"/>
      <c r="I81" s="4"/>
      <c r="J81" s="4"/>
      <c r="K81" s="4"/>
      <c r="L81" s="4"/>
      <c r="M81" s="4"/>
      <c r="N81" s="4"/>
      <c r="O81" s="4"/>
      <c r="P81" s="4"/>
      <c r="Q81" s="4"/>
      <c r="R81" s="4"/>
      <c r="S81" s="4"/>
      <c r="T81" s="4"/>
      <c r="U81" s="4"/>
      <c r="V81" s="4"/>
      <c r="W81" s="4"/>
      <c r="X81" s="4"/>
      <c r="Y81" s="4"/>
      <c r="Z81" s="4"/>
      <c r="AA81" s="4"/>
      <c r="AB81" s="472">
        <f>AB79-AB77</f>
        <v>-4000000</v>
      </c>
      <c r="AC81" s="472"/>
      <c r="AD81" s="472"/>
      <c r="AE81" s="472"/>
      <c r="AF81" s="472"/>
      <c r="AG81" s="5" t="s">
        <v>42</v>
      </c>
    </row>
    <row r="82" spans="1:35" ht="16.149999999999999" customHeight="1">
      <c r="A82" s="15"/>
      <c r="B82" s="41" t="s">
        <v>777</v>
      </c>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398"/>
      <c r="AC82" s="398"/>
      <c r="AD82" s="398"/>
      <c r="AE82" s="398"/>
      <c r="AF82" s="398"/>
      <c r="AG82" s="25" t="s">
        <v>42</v>
      </c>
      <c r="AI82" s="232" t="str">
        <f>IF(AB82&gt;AB81,"←⑰と⑱の合計が⑯と一致するように記載してください","")</f>
        <v>←⑰と⑱の合計が⑯と一致するように記載してください</v>
      </c>
    </row>
    <row r="83" spans="1:35" ht="16.149999999999999" customHeight="1" thickBot="1">
      <c r="A83" s="42"/>
      <c r="B83" s="142" t="s">
        <v>778</v>
      </c>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473">
        <f>AB81-AB82</f>
        <v>-4000000</v>
      </c>
      <c r="AC83" s="473"/>
      <c r="AD83" s="473"/>
      <c r="AE83" s="473"/>
      <c r="AF83" s="473"/>
      <c r="AG83" s="25" t="s">
        <v>52</v>
      </c>
      <c r="AI83" s="232" t="str">
        <f>IF(AB81&lt;&gt;(AB82+AB83),"←⑰と⑱の合計が⑯と一致するように記載してください","")</f>
        <v/>
      </c>
    </row>
    <row r="84" spans="1:35" ht="16.149999999999999" customHeight="1" thickTop="1" thickBot="1">
      <c r="A84" s="79"/>
      <c r="B84" s="143" t="s">
        <v>779</v>
      </c>
      <c r="C84" s="144"/>
      <c r="D84" s="144"/>
      <c r="E84" s="144"/>
      <c r="F84" s="144"/>
      <c r="G84" s="144"/>
      <c r="H84" s="144"/>
      <c r="I84" s="144"/>
      <c r="J84" s="144"/>
      <c r="K84" s="144"/>
      <c r="L84" s="144"/>
      <c r="M84" s="144"/>
      <c r="N84" s="144"/>
      <c r="O84" s="144"/>
      <c r="P84" s="144"/>
      <c r="Q84" s="144"/>
      <c r="R84" s="144"/>
      <c r="S84" s="144"/>
      <c r="T84" s="144"/>
      <c r="U84" s="144"/>
      <c r="V84" s="144"/>
      <c r="W84" s="144"/>
      <c r="X84" s="144"/>
      <c r="Y84" s="144"/>
      <c r="Z84" s="144"/>
      <c r="AA84" s="144"/>
      <c r="AB84" s="466">
        <f>AB83/AB77*100</f>
        <v>-100</v>
      </c>
      <c r="AC84" s="466"/>
      <c r="AD84" s="466"/>
      <c r="AE84" s="466"/>
      <c r="AF84" s="466"/>
      <c r="AG84" s="145" t="s">
        <v>53</v>
      </c>
      <c r="AI84" s="213"/>
    </row>
    <row r="85" spans="1:35" ht="16.149999999999999" customHeight="1">
      <c r="D85" s="2"/>
      <c r="E85" s="2"/>
      <c r="F85" s="2"/>
      <c r="G85" s="2"/>
      <c r="H85" s="2"/>
      <c r="I85" s="2"/>
      <c r="J85" s="2"/>
      <c r="K85" s="2"/>
      <c r="L85" s="2"/>
      <c r="M85" s="2"/>
      <c r="N85" s="2"/>
      <c r="O85" s="2"/>
      <c r="P85" s="2"/>
      <c r="Q85" s="2"/>
      <c r="R85" s="2"/>
      <c r="S85" s="2"/>
      <c r="T85" s="2"/>
      <c r="U85" s="2"/>
      <c r="V85" s="2"/>
      <c r="W85" s="2"/>
      <c r="X85" s="2"/>
      <c r="Y85" s="2"/>
      <c r="Z85" s="2"/>
      <c r="AA85" s="2"/>
      <c r="AI85" s="204"/>
    </row>
    <row r="86" spans="1:35" ht="16.149999999999999" customHeight="1" thickBot="1">
      <c r="A86" s="1" t="s">
        <v>780</v>
      </c>
      <c r="B86" s="2"/>
      <c r="C86" s="2"/>
      <c r="D86" s="2"/>
      <c r="E86" s="2"/>
      <c r="F86" s="2"/>
      <c r="G86" s="2"/>
      <c r="H86" s="2"/>
      <c r="I86" s="2"/>
      <c r="J86" s="2"/>
      <c r="K86" s="2"/>
      <c r="L86" s="2"/>
      <c r="M86" s="2"/>
      <c r="N86" s="2"/>
      <c r="O86" s="2"/>
      <c r="P86" s="2"/>
      <c r="Q86" s="2"/>
      <c r="R86" s="2"/>
      <c r="S86" s="2"/>
      <c r="T86" s="2"/>
      <c r="U86" s="2"/>
      <c r="V86" s="2"/>
      <c r="W86" s="2"/>
      <c r="X86" s="2"/>
      <c r="Y86" s="2"/>
      <c r="Z86" s="2"/>
      <c r="AA86" s="261"/>
      <c r="AB86" s="261"/>
      <c r="AC86" s="261"/>
      <c r="AD86" s="261"/>
      <c r="AE86" s="261"/>
      <c r="AF86" s="261"/>
      <c r="AG86" s="261"/>
      <c r="AI86" s="215"/>
    </row>
    <row r="87" spans="1:35" ht="16.149999999999999" customHeight="1">
      <c r="A87" s="141" t="s">
        <v>781</v>
      </c>
      <c r="B87" s="53"/>
      <c r="C87" s="39"/>
      <c r="D87" s="39"/>
      <c r="E87" s="39"/>
      <c r="F87" s="39"/>
      <c r="G87" s="39"/>
      <c r="H87" s="39"/>
      <c r="I87" s="39"/>
      <c r="J87" s="39"/>
      <c r="K87" s="39"/>
      <c r="L87" s="39"/>
      <c r="M87" s="39"/>
      <c r="N87" s="39"/>
      <c r="O87" s="39"/>
      <c r="P87" s="39"/>
      <c r="Q87" s="39"/>
      <c r="R87" s="39"/>
      <c r="S87" s="39"/>
      <c r="T87" s="39"/>
      <c r="U87" s="39"/>
      <c r="V87" s="39"/>
      <c r="W87" s="39"/>
      <c r="X87" s="39"/>
      <c r="Y87" s="39"/>
      <c r="Z87" s="39"/>
      <c r="AA87" s="71"/>
      <c r="AB87" s="413"/>
      <c r="AC87" s="413"/>
      <c r="AD87" s="413"/>
      <c r="AE87" s="413"/>
      <c r="AF87" s="413"/>
      <c r="AG87" s="73" t="s">
        <v>51</v>
      </c>
      <c r="AI87" s="210"/>
    </row>
    <row r="88" spans="1:35" ht="16.149999999999999" customHeight="1">
      <c r="A88" s="271" t="s">
        <v>782</v>
      </c>
      <c r="B88" s="69"/>
      <c r="C88" s="13"/>
      <c r="D88" s="13"/>
      <c r="E88" s="13"/>
      <c r="F88" s="13"/>
      <c r="G88" s="13"/>
      <c r="H88" s="13"/>
      <c r="I88" s="13"/>
      <c r="J88" s="13"/>
      <c r="K88" s="13"/>
      <c r="L88" s="13"/>
      <c r="M88" s="13"/>
      <c r="N88" s="13"/>
      <c r="O88" s="13"/>
      <c r="P88" s="13"/>
      <c r="Q88" s="13"/>
      <c r="R88" s="13"/>
      <c r="S88" s="13"/>
      <c r="T88" s="13"/>
      <c r="U88" s="13"/>
      <c r="V88" s="13"/>
      <c r="W88" s="13"/>
      <c r="X88" s="13"/>
      <c r="Y88" s="13"/>
      <c r="Z88" s="13"/>
      <c r="AA88" s="70"/>
      <c r="AB88" s="398"/>
      <c r="AC88" s="398"/>
      <c r="AD88" s="398"/>
      <c r="AE88" s="398"/>
      <c r="AF88" s="398"/>
      <c r="AG88" s="14" t="s">
        <v>42</v>
      </c>
      <c r="AI88" s="210"/>
    </row>
    <row r="89" spans="1:35" ht="16.149999999999999" hidden="1" customHeight="1" outlineLevel="1">
      <c r="A89" s="77"/>
      <c r="B89" s="320" t="s">
        <v>583</v>
      </c>
      <c r="C89" s="300"/>
      <c r="D89" s="300"/>
      <c r="E89" s="300"/>
      <c r="F89" s="300"/>
      <c r="G89" s="300"/>
      <c r="H89" s="300"/>
      <c r="I89" s="300"/>
      <c r="J89" s="300"/>
      <c r="K89" s="300"/>
      <c r="L89" s="300"/>
      <c r="M89" s="300"/>
      <c r="N89" s="300"/>
      <c r="O89" s="300"/>
      <c r="P89" s="300"/>
      <c r="Q89" s="300"/>
      <c r="R89" s="300"/>
      <c r="S89" s="300"/>
      <c r="T89" s="300"/>
      <c r="U89" s="300"/>
      <c r="V89" s="300"/>
      <c r="W89" s="300"/>
      <c r="X89" s="300"/>
      <c r="Y89" s="300"/>
      <c r="Z89" s="300"/>
      <c r="AA89" s="321"/>
      <c r="AB89" s="478"/>
      <c r="AC89" s="478"/>
      <c r="AD89" s="478"/>
      <c r="AE89" s="478"/>
      <c r="AF89" s="478"/>
      <c r="AG89" s="301" t="s">
        <v>42</v>
      </c>
      <c r="AI89" s="213"/>
    </row>
    <row r="90" spans="1:35" ht="16.149999999999999" customHeight="1" collapsed="1">
      <c r="A90" s="23" t="s">
        <v>783</v>
      </c>
      <c r="B90" s="4"/>
      <c r="C90" s="4"/>
      <c r="D90" s="4"/>
      <c r="E90" s="4"/>
      <c r="F90" s="4"/>
      <c r="G90" s="4"/>
      <c r="H90" s="4"/>
      <c r="I90" s="4"/>
      <c r="J90" s="4"/>
      <c r="K90" s="4"/>
      <c r="L90" s="4"/>
      <c r="M90" s="4"/>
      <c r="N90" s="4"/>
      <c r="O90" s="4"/>
      <c r="P90" s="4"/>
      <c r="Q90" s="4"/>
      <c r="R90" s="4"/>
      <c r="S90" s="4"/>
      <c r="T90" s="4"/>
      <c r="U90" s="4"/>
      <c r="V90" s="4"/>
      <c r="W90" s="4"/>
      <c r="X90" s="4"/>
      <c r="Y90" s="4"/>
      <c r="Z90" s="4"/>
      <c r="AA90" s="4"/>
      <c r="AB90" s="398"/>
      <c r="AC90" s="398"/>
      <c r="AD90" s="398"/>
      <c r="AE90" s="398"/>
      <c r="AF90" s="398"/>
      <c r="AG90" s="5" t="s">
        <v>42</v>
      </c>
      <c r="AI90" s="213"/>
    </row>
    <row r="91" spans="1:35" ht="16.149999999999999" hidden="1" customHeight="1" outlineLevel="1">
      <c r="A91" s="77"/>
      <c r="B91" s="283" t="s">
        <v>584</v>
      </c>
      <c r="C91" s="283"/>
      <c r="D91" s="283"/>
      <c r="E91" s="283"/>
      <c r="F91" s="283"/>
      <c r="G91" s="283"/>
      <c r="H91" s="283"/>
      <c r="I91" s="283"/>
      <c r="J91" s="283"/>
      <c r="K91" s="283"/>
      <c r="L91" s="283"/>
      <c r="M91" s="283"/>
      <c r="N91" s="283"/>
      <c r="O91" s="283"/>
      <c r="P91" s="283"/>
      <c r="Q91" s="283"/>
      <c r="R91" s="283"/>
      <c r="S91" s="283"/>
      <c r="T91" s="283"/>
      <c r="U91" s="283"/>
      <c r="V91" s="283"/>
      <c r="W91" s="283"/>
      <c r="X91" s="283"/>
      <c r="Y91" s="283"/>
      <c r="Z91" s="283"/>
      <c r="AA91" s="283"/>
      <c r="AB91" s="470"/>
      <c r="AC91" s="470"/>
      <c r="AD91" s="470"/>
      <c r="AE91" s="470"/>
      <c r="AF91" s="470"/>
      <c r="AG91" s="304" t="s">
        <v>42</v>
      </c>
      <c r="AI91" s="213"/>
    </row>
    <row r="92" spans="1:35" ht="16.149999999999999" customHeight="1" collapsed="1">
      <c r="A92" s="23" t="s">
        <v>784</v>
      </c>
      <c r="B92" s="4"/>
      <c r="C92" s="4"/>
      <c r="D92" s="4"/>
      <c r="E92" s="4"/>
      <c r="F92" s="4"/>
      <c r="G92" s="4"/>
      <c r="H92" s="4"/>
      <c r="I92" s="4"/>
      <c r="J92" s="4"/>
      <c r="K92" s="4"/>
      <c r="L92" s="4"/>
      <c r="M92" s="4"/>
      <c r="N92" s="4"/>
      <c r="O92" s="4"/>
      <c r="P92" s="4"/>
      <c r="Q92" s="4"/>
      <c r="R92" s="4"/>
      <c r="S92" s="4"/>
      <c r="T92" s="4"/>
      <c r="U92" s="4"/>
      <c r="V92" s="4"/>
      <c r="W92" s="4"/>
      <c r="X92" s="4"/>
      <c r="Y92" s="4"/>
      <c r="Z92" s="4"/>
      <c r="AA92" s="4"/>
      <c r="AB92" s="472">
        <f>AB90-AB88</f>
        <v>0</v>
      </c>
      <c r="AC92" s="472"/>
      <c r="AD92" s="472"/>
      <c r="AE92" s="472"/>
      <c r="AF92" s="472"/>
      <c r="AG92" s="5" t="s">
        <v>42</v>
      </c>
      <c r="AI92" s="213"/>
    </row>
    <row r="93" spans="1:35" ht="16.149999999999999" customHeight="1">
      <c r="A93" s="15"/>
      <c r="B93" s="41" t="s">
        <v>785</v>
      </c>
      <c r="C93" s="24"/>
      <c r="D93" s="24"/>
      <c r="E93" s="24"/>
      <c r="F93" s="24"/>
      <c r="G93" s="24"/>
      <c r="H93" s="24"/>
      <c r="I93" s="24"/>
      <c r="J93" s="24"/>
      <c r="K93" s="24"/>
      <c r="L93" s="24"/>
      <c r="M93" s="24"/>
      <c r="N93" s="24"/>
      <c r="O93" s="24"/>
      <c r="P93" s="24"/>
      <c r="Q93" s="24"/>
      <c r="R93" s="24"/>
      <c r="S93" s="24"/>
      <c r="T93" s="24"/>
      <c r="U93" s="24"/>
      <c r="V93" s="24"/>
      <c r="W93" s="24"/>
      <c r="X93" s="24"/>
      <c r="Y93" s="24"/>
      <c r="Z93" s="24"/>
      <c r="AA93" s="24"/>
      <c r="AB93" s="398"/>
      <c r="AC93" s="398"/>
      <c r="AD93" s="398"/>
      <c r="AE93" s="398"/>
      <c r="AF93" s="398"/>
      <c r="AG93" s="25" t="s">
        <v>42</v>
      </c>
      <c r="AI93" s="232" t="str">
        <f>IF(AB93&gt;AB92,"←㉔と㉕の合計が㉓と一致するように記載してください","")</f>
        <v/>
      </c>
    </row>
    <row r="94" spans="1:35" ht="16.149999999999999" customHeight="1" thickBot="1">
      <c r="A94" s="42"/>
      <c r="B94" s="142" t="s">
        <v>786</v>
      </c>
      <c r="C94" s="24"/>
      <c r="D94" s="24"/>
      <c r="E94" s="24"/>
      <c r="F94" s="24"/>
      <c r="G94" s="24"/>
      <c r="H94" s="24"/>
      <c r="I94" s="24"/>
      <c r="J94" s="24"/>
      <c r="K94" s="24"/>
      <c r="L94" s="24"/>
      <c r="M94" s="24"/>
      <c r="N94" s="24"/>
      <c r="O94" s="24"/>
      <c r="P94" s="24"/>
      <c r="Q94" s="24"/>
      <c r="R94" s="24"/>
      <c r="S94" s="24"/>
      <c r="T94" s="24"/>
      <c r="U94" s="24"/>
      <c r="V94" s="24"/>
      <c r="W94" s="24"/>
      <c r="X94" s="24"/>
      <c r="Y94" s="24"/>
      <c r="Z94" s="24"/>
      <c r="AA94" s="24"/>
      <c r="AB94" s="473">
        <f>AB92-AB93</f>
        <v>0</v>
      </c>
      <c r="AC94" s="473"/>
      <c r="AD94" s="473"/>
      <c r="AE94" s="473"/>
      <c r="AF94" s="473"/>
      <c r="AG94" s="25" t="s">
        <v>52</v>
      </c>
      <c r="AI94" s="232" t="str">
        <f>IF(AB92&lt;&gt;(AB93+AB94),"←㉔と㉕の合計が㉓と一致するように記載してください","")</f>
        <v/>
      </c>
    </row>
    <row r="95" spans="1:35" ht="16.350000000000001" customHeight="1" thickTop="1" thickBot="1">
      <c r="A95" s="79"/>
      <c r="B95" s="143" t="s">
        <v>787</v>
      </c>
      <c r="C95" s="144"/>
      <c r="D95" s="144"/>
      <c r="E95" s="144"/>
      <c r="F95" s="144"/>
      <c r="G95" s="144"/>
      <c r="H95" s="144"/>
      <c r="I95" s="144"/>
      <c r="J95" s="144"/>
      <c r="K95" s="144"/>
      <c r="L95" s="144"/>
      <c r="M95" s="144"/>
      <c r="N95" s="144"/>
      <c r="O95" s="144"/>
      <c r="P95" s="144"/>
      <c r="Q95" s="144"/>
      <c r="R95" s="144"/>
      <c r="S95" s="144"/>
      <c r="T95" s="144"/>
      <c r="U95" s="144"/>
      <c r="V95" s="144"/>
      <c r="W95" s="144"/>
      <c r="X95" s="144"/>
      <c r="Y95" s="144"/>
      <c r="Z95" s="144"/>
      <c r="AA95" s="144"/>
      <c r="AB95" s="466" t="e">
        <f>AB94/AB88*100</f>
        <v>#DIV/0!</v>
      </c>
      <c r="AC95" s="466"/>
      <c r="AD95" s="466"/>
      <c r="AE95" s="466"/>
      <c r="AF95" s="466"/>
      <c r="AG95" s="145" t="s">
        <v>53</v>
      </c>
    </row>
    <row r="96" spans="1:35" ht="16.350000000000001" customHeight="1">
      <c r="AI96" s="213"/>
    </row>
    <row r="97" spans="1:35" ht="16.149999999999999" customHeight="1" thickBot="1">
      <c r="A97" s="1" t="s">
        <v>788</v>
      </c>
      <c r="B97" s="2"/>
      <c r="C97" s="2"/>
      <c r="D97" s="2"/>
      <c r="E97" s="2"/>
      <c r="F97" s="2"/>
      <c r="G97" s="2"/>
      <c r="H97" s="2"/>
      <c r="I97" s="2"/>
      <c r="J97" s="2"/>
      <c r="K97" s="2"/>
      <c r="L97" s="2"/>
      <c r="M97" s="2"/>
      <c r="N97" s="2"/>
      <c r="O97" s="2"/>
      <c r="P97" s="2"/>
      <c r="Q97" s="2"/>
      <c r="R97" s="2"/>
      <c r="S97" s="2"/>
      <c r="T97" s="2"/>
      <c r="U97" s="2"/>
      <c r="V97" s="2"/>
      <c r="W97" s="2"/>
      <c r="X97" s="2"/>
      <c r="Y97" s="2"/>
      <c r="Z97" s="2"/>
      <c r="AA97" s="471"/>
      <c r="AB97" s="471"/>
      <c r="AC97" s="471"/>
      <c r="AD97" s="471"/>
      <c r="AE97" s="471"/>
      <c r="AF97" s="471"/>
      <c r="AG97" s="471"/>
      <c r="AI97" s="204"/>
    </row>
    <row r="98" spans="1:35" ht="16.149999999999999" customHeight="1">
      <c r="A98" s="141" t="s">
        <v>789</v>
      </c>
      <c r="B98" s="53"/>
      <c r="C98" s="39"/>
      <c r="D98" s="39"/>
      <c r="E98" s="39"/>
      <c r="F98" s="39"/>
      <c r="G98" s="39"/>
      <c r="H98" s="39"/>
      <c r="I98" s="39"/>
      <c r="J98" s="39"/>
      <c r="K98" s="39"/>
      <c r="L98" s="39"/>
      <c r="M98" s="39"/>
      <c r="N98" s="39"/>
      <c r="O98" s="39"/>
      <c r="P98" s="39"/>
      <c r="Q98" s="39"/>
      <c r="R98" s="39"/>
      <c r="S98" s="39"/>
      <c r="T98" s="39"/>
      <c r="U98" s="39"/>
      <c r="V98" s="39"/>
      <c r="W98" s="39"/>
      <c r="X98" s="39"/>
      <c r="Y98" s="39"/>
      <c r="Z98" s="39"/>
      <c r="AA98" s="71"/>
      <c r="AB98" s="477"/>
      <c r="AC98" s="477"/>
      <c r="AD98" s="477"/>
      <c r="AE98" s="477"/>
      <c r="AF98" s="477"/>
      <c r="AG98" s="73" t="s">
        <v>51</v>
      </c>
      <c r="AI98" s="215"/>
    </row>
    <row r="99" spans="1:35" ht="16.149999999999999" customHeight="1">
      <c r="A99" s="271" t="s">
        <v>790</v>
      </c>
      <c r="B99" s="69"/>
      <c r="C99" s="13"/>
      <c r="D99" s="13"/>
      <c r="E99" s="13"/>
      <c r="F99" s="13"/>
      <c r="G99" s="13"/>
      <c r="H99" s="13"/>
      <c r="I99" s="13"/>
      <c r="J99" s="13"/>
      <c r="K99" s="13"/>
      <c r="L99" s="13"/>
      <c r="M99" s="13"/>
      <c r="N99" s="13"/>
      <c r="O99" s="13"/>
      <c r="P99" s="13"/>
      <c r="Q99" s="13"/>
      <c r="R99" s="13"/>
      <c r="S99" s="13"/>
      <c r="T99" s="13"/>
      <c r="U99" s="13"/>
      <c r="V99" s="13"/>
      <c r="W99" s="13"/>
      <c r="X99" s="13"/>
      <c r="Y99" s="13"/>
      <c r="Z99" s="13"/>
      <c r="AA99" s="70"/>
      <c r="AB99" s="398"/>
      <c r="AC99" s="398"/>
      <c r="AD99" s="398"/>
      <c r="AE99" s="398"/>
      <c r="AF99" s="398"/>
      <c r="AG99" s="14" t="s">
        <v>42</v>
      </c>
      <c r="AI99" s="210"/>
    </row>
    <row r="100" spans="1:35" ht="16.149999999999999" hidden="1" customHeight="1" outlineLevel="1">
      <c r="A100" s="77"/>
      <c r="B100" s="320" t="s">
        <v>585</v>
      </c>
      <c r="C100" s="300"/>
      <c r="D100" s="300"/>
      <c r="E100" s="300"/>
      <c r="F100" s="300"/>
      <c r="G100" s="300"/>
      <c r="H100" s="300"/>
      <c r="I100" s="300"/>
      <c r="J100" s="300"/>
      <c r="K100" s="300"/>
      <c r="L100" s="300"/>
      <c r="M100" s="300"/>
      <c r="N100" s="300"/>
      <c r="O100" s="300"/>
      <c r="P100" s="300"/>
      <c r="Q100" s="300"/>
      <c r="R100" s="300"/>
      <c r="S100" s="300"/>
      <c r="T100" s="300"/>
      <c r="U100" s="300"/>
      <c r="V100" s="300"/>
      <c r="W100" s="300"/>
      <c r="X100" s="300"/>
      <c r="Y100" s="300"/>
      <c r="Z100" s="300"/>
      <c r="AA100" s="321"/>
      <c r="AB100" s="478"/>
      <c r="AC100" s="478"/>
      <c r="AD100" s="478"/>
      <c r="AE100" s="478"/>
      <c r="AF100" s="478"/>
      <c r="AG100" s="301" t="s">
        <v>42</v>
      </c>
      <c r="AI100" s="210"/>
    </row>
    <row r="101" spans="1:35" ht="16.149999999999999" customHeight="1" collapsed="1">
      <c r="A101" s="23" t="s">
        <v>791</v>
      </c>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398"/>
      <c r="AC101" s="398"/>
      <c r="AD101" s="398"/>
      <c r="AE101" s="398"/>
      <c r="AF101" s="398"/>
      <c r="AG101" s="5" t="s">
        <v>42</v>
      </c>
      <c r="AI101" s="213"/>
    </row>
    <row r="102" spans="1:35" ht="16.149999999999999" hidden="1" customHeight="1" outlineLevel="1">
      <c r="A102" s="77"/>
      <c r="B102" s="283" t="s">
        <v>586</v>
      </c>
      <c r="C102" s="283"/>
      <c r="D102" s="283"/>
      <c r="E102" s="283"/>
      <c r="F102" s="283"/>
      <c r="G102" s="283"/>
      <c r="H102" s="283"/>
      <c r="I102" s="283"/>
      <c r="J102" s="283"/>
      <c r="K102" s="283"/>
      <c r="L102" s="283"/>
      <c r="M102" s="283"/>
      <c r="N102" s="283"/>
      <c r="O102" s="283"/>
      <c r="P102" s="283"/>
      <c r="Q102" s="283"/>
      <c r="R102" s="283"/>
      <c r="S102" s="283"/>
      <c r="T102" s="283"/>
      <c r="U102" s="283"/>
      <c r="V102" s="283"/>
      <c r="W102" s="283"/>
      <c r="X102" s="283"/>
      <c r="Y102" s="283"/>
      <c r="Z102" s="283"/>
      <c r="AA102" s="283"/>
      <c r="AB102" s="470"/>
      <c r="AC102" s="470"/>
      <c r="AD102" s="470"/>
      <c r="AE102" s="470"/>
      <c r="AF102" s="470"/>
      <c r="AG102" s="304" t="s">
        <v>42</v>
      </c>
      <c r="AI102" s="213"/>
    </row>
    <row r="103" spans="1:35" ht="16.149999999999999" customHeight="1" collapsed="1">
      <c r="A103" s="23" t="s">
        <v>792</v>
      </c>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72">
        <f>AB101-AB99</f>
        <v>0</v>
      </c>
      <c r="AC103" s="472"/>
      <c r="AD103" s="472"/>
      <c r="AE103" s="472"/>
      <c r="AF103" s="472"/>
      <c r="AG103" s="5" t="s">
        <v>42</v>
      </c>
      <c r="AI103" s="213"/>
    </row>
    <row r="104" spans="1:35" ht="16.149999999999999" customHeight="1">
      <c r="A104" s="15"/>
      <c r="B104" s="41" t="s">
        <v>793</v>
      </c>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398"/>
      <c r="AC104" s="398"/>
      <c r="AD104" s="398"/>
      <c r="AE104" s="398"/>
      <c r="AF104" s="398"/>
      <c r="AG104" s="25" t="s">
        <v>42</v>
      </c>
      <c r="AI104" s="232" t="str">
        <f>IF(AB104&gt;AB103,"←㉛と㉜の合計が㉚と一致するように記載してください","")</f>
        <v/>
      </c>
    </row>
    <row r="105" spans="1:35" ht="16.149999999999999" customHeight="1" thickBot="1">
      <c r="A105" s="42"/>
      <c r="B105" s="142" t="s">
        <v>794</v>
      </c>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473">
        <f>AB103-AB104</f>
        <v>0</v>
      </c>
      <c r="AC105" s="473"/>
      <c r="AD105" s="473"/>
      <c r="AE105" s="473"/>
      <c r="AF105" s="473"/>
      <c r="AG105" s="25" t="s">
        <v>52</v>
      </c>
      <c r="AI105" s="232" t="str">
        <f>IF(AB103&lt;&gt;(AB104+AB105),"←㉛と㉜の合計が㉚と一致するように記載してください","")</f>
        <v/>
      </c>
    </row>
    <row r="106" spans="1:35" ht="16.350000000000001" customHeight="1" thickTop="1" thickBot="1">
      <c r="A106" s="79"/>
      <c r="B106" s="143" t="s">
        <v>795</v>
      </c>
      <c r="C106" s="144"/>
      <c r="D106" s="144"/>
      <c r="E106" s="144"/>
      <c r="F106" s="144"/>
      <c r="G106" s="144"/>
      <c r="H106" s="144"/>
      <c r="I106" s="144"/>
      <c r="J106" s="144"/>
      <c r="K106" s="144"/>
      <c r="L106" s="144"/>
      <c r="M106" s="144"/>
      <c r="N106" s="144"/>
      <c r="O106" s="144"/>
      <c r="P106" s="144"/>
      <c r="Q106" s="144"/>
      <c r="R106" s="144"/>
      <c r="S106" s="144"/>
      <c r="T106" s="144"/>
      <c r="U106" s="144"/>
      <c r="V106" s="144"/>
      <c r="W106" s="144"/>
      <c r="X106" s="144"/>
      <c r="Y106" s="144"/>
      <c r="Z106" s="144"/>
      <c r="AA106" s="144"/>
      <c r="AB106" s="466" t="e">
        <f>AB105/AB99*100</f>
        <v>#DIV/0!</v>
      </c>
      <c r="AC106" s="466"/>
      <c r="AD106" s="466"/>
      <c r="AE106" s="466"/>
      <c r="AF106" s="466"/>
      <c r="AG106" s="145" t="s">
        <v>53</v>
      </c>
    </row>
    <row r="107" spans="1:35" ht="16.350000000000001" customHeight="1"/>
    <row r="108" spans="1:35" ht="16.149999999999999" customHeight="1" thickBot="1">
      <c r="A108" s="1" t="s">
        <v>796</v>
      </c>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471"/>
      <c r="AB108" s="471"/>
      <c r="AC108" s="471"/>
      <c r="AD108" s="471"/>
      <c r="AE108" s="471"/>
      <c r="AF108" s="471"/>
      <c r="AG108" s="471"/>
      <c r="AI108" s="213"/>
    </row>
    <row r="109" spans="1:35" ht="16.149999999999999" customHeight="1">
      <c r="A109" s="141" t="s">
        <v>797</v>
      </c>
      <c r="B109" s="53"/>
      <c r="C109" s="39"/>
      <c r="D109" s="39"/>
      <c r="E109" s="39"/>
      <c r="F109" s="39"/>
      <c r="G109" s="39"/>
      <c r="H109" s="39"/>
      <c r="I109" s="39"/>
      <c r="J109" s="39"/>
      <c r="K109" s="39"/>
      <c r="L109" s="39"/>
      <c r="M109" s="39"/>
      <c r="N109" s="39"/>
      <c r="O109" s="39"/>
      <c r="P109" s="39"/>
      <c r="Q109" s="39"/>
      <c r="R109" s="39"/>
      <c r="S109" s="39"/>
      <c r="T109" s="39"/>
      <c r="U109" s="39"/>
      <c r="V109" s="39"/>
      <c r="W109" s="39"/>
      <c r="X109" s="39"/>
      <c r="Y109" s="39"/>
      <c r="Z109" s="39"/>
      <c r="AA109" s="71"/>
      <c r="AB109" s="477"/>
      <c r="AC109" s="477"/>
      <c r="AD109" s="477"/>
      <c r="AE109" s="477"/>
      <c r="AF109" s="477"/>
      <c r="AG109" s="73" t="s">
        <v>51</v>
      </c>
      <c r="AI109" s="204"/>
    </row>
    <row r="110" spans="1:35" ht="16.149999999999999" customHeight="1">
      <c r="A110" s="271" t="s">
        <v>798</v>
      </c>
      <c r="B110" s="69"/>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70"/>
      <c r="AB110" s="525"/>
      <c r="AC110" s="525"/>
      <c r="AD110" s="525"/>
      <c r="AE110" s="525"/>
      <c r="AF110" s="525"/>
      <c r="AG110" s="14" t="s">
        <v>42</v>
      </c>
      <c r="AI110" s="215"/>
    </row>
    <row r="111" spans="1:35" ht="16.149999999999999" hidden="1" customHeight="1" outlineLevel="1">
      <c r="A111" s="77"/>
      <c r="B111" s="320" t="s">
        <v>587</v>
      </c>
      <c r="C111" s="300"/>
      <c r="D111" s="300"/>
      <c r="E111" s="300"/>
      <c r="F111" s="300"/>
      <c r="G111" s="300"/>
      <c r="H111" s="300"/>
      <c r="I111" s="300"/>
      <c r="J111" s="300"/>
      <c r="K111" s="300"/>
      <c r="L111" s="300"/>
      <c r="M111" s="300"/>
      <c r="N111" s="300"/>
      <c r="O111" s="300"/>
      <c r="P111" s="300"/>
      <c r="Q111" s="300"/>
      <c r="R111" s="300"/>
      <c r="S111" s="300"/>
      <c r="T111" s="300"/>
      <c r="U111" s="300"/>
      <c r="V111" s="300"/>
      <c r="W111" s="300"/>
      <c r="X111" s="300"/>
      <c r="Y111" s="300"/>
      <c r="Z111" s="300"/>
      <c r="AA111" s="321"/>
      <c r="AB111" s="478"/>
      <c r="AC111" s="478"/>
      <c r="AD111" s="478"/>
      <c r="AE111" s="478"/>
      <c r="AF111" s="478"/>
      <c r="AG111" s="301" t="s">
        <v>42</v>
      </c>
      <c r="AI111" s="210"/>
    </row>
    <row r="112" spans="1:35" ht="16.149999999999999" customHeight="1" collapsed="1">
      <c r="A112" s="23" t="s">
        <v>799</v>
      </c>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525"/>
      <c r="AC112" s="525"/>
      <c r="AD112" s="525"/>
      <c r="AE112" s="525"/>
      <c r="AF112" s="525"/>
      <c r="AG112" s="5" t="s">
        <v>42</v>
      </c>
      <c r="AI112" s="210"/>
    </row>
    <row r="113" spans="1:35" ht="16.149999999999999" hidden="1" customHeight="1" outlineLevel="1">
      <c r="A113" s="77"/>
      <c r="B113" s="283" t="s">
        <v>588</v>
      </c>
      <c r="C113" s="283"/>
      <c r="D113" s="283"/>
      <c r="E113" s="283"/>
      <c r="F113" s="283"/>
      <c r="G113" s="283"/>
      <c r="H113" s="283"/>
      <c r="I113" s="283"/>
      <c r="J113" s="283"/>
      <c r="K113" s="283"/>
      <c r="L113" s="283"/>
      <c r="M113" s="283"/>
      <c r="N113" s="283"/>
      <c r="O113" s="283"/>
      <c r="P113" s="283"/>
      <c r="Q113" s="283"/>
      <c r="R113" s="283"/>
      <c r="S113" s="283"/>
      <c r="T113" s="283"/>
      <c r="U113" s="283"/>
      <c r="V113" s="283"/>
      <c r="W113" s="283"/>
      <c r="X113" s="283"/>
      <c r="Y113" s="283"/>
      <c r="Z113" s="283"/>
      <c r="AA113" s="283"/>
      <c r="AB113" s="470"/>
      <c r="AC113" s="470"/>
      <c r="AD113" s="470"/>
      <c r="AE113" s="470"/>
      <c r="AF113" s="470"/>
      <c r="AG113" s="304" t="s">
        <v>42</v>
      </c>
      <c r="AI113" s="213"/>
    </row>
    <row r="114" spans="1:35" ht="16.149999999999999" customHeight="1" collapsed="1">
      <c r="A114" s="23" t="s">
        <v>800</v>
      </c>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72">
        <f>AB112-AB110</f>
        <v>0</v>
      </c>
      <c r="AC114" s="472"/>
      <c r="AD114" s="472"/>
      <c r="AE114" s="472"/>
      <c r="AF114" s="472"/>
      <c r="AG114" s="5" t="s">
        <v>42</v>
      </c>
      <c r="AI114" s="213"/>
    </row>
    <row r="115" spans="1:35" ht="16.149999999999999" customHeight="1">
      <c r="A115" s="15"/>
      <c r="B115" s="41" t="s">
        <v>801</v>
      </c>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398"/>
      <c r="AC115" s="398"/>
      <c r="AD115" s="398"/>
      <c r="AE115" s="398"/>
      <c r="AF115" s="398"/>
      <c r="AG115" s="25" t="s">
        <v>42</v>
      </c>
      <c r="AI115" s="232" t="str">
        <f>IF(AB115&gt;AB114,"←㊳と㊴の合計が㊲と一致するように記載してください","")</f>
        <v/>
      </c>
    </row>
    <row r="116" spans="1:35" ht="16.149999999999999" customHeight="1" thickBot="1">
      <c r="A116" s="42"/>
      <c r="B116" s="142" t="s">
        <v>802</v>
      </c>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473">
        <f>AB114-AB115</f>
        <v>0</v>
      </c>
      <c r="AC116" s="473"/>
      <c r="AD116" s="473"/>
      <c r="AE116" s="473"/>
      <c r="AF116" s="473"/>
      <c r="AG116" s="25" t="s">
        <v>52</v>
      </c>
      <c r="AI116" s="232" t="str">
        <f>IF(AB114&lt;&gt;(AB115+AB116),"←㊳と㊴の合計が㊲と一致するように記載してください","")</f>
        <v/>
      </c>
    </row>
    <row r="117" spans="1:35" ht="16.350000000000001" customHeight="1" thickTop="1" thickBot="1">
      <c r="A117" s="79"/>
      <c r="B117" s="143" t="s">
        <v>803</v>
      </c>
      <c r="C117" s="144"/>
      <c r="D117" s="144"/>
      <c r="E117" s="144"/>
      <c r="F117" s="144"/>
      <c r="G117" s="144"/>
      <c r="H117" s="144"/>
      <c r="I117" s="144"/>
      <c r="J117" s="144"/>
      <c r="K117" s="144"/>
      <c r="L117" s="144"/>
      <c r="M117" s="144"/>
      <c r="N117" s="144"/>
      <c r="O117" s="144"/>
      <c r="P117" s="144"/>
      <c r="Q117" s="144"/>
      <c r="R117" s="144"/>
      <c r="S117" s="144"/>
      <c r="T117" s="144"/>
      <c r="U117" s="144"/>
      <c r="V117" s="144"/>
      <c r="W117" s="144"/>
      <c r="X117" s="144"/>
      <c r="Y117" s="144"/>
      <c r="Z117" s="144"/>
      <c r="AA117" s="144"/>
      <c r="AB117" s="466" t="e">
        <f>AB116/AB110*100</f>
        <v>#DIV/0!</v>
      </c>
      <c r="AC117" s="466"/>
      <c r="AD117" s="466"/>
      <c r="AE117" s="466"/>
      <c r="AF117" s="466"/>
      <c r="AG117" s="145" t="s">
        <v>53</v>
      </c>
      <c r="AI117" s="213"/>
    </row>
    <row r="118" spans="1:35" ht="16.350000000000001" customHeight="1"/>
    <row r="119" spans="1:35" ht="16.149999999999999" customHeight="1" thickBot="1">
      <c r="A119" s="1" t="s">
        <v>804</v>
      </c>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471"/>
      <c r="AB119" s="471"/>
      <c r="AC119" s="471"/>
      <c r="AD119" s="471"/>
      <c r="AE119" s="471"/>
      <c r="AF119" s="471"/>
      <c r="AG119" s="471"/>
    </row>
    <row r="120" spans="1:35" ht="16.149999999999999" customHeight="1">
      <c r="A120" s="141" t="s">
        <v>805</v>
      </c>
      <c r="B120" s="53"/>
      <c r="C120" s="39"/>
      <c r="D120" s="39"/>
      <c r="E120" s="39"/>
      <c r="F120" s="39"/>
      <c r="G120" s="39"/>
      <c r="H120" s="39"/>
      <c r="I120" s="39"/>
      <c r="J120" s="39"/>
      <c r="K120" s="39"/>
      <c r="L120" s="39"/>
      <c r="M120" s="39"/>
      <c r="N120" s="39"/>
      <c r="O120" s="39"/>
      <c r="P120" s="39"/>
      <c r="Q120" s="39"/>
      <c r="R120" s="39"/>
      <c r="S120" s="39"/>
      <c r="T120" s="39"/>
      <c r="U120" s="39"/>
      <c r="V120" s="39"/>
      <c r="W120" s="39"/>
      <c r="X120" s="39"/>
      <c r="Y120" s="39"/>
      <c r="Z120" s="39"/>
      <c r="AA120" s="71"/>
      <c r="AB120" s="413"/>
      <c r="AC120" s="413"/>
      <c r="AD120" s="413"/>
      <c r="AE120" s="413"/>
      <c r="AF120" s="413"/>
      <c r="AG120" s="73" t="s">
        <v>51</v>
      </c>
      <c r="AI120" s="213"/>
    </row>
    <row r="121" spans="1:35" ht="16.149999999999999" customHeight="1">
      <c r="A121" s="271" t="s">
        <v>806</v>
      </c>
      <c r="B121" s="69"/>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70"/>
      <c r="AB121" s="525"/>
      <c r="AC121" s="525"/>
      <c r="AD121" s="525"/>
      <c r="AE121" s="525"/>
      <c r="AF121" s="525"/>
      <c r="AG121" s="14" t="s">
        <v>42</v>
      </c>
      <c r="AI121" s="204"/>
    </row>
    <row r="122" spans="1:35" ht="16.149999999999999" hidden="1" customHeight="1" outlineLevel="1">
      <c r="A122" s="77"/>
      <c r="B122" s="320" t="s">
        <v>589</v>
      </c>
      <c r="C122" s="300"/>
      <c r="D122" s="300"/>
      <c r="E122" s="300"/>
      <c r="F122" s="300"/>
      <c r="G122" s="300"/>
      <c r="H122" s="300"/>
      <c r="I122" s="300"/>
      <c r="J122" s="300"/>
      <c r="K122" s="300"/>
      <c r="L122" s="300"/>
      <c r="M122" s="300"/>
      <c r="N122" s="300"/>
      <c r="O122" s="300"/>
      <c r="P122" s="300"/>
      <c r="Q122" s="300"/>
      <c r="R122" s="300"/>
      <c r="S122" s="300"/>
      <c r="T122" s="300"/>
      <c r="U122" s="300"/>
      <c r="V122" s="300"/>
      <c r="W122" s="300"/>
      <c r="X122" s="300"/>
      <c r="Y122" s="300"/>
      <c r="Z122" s="300"/>
      <c r="AA122" s="321"/>
      <c r="AB122" s="526"/>
      <c r="AC122" s="526"/>
      <c r="AD122" s="526"/>
      <c r="AE122" s="526"/>
      <c r="AF122" s="526"/>
      <c r="AG122" s="301" t="s">
        <v>42</v>
      </c>
      <c r="AI122" s="215"/>
    </row>
    <row r="123" spans="1:35" ht="16.149999999999999" customHeight="1" collapsed="1">
      <c r="A123" s="23" t="s">
        <v>807</v>
      </c>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525"/>
      <c r="AC123" s="525"/>
      <c r="AD123" s="525"/>
      <c r="AE123" s="525"/>
      <c r="AF123" s="525"/>
      <c r="AG123" s="5" t="s">
        <v>42</v>
      </c>
      <c r="AI123" s="210"/>
    </row>
    <row r="124" spans="1:35" ht="16.149999999999999" hidden="1" customHeight="1" outlineLevel="1">
      <c r="A124" s="77"/>
      <c r="B124" s="283" t="s">
        <v>590</v>
      </c>
      <c r="C124" s="283"/>
      <c r="D124" s="283"/>
      <c r="E124" s="283"/>
      <c r="F124" s="283"/>
      <c r="G124" s="283"/>
      <c r="H124" s="283"/>
      <c r="I124" s="283"/>
      <c r="J124" s="283"/>
      <c r="K124" s="283"/>
      <c r="L124" s="283"/>
      <c r="M124" s="283"/>
      <c r="N124" s="283"/>
      <c r="O124" s="283"/>
      <c r="P124" s="283"/>
      <c r="Q124" s="283"/>
      <c r="R124" s="283"/>
      <c r="S124" s="283"/>
      <c r="T124" s="283"/>
      <c r="U124" s="283"/>
      <c r="V124" s="283"/>
      <c r="W124" s="283"/>
      <c r="X124" s="283"/>
      <c r="Y124" s="283"/>
      <c r="Z124" s="283"/>
      <c r="AA124" s="283"/>
      <c r="AB124" s="470"/>
      <c r="AC124" s="470"/>
      <c r="AD124" s="470"/>
      <c r="AE124" s="470"/>
      <c r="AF124" s="470"/>
      <c r="AG124" s="304" t="s">
        <v>42</v>
      </c>
      <c r="AI124" s="210"/>
    </row>
    <row r="125" spans="1:35" ht="16.149999999999999" customHeight="1" collapsed="1">
      <c r="A125" s="23" t="s">
        <v>808</v>
      </c>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72">
        <f>AB123-AB121</f>
        <v>0</v>
      </c>
      <c r="AC125" s="472"/>
      <c r="AD125" s="472"/>
      <c r="AE125" s="472"/>
      <c r="AF125" s="472"/>
      <c r="AG125" s="5" t="s">
        <v>42</v>
      </c>
      <c r="AI125" s="213"/>
    </row>
    <row r="126" spans="1:35" ht="16.149999999999999" customHeight="1">
      <c r="A126" s="15"/>
      <c r="B126" s="41" t="s">
        <v>809</v>
      </c>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c r="AB126" s="398"/>
      <c r="AC126" s="398"/>
      <c r="AD126" s="398"/>
      <c r="AE126" s="398"/>
      <c r="AF126" s="398"/>
      <c r="AG126" s="25" t="s">
        <v>42</v>
      </c>
      <c r="AI126" s="232" t="str">
        <f>IF(AB126&gt;AB125,"←㊺と㊻の合計が㊹と一致するように記載してください","")</f>
        <v/>
      </c>
    </row>
    <row r="127" spans="1:35" ht="16.149999999999999" customHeight="1" thickBot="1">
      <c r="A127" s="42"/>
      <c r="B127" s="142" t="s">
        <v>810</v>
      </c>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c r="AB127" s="473">
        <f>AB125-AB126</f>
        <v>0</v>
      </c>
      <c r="AC127" s="473"/>
      <c r="AD127" s="473"/>
      <c r="AE127" s="473"/>
      <c r="AF127" s="473"/>
      <c r="AG127" s="25" t="s">
        <v>52</v>
      </c>
      <c r="AI127" s="232" t="str">
        <f>IF(AB125&lt;&gt;(AB126+AB127),"←㊺と㊻の合計が㊹と一致するように記載してください","")</f>
        <v/>
      </c>
    </row>
    <row r="128" spans="1:35" ht="16.350000000000001" customHeight="1" thickTop="1" thickBot="1">
      <c r="A128" s="79"/>
      <c r="B128" s="143" t="s">
        <v>811</v>
      </c>
      <c r="C128" s="144"/>
      <c r="D128" s="144"/>
      <c r="E128" s="144"/>
      <c r="F128" s="144"/>
      <c r="G128" s="144"/>
      <c r="H128" s="144"/>
      <c r="I128" s="144"/>
      <c r="J128" s="144"/>
      <c r="K128" s="144"/>
      <c r="L128" s="144"/>
      <c r="M128" s="144"/>
      <c r="N128" s="144"/>
      <c r="O128" s="144"/>
      <c r="P128" s="144"/>
      <c r="Q128" s="144"/>
      <c r="R128" s="144"/>
      <c r="S128" s="144"/>
      <c r="T128" s="144"/>
      <c r="U128" s="144"/>
      <c r="V128" s="144"/>
      <c r="W128" s="144"/>
      <c r="X128" s="144"/>
      <c r="Y128" s="144"/>
      <c r="Z128" s="144"/>
      <c r="AA128" s="144"/>
      <c r="AB128" s="466" t="e">
        <f>AB127/AB121*100</f>
        <v>#DIV/0!</v>
      </c>
      <c r="AC128" s="466"/>
      <c r="AD128" s="466"/>
      <c r="AE128" s="466"/>
      <c r="AF128" s="466"/>
      <c r="AG128" s="145" t="s">
        <v>53</v>
      </c>
      <c r="AI128" s="213"/>
    </row>
    <row r="129" spans="1:35" ht="16.350000000000001" customHeight="1">
      <c r="AI129" s="213"/>
    </row>
    <row r="130" spans="1:35" ht="16.350000000000001" customHeight="1">
      <c r="A130" s="60" t="s">
        <v>54</v>
      </c>
      <c r="B130" s="61"/>
      <c r="C130" s="61"/>
      <c r="D130" s="61"/>
      <c r="E130" s="61"/>
      <c r="F130" s="61"/>
      <c r="G130" s="61"/>
      <c r="H130" s="61"/>
      <c r="I130" s="61"/>
      <c r="J130" s="61"/>
      <c r="K130" s="61"/>
      <c r="L130" s="61"/>
      <c r="M130" s="61"/>
      <c r="N130" s="61"/>
      <c r="O130" s="61"/>
      <c r="P130" s="322" t="s">
        <v>727</v>
      </c>
      <c r="Q130" s="61"/>
      <c r="R130" s="61"/>
      <c r="S130" s="61"/>
      <c r="T130" s="61"/>
      <c r="U130" s="61"/>
      <c r="V130" s="61"/>
      <c r="W130" s="61"/>
      <c r="X130" s="61"/>
      <c r="Y130" s="61"/>
      <c r="Z130" s="61"/>
      <c r="AA130" s="61"/>
      <c r="AB130" s="61"/>
      <c r="AC130" s="61"/>
      <c r="AD130" s="61"/>
      <c r="AE130" s="61"/>
      <c r="AF130" s="61"/>
      <c r="AG130" s="61"/>
    </row>
    <row r="131" spans="1:35" ht="16.149999999999999" customHeight="1" thickBot="1">
      <c r="A131" s="60" t="s">
        <v>812</v>
      </c>
      <c r="B131" s="61"/>
      <c r="C131" s="61"/>
      <c r="D131" s="61"/>
      <c r="E131" s="61"/>
      <c r="F131" s="61"/>
      <c r="G131" s="61"/>
      <c r="H131" s="61"/>
      <c r="I131" s="61"/>
      <c r="J131" s="61"/>
      <c r="K131" s="61"/>
      <c r="L131" s="61"/>
      <c r="M131" s="61"/>
      <c r="N131" s="61"/>
      <c r="O131" s="61"/>
      <c r="P131" s="61"/>
      <c r="Q131" s="61"/>
      <c r="R131" s="61"/>
      <c r="S131" s="61"/>
      <c r="T131" s="61"/>
      <c r="U131" s="61"/>
      <c r="V131" s="61"/>
      <c r="W131" s="61"/>
      <c r="X131" s="61"/>
      <c r="Y131" s="61"/>
      <c r="Z131" s="61"/>
      <c r="AA131" s="437"/>
      <c r="AB131" s="437"/>
      <c r="AC131" s="437"/>
      <c r="AD131" s="437"/>
      <c r="AE131" s="437"/>
      <c r="AF131" s="437"/>
      <c r="AG131" s="437"/>
      <c r="AH131" s="196"/>
    </row>
    <row r="132" spans="1:35" ht="16.149999999999999" customHeight="1">
      <c r="A132" s="99" t="s">
        <v>813</v>
      </c>
      <c r="B132" s="62"/>
      <c r="C132" s="62"/>
      <c r="D132" s="62"/>
      <c r="E132" s="62"/>
      <c r="F132" s="62"/>
      <c r="G132" s="62"/>
      <c r="H132" s="62"/>
      <c r="I132" s="62"/>
      <c r="J132" s="62"/>
      <c r="K132" s="62"/>
      <c r="L132" s="62"/>
      <c r="M132" s="62"/>
      <c r="N132" s="62"/>
      <c r="O132" s="62"/>
      <c r="P132" s="62"/>
      <c r="Q132" s="62"/>
      <c r="R132" s="62"/>
      <c r="S132" s="62"/>
      <c r="T132" s="62"/>
      <c r="U132" s="62"/>
      <c r="V132" s="62"/>
      <c r="W132" s="62"/>
      <c r="X132" s="62"/>
      <c r="Y132" s="62"/>
      <c r="Z132" s="62"/>
      <c r="AA132" s="74"/>
      <c r="AB132" s="467">
        <f>'（別添１）_賃金改善計画書（訪問看護ステーション）'!AB79</f>
        <v>1</v>
      </c>
      <c r="AC132" s="467"/>
      <c r="AD132" s="467"/>
      <c r="AE132" s="467"/>
      <c r="AF132" s="467"/>
      <c r="AG132" s="76" t="s">
        <v>51</v>
      </c>
      <c r="AH132" s="193"/>
      <c r="AI132" s="213"/>
    </row>
    <row r="133" spans="1:35" ht="16.149999999999999" hidden="1" customHeight="1" outlineLevel="1">
      <c r="A133" s="323" t="s">
        <v>107</v>
      </c>
      <c r="B133" s="324"/>
      <c r="C133" s="324"/>
      <c r="D133" s="324"/>
      <c r="E133" s="324"/>
      <c r="F133" s="324"/>
      <c r="G133" s="324"/>
      <c r="H133" s="324"/>
      <c r="I133" s="324"/>
      <c r="J133" s="324"/>
      <c r="K133" s="324"/>
      <c r="L133" s="324"/>
      <c r="M133" s="324"/>
      <c r="N133" s="324"/>
      <c r="O133" s="324"/>
      <c r="P133" s="324"/>
      <c r="Q133" s="324"/>
      <c r="R133" s="324"/>
      <c r="S133" s="324"/>
      <c r="T133" s="324"/>
      <c r="U133" s="324"/>
      <c r="V133" s="324"/>
      <c r="W133" s="324"/>
      <c r="X133" s="324"/>
      <c r="Y133" s="324"/>
      <c r="Z133" s="324"/>
      <c r="AA133" s="325"/>
      <c r="AB133" s="468">
        <f>'（別添１）_賃金改善計画書（訪問看護ステーション）'!AB80</f>
        <v>208750</v>
      </c>
      <c r="AC133" s="468"/>
      <c r="AD133" s="468"/>
      <c r="AE133" s="468"/>
      <c r="AF133" s="468"/>
      <c r="AG133" s="326" t="s">
        <v>42</v>
      </c>
      <c r="AH133" s="193"/>
      <c r="AI133" s="213"/>
    </row>
    <row r="134" spans="1:35" ht="16.149999999999999" customHeight="1" collapsed="1">
      <c r="A134" s="272" t="s">
        <v>814</v>
      </c>
      <c r="B134" s="63"/>
      <c r="C134" s="63"/>
      <c r="D134" s="63"/>
      <c r="E134" s="63"/>
      <c r="F134" s="63"/>
      <c r="G134" s="63"/>
      <c r="H134" s="63"/>
      <c r="I134" s="63"/>
      <c r="J134" s="63"/>
      <c r="K134" s="63"/>
      <c r="L134" s="63"/>
      <c r="M134" s="63"/>
      <c r="N134" s="63"/>
      <c r="O134" s="63"/>
      <c r="P134" s="63"/>
      <c r="Q134" s="63"/>
      <c r="R134" s="63"/>
      <c r="S134" s="63"/>
      <c r="T134" s="63"/>
      <c r="U134" s="63"/>
      <c r="V134" s="63"/>
      <c r="W134" s="63"/>
      <c r="X134" s="63"/>
      <c r="Y134" s="63"/>
      <c r="Z134" s="63"/>
      <c r="AA134" s="75"/>
      <c r="AB134" s="469">
        <f>'（別添１）_賃金改善計画書（訪問看護ステーション）'!AB80</f>
        <v>208750</v>
      </c>
      <c r="AC134" s="469"/>
      <c r="AD134" s="469"/>
      <c r="AE134" s="469"/>
      <c r="AF134" s="469"/>
      <c r="AG134" s="64" t="s">
        <v>42</v>
      </c>
      <c r="AH134" s="195"/>
      <c r="AI134" s="204"/>
    </row>
    <row r="135" spans="1:35" ht="16.149999999999999" hidden="1" customHeight="1" outlineLevel="1">
      <c r="A135" s="523" t="s">
        <v>627</v>
      </c>
      <c r="B135" s="524"/>
      <c r="C135" s="524"/>
      <c r="D135" s="524"/>
      <c r="E135" s="524"/>
      <c r="F135" s="524"/>
      <c r="G135" s="524"/>
      <c r="H135" s="524"/>
      <c r="I135" s="524"/>
      <c r="J135" s="524"/>
      <c r="K135" s="524"/>
      <c r="L135" s="524"/>
      <c r="M135" s="524"/>
      <c r="N135" s="524"/>
      <c r="O135" s="524"/>
      <c r="P135" s="524"/>
      <c r="Q135" s="524"/>
      <c r="R135" s="524"/>
      <c r="S135" s="524"/>
      <c r="T135" s="524"/>
      <c r="U135" s="524"/>
      <c r="V135" s="524"/>
      <c r="W135" s="524"/>
      <c r="X135" s="524"/>
      <c r="Y135" s="524"/>
      <c r="Z135" s="524"/>
      <c r="AA135" s="524"/>
      <c r="AB135" s="486">
        <v>0</v>
      </c>
      <c r="AC135" s="486"/>
      <c r="AD135" s="486"/>
      <c r="AE135" s="486"/>
      <c r="AF135" s="486"/>
      <c r="AG135" s="327" t="s">
        <v>42</v>
      </c>
      <c r="AH135" s="195"/>
      <c r="AI135" s="215"/>
    </row>
    <row r="136" spans="1:35" ht="16.149999999999999" hidden="1" customHeight="1" outlineLevel="1">
      <c r="A136" s="323" t="s">
        <v>705</v>
      </c>
      <c r="B136" s="328"/>
      <c r="C136" s="328"/>
      <c r="D136" s="328"/>
      <c r="E136" s="328"/>
      <c r="F136" s="328"/>
      <c r="G136" s="328"/>
      <c r="H136" s="328"/>
      <c r="I136" s="328"/>
      <c r="J136" s="328"/>
      <c r="K136" s="328"/>
      <c r="L136" s="328"/>
      <c r="M136" s="328"/>
      <c r="N136" s="328"/>
      <c r="O136" s="328"/>
      <c r="P136" s="328"/>
      <c r="Q136" s="328"/>
      <c r="R136" s="328"/>
      <c r="S136" s="328"/>
      <c r="T136" s="328"/>
      <c r="U136" s="328"/>
      <c r="V136" s="328"/>
      <c r="W136" s="328"/>
      <c r="X136" s="328"/>
      <c r="Y136" s="328"/>
      <c r="Z136" s="328"/>
      <c r="AA136" s="328"/>
      <c r="AB136" s="474"/>
      <c r="AC136" s="474"/>
      <c r="AD136" s="474"/>
      <c r="AE136" s="474"/>
      <c r="AF136" s="474"/>
      <c r="AG136" s="329" t="s">
        <v>42</v>
      </c>
      <c r="AH136" s="195"/>
      <c r="AI136" s="210"/>
    </row>
    <row r="137" spans="1:35" ht="16.149999999999999" customHeight="1" collapsed="1">
      <c r="A137" s="92" t="s">
        <v>815</v>
      </c>
      <c r="B137" s="65"/>
      <c r="C137" s="65"/>
      <c r="D137" s="65"/>
      <c r="E137" s="65"/>
      <c r="F137" s="65"/>
      <c r="G137" s="65"/>
      <c r="H137" s="65"/>
      <c r="I137" s="65"/>
      <c r="J137" s="65"/>
      <c r="K137" s="65"/>
      <c r="L137" s="65"/>
      <c r="M137" s="65"/>
      <c r="N137" s="65"/>
      <c r="O137" s="65"/>
      <c r="P137" s="65"/>
      <c r="Q137" s="65"/>
      <c r="R137" s="65"/>
      <c r="S137" s="65"/>
      <c r="T137" s="65"/>
      <c r="U137" s="65"/>
      <c r="V137" s="65"/>
      <c r="W137" s="65"/>
      <c r="X137" s="65"/>
      <c r="Y137" s="65"/>
      <c r="Z137" s="65"/>
      <c r="AA137" s="65"/>
      <c r="AB137" s="398"/>
      <c r="AC137" s="398"/>
      <c r="AD137" s="398"/>
      <c r="AE137" s="398"/>
      <c r="AF137" s="398"/>
      <c r="AG137" s="66" t="s">
        <v>42</v>
      </c>
      <c r="AH137" s="195"/>
      <c r="AI137" s="210"/>
    </row>
    <row r="138" spans="1:35" ht="16.149999999999999" hidden="1" customHeight="1" outlineLevel="1">
      <c r="A138" s="523" t="s">
        <v>706</v>
      </c>
      <c r="B138" s="524"/>
      <c r="C138" s="524"/>
      <c r="D138" s="524"/>
      <c r="E138" s="524"/>
      <c r="F138" s="524"/>
      <c r="G138" s="524"/>
      <c r="H138" s="524"/>
      <c r="I138" s="524"/>
      <c r="J138" s="524"/>
      <c r="K138" s="524"/>
      <c r="L138" s="524"/>
      <c r="M138" s="524"/>
      <c r="N138" s="524"/>
      <c r="O138" s="524"/>
      <c r="P138" s="524"/>
      <c r="Q138" s="524"/>
      <c r="R138" s="524"/>
      <c r="S138" s="524"/>
      <c r="T138" s="524"/>
      <c r="U138" s="524"/>
      <c r="V138" s="524"/>
      <c r="W138" s="524"/>
      <c r="X138" s="524"/>
      <c r="Y138" s="524"/>
      <c r="Z138" s="524"/>
      <c r="AA138" s="524"/>
      <c r="AB138" s="470"/>
      <c r="AC138" s="470"/>
      <c r="AD138" s="470"/>
      <c r="AE138" s="470"/>
      <c r="AF138" s="470"/>
      <c r="AG138" s="329" t="s">
        <v>42</v>
      </c>
      <c r="AH138" s="195"/>
      <c r="AI138" s="210"/>
    </row>
    <row r="139" spans="1:35" ht="16.149999999999999" hidden="1" customHeight="1" outlineLevel="1">
      <c r="A139" s="330" t="s">
        <v>707</v>
      </c>
      <c r="B139" s="331"/>
      <c r="C139" s="331"/>
      <c r="D139" s="331"/>
      <c r="E139" s="331"/>
      <c r="F139" s="331"/>
      <c r="G139" s="331"/>
      <c r="H139" s="331"/>
      <c r="I139" s="331"/>
      <c r="J139" s="331"/>
      <c r="K139" s="331"/>
      <c r="L139" s="331"/>
      <c r="M139" s="331"/>
      <c r="N139" s="331"/>
      <c r="O139" s="331"/>
      <c r="P139" s="331"/>
      <c r="Q139" s="331"/>
      <c r="R139" s="331"/>
      <c r="S139" s="331"/>
      <c r="T139" s="331"/>
      <c r="U139" s="331"/>
      <c r="V139" s="331"/>
      <c r="W139" s="331"/>
      <c r="X139" s="331"/>
      <c r="Y139" s="331"/>
      <c r="Z139" s="331"/>
      <c r="AA139" s="331"/>
      <c r="AB139" s="475">
        <f>AB136-AB133</f>
        <v>-208750</v>
      </c>
      <c r="AC139" s="475"/>
      <c r="AD139" s="475"/>
      <c r="AE139" s="475"/>
      <c r="AF139" s="475"/>
      <c r="AG139" s="329" t="s">
        <v>42</v>
      </c>
      <c r="AH139" s="195"/>
      <c r="AI139" s="213"/>
    </row>
    <row r="140" spans="1:35" ht="16.149999999999999" customHeight="1" collapsed="1">
      <c r="A140" s="93" t="s">
        <v>816</v>
      </c>
      <c r="B140" s="65"/>
      <c r="C140" s="65"/>
      <c r="D140" s="65"/>
      <c r="E140" s="65"/>
      <c r="F140" s="65"/>
      <c r="G140" s="65"/>
      <c r="H140" s="65"/>
      <c r="I140" s="65"/>
      <c r="J140" s="65"/>
      <c r="K140" s="65"/>
      <c r="L140" s="65"/>
      <c r="M140" s="65"/>
      <c r="N140" s="65"/>
      <c r="O140" s="65"/>
      <c r="P140" s="65"/>
      <c r="Q140" s="65"/>
      <c r="R140" s="65"/>
      <c r="S140" s="65"/>
      <c r="T140" s="65"/>
      <c r="U140" s="65"/>
      <c r="V140" s="65"/>
      <c r="W140" s="65"/>
      <c r="X140" s="65"/>
      <c r="Y140" s="65"/>
      <c r="Z140" s="65"/>
      <c r="AA140" s="65"/>
      <c r="AB140" s="476">
        <f>AB137-AB134</f>
        <v>-208750</v>
      </c>
      <c r="AC140" s="476"/>
      <c r="AD140" s="476"/>
      <c r="AE140" s="476"/>
      <c r="AF140" s="476"/>
      <c r="AG140" s="66" t="s">
        <v>42</v>
      </c>
      <c r="AH140" s="195"/>
      <c r="AI140" s="213"/>
    </row>
    <row r="141" spans="1:35" ht="16.149999999999999" customHeight="1">
      <c r="A141" s="80"/>
      <c r="B141" s="81" t="s">
        <v>817</v>
      </c>
      <c r="C141" s="94"/>
      <c r="D141" s="94"/>
      <c r="E141" s="94"/>
      <c r="F141" s="94"/>
      <c r="G141" s="94"/>
      <c r="H141" s="94"/>
      <c r="I141" s="94"/>
      <c r="J141" s="94"/>
      <c r="K141" s="94"/>
      <c r="L141" s="94"/>
      <c r="M141" s="94"/>
      <c r="N141" s="94"/>
      <c r="O141" s="94"/>
      <c r="P141" s="94"/>
      <c r="Q141" s="94"/>
      <c r="R141" s="94"/>
      <c r="S141" s="94"/>
      <c r="T141" s="94"/>
      <c r="U141" s="94"/>
      <c r="V141" s="94"/>
      <c r="W141" s="94"/>
      <c r="X141" s="94"/>
      <c r="Y141" s="94"/>
      <c r="Z141" s="94"/>
      <c r="AA141" s="94"/>
      <c r="AB141" s="441"/>
      <c r="AC141" s="441"/>
      <c r="AD141" s="441"/>
      <c r="AE141" s="441"/>
      <c r="AF141" s="441"/>
      <c r="AG141" s="146" t="s">
        <v>42</v>
      </c>
      <c r="AH141" s="195"/>
      <c r="AI141" s="232" t="str">
        <f>IF(AB141&gt;AB140,"←(53)と(54)の合計が(52)-(50)と一致するように記載してください","")</f>
        <v>←(53)と(54)の合計が(52)-(50)と一致するように記載してください</v>
      </c>
    </row>
    <row r="142" spans="1:35" ht="16.149999999999999" customHeight="1" thickBot="1">
      <c r="A142" s="82"/>
      <c r="B142" s="95" t="s">
        <v>818</v>
      </c>
      <c r="C142" s="94"/>
      <c r="D142" s="94"/>
      <c r="E142" s="94"/>
      <c r="F142" s="94"/>
      <c r="G142" s="94"/>
      <c r="H142" s="94"/>
      <c r="I142" s="94"/>
      <c r="J142" s="94"/>
      <c r="K142" s="94"/>
      <c r="L142" s="94"/>
      <c r="M142" s="94"/>
      <c r="N142" s="94"/>
      <c r="O142" s="94"/>
      <c r="P142" s="94"/>
      <c r="Q142" s="94"/>
      <c r="R142" s="94"/>
      <c r="S142" s="94"/>
      <c r="T142" s="94"/>
      <c r="U142" s="94"/>
      <c r="V142" s="94"/>
      <c r="W142" s="94"/>
      <c r="X142" s="94"/>
      <c r="Y142" s="94"/>
      <c r="Z142" s="94"/>
      <c r="AA142" s="94"/>
      <c r="AB142" s="473">
        <f>AB140-AB141</f>
        <v>-208750</v>
      </c>
      <c r="AC142" s="473"/>
      <c r="AD142" s="473"/>
      <c r="AE142" s="473"/>
      <c r="AF142" s="473"/>
      <c r="AG142" s="146" t="s">
        <v>52</v>
      </c>
      <c r="AH142" s="195"/>
      <c r="AI142" s="232" t="str">
        <f>IF(AB140&lt;&gt;(AB141+AB142),"←(53)と(54)の合計が(52)-(50)と一致するように記載してください","")</f>
        <v/>
      </c>
    </row>
    <row r="143" spans="1:35" ht="16.350000000000001" customHeight="1" thickTop="1" thickBot="1">
      <c r="A143" s="83"/>
      <c r="B143" s="96" t="s">
        <v>819</v>
      </c>
      <c r="C143" s="97"/>
      <c r="D143" s="97"/>
      <c r="E143" s="97"/>
      <c r="F143" s="97"/>
      <c r="G143" s="97"/>
      <c r="H143" s="97"/>
      <c r="I143" s="97"/>
      <c r="J143" s="97"/>
      <c r="K143" s="97"/>
      <c r="L143" s="97"/>
      <c r="M143" s="97"/>
      <c r="N143" s="97"/>
      <c r="O143" s="97"/>
      <c r="P143" s="97"/>
      <c r="Q143" s="97"/>
      <c r="R143" s="97"/>
      <c r="S143" s="97"/>
      <c r="T143" s="97"/>
      <c r="U143" s="97"/>
      <c r="V143" s="97"/>
      <c r="W143" s="97"/>
      <c r="X143" s="97"/>
      <c r="Y143" s="97"/>
      <c r="Z143" s="97"/>
      <c r="AA143" s="97"/>
      <c r="AB143" s="465">
        <f>AB142/AB134*100</f>
        <v>-100</v>
      </c>
      <c r="AC143" s="465"/>
      <c r="AD143" s="465"/>
      <c r="AE143" s="465"/>
      <c r="AF143" s="465"/>
      <c r="AG143" s="147" t="s">
        <v>53</v>
      </c>
      <c r="AH143" s="195"/>
      <c r="AI143" s="213"/>
    </row>
    <row r="144" spans="1:35" ht="4.1500000000000004" customHeight="1">
      <c r="A144" s="49"/>
      <c r="B144" s="49"/>
      <c r="C144" s="49"/>
      <c r="D144" s="49"/>
      <c r="E144" s="49"/>
      <c r="F144" s="49"/>
      <c r="G144" s="49"/>
      <c r="H144" s="49"/>
      <c r="I144" s="49"/>
      <c r="J144" s="49"/>
      <c r="K144" s="49"/>
      <c r="L144" s="49"/>
      <c r="M144" s="49"/>
      <c r="N144" s="49"/>
      <c r="O144" s="49"/>
      <c r="P144" s="49"/>
      <c r="Q144" s="49"/>
      <c r="R144" s="49"/>
      <c r="S144" s="49"/>
      <c r="T144" s="49"/>
      <c r="U144" s="49"/>
      <c r="V144" s="49"/>
      <c r="W144" s="49"/>
      <c r="X144" s="49"/>
      <c r="Y144" s="49"/>
      <c r="Z144" s="49"/>
      <c r="AA144" s="49"/>
      <c r="AB144" s="49"/>
      <c r="AC144" s="49"/>
      <c r="AD144" s="49"/>
      <c r="AE144" s="49"/>
      <c r="AF144" s="49"/>
      <c r="AG144" s="49"/>
      <c r="AI144" s="213"/>
    </row>
    <row r="145" spans="1:35" ht="14.45" customHeight="1">
      <c r="A145" s="49" t="s">
        <v>213</v>
      </c>
      <c r="B145" s="49"/>
      <c r="C145" s="49"/>
      <c r="D145" s="49"/>
      <c r="E145" s="49"/>
      <c r="F145" s="49"/>
      <c r="G145" s="49"/>
      <c r="H145" s="49"/>
      <c r="I145" s="49"/>
      <c r="J145" s="49"/>
      <c r="K145" s="49"/>
      <c r="L145" s="49"/>
      <c r="M145" s="49"/>
      <c r="N145" s="49"/>
      <c r="O145" s="49"/>
      <c r="P145" s="49"/>
      <c r="Q145" s="49"/>
      <c r="R145" s="49"/>
      <c r="S145" s="49"/>
      <c r="T145" s="49"/>
      <c r="U145" s="49"/>
      <c r="V145" s="49"/>
      <c r="W145" s="49"/>
      <c r="X145" s="49"/>
      <c r="Y145" s="49"/>
      <c r="Z145" s="49"/>
      <c r="AA145" s="49"/>
      <c r="AB145" s="49"/>
      <c r="AC145" s="49"/>
      <c r="AD145" s="49"/>
      <c r="AE145" s="49"/>
      <c r="AF145" s="49"/>
      <c r="AG145" s="49"/>
      <c r="AI145" s="213"/>
    </row>
    <row r="146" spans="1:35">
      <c r="A146" s="49" t="s">
        <v>72</v>
      </c>
      <c r="B146" s="49"/>
      <c r="C146" s="49"/>
      <c r="D146" s="49"/>
      <c r="E146" s="49"/>
      <c r="F146" s="49"/>
      <c r="G146" s="49"/>
      <c r="H146" s="49"/>
      <c r="I146" s="49"/>
      <c r="J146" s="49"/>
      <c r="K146" s="49"/>
      <c r="L146" s="49"/>
      <c r="M146" s="49"/>
      <c r="N146" s="49"/>
      <c r="O146" s="49"/>
      <c r="P146" s="49"/>
      <c r="Q146" s="49"/>
      <c r="R146" s="49"/>
      <c r="S146" s="49"/>
      <c r="T146" s="49"/>
      <c r="U146" s="49"/>
      <c r="V146" s="49"/>
      <c r="W146" s="49"/>
      <c r="X146" s="49"/>
      <c r="Y146" s="49"/>
      <c r="Z146" s="49"/>
      <c r="AA146" s="49"/>
      <c r="AB146" s="49"/>
      <c r="AC146" s="49"/>
      <c r="AD146" s="49"/>
      <c r="AE146" s="49"/>
      <c r="AF146" s="49"/>
      <c r="AG146" s="49"/>
    </row>
    <row r="147" spans="1:35">
      <c r="A147" s="49"/>
      <c r="B147" s="49"/>
      <c r="C147" s="49"/>
      <c r="D147" s="49"/>
      <c r="E147" s="49"/>
      <c r="F147" s="49"/>
      <c r="G147" s="49"/>
      <c r="H147" s="49"/>
      <c r="I147" s="49"/>
      <c r="J147" s="49"/>
      <c r="K147" s="49"/>
      <c r="L147" s="49"/>
      <c r="M147" s="49"/>
      <c r="N147" s="49"/>
      <c r="O147" s="49"/>
      <c r="P147" s="49"/>
      <c r="Q147" s="49"/>
      <c r="R147" s="49"/>
      <c r="S147" s="49"/>
      <c r="T147" s="49"/>
      <c r="U147" s="49"/>
      <c r="V147" s="49"/>
      <c r="W147" s="49"/>
      <c r="X147" s="49"/>
      <c r="Y147" s="49"/>
      <c r="Z147" s="49"/>
      <c r="AA147" s="49"/>
      <c r="AB147" s="49"/>
      <c r="AC147" s="49"/>
      <c r="AD147" s="49"/>
      <c r="AE147" s="49"/>
      <c r="AF147" s="49"/>
      <c r="AG147" s="49"/>
    </row>
    <row r="148" spans="1:35">
      <c r="A148" s="49"/>
      <c r="B148" s="49"/>
      <c r="C148" s="49"/>
      <c r="D148" s="49" t="s">
        <v>35</v>
      </c>
      <c r="E148" s="49"/>
      <c r="F148" s="400"/>
      <c r="G148" s="400"/>
      <c r="H148" s="49" t="s">
        <v>36</v>
      </c>
      <c r="I148" s="400"/>
      <c r="J148" s="400"/>
      <c r="K148" s="49" t="s">
        <v>37</v>
      </c>
      <c r="L148" s="400"/>
      <c r="M148" s="400"/>
      <c r="N148" s="49" t="s">
        <v>59</v>
      </c>
      <c r="O148" s="49"/>
      <c r="P148" s="49"/>
      <c r="Q148" s="49" t="s">
        <v>73</v>
      </c>
      <c r="R148" s="49"/>
      <c r="S148" s="49"/>
      <c r="T148" s="49"/>
      <c r="U148" s="438"/>
      <c r="V148" s="438"/>
      <c r="W148" s="438"/>
      <c r="X148" s="438"/>
      <c r="Y148" s="438"/>
      <c r="Z148" s="438"/>
      <c r="AA148" s="438"/>
      <c r="AB148" s="438"/>
      <c r="AC148" s="438"/>
      <c r="AD148" s="438"/>
      <c r="AE148" s="438"/>
      <c r="AF148" s="438"/>
      <c r="AG148" s="49"/>
    </row>
    <row r="149" spans="1:35" ht="10.9" customHeight="1">
      <c r="A149" s="49"/>
      <c r="B149" s="49"/>
      <c r="C149" s="49"/>
      <c r="D149" s="49"/>
      <c r="E149" s="49"/>
      <c r="F149" s="19"/>
      <c r="G149" s="19"/>
      <c r="H149" s="49"/>
      <c r="I149" s="19"/>
      <c r="J149" s="19"/>
      <c r="K149" s="49"/>
      <c r="L149" s="19"/>
      <c r="M149" s="19"/>
      <c r="N149" s="49"/>
      <c r="O149" s="49"/>
      <c r="P149" s="49"/>
      <c r="Q149" s="49"/>
      <c r="R149" s="49"/>
      <c r="S149" s="49"/>
      <c r="T149" s="49"/>
      <c r="U149" s="19"/>
      <c r="V149" s="19"/>
      <c r="W149" s="19"/>
      <c r="X149" s="19"/>
      <c r="Y149" s="19"/>
      <c r="Z149" s="19"/>
      <c r="AA149" s="19"/>
      <c r="AB149" s="19"/>
      <c r="AC149" s="19"/>
      <c r="AD149" s="19"/>
      <c r="AE149" s="19"/>
      <c r="AF149" s="19"/>
      <c r="AG149" s="49"/>
    </row>
    <row r="150" spans="1:35" ht="10.9" customHeight="1">
      <c r="A150" s="49"/>
      <c r="B150" s="49"/>
      <c r="C150" s="49"/>
      <c r="D150" s="49"/>
      <c r="E150" s="49"/>
      <c r="F150" s="19"/>
      <c r="G150" s="19"/>
      <c r="H150" s="49"/>
      <c r="I150" s="19"/>
      <c r="J150" s="19"/>
      <c r="K150" s="49"/>
      <c r="L150" s="19"/>
      <c r="M150" s="19"/>
      <c r="N150" s="49"/>
      <c r="O150" s="49"/>
      <c r="P150" s="49"/>
      <c r="Q150" s="49"/>
      <c r="R150" s="49"/>
      <c r="S150" s="49"/>
      <c r="T150" s="49"/>
      <c r="U150" s="19"/>
      <c r="V150" s="19"/>
      <c r="W150" s="19"/>
      <c r="X150" s="19"/>
      <c r="Y150" s="19"/>
      <c r="Z150" s="19"/>
      <c r="AA150" s="19"/>
      <c r="AB150" s="19"/>
      <c r="AC150" s="19"/>
      <c r="AD150" s="19"/>
      <c r="AE150" s="19"/>
      <c r="AF150" s="19"/>
      <c r="AG150" s="49"/>
    </row>
    <row r="151" spans="1:35" ht="16.899999999999999" customHeight="1">
      <c r="A151" s="49" t="s">
        <v>61</v>
      </c>
      <c r="B151" s="49"/>
      <c r="C151" s="49"/>
      <c r="D151" s="49"/>
      <c r="E151" s="49"/>
      <c r="F151" s="49"/>
      <c r="G151" s="49"/>
      <c r="H151" s="49"/>
      <c r="I151" s="49"/>
      <c r="J151" s="49"/>
      <c r="K151" s="49"/>
      <c r="L151" s="49"/>
      <c r="M151" s="49"/>
      <c r="N151" s="49"/>
      <c r="O151" s="49"/>
      <c r="P151" s="49"/>
      <c r="Q151" s="49"/>
      <c r="R151" s="49"/>
      <c r="S151" s="49"/>
      <c r="T151" s="49"/>
      <c r="U151" s="49"/>
      <c r="V151" s="49"/>
      <c r="W151" s="49"/>
      <c r="X151" s="49"/>
      <c r="Y151" s="49"/>
      <c r="Z151" s="49"/>
      <c r="AA151" s="49"/>
      <c r="AB151" s="49"/>
      <c r="AC151" s="49"/>
      <c r="AD151" s="49"/>
      <c r="AE151" s="49"/>
      <c r="AF151" s="49"/>
      <c r="AG151" s="49"/>
    </row>
    <row r="152" spans="1:35" ht="15" customHeight="1">
      <c r="A152" s="415" t="s">
        <v>771</v>
      </c>
      <c r="B152" s="415"/>
      <c r="C152" s="415"/>
      <c r="D152" s="415"/>
      <c r="E152" s="415"/>
      <c r="F152" s="415"/>
      <c r="G152" s="415"/>
      <c r="H152" s="415"/>
      <c r="I152" s="415"/>
      <c r="J152" s="415"/>
      <c r="K152" s="415"/>
      <c r="L152" s="415"/>
      <c r="M152" s="415"/>
      <c r="N152" s="415"/>
      <c r="O152" s="415"/>
      <c r="P152" s="415"/>
      <c r="Q152" s="415"/>
      <c r="R152" s="415"/>
      <c r="S152" s="415"/>
      <c r="T152" s="415"/>
      <c r="U152" s="415"/>
      <c r="V152" s="415"/>
      <c r="W152" s="415"/>
      <c r="X152" s="415"/>
      <c r="Y152" s="415"/>
      <c r="Z152" s="415"/>
      <c r="AA152" s="415"/>
      <c r="AB152" s="415"/>
      <c r="AC152" s="415"/>
      <c r="AD152" s="415"/>
      <c r="AE152" s="415"/>
      <c r="AF152" s="415"/>
      <c r="AG152" s="415"/>
      <c r="AH152" s="197"/>
    </row>
    <row r="153" spans="1:35" ht="15" customHeight="1">
      <c r="A153" s="415"/>
      <c r="B153" s="415"/>
      <c r="C153" s="415"/>
      <c r="D153" s="415"/>
      <c r="E153" s="415"/>
      <c r="F153" s="415"/>
      <c r="G153" s="415"/>
      <c r="H153" s="415"/>
      <c r="I153" s="415"/>
      <c r="J153" s="415"/>
      <c r="K153" s="415"/>
      <c r="L153" s="415"/>
      <c r="M153" s="415"/>
      <c r="N153" s="415"/>
      <c r="O153" s="415"/>
      <c r="P153" s="415"/>
      <c r="Q153" s="415"/>
      <c r="R153" s="415"/>
      <c r="S153" s="415"/>
      <c r="T153" s="415"/>
      <c r="U153" s="415"/>
      <c r="V153" s="415"/>
      <c r="W153" s="415"/>
      <c r="X153" s="415"/>
      <c r="Y153" s="415"/>
      <c r="Z153" s="415"/>
      <c r="AA153" s="415"/>
      <c r="AB153" s="415"/>
      <c r="AC153" s="415"/>
      <c r="AD153" s="415"/>
      <c r="AE153" s="415"/>
      <c r="AF153" s="415"/>
      <c r="AG153" s="415"/>
      <c r="AH153" s="197"/>
    </row>
    <row r="154" spans="1:35" ht="15" customHeight="1">
      <c r="A154" s="415"/>
      <c r="B154" s="415"/>
      <c r="C154" s="415"/>
      <c r="D154" s="415"/>
      <c r="E154" s="415"/>
      <c r="F154" s="415"/>
      <c r="G154" s="415"/>
      <c r="H154" s="415"/>
      <c r="I154" s="415"/>
      <c r="J154" s="415"/>
      <c r="K154" s="415"/>
      <c r="L154" s="415"/>
      <c r="M154" s="415"/>
      <c r="N154" s="415"/>
      <c r="O154" s="415"/>
      <c r="P154" s="415"/>
      <c r="Q154" s="415"/>
      <c r="R154" s="415"/>
      <c r="S154" s="415"/>
      <c r="T154" s="415"/>
      <c r="U154" s="415"/>
      <c r="V154" s="415"/>
      <c r="W154" s="415"/>
      <c r="X154" s="415"/>
      <c r="Y154" s="415"/>
      <c r="Z154" s="415"/>
      <c r="AA154" s="415"/>
      <c r="AB154" s="415"/>
      <c r="AC154" s="415"/>
      <c r="AD154" s="415"/>
      <c r="AE154" s="415"/>
      <c r="AF154" s="415"/>
      <c r="AG154" s="415"/>
      <c r="AH154" s="197"/>
    </row>
    <row r="155" spans="1:35" ht="15" customHeight="1">
      <c r="A155" s="415"/>
      <c r="B155" s="415"/>
      <c r="C155" s="415"/>
      <c r="D155" s="415"/>
      <c r="E155" s="415"/>
      <c r="F155" s="415"/>
      <c r="G155" s="415"/>
      <c r="H155" s="415"/>
      <c r="I155" s="415"/>
      <c r="J155" s="415"/>
      <c r="K155" s="415"/>
      <c r="L155" s="415"/>
      <c r="M155" s="415"/>
      <c r="N155" s="415"/>
      <c r="O155" s="415"/>
      <c r="P155" s="415"/>
      <c r="Q155" s="415"/>
      <c r="R155" s="415"/>
      <c r="S155" s="415"/>
      <c r="T155" s="415"/>
      <c r="U155" s="415"/>
      <c r="V155" s="415"/>
      <c r="W155" s="415"/>
      <c r="X155" s="415"/>
      <c r="Y155" s="415"/>
      <c r="Z155" s="415"/>
      <c r="AA155" s="415"/>
      <c r="AB155" s="415"/>
      <c r="AC155" s="415"/>
      <c r="AD155" s="415"/>
      <c r="AE155" s="415"/>
      <c r="AF155" s="415"/>
      <c r="AG155" s="415"/>
      <c r="AH155" s="197"/>
    </row>
    <row r="156" spans="1:35" ht="15" customHeight="1">
      <c r="A156" s="415"/>
      <c r="B156" s="415"/>
      <c r="C156" s="415"/>
      <c r="D156" s="415"/>
      <c r="E156" s="415"/>
      <c r="F156" s="415"/>
      <c r="G156" s="415"/>
      <c r="H156" s="415"/>
      <c r="I156" s="415"/>
      <c r="J156" s="415"/>
      <c r="K156" s="415"/>
      <c r="L156" s="415"/>
      <c r="M156" s="415"/>
      <c r="N156" s="415"/>
      <c r="O156" s="415"/>
      <c r="P156" s="415"/>
      <c r="Q156" s="415"/>
      <c r="R156" s="415"/>
      <c r="S156" s="415"/>
      <c r="T156" s="415"/>
      <c r="U156" s="415"/>
      <c r="V156" s="415"/>
      <c r="W156" s="415"/>
      <c r="X156" s="415"/>
      <c r="Y156" s="415"/>
      <c r="Z156" s="415"/>
      <c r="AA156" s="415"/>
      <c r="AB156" s="415"/>
      <c r="AC156" s="415"/>
      <c r="AD156" s="415"/>
      <c r="AE156" s="415"/>
      <c r="AF156" s="415"/>
      <c r="AG156" s="415"/>
      <c r="AH156" s="197"/>
    </row>
    <row r="157" spans="1:35" ht="15" customHeight="1">
      <c r="A157" s="415"/>
      <c r="B157" s="415"/>
      <c r="C157" s="415"/>
      <c r="D157" s="415"/>
      <c r="E157" s="415"/>
      <c r="F157" s="415"/>
      <c r="G157" s="415"/>
      <c r="H157" s="415"/>
      <c r="I157" s="415"/>
      <c r="J157" s="415"/>
      <c r="K157" s="415"/>
      <c r="L157" s="415"/>
      <c r="M157" s="415"/>
      <c r="N157" s="415"/>
      <c r="O157" s="415"/>
      <c r="P157" s="415"/>
      <c r="Q157" s="415"/>
      <c r="R157" s="415"/>
      <c r="S157" s="415"/>
      <c r="T157" s="415"/>
      <c r="U157" s="415"/>
      <c r="V157" s="415"/>
      <c r="W157" s="415"/>
      <c r="X157" s="415"/>
      <c r="Y157" s="415"/>
      <c r="Z157" s="415"/>
      <c r="AA157" s="415"/>
      <c r="AB157" s="415"/>
      <c r="AC157" s="415"/>
      <c r="AD157" s="415"/>
      <c r="AE157" s="415"/>
      <c r="AF157" s="415"/>
      <c r="AG157" s="415"/>
      <c r="AH157" s="197"/>
    </row>
    <row r="158" spans="1:35" ht="15" customHeight="1">
      <c r="A158" s="415"/>
      <c r="B158" s="415"/>
      <c r="C158" s="415"/>
      <c r="D158" s="415"/>
      <c r="E158" s="415"/>
      <c r="F158" s="415"/>
      <c r="G158" s="415"/>
      <c r="H158" s="415"/>
      <c r="I158" s="415"/>
      <c r="J158" s="415"/>
      <c r="K158" s="415"/>
      <c r="L158" s="415"/>
      <c r="M158" s="415"/>
      <c r="N158" s="415"/>
      <c r="O158" s="415"/>
      <c r="P158" s="415"/>
      <c r="Q158" s="415"/>
      <c r="R158" s="415"/>
      <c r="S158" s="415"/>
      <c r="T158" s="415"/>
      <c r="U158" s="415"/>
      <c r="V158" s="415"/>
      <c r="W158" s="415"/>
      <c r="X158" s="415"/>
      <c r="Y158" s="415"/>
      <c r="Z158" s="415"/>
      <c r="AA158" s="415"/>
      <c r="AB158" s="415"/>
      <c r="AC158" s="415"/>
      <c r="AD158" s="415"/>
      <c r="AE158" s="415"/>
      <c r="AF158" s="415"/>
      <c r="AG158" s="415"/>
      <c r="AH158" s="197"/>
    </row>
    <row r="159" spans="1:35" ht="15" customHeight="1">
      <c r="A159" s="415"/>
      <c r="B159" s="415"/>
      <c r="C159" s="415"/>
      <c r="D159" s="415"/>
      <c r="E159" s="415"/>
      <c r="F159" s="415"/>
      <c r="G159" s="415"/>
      <c r="H159" s="415"/>
      <c r="I159" s="415"/>
      <c r="J159" s="415"/>
      <c r="K159" s="415"/>
      <c r="L159" s="415"/>
      <c r="M159" s="415"/>
      <c r="N159" s="415"/>
      <c r="O159" s="415"/>
      <c r="P159" s="415"/>
      <c r="Q159" s="415"/>
      <c r="R159" s="415"/>
      <c r="S159" s="415"/>
      <c r="T159" s="415"/>
      <c r="U159" s="415"/>
      <c r="V159" s="415"/>
      <c r="W159" s="415"/>
      <c r="X159" s="415"/>
      <c r="Y159" s="415"/>
      <c r="Z159" s="415"/>
      <c r="AA159" s="415"/>
      <c r="AB159" s="415"/>
      <c r="AC159" s="415"/>
      <c r="AD159" s="415"/>
      <c r="AE159" s="415"/>
      <c r="AF159" s="415"/>
      <c r="AG159" s="415"/>
      <c r="AH159" s="198"/>
    </row>
    <row r="160" spans="1:35" ht="15" customHeight="1">
      <c r="A160" s="415"/>
      <c r="B160" s="415"/>
      <c r="C160" s="415"/>
      <c r="D160" s="415"/>
      <c r="E160" s="415"/>
      <c r="F160" s="415"/>
      <c r="G160" s="415"/>
      <c r="H160" s="415"/>
      <c r="I160" s="415"/>
      <c r="J160" s="415"/>
      <c r="K160" s="415"/>
      <c r="L160" s="415"/>
      <c r="M160" s="415"/>
      <c r="N160" s="415"/>
      <c r="O160" s="415"/>
      <c r="P160" s="415"/>
      <c r="Q160" s="415"/>
      <c r="R160" s="415"/>
      <c r="S160" s="415"/>
      <c r="T160" s="415"/>
      <c r="U160" s="415"/>
      <c r="V160" s="415"/>
      <c r="W160" s="415"/>
      <c r="X160" s="415"/>
      <c r="Y160" s="415"/>
      <c r="Z160" s="415"/>
      <c r="AA160" s="415"/>
      <c r="AB160" s="415"/>
      <c r="AC160" s="415"/>
      <c r="AD160" s="415"/>
      <c r="AE160" s="415"/>
      <c r="AF160" s="415"/>
      <c r="AG160" s="415"/>
      <c r="AH160" s="198"/>
    </row>
    <row r="161" spans="1:34" ht="15" customHeight="1">
      <c r="A161" s="415"/>
      <c r="B161" s="415"/>
      <c r="C161" s="415"/>
      <c r="D161" s="415"/>
      <c r="E161" s="415"/>
      <c r="F161" s="415"/>
      <c r="G161" s="415"/>
      <c r="H161" s="415"/>
      <c r="I161" s="415"/>
      <c r="J161" s="415"/>
      <c r="K161" s="415"/>
      <c r="L161" s="415"/>
      <c r="M161" s="415"/>
      <c r="N161" s="415"/>
      <c r="O161" s="415"/>
      <c r="P161" s="415"/>
      <c r="Q161" s="415"/>
      <c r="R161" s="415"/>
      <c r="S161" s="415"/>
      <c r="T161" s="415"/>
      <c r="U161" s="415"/>
      <c r="V161" s="415"/>
      <c r="W161" s="415"/>
      <c r="X161" s="415"/>
      <c r="Y161" s="415"/>
      <c r="Z161" s="415"/>
      <c r="AA161" s="415"/>
      <c r="AB161" s="415"/>
      <c r="AC161" s="415"/>
      <c r="AD161" s="415"/>
      <c r="AE161" s="415"/>
      <c r="AF161" s="415"/>
      <c r="AG161" s="415"/>
      <c r="AH161" s="198"/>
    </row>
    <row r="162" spans="1:34" ht="15" customHeight="1">
      <c r="A162" s="415"/>
      <c r="B162" s="415"/>
      <c r="C162" s="415"/>
      <c r="D162" s="415"/>
      <c r="E162" s="415"/>
      <c r="F162" s="415"/>
      <c r="G162" s="415"/>
      <c r="H162" s="415"/>
      <c r="I162" s="415"/>
      <c r="J162" s="415"/>
      <c r="K162" s="415"/>
      <c r="L162" s="415"/>
      <c r="M162" s="415"/>
      <c r="N162" s="415"/>
      <c r="O162" s="415"/>
      <c r="P162" s="415"/>
      <c r="Q162" s="415"/>
      <c r="R162" s="415"/>
      <c r="S162" s="415"/>
      <c r="T162" s="415"/>
      <c r="U162" s="415"/>
      <c r="V162" s="415"/>
      <c r="W162" s="415"/>
      <c r="X162" s="415"/>
      <c r="Y162" s="415"/>
      <c r="Z162" s="415"/>
      <c r="AA162" s="415"/>
      <c r="AB162" s="415"/>
      <c r="AC162" s="415"/>
      <c r="AD162" s="415"/>
      <c r="AE162" s="415"/>
      <c r="AF162" s="415"/>
      <c r="AG162" s="415"/>
      <c r="AH162" s="198"/>
    </row>
    <row r="163" spans="1:34" ht="15" customHeight="1">
      <c r="A163" s="415"/>
      <c r="B163" s="415"/>
      <c r="C163" s="415"/>
      <c r="D163" s="415"/>
      <c r="E163" s="415"/>
      <c r="F163" s="415"/>
      <c r="G163" s="415"/>
      <c r="H163" s="415"/>
      <c r="I163" s="415"/>
      <c r="J163" s="415"/>
      <c r="K163" s="415"/>
      <c r="L163" s="415"/>
      <c r="M163" s="415"/>
      <c r="N163" s="415"/>
      <c r="O163" s="415"/>
      <c r="P163" s="415"/>
      <c r="Q163" s="415"/>
      <c r="R163" s="415"/>
      <c r="S163" s="415"/>
      <c r="T163" s="415"/>
      <c r="U163" s="415"/>
      <c r="V163" s="415"/>
      <c r="W163" s="415"/>
      <c r="X163" s="415"/>
      <c r="Y163" s="415"/>
      <c r="Z163" s="415"/>
      <c r="AA163" s="415"/>
      <c r="AB163" s="415"/>
      <c r="AC163" s="415"/>
      <c r="AD163" s="415"/>
      <c r="AE163" s="415"/>
      <c r="AF163" s="415"/>
      <c r="AG163" s="415"/>
    </row>
    <row r="164" spans="1:34" ht="15" customHeight="1">
      <c r="A164" s="415"/>
      <c r="B164" s="415"/>
      <c r="C164" s="415"/>
      <c r="D164" s="415"/>
      <c r="E164" s="415"/>
      <c r="F164" s="415"/>
      <c r="G164" s="415"/>
      <c r="H164" s="415"/>
      <c r="I164" s="415"/>
      <c r="J164" s="415"/>
      <c r="K164" s="415"/>
      <c r="L164" s="415"/>
      <c r="M164" s="415"/>
      <c r="N164" s="415"/>
      <c r="O164" s="415"/>
      <c r="P164" s="415"/>
      <c r="Q164" s="415"/>
      <c r="R164" s="415"/>
      <c r="S164" s="415"/>
      <c r="T164" s="415"/>
      <c r="U164" s="415"/>
      <c r="V164" s="415"/>
      <c r="W164" s="415"/>
      <c r="X164" s="415"/>
      <c r="Y164" s="415"/>
      <c r="Z164" s="415"/>
      <c r="AA164" s="415"/>
      <c r="AB164" s="415"/>
      <c r="AC164" s="415"/>
      <c r="AD164" s="415"/>
      <c r="AE164" s="415"/>
      <c r="AF164" s="415"/>
      <c r="AG164" s="415"/>
      <c r="AH164" s="197"/>
    </row>
    <row r="165" spans="1:34" ht="15" customHeight="1">
      <c r="A165" s="415"/>
      <c r="B165" s="415"/>
      <c r="C165" s="415"/>
      <c r="D165" s="415"/>
      <c r="E165" s="415"/>
      <c r="F165" s="415"/>
      <c r="G165" s="415"/>
      <c r="H165" s="415"/>
      <c r="I165" s="415"/>
      <c r="J165" s="415"/>
      <c r="K165" s="415"/>
      <c r="L165" s="415"/>
      <c r="M165" s="415"/>
      <c r="N165" s="415"/>
      <c r="O165" s="415"/>
      <c r="P165" s="415"/>
      <c r="Q165" s="415"/>
      <c r="R165" s="415"/>
      <c r="S165" s="415"/>
      <c r="T165" s="415"/>
      <c r="U165" s="415"/>
      <c r="V165" s="415"/>
      <c r="W165" s="415"/>
      <c r="X165" s="415"/>
      <c r="Y165" s="415"/>
      <c r="Z165" s="415"/>
      <c r="AA165" s="415"/>
      <c r="AB165" s="415"/>
      <c r="AC165" s="415"/>
      <c r="AD165" s="415"/>
      <c r="AE165" s="415"/>
      <c r="AF165" s="415"/>
      <c r="AG165" s="415"/>
      <c r="AH165" s="197"/>
    </row>
    <row r="166" spans="1:34" ht="15" customHeight="1">
      <c r="A166" s="415"/>
      <c r="B166" s="415"/>
      <c r="C166" s="415"/>
      <c r="D166" s="415"/>
      <c r="E166" s="415"/>
      <c r="F166" s="415"/>
      <c r="G166" s="415"/>
      <c r="H166" s="415"/>
      <c r="I166" s="415"/>
      <c r="J166" s="415"/>
      <c r="K166" s="415"/>
      <c r="L166" s="415"/>
      <c r="M166" s="415"/>
      <c r="N166" s="415"/>
      <c r="O166" s="415"/>
      <c r="P166" s="415"/>
      <c r="Q166" s="415"/>
      <c r="R166" s="415"/>
      <c r="S166" s="415"/>
      <c r="T166" s="415"/>
      <c r="U166" s="415"/>
      <c r="V166" s="415"/>
      <c r="W166" s="415"/>
      <c r="X166" s="415"/>
      <c r="Y166" s="415"/>
      <c r="Z166" s="415"/>
      <c r="AA166" s="415"/>
      <c r="AB166" s="415"/>
      <c r="AC166" s="415"/>
      <c r="AD166" s="415"/>
      <c r="AE166" s="415"/>
      <c r="AF166" s="415"/>
      <c r="AG166" s="415"/>
      <c r="AH166" s="197"/>
    </row>
    <row r="167" spans="1:34" ht="15" customHeight="1">
      <c r="A167" s="415"/>
      <c r="B167" s="415"/>
      <c r="C167" s="415"/>
      <c r="D167" s="415"/>
      <c r="E167" s="415"/>
      <c r="F167" s="415"/>
      <c r="G167" s="415"/>
      <c r="H167" s="415"/>
      <c r="I167" s="415"/>
      <c r="J167" s="415"/>
      <c r="K167" s="415"/>
      <c r="L167" s="415"/>
      <c r="M167" s="415"/>
      <c r="N167" s="415"/>
      <c r="O167" s="415"/>
      <c r="P167" s="415"/>
      <c r="Q167" s="415"/>
      <c r="R167" s="415"/>
      <c r="S167" s="415"/>
      <c r="T167" s="415"/>
      <c r="U167" s="415"/>
      <c r="V167" s="415"/>
      <c r="W167" s="415"/>
      <c r="X167" s="415"/>
      <c r="Y167" s="415"/>
      <c r="Z167" s="415"/>
      <c r="AA167" s="415"/>
      <c r="AB167" s="415"/>
      <c r="AC167" s="415"/>
      <c r="AD167" s="415"/>
      <c r="AE167" s="415"/>
      <c r="AF167" s="415"/>
      <c r="AG167" s="415"/>
    </row>
    <row r="168" spans="1:34" ht="15" customHeight="1">
      <c r="A168" s="415"/>
      <c r="B168" s="415"/>
      <c r="C168" s="415"/>
      <c r="D168" s="415"/>
      <c r="E168" s="415"/>
      <c r="F168" s="415"/>
      <c r="G168" s="415"/>
      <c r="H168" s="415"/>
      <c r="I168" s="415"/>
      <c r="J168" s="415"/>
      <c r="K168" s="415"/>
      <c r="L168" s="415"/>
      <c r="M168" s="415"/>
      <c r="N168" s="415"/>
      <c r="O168" s="415"/>
      <c r="P168" s="415"/>
      <c r="Q168" s="415"/>
      <c r="R168" s="415"/>
      <c r="S168" s="415"/>
      <c r="T168" s="415"/>
      <c r="U168" s="415"/>
      <c r="V168" s="415"/>
      <c r="W168" s="415"/>
      <c r="X168" s="415"/>
      <c r="Y168" s="415"/>
      <c r="Z168" s="415"/>
      <c r="AA168" s="415"/>
      <c r="AB168" s="415"/>
      <c r="AC168" s="415"/>
      <c r="AD168" s="415"/>
      <c r="AE168" s="415"/>
      <c r="AF168" s="415"/>
      <c r="AG168" s="415"/>
      <c r="AH168" s="197"/>
    </row>
    <row r="169" spans="1:34" ht="15" customHeight="1">
      <c r="A169" s="415"/>
      <c r="B169" s="415"/>
      <c r="C169" s="415"/>
      <c r="D169" s="415"/>
      <c r="E169" s="415"/>
      <c r="F169" s="415"/>
      <c r="G169" s="415"/>
      <c r="H169" s="415"/>
      <c r="I169" s="415"/>
      <c r="J169" s="415"/>
      <c r="K169" s="415"/>
      <c r="L169" s="415"/>
      <c r="M169" s="415"/>
      <c r="N169" s="415"/>
      <c r="O169" s="415"/>
      <c r="P169" s="415"/>
      <c r="Q169" s="415"/>
      <c r="R169" s="415"/>
      <c r="S169" s="415"/>
      <c r="T169" s="415"/>
      <c r="U169" s="415"/>
      <c r="V169" s="415"/>
      <c r="W169" s="415"/>
      <c r="X169" s="415"/>
      <c r="Y169" s="415"/>
      <c r="Z169" s="415"/>
      <c r="AA169" s="415"/>
      <c r="AB169" s="415"/>
      <c r="AC169" s="415"/>
      <c r="AD169" s="415"/>
      <c r="AE169" s="415"/>
      <c r="AF169" s="415"/>
      <c r="AG169" s="415"/>
    </row>
    <row r="170" spans="1:34" ht="15" customHeight="1">
      <c r="A170" s="415"/>
      <c r="B170" s="415"/>
      <c r="C170" s="415"/>
      <c r="D170" s="415"/>
      <c r="E170" s="415"/>
      <c r="F170" s="415"/>
      <c r="G170" s="415"/>
      <c r="H170" s="415"/>
      <c r="I170" s="415"/>
      <c r="J170" s="415"/>
      <c r="K170" s="415"/>
      <c r="L170" s="415"/>
      <c r="M170" s="415"/>
      <c r="N170" s="415"/>
      <c r="O170" s="415"/>
      <c r="P170" s="415"/>
      <c r="Q170" s="415"/>
      <c r="R170" s="415"/>
      <c r="S170" s="415"/>
      <c r="T170" s="415"/>
      <c r="U170" s="415"/>
      <c r="V170" s="415"/>
      <c r="W170" s="415"/>
      <c r="X170" s="415"/>
      <c r="Y170" s="415"/>
      <c r="Z170" s="415"/>
      <c r="AA170" s="415"/>
      <c r="AB170" s="415"/>
      <c r="AC170" s="415"/>
      <c r="AD170" s="415"/>
      <c r="AE170" s="415"/>
      <c r="AF170" s="415"/>
      <c r="AG170" s="415"/>
    </row>
    <row r="171" spans="1:34" ht="15" customHeight="1">
      <c r="A171" s="128"/>
      <c r="B171" s="128"/>
      <c r="C171" s="128"/>
      <c r="D171" s="128"/>
      <c r="E171" s="128"/>
      <c r="F171" s="128"/>
      <c r="G171" s="128"/>
      <c r="H171" s="128"/>
      <c r="I171" s="128"/>
      <c r="J171" s="128"/>
      <c r="K171" s="128"/>
      <c r="L171" s="128"/>
      <c r="M171" s="128"/>
      <c r="N171" s="128"/>
      <c r="O171" s="128"/>
      <c r="P171" s="128"/>
      <c r="Q171" s="128"/>
      <c r="R171" s="128"/>
      <c r="S171" s="128"/>
      <c r="T171" s="128"/>
      <c r="U171" s="128"/>
      <c r="V171" s="128"/>
      <c r="W171" s="128"/>
      <c r="X171" s="128"/>
      <c r="Y171" s="128"/>
      <c r="Z171" s="128"/>
      <c r="AA171" s="128"/>
      <c r="AB171" s="128"/>
      <c r="AC171" s="128"/>
      <c r="AD171" s="128"/>
      <c r="AE171" s="128"/>
      <c r="AF171" s="128"/>
      <c r="AG171" s="128"/>
    </row>
    <row r="172" spans="1:34" ht="15" customHeight="1">
      <c r="A172" s="128"/>
      <c r="B172" s="128"/>
      <c r="C172" s="128"/>
      <c r="D172" s="128"/>
      <c r="E172" s="128"/>
      <c r="F172" s="128"/>
      <c r="G172" s="128"/>
      <c r="H172" s="128"/>
      <c r="I172" s="128"/>
      <c r="J172" s="128"/>
      <c r="K172" s="128"/>
      <c r="L172" s="128"/>
      <c r="M172" s="128"/>
      <c r="N172" s="128"/>
      <c r="O172" s="128"/>
      <c r="P172" s="128"/>
      <c r="Q172" s="128"/>
      <c r="R172" s="128"/>
      <c r="S172" s="128"/>
      <c r="T172" s="128"/>
      <c r="U172" s="128"/>
      <c r="V172" s="128"/>
      <c r="W172" s="128"/>
      <c r="X172" s="128"/>
      <c r="Y172" s="128"/>
      <c r="Z172" s="128"/>
      <c r="AA172" s="128"/>
      <c r="AB172" s="128"/>
      <c r="AC172" s="128"/>
      <c r="AD172" s="128"/>
      <c r="AE172" s="128"/>
      <c r="AF172" s="128"/>
      <c r="AG172" s="128"/>
    </row>
    <row r="173" spans="1:34" ht="15" customHeight="1">
      <c r="A173" s="128"/>
      <c r="B173" s="128"/>
      <c r="C173" s="128"/>
      <c r="D173" s="128"/>
      <c r="E173" s="128"/>
      <c r="F173" s="128"/>
      <c r="G173" s="128"/>
      <c r="H173" s="128"/>
      <c r="I173" s="128"/>
      <c r="J173" s="128"/>
      <c r="K173" s="128"/>
      <c r="L173" s="128"/>
      <c r="M173" s="128"/>
      <c r="N173" s="128"/>
      <c r="O173" s="128"/>
      <c r="P173" s="128"/>
      <c r="Q173" s="128"/>
      <c r="R173" s="128"/>
      <c r="S173" s="128"/>
      <c r="T173" s="128"/>
      <c r="U173" s="128"/>
      <c r="V173" s="128"/>
      <c r="W173" s="128"/>
      <c r="X173" s="128"/>
      <c r="Y173" s="128"/>
      <c r="Z173" s="128"/>
      <c r="AA173" s="128"/>
      <c r="AB173" s="128"/>
      <c r="AC173" s="128"/>
      <c r="AD173" s="128"/>
      <c r="AE173" s="128"/>
      <c r="AF173" s="128"/>
      <c r="AG173" s="128"/>
    </row>
    <row r="174" spans="1:34" ht="15" customHeight="1">
      <c r="A174" s="128"/>
      <c r="B174" s="128"/>
      <c r="C174" s="128"/>
      <c r="D174" s="128"/>
      <c r="E174" s="128"/>
      <c r="F174" s="128"/>
      <c r="G174" s="128"/>
      <c r="H174" s="128"/>
      <c r="I174" s="128"/>
      <c r="J174" s="128"/>
      <c r="K174" s="128"/>
      <c r="L174" s="128"/>
      <c r="M174" s="128"/>
      <c r="N174" s="128"/>
      <c r="O174" s="128"/>
      <c r="P174" s="128"/>
      <c r="Q174" s="128"/>
      <c r="R174" s="128"/>
      <c r="S174" s="128"/>
      <c r="T174" s="128"/>
      <c r="U174" s="128"/>
      <c r="V174" s="128"/>
      <c r="W174" s="128"/>
      <c r="X174" s="128"/>
      <c r="Y174" s="128"/>
      <c r="Z174" s="128"/>
      <c r="AA174" s="128"/>
      <c r="AB174" s="128"/>
      <c r="AC174" s="128"/>
      <c r="AD174" s="128"/>
      <c r="AE174" s="128"/>
      <c r="AF174" s="128"/>
      <c r="AG174" s="128"/>
    </row>
    <row r="175" spans="1:34" ht="15" customHeight="1">
      <c r="A175" s="128"/>
      <c r="B175" s="128"/>
      <c r="C175" s="128"/>
      <c r="D175" s="128"/>
      <c r="E175" s="128"/>
      <c r="F175" s="128"/>
      <c r="G175" s="128"/>
      <c r="H175" s="128"/>
      <c r="I175" s="128"/>
      <c r="J175" s="128"/>
      <c r="K175" s="128"/>
      <c r="L175" s="128"/>
      <c r="M175" s="128"/>
      <c r="N175" s="128"/>
      <c r="O175" s="128"/>
      <c r="P175" s="128"/>
      <c r="Q175" s="128"/>
      <c r="R175" s="128"/>
      <c r="S175" s="128"/>
      <c r="T175" s="128"/>
      <c r="U175" s="128"/>
      <c r="V175" s="128"/>
      <c r="W175" s="128"/>
      <c r="X175" s="128"/>
      <c r="Y175" s="128"/>
      <c r="Z175" s="128"/>
      <c r="AA175" s="128"/>
      <c r="AB175" s="128"/>
      <c r="AC175" s="128"/>
      <c r="AD175" s="128"/>
      <c r="AE175" s="128"/>
      <c r="AF175" s="128"/>
      <c r="AG175" s="128"/>
    </row>
    <row r="176" spans="1:34">
      <c r="A176" s="128"/>
      <c r="B176" s="128"/>
      <c r="C176" s="128"/>
      <c r="D176" s="128"/>
      <c r="E176" s="128"/>
      <c r="F176" s="128"/>
      <c r="G176" s="128"/>
      <c r="H176" s="128"/>
      <c r="I176" s="128"/>
      <c r="J176" s="128"/>
      <c r="K176" s="128"/>
      <c r="L176" s="128"/>
      <c r="M176" s="128"/>
      <c r="N176" s="128"/>
      <c r="O176" s="128"/>
      <c r="P176" s="128"/>
      <c r="Q176" s="128"/>
      <c r="R176" s="128"/>
      <c r="S176" s="128"/>
      <c r="T176" s="128"/>
      <c r="U176" s="128"/>
      <c r="V176" s="128"/>
      <c r="W176" s="128"/>
      <c r="X176" s="128"/>
      <c r="Y176" s="128"/>
      <c r="Z176" s="128"/>
      <c r="AA176" s="128"/>
      <c r="AB176" s="128"/>
      <c r="AC176" s="128"/>
      <c r="AD176" s="128"/>
      <c r="AE176" s="128"/>
      <c r="AF176" s="128"/>
      <c r="AG176" s="128"/>
    </row>
    <row r="177" spans="1:33">
      <c r="A177" s="128"/>
      <c r="B177" s="128"/>
      <c r="C177" s="128"/>
      <c r="D177" s="128"/>
      <c r="E177" s="128"/>
      <c r="F177" s="128"/>
      <c r="G177" s="128"/>
      <c r="H177" s="128"/>
      <c r="I177" s="128"/>
      <c r="J177" s="128"/>
      <c r="K177" s="128"/>
      <c r="L177" s="128"/>
      <c r="M177" s="128"/>
      <c r="N177" s="128"/>
      <c r="O177" s="128"/>
      <c r="P177" s="128"/>
      <c r="Q177" s="128"/>
      <c r="R177" s="128"/>
      <c r="S177" s="128"/>
      <c r="T177" s="128"/>
      <c r="U177" s="128"/>
      <c r="V177" s="128"/>
      <c r="W177" s="128"/>
      <c r="X177" s="128"/>
      <c r="Y177" s="128"/>
      <c r="Z177" s="128"/>
      <c r="AA177" s="128"/>
      <c r="AB177" s="128"/>
      <c r="AC177" s="128"/>
      <c r="AD177" s="128"/>
      <c r="AE177" s="128"/>
      <c r="AF177" s="128"/>
      <c r="AG177" s="128"/>
    </row>
    <row r="178" spans="1:33">
      <c r="A178" s="128"/>
      <c r="B178" s="128"/>
      <c r="C178" s="128"/>
      <c r="D178" s="128"/>
      <c r="E178" s="128"/>
      <c r="F178" s="128"/>
      <c r="G178" s="128"/>
      <c r="H178" s="128"/>
      <c r="I178" s="128"/>
      <c r="J178" s="128"/>
      <c r="K178" s="128"/>
      <c r="L178" s="128"/>
      <c r="M178" s="128"/>
      <c r="N178" s="128"/>
      <c r="O178" s="128"/>
      <c r="P178" s="128"/>
      <c r="Q178" s="128"/>
      <c r="R178" s="128"/>
      <c r="S178" s="128"/>
      <c r="T178" s="128"/>
      <c r="U178" s="128"/>
      <c r="V178" s="128"/>
      <c r="W178" s="128"/>
      <c r="X178" s="128"/>
      <c r="Y178" s="128"/>
      <c r="Z178" s="128"/>
      <c r="AA178" s="128"/>
      <c r="AB178" s="128"/>
      <c r="AC178" s="128"/>
      <c r="AD178" s="128"/>
      <c r="AE178" s="128"/>
      <c r="AF178" s="128"/>
      <c r="AG178" s="128"/>
    </row>
    <row r="179" spans="1:33">
      <c r="A179" s="128"/>
      <c r="B179" s="128"/>
      <c r="C179" s="128"/>
      <c r="D179" s="128"/>
      <c r="E179" s="128"/>
      <c r="F179" s="128"/>
      <c r="G179" s="128"/>
      <c r="H179" s="128"/>
      <c r="I179" s="128"/>
      <c r="J179" s="128"/>
      <c r="K179" s="128"/>
      <c r="L179" s="128"/>
      <c r="M179" s="128"/>
      <c r="N179" s="128"/>
      <c r="O179" s="128"/>
      <c r="P179" s="128"/>
      <c r="Q179" s="128"/>
      <c r="R179" s="128"/>
      <c r="S179" s="128"/>
      <c r="T179" s="128"/>
      <c r="U179" s="128"/>
      <c r="V179" s="128"/>
      <c r="W179" s="128"/>
      <c r="X179" s="128"/>
      <c r="Y179" s="128"/>
      <c r="Z179" s="128"/>
      <c r="AA179" s="128"/>
      <c r="AB179" s="128"/>
      <c r="AC179" s="128"/>
      <c r="AD179" s="128"/>
      <c r="AE179" s="128"/>
      <c r="AF179" s="128"/>
      <c r="AG179" s="128"/>
    </row>
    <row r="180" spans="1:33">
      <c r="A180" s="128"/>
      <c r="B180" s="128"/>
      <c r="C180" s="128"/>
      <c r="D180" s="128"/>
      <c r="E180" s="128"/>
      <c r="F180" s="128"/>
      <c r="G180" s="128"/>
      <c r="H180" s="128"/>
      <c r="I180" s="128"/>
      <c r="J180" s="128"/>
      <c r="K180" s="128"/>
      <c r="L180" s="128"/>
      <c r="M180" s="128"/>
      <c r="N180" s="128"/>
      <c r="O180" s="128"/>
      <c r="P180" s="128"/>
      <c r="Q180" s="128"/>
      <c r="R180" s="128"/>
      <c r="S180" s="128"/>
      <c r="T180" s="128"/>
      <c r="U180" s="128"/>
      <c r="V180" s="128"/>
      <c r="W180" s="128"/>
      <c r="X180" s="128"/>
      <c r="Y180" s="128"/>
      <c r="Z180" s="128"/>
      <c r="AA180" s="128"/>
      <c r="AB180" s="128"/>
      <c r="AC180" s="128"/>
      <c r="AD180" s="128"/>
      <c r="AE180" s="128"/>
      <c r="AF180" s="128"/>
      <c r="AG180" s="128"/>
    </row>
    <row r="181" spans="1:33">
      <c r="A181" s="128"/>
      <c r="B181" s="128"/>
      <c r="C181" s="128"/>
      <c r="D181" s="128"/>
      <c r="E181" s="128"/>
      <c r="F181" s="128"/>
      <c r="G181" s="128"/>
      <c r="H181" s="128"/>
      <c r="I181" s="128"/>
      <c r="J181" s="128"/>
      <c r="K181" s="128"/>
      <c r="L181" s="128"/>
      <c r="M181" s="128"/>
      <c r="N181" s="128"/>
      <c r="O181" s="128"/>
      <c r="P181" s="128"/>
      <c r="Q181" s="128"/>
      <c r="R181" s="128"/>
      <c r="S181" s="128"/>
      <c r="T181" s="128"/>
      <c r="U181" s="128"/>
      <c r="V181" s="128"/>
      <c r="W181" s="128"/>
      <c r="X181" s="128"/>
      <c r="Y181" s="128"/>
      <c r="Z181" s="128"/>
      <c r="AA181" s="128"/>
      <c r="AB181" s="128"/>
      <c r="AC181" s="128"/>
      <c r="AD181" s="128"/>
      <c r="AE181" s="128"/>
      <c r="AF181" s="128"/>
      <c r="AG181" s="128"/>
    </row>
    <row r="182" spans="1:33">
      <c r="A182" s="128"/>
      <c r="B182" s="128"/>
      <c r="C182" s="128"/>
      <c r="D182" s="128"/>
      <c r="E182" s="128"/>
      <c r="F182" s="128"/>
      <c r="G182" s="128"/>
      <c r="H182" s="128"/>
      <c r="I182" s="128"/>
      <c r="J182" s="128"/>
      <c r="K182" s="128"/>
      <c r="L182" s="128"/>
      <c r="M182" s="128"/>
      <c r="N182" s="128"/>
      <c r="O182" s="128"/>
      <c r="P182" s="128"/>
      <c r="Q182" s="128"/>
      <c r="R182" s="128"/>
      <c r="S182" s="128"/>
      <c r="T182" s="128"/>
      <c r="U182" s="128"/>
      <c r="V182" s="128"/>
      <c r="W182" s="128"/>
      <c r="X182" s="128"/>
      <c r="Y182" s="128"/>
      <c r="Z182" s="128"/>
      <c r="AA182" s="128"/>
      <c r="AB182" s="128"/>
      <c r="AC182" s="128"/>
      <c r="AD182" s="128"/>
      <c r="AE182" s="128"/>
      <c r="AF182" s="128"/>
      <c r="AG182" s="128"/>
    </row>
    <row r="183" spans="1:33">
      <c r="A183" s="128"/>
      <c r="B183" s="128"/>
      <c r="C183" s="128"/>
      <c r="D183" s="128"/>
      <c r="E183" s="128"/>
      <c r="F183" s="128"/>
      <c r="G183" s="128"/>
      <c r="H183" s="128"/>
      <c r="I183" s="128"/>
      <c r="J183" s="128"/>
      <c r="K183" s="128"/>
      <c r="L183" s="128"/>
      <c r="M183" s="128"/>
      <c r="N183" s="128"/>
      <c r="O183" s="128"/>
      <c r="P183" s="128"/>
      <c r="Q183" s="128"/>
      <c r="R183" s="128"/>
      <c r="S183" s="128"/>
      <c r="T183" s="128"/>
      <c r="U183" s="128"/>
      <c r="V183" s="128"/>
      <c r="W183" s="128"/>
      <c r="X183" s="128"/>
      <c r="Y183" s="128"/>
      <c r="Z183" s="128"/>
      <c r="AA183" s="128"/>
      <c r="AB183" s="128"/>
      <c r="AC183" s="128"/>
      <c r="AD183" s="128"/>
      <c r="AE183" s="128"/>
      <c r="AF183" s="128"/>
      <c r="AG183" s="128"/>
    </row>
    <row r="184" spans="1:33">
      <c r="A184" s="128"/>
      <c r="B184" s="128"/>
      <c r="C184" s="128"/>
      <c r="D184" s="128"/>
      <c r="E184" s="128"/>
      <c r="F184" s="128"/>
      <c r="G184" s="128"/>
      <c r="H184" s="128"/>
      <c r="I184" s="128"/>
      <c r="J184" s="128"/>
      <c r="K184" s="128"/>
      <c r="L184" s="128"/>
      <c r="M184" s="128"/>
      <c r="N184" s="128"/>
      <c r="O184" s="128"/>
      <c r="P184" s="128"/>
      <c r="Q184" s="128"/>
      <c r="R184" s="128"/>
      <c r="S184" s="128"/>
      <c r="T184" s="128"/>
      <c r="U184" s="128"/>
      <c r="V184" s="128"/>
      <c r="W184" s="128"/>
      <c r="X184" s="128"/>
      <c r="Y184" s="128"/>
      <c r="Z184" s="128"/>
      <c r="AA184" s="128"/>
      <c r="AB184" s="128"/>
      <c r="AC184" s="128"/>
      <c r="AD184" s="128"/>
      <c r="AE184" s="128"/>
      <c r="AF184" s="128"/>
      <c r="AG184" s="128"/>
    </row>
    <row r="185" spans="1:33">
      <c r="A185" s="128"/>
      <c r="B185" s="128"/>
      <c r="C185" s="128"/>
      <c r="D185" s="128"/>
      <c r="E185" s="128"/>
      <c r="F185" s="128"/>
      <c r="G185" s="128"/>
      <c r="H185" s="128"/>
      <c r="I185" s="128"/>
      <c r="J185" s="128"/>
      <c r="K185" s="128"/>
      <c r="L185" s="128"/>
      <c r="M185" s="128"/>
      <c r="N185" s="128"/>
      <c r="O185" s="128"/>
      <c r="P185" s="128"/>
      <c r="Q185" s="128"/>
      <c r="R185" s="128"/>
      <c r="S185" s="128"/>
      <c r="T185" s="128"/>
      <c r="U185" s="128"/>
      <c r="V185" s="128"/>
      <c r="W185" s="128"/>
      <c r="X185" s="128"/>
      <c r="Y185" s="128"/>
      <c r="Z185" s="128"/>
      <c r="AA185" s="128"/>
      <c r="AB185" s="128"/>
      <c r="AC185" s="128"/>
      <c r="AD185" s="128"/>
      <c r="AE185" s="128"/>
      <c r="AF185" s="128"/>
      <c r="AG185" s="128"/>
    </row>
    <row r="186" spans="1:33">
      <c r="A186" s="128"/>
      <c r="B186" s="128"/>
      <c r="C186" s="128"/>
      <c r="D186" s="128"/>
      <c r="E186" s="128"/>
      <c r="F186" s="128"/>
      <c r="G186" s="128"/>
      <c r="H186" s="128"/>
      <c r="I186" s="128"/>
      <c r="J186" s="128"/>
      <c r="K186" s="128"/>
      <c r="L186" s="128"/>
      <c r="M186" s="128"/>
      <c r="N186" s="128"/>
      <c r="O186" s="128"/>
      <c r="P186" s="128"/>
      <c r="Q186" s="128"/>
      <c r="R186" s="128"/>
      <c r="S186" s="128"/>
      <c r="T186" s="128"/>
      <c r="U186" s="128"/>
      <c r="V186" s="128"/>
      <c r="W186" s="128"/>
      <c r="X186" s="128"/>
      <c r="Y186" s="128"/>
      <c r="Z186" s="128"/>
      <c r="AA186" s="128"/>
      <c r="AB186" s="128"/>
      <c r="AC186" s="128"/>
      <c r="AD186" s="128"/>
      <c r="AE186" s="128"/>
      <c r="AF186" s="128"/>
      <c r="AG186" s="128"/>
    </row>
    <row r="187" spans="1:33">
      <c r="A187" s="128"/>
      <c r="B187" s="128"/>
      <c r="C187" s="128"/>
      <c r="D187" s="128"/>
      <c r="E187" s="128"/>
      <c r="F187" s="128"/>
      <c r="G187" s="128"/>
      <c r="H187" s="128"/>
      <c r="I187" s="128"/>
      <c r="J187" s="128"/>
      <c r="K187" s="128"/>
      <c r="L187" s="128"/>
      <c r="M187" s="128"/>
      <c r="N187" s="128"/>
      <c r="O187" s="128"/>
      <c r="P187" s="128"/>
      <c r="Q187" s="128"/>
      <c r="R187" s="128"/>
      <c r="S187" s="128"/>
      <c r="T187" s="128"/>
      <c r="U187" s="128"/>
      <c r="V187" s="128"/>
      <c r="W187" s="128"/>
      <c r="X187" s="128"/>
      <c r="Y187" s="128"/>
      <c r="Z187" s="128"/>
      <c r="AA187" s="128"/>
      <c r="AB187" s="128"/>
      <c r="AC187" s="128"/>
      <c r="AD187" s="128"/>
      <c r="AE187" s="128"/>
      <c r="AF187" s="128"/>
      <c r="AG187" s="128"/>
    </row>
    <row r="188" spans="1:33">
      <c r="A188" s="128"/>
      <c r="B188" s="128"/>
      <c r="C188" s="128"/>
      <c r="D188" s="128"/>
      <c r="E188" s="128"/>
      <c r="F188" s="128"/>
      <c r="G188" s="128"/>
      <c r="H188" s="128"/>
      <c r="I188" s="128"/>
      <c r="J188" s="128"/>
      <c r="K188" s="128"/>
      <c r="L188" s="128"/>
      <c r="M188" s="128"/>
      <c r="N188" s="128"/>
      <c r="O188" s="128"/>
      <c r="P188" s="128"/>
      <c r="Q188" s="128"/>
      <c r="R188" s="128"/>
      <c r="S188" s="128"/>
      <c r="T188" s="128"/>
      <c r="U188" s="128"/>
      <c r="V188" s="128"/>
      <c r="W188" s="128"/>
      <c r="X188" s="128"/>
      <c r="Y188" s="128"/>
      <c r="Z188" s="128"/>
      <c r="AA188" s="128"/>
      <c r="AB188" s="128"/>
      <c r="AC188" s="128"/>
      <c r="AD188" s="128"/>
      <c r="AE188" s="128"/>
      <c r="AF188" s="128"/>
      <c r="AG188" s="128"/>
    </row>
    <row r="189" spans="1:33">
      <c r="A189" s="128"/>
      <c r="B189" s="128"/>
      <c r="C189" s="128"/>
      <c r="D189" s="128"/>
      <c r="E189" s="128"/>
      <c r="F189" s="128"/>
      <c r="G189" s="128"/>
      <c r="H189" s="128"/>
      <c r="I189" s="128"/>
      <c r="J189" s="128"/>
      <c r="K189" s="128"/>
      <c r="L189" s="128"/>
      <c r="M189" s="128"/>
      <c r="N189" s="128"/>
      <c r="O189" s="128"/>
      <c r="P189" s="128"/>
      <c r="Q189" s="128"/>
      <c r="R189" s="128"/>
      <c r="S189" s="128"/>
      <c r="T189" s="128"/>
      <c r="U189" s="128"/>
      <c r="V189" s="128"/>
      <c r="W189" s="128"/>
      <c r="X189" s="128"/>
      <c r="Y189" s="128"/>
      <c r="Z189" s="128"/>
      <c r="AA189" s="128"/>
      <c r="AB189" s="128"/>
      <c r="AC189" s="128"/>
      <c r="AD189" s="128"/>
      <c r="AE189" s="128"/>
      <c r="AF189" s="128"/>
      <c r="AG189" s="128"/>
    </row>
    <row r="190" spans="1:33">
      <c r="A190" s="128"/>
      <c r="B190" s="128"/>
      <c r="C190" s="128"/>
      <c r="D190" s="128"/>
      <c r="E190" s="128"/>
      <c r="F190" s="128"/>
      <c r="G190" s="128"/>
      <c r="H190" s="128"/>
      <c r="I190" s="128"/>
      <c r="J190" s="128"/>
      <c r="K190" s="128"/>
      <c r="L190" s="128"/>
      <c r="M190" s="128"/>
      <c r="N190" s="128"/>
      <c r="O190" s="128"/>
      <c r="P190" s="128"/>
      <c r="Q190" s="128"/>
      <c r="R190" s="128"/>
      <c r="S190" s="128"/>
      <c r="T190" s="128"/>
      <c r="U190" s="128"/>
      <c r="V190" s="128"/>
      <c r="W190" s="128"/>
      <c r="X190" s="128"/>
      <c r="Y190" s="128"/>
      <c r="Z190" s="128"/>
      <c r="AA190" s="128"/>
      <c r="AB190" s="128"/>
      <c r="AC190" s="128"/>
      <c r="AD190" s="128"/>
      <c r="AE190" s="128"/>
      <c r="AF190" s="128"/>
      <c r="AG190" s="128"/>
    </row>
    <row r="191" spans="1:33">
      <c r="A191" s="128"/>
      <c r="B191" s="128"/>
      <c r="C191" s="128"/>
      <c r="D191" s="128"/>
      <c r="E191" s="128"/>
      <c r="F191" s="128"/>
      <c r="G191" s="128"/>
      <c r="H191" s="128"/>
      <c r="I191" s="128"/>
      <c r="J191" s="128"/>
      <c r="K191" s="128"/>
      <c r="L191" s="128"/>
      <c r="M191" s="128"/>
      <c r="N191" s="128"/>
      <c r="O191" s="128"/>
      <c r="P191" s="128"/>
      <c r="Q191" s="128"/>
      <c r="R191" s="128"/>
      <c r="S191" s="128"/>
      <c r="T191" s="128"/>
      <c r="U191" s="128"/>
      <c r="V191" s="128"/>
      <c r="W191" s="128"/>
      <c r="X191" s="128"/>
      <c r="Y191" s="128"/>
      <c r="Z191" s="128"/>
      <c r="AA191" s="128"/>
      <c r="AB191" s="128"/>
      <c r="AC191" s="128"/>
      <c r="AD191" s="128"/>
      <c r="AE191" s="128"/>
      <c r="AF191" s="128"/>
      <c r="AG191" s="128"/>
    </row>
  </sheetData>
  <sheetProtection algorithmName="SHA-512" hashValue="hAA8ETIGwIcfHooqX64+jpqkUqP4+Xte+SCjzJVI1tYqexoM8NA8yULd31skIeCiLepG/CBhYSURmIbC9OuYrg==" saltValue="5OtEzKy1xfrQiV7D8wpl3g==" spinCount="100000" sheet="1" objects="1" scenarios="1"/>
  <mergeCells count="179">
    <mergeCell ref="AB116:AF116"/>
    <mergeCell ref="J5:U5"/>
    <mergeCell ref="A135:AA135"/>
    <mergeCell ref="AB135:AF135"/>
    <mergeCell ref="A138:AA138"/>
    <mergeCell ref="AB138:AF138"/>
    <mergeCell ref="AB100:AF100"/>
    <mergeCell ref="AB102:AF102"/>
    <mergeCell ref="AB109:AF109"/>
    <mergeCell ref="AB110:AF110"/>
    <mergeCell ref="AB111:AF111"/>
    <mergeCell ref="AB112:AF112"/>
    <mergeCell ref="AB113:AF113"/>
    <mergeCell ref="AB114:AF114"/>
    <mergeCell ref="AB115:AF115"/>
    <mergeCell ref="AB120:AF120"/>
    <mergeCell ref="AB121:AF121"/>
    <mergeCell ref="AB122:AF122"/>
    <mergeCell ref="AB123:AF123"/>
    <mergeCell ref="AB101:AF101"/>
    <mergeCell ref="AB103:AF103"/>
    <mergeCell ref="AB104:AF104"/>
    <mergeCell ref="AB105:AF105"/>
    <mergeCell ref="AB106:AF106"/>
    <mergeCell ref="AA108:AG108"/>
    <mergeCell ref="V2:W2"/>
    <mergeCell ref="D15:E15"/>
    <mergeCell ref="G15:H15"/>
    <mergeCell ref="M15:N15"/>
    <mergeCell ref="P15:Q15"/>
    <mergeCell ref="S15:Y15"/>
    <mergeCell ref="R12:X12"/>
    <mergeCell ref="AC12:AF12"/>
    <mergeCell ref="B13:R13"/>
    <mergeCell ref="D14:E14"/>
    <mergeCell ref="G14:H14"/>
    <mergeCell ref="M14:N14"/>
    <mergeCell ref="P14:Q14"/>
    <mergeCell ref="S14:Y14"/>
    <mergeCell ref="S13:Y13"/>
    <mergeCell ref="X10:Y10"/>
    <mergeCell ref="E8:F8"/>
    <mergeCell ref="H8:I8"/>
    <mergeCell ref="P8:Q8"/>
    <mergeCell ref="S8:T8"/>
    <mergeCell ref="W8:Z8"/>
    <mergeCell ref="V4:AG4"/>
    <mergeCell ref="V5:AG5"/>
    <mergeCell ref="J4:U4"/>
    <mergeCell ref="D17:E17"/>
    <mergeCell ref="G17:H17"/>
    <mergeCell ref="M17:N17"/>
    <mergeCell ref="P17:Q17"/>
    <mergeCell ref="S17:Y17"/>
    <mergeCell ref="D16:E16"/>
    <mergeCell ref="G16:H16"/>
    <mergeCell ref="M16:N16"/>
    <mergeCell ref="P16:Q16"/>
    <mergeCell ref="S16:Y16"/>
    <mergeCell ref="M20:N20"/>
    <mergeCell ref="P20:Q20"/>
    <mergeCell ref="B19:R19"/>
    <mergeCell ref="D23:E23"/>
    <mergeCell ref="G23:H23"/>
    <mergeCell ref="M23:N23"/>
    <mergeCell ref="P23:Q23"/>
    <mergeCell ref="B24:R24"/>
    <mergeCell ref="D21:E21"/>
    <mergeCell ref="G21:H21"/>
    <mergeCell ref="M21:N21"/>
    <mergeCell ref="P21:Q21"/>
    <mergeCell ref="D22:E22"/>
    <mergeCell ref="G22:H22"/>
    <mergeCell ref="M22:N22"/>
    <mergeCell ref="P22:Q22"/>
    <mergeCell ref="AB51:AF51"/>
    <mergeCell ref="AB52:AF52"/>
    <mergeCell ref="AB53:AF53"/>
    <mergeCell ref="AB54:AF54"/>
    <mergeCell ref="Z32:AF32"/>
    <mergeCell ref="D30:E30"/>
    <mergeCell ref="G30:H30"/>
    <mergeCell ref="M30:N30"/>
    <mergeCell ref="P30:Q30"/>
    <mergeCell ref="Z31:AF31"/>
    <mergeCell ref="Z33:AF33"/>
    <mergeCell ref="B33:Y33"/>
    <mergeCell ref="S30:AF30"/>
    <mergeCell ref="AB35:AF35"/>
    <mergeCell ref="AB36:AF36"/>
    <mergeCell ref="AB38:AF38"/>
    <mergeCell ref="AB42:AF42"/>
    <mergeCell ref="AB43:AF43"/>
    <mergeCell ref="AB46:AF46"/>
    <mergeCell ref="A47:AA47"/>
    <mergeCell ref="AB47:AF47"/>
    <mergeCell ref="AB48:AF48"/>
    <mergeCell ref="AB76:AF76"/>
    <mergeCell ref="AB77:AF77"/>
    <mergeCell ref="AB79:AF79"/>
    <mergeCell ref="AB81:AF81"/>
    <mergeCell ref="AB82:AF82"/>
    <mergeCell ref="AB83:AF83"/>
    <mergeCell ref="AB55:AF55"/>
    <mergeCell ref="AB56:AF56"/>
    <mergeCell ref="AB57:AF57"/>
    <mergeCell ref="AB58:AF58"/>
    <mergeCell ref="AB59:AF59"/>
    <mergeCell ref="AB60:AF60"/>
    <mergeCell ref="AB78:AF78"/>
    <mergeCell ref="AB80:AF80"/>
    <mergeCell ref="AB98:AF98"/>
    <mergeCell ref="AB99:AF99"/>
    <mergeCell ref="AB84:AF84"/>
    <mergeCell ref="AB87:AF87"/>
    <mergeCell ref="AB88:AF88"/>
    <mergeCell ref="AB90:AF90"/>
    <mergeCell ref="AB92:AF92"/>
    <mergeCell ref="AB89:AF89"/>
    <mergeCell ref="AB91:AF91"/>
    <mergeCell ref="F148:G148"/>
    <mergeCell ref="I148:J148"/>
    <mergeCell ref="L148:M148"/>
    <mergeCell ref="U148:AF148"/>
    <mergeCell ref="A152:AG170"/>
    <mergeCell ref="AB136:AF136"/>
    <mergeCell ref="AB137:AF137"/>
    <mergeCell ref="AB139:AF139"/>
    <mergeCell ref="AB140:AF140"/>
    <mergeCell ref="AB141:AF141"/>
    <mergeCell ref="AB142:AF142"/>
    <mergeCell ref="B26:R26"/>
    <mergeCell ref="S26:AG26"/>
    <mergeCell ref="S27:AF27"/>
    <mergeCell ref="S28:AF28"/>
    <mergeCell ref="D28:E28"/>
    <mergeCell ref="G28:H28"/>
    <mergeCell ref="M28:N28"/>
    <mergeCell ref="P28:Q28"/>
    <mergeCell ref="AB143:AF143"/>
    <mergeCell ref="AB117:AF117"/>
    <mergeCell ref="AA131:AG131"/>
    <mergeCell ref="AB132:AF132"/>
    <mergeCell ref="AB133:AF133"/>
    <mergeCell ref="AB134:AF134"/>
    <mergeCell ref="AB124:AF124"/>
    <mergeCell ref="AA119:AG119"/>
    <mergeCell ref="AB125:AF125"/>
    <mergeCell ref="AB126:AF126"/>
    <mergeCell ref="AB127:AF127"/>
    <mergeCell ref="AB128:AF128"/>
    <mergeCell ref="AB93:AF93"/>
    <mergeCell ref="AB94:AF94"/>
    <mergeCell ref="AB95:AF95"/>
    <mergeCell ref="AA97:AG97"/>
    <mergeCell ref="D29:E29"/>
    <mergeCell ref="G29:H29"/>
    <mergeCell ref="M29:N29"/>
    <mergeCell ref="P29:Q29"/>
    <mergeCell ref="S29:AF29"/>
    <mergeCell ref="S24:AF24"/>
    <mergeCell ref="AC18:AF18"/>
    <mergeCell ref="Z14:AF14"/>
    <mergeCell ref="Z13:AG13"/>
    <mergeCell ref="Z15:AF15"/>
    <mergeCell ref="Z16:AF16"/>
    <mergeCell ref="Z17:AF17"/>
    <mergeCell ref="S19:AG19"/>
    <mergeCell ref="S20:AF20"/>
    <mergeCell ref="S21:AF21"/>
    <mergeCell ref="S22:AF22"/>
    <mergeCell ref="S23:AF23"/>
    <mergeCell ref="D20:E20"/>
    <mergeCell ref="G20:H20"/>
    <mergeCell ref="AC25:AF25"/>
    <mergeCell ref="D27:E27"/>
    <mergeCell ref="G27:H27"/>
    <mergeCell ref="M27:N27"/>
    <mergeCell ref="P27:Q27"/>
  </mergeCells>
  <phoneticPr fontId="1"/>
  <conditionalFormatting sqref="A11:AG33">
    <cfRule type="expression" dxfId="1" priority="2">
      <formula>$AH$10=FALSE</formula>
    </cfRule>
  </conditionalFormatting>
  <conditionalFormatting sqref="AB48:AF49">
    <cfRule type="containsText" dxfId="0" priority="1" operator="containsText" text="問題あり">
      <formula>NOT(ISERROR(SEARCH("問題あり",AB48)))</formula>
    </cfRule>
  </conditionalFormatting>
  <dataValidations count="3">
    <dataValidation type="list" allowBlank="1" showInputMessage="1" showErrorMessage="1" sqref="R12" xr:uid="{FFBC5AD3-D6FA-4711-A590-84723313E671}">
      <formula1>"選択してください,看護職員処遇改善加算1,看護職員処遇改善加算2,看護職員処遇改善加算3"</formula1>
    </dataValidation>
    <dataValidation type="whole" operator="lessThanOrEqual" allowBlank="1" showInputMessage="1" showErrorMessage="1" sqref="AB82:AF82 AB141:AF141 AB104:AF104 AB115:AF115 AB126:AF126" xr:uid="{8757102B-CCB3-4C52-B02F-074623251807}">
      <formula1>AB81</formula1>
    </dataValidation>
    <dataValidation type="whole" operator="equal" showInputMessage="1" showErrorMessage="1" sqref="AB116:AF116 AB142:AF142 AB105:AF105 AB127:AF127 AB94:AF94 AB83:AF83" xr:uid="{EC0A36D5-F95F-4BDF-A236-F92E38613BCA}">
      <formula1>AB81-AB82</formula1>
    </dataValidation>
  </dataValidations>
  <pageMargins left="0.25" right="0.25" top="0.75" bottom="0.75" header="0.3" footer="0.3"/>
  <pageSetup paperSize="9" scale="96" fitToHeight="0" orientation="portrait" r:id="rId1"/>
  <rowBreaks count="2" manualBreakCount="2">
    <brk id="96" max="32" man="1"/>
    <brk id="15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3" r:id="rId4" name="Check Box 1029">
              <controlPr defaultSize="0" autoFill="0" autoLine="0" autoPict="0">
                <anchor moveWithCells="1">
                  <from>
                    <xdr:col>29</xdr:col>
                    <xdr:colOff>66675</xdr:colOff>
                    <xdr:row>45</xdr:row>
                    <xdr:rowOff>171450</xdr:rowOff>
                  </from>
                  <to>
                    <xdr:col>34</xdr:col>
                    <xdr:colOff>104775</xdr:colOff>
                    <xdr:row>47</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C2FA24B8-1F64-444E-B5EC-1934706B4891}">
          <x14:formula1>
            <xm:f>'リスト（訪問看護）'!$C$4:$C$21</xm:f>
          </x14:formula1>
          <xm:sqref>S14:Y17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8FC4D-ED88-409B-823E-4DA5EF88A104}">
  <dimension ref="A1:AJ30"/>
  <sheetViews>
    <sheetView showGridLines="0" workbookViewId="0">
      <selection activeCell="BC8" sqref="BC8"/>
    </sheetView>
  </sheetViews>
  <sheetFormatPr defaultColWidth="2.5" defaultRowHeight="13.5"/>
  <cols>
    <col min="1" max="34" width="2.5" style="135"/>
    <col min="35" max="36" width="2.5" style="135" customWidth="1"/>
    <col min="37" max="16384" width="2.5" style="135"/>
  </cols>
  <sheetData>
    <row r="1" spans="1:36">
      <c r="A1" s="135" t="s">
        <v>283</v>
      </c>
      <c r="Y1" s="136"/>
      <c r="Z1" s="136"/>
      <c r="AA1" s="136"/>
      <c r="AB1" s="136"/>
      <c r="AC1" s="136"/>
      <c r="AD1" s="136"/>
      <c r="AE1" s="136"/>
      <c r="AF1" s="136"/>
      <c r="AG1" s="136"/>
      <c r="AH1" s="136"/>
      <c r="AI1" s="136"/>
      <c r="AJ1" s="136"/>
    </row>
    <row r="3" spans="1:36" ht="17.25">
      <c r="A3" s="551" t="s">
        <v>241</v>
      </c>
      <c r="B3" s="551"/>
      <c r="C3" s="551"/>
      <c r="D3" s="551"/>
      <c r="E3" s="551"/>
      <c r="F3" s="551"/>
      <c r="G3" s="551"/>
      <c r="H3" s="551"/>
      <c r="I3" s="551"/>
      <c r="J3" s="551"/>
      <c r="K3" s="551"/>
      <c r="L3" s="551"/>
      <c r="M3" s="551"/>
      <c r="N3" s="551"/>
      <c r="O3" s="551"/>
      <c r="P3" s="551"/>
      <c r="Q3" s="551"/>
      <c r="R3" s="551"/>
      <c r="S3" s="551"/>
      <c r="T3" s="551"/>
      <c r="U3" s="552"/>
      <c r="V3" s="552"/>
      <c r="W3" s="223" t="s">
        <v>668</v>
      </c>
      <c r="X3" s="223"/>
      <c r="Y3" s="223"/>
      <c r="Z3" s="223"/>
      <c r="AA3" s="223"/>
      <c r="AB3" s="224"/>
      <c r="AC3" s="224"/>
      <c r="AD3" s="224"/>
      <c r="AE3" s="224"/>
      <c r="AF3" s="225"/>
      <c r="AG3" s="225"/>
      <c r="AH3" s="225"/>
      <c r="AI3" s="225"/>
      <c r="AJ3" s="225"/>
    </row>
    <row r="5" spans="1:36">
      <c r="A5" s="135" t="s">
        <v>242</v>
      </c>
      <c r="AC5" s="137"/>
      <c r="AD5" s="137"/>
      <c r="AE5" s="137"/>
      <c r="AF5" s="137"/>
      <c r="AG5" s="137"/>
      <c r="AH5" s="137"/>
      <c r="AI5" s="137"/>
      <c r="AJ5" s="137"/>
    </row>
    <row r="6" spans="1:36" ht="7.5" customHeight="1"/>
    <row r="7" spans="1:36" ht="24.95" customHeight="1">
      <c r="A7" s="541" t="s">
        <v>258</v>
      </c>
      <c r="B7" s="541"/>
      <c r="C7" s="541"/>
      <c r="D7" s="541"/>
      <c r="E7" s="541"/>
      <c r="F7" s="541"/>
      <c r="G7" s="541"/>
      <c r="H7" s="541"/>
      <c r="I7" s="541"/>
      <c r="J7" s="541"/>
      <c r="K7" s="545" t="str">
        <f>IF(訪問看護ステーションコード="","",訪問看護ステーションコード)</f>
        <v>0123456</v>
      </c>
      <c r="L7" s="546"/>
      <c r="M7" s="546"/>
      <c r="N7" s="546"/>
      <c r="O7" s="546"/>
      <c r="P7" s="546"/>
      <c r="Q7" s="546"/>
      <c r="R7" s="546"/>
      <c r="S7" s="546"/>
      <c r="T7" s="546"/>
      <c r="U7" s="546"/>
      <c r="V7" s="546"/>
      <c r="W7" s="546"/>
      <c r="X7" s="546"/>
      <c r="Y7" s="546"/>
      <c r="Z7" s="546"/>
      <c r="AA7" s="546"/>
      <c r="AB7" s="546"/>
      <c r="AC7" s="546"/>
      <c r="AD7" s="546"/>
      <c r="AE7" s="546"/>
      <c r="AF7" s="546"/>
      <c r="AG7" s="546"/>
      <c r="AH7" s="546"/>
      <c r="AI7" s="546"/>
      <c r="AJ7" s="547"/>
    </row>
    <row r="8" spans="1:36" ht="24.95" customHeight="1">
      <c r="A8" s="542" t="s">
        <v>259</v>
      </c>
      <c r="B8" s="542"/>
      <c r="C8" s="542"/>
      <c r="D8" s="542"/>
      <c r="E8" s="542"/>
      <c r="F8" s="542"/>
      <c r="G8" s="542"/>
      <c r="H8" s="542"/>
      <c r="I8" s="542"/>
      <c r="J8" s="542"/>
      <c r="K8" s="545" t="str">
        <f>IF(訪問看護ステーション名="","",訪問看護ステーション名)</f>
        <v>▲▲訪問看護ステーション</v>
      </c>
      <c r="L8" s="546"/>
      <c r="M8" s="546"/>
      <c r="N8" s="546"/>
      <c r="O8" s="546"/>
      <c r="P8" s="546"/>
      <c r="Q8" s="546"/>
      <c r="R8" s="546"/>
      <c r="S8" s="546"/>
      <c r="T8" s="546"/>
      <c r="U8" s="546"/>
      <c r="V8" s="546"/>
      <c r="W8" s="546"/>
      <c r="X8" s="546"/>
      <c r="Y8" s="546"/>
      <c r="Z8" s="546"/>
      <c r="AA8" s="546"/>
      <c r="AB8" s="546"/>
      <c r="AC8" s="546"/>
      <c r="AD8" s="546"/>
      <c r="AE8" s="546"/>
      <c r="AF8" s="546"/>
      <c r="AG8" s="546"/>
      <c r="AH8" s="546"/>
      <c r="AI8" s="546"/>
      <c r="AJ8" s="547"/>
    </row>
    <row r="9" spans="1:36" ht="13.5" customHeight="1">
      <c r="A9" s="553" t="s">
        <v>243</v>
      </c>
      <c r="B9" s="554"/>
      <c r="C9" s="554"/>
      <c r="D9" s="554"/>
      <c r="E9" s="554"/>
      <c r="F9" s="554"/>
      <c r="G9" s="554"/>
      <c r="H9" s="554"/>
      <c r="I9" s="554"/>
      <c r="J9" s="555"/>
      <c r="K9" s="556"/>
      <c r="L9" s="556"/>
      <c r="M9" s="556"/>
      <c r="N9" s="556"/>
      <c r="O9" s="556"/>
      <c r="P9" s="556"/>
      <c r="Q9" s="556"/>
      <c r="R9" s="556"/>
      <c r="S9" s="556"/>
      <c r="T9" s="556"/>
      <c r="U9" s="556"/>
      <c r="V9" s="556"/>
      <c r="W9" s="556"/>
      <c r="X9" s="556"/>
      <c r="Y9" s="556"/>
      <c r="Z9" s="556"/>
      <c r="AA9" s="556"/>
      <c r="AB9" s="556"/>
      <c r="AC9" s="556"/>
      <c r="AD9" s="556"/>
      <c r="AE9" s="556"/>
      <c r="AF9" s="556"/>
      <c r="AG9" s="556"/>
      <c r="AH9" s="556"/>
      <c r="AI9" s="556"/>
      <c r="AJ9" s="557"/>
    </row>
    <row r="10" spans="1:36" ht="24.95" customHeight="1">
      <c r="A10" s="558" t="s">
        <v>262</v>
      </c>
      <c r="B10" s="559"/>
      <c r="C10" s="559"/>
      <c r="D10" s="559"/>
      <c r="E10" s="559"/>
      <c r="F10" s="559"/>
      <c r="G10" s="559"/>
      <c r="H10" s="559"/>
      <c r="I10" s="559"/>
      <c r="J10" s="560"/>
      <c r="K10" s="548"/>
      <c r="L10" s="549"/>
      <c r="M10" s="549"/>
      <c r="N10" s="549"/>
      <c r="O10" s="549"/>
      <c r="P10" s="549"/>
      <c r="Q10" s="549"/>
      <c r="R10" s="549"/>
      <c r="S10" s="549"/>
      <c r="T10" s="549"/>
      <c r="U10" s="549"/>
      <c r="V10" s="549"/>
      <c r="W10" s="549"/>
      <c r="X10" s="549"/>
      <c r="Y10" s="549"/>
      <c r="Z10" s="549"/>
      <c r="AA10" s="549"/>
      <c r="AB10" s="549"/>
      <c r="AC10" s="549"/>
      <c r="AD10" s="549"/>
      <c r="AE10" s="549"/>
      <c r="AF10" s="549"/>
      <c r="AG10" s="549"/>
      <c r="AH10" s="549"/>
      <c r="AI10" s="549"/>
      <c r="AJ10" s="550"/>
    </row>
    <row r="11" spans="1:36" ht="24.95" customHeight="1">
      <c r="A11" s="538" t="s">
        <v>244</v>
      </c>
      <c r="B11" s="539"/>
      <c r="C11" s="539"/>
      <c r="D11" s="539"/>
      <c r="E11" s="539"/>
      <c r="F11" s="539"/>
      <c r="G11" s="539"/>
      <c r="H11" s="539"/>
      <c r="I11" s="539"/>
      <c r="J11" s="540"/>
      <c r="K11" s="543"/>
      <c r="L11" s="543"/>
      <c r="M11" s="543"/>
      <c r="N11" s="543"/>
      <c r="O11" s="543"/>
      <c r="P11" s="543"/>
      <c r="Q11" s="543"/>
      <c r="R11" s="543"/>
      <c r="S11" s="543"/>
      <c r="T11" s="543"/>
      <c r="U11" s="543"/>
      <c r="V11" s="543"/>
      <c r="W11" s="543"/>
      <c r="X11" s="543"/>
      <c r="Y11" s="543"/>
      <c r="Z11" s="543"/>
      <c r="AA11" s="543"/>
      <c r="AB11" s="543"/>
      <c r="AC11" s="543"/>
      <c r="AD11" s="543"/>
      <c r="AE11" s="543"/>
      <c r="AF11" s="543"/>
      <c r="AG11" s="543"/>
      <c r="AH11" s="543"/>
      <c r="AI11" s="543"/>
      <c r="AJ11" s="544"/>
    </row>
    <row r="13" spans="1:36" ht="22.5" customHeight="1">
      <c r="A13" s="135" t="s">
        <v>260</v>
      </c>
    </row>
    <row r="14" spans="1:36" ht="35.1" customHeight="1" thickBot="1">
      <c r="A14" s="530" t="s">
        <v>261</v>
      </c>
      <c r="B14" s="531"/>
      <c r="C14" s="531"/>
      <c r="D14" s="531"/>
      <c r="E14" s="531"/>
      <c r="F14" s="531"/>
      <c r="G14" s="531"/>
      <c r="H14" s="531"/>
      <c r="I14" s="531"/>
      <c r="J14" s="531"/>
      <c r="K14" s="531"/>
      <c r="L14" s="531"/>
      <c r="M14" s="531"/>
      <c r="N14" s="531"/>
      <c r="O14" s="531"/>
      <c r="P14" s="531"/>
      <c r="Q14" s="531"/>
      <c r="R14" s="531"/>
      <c r="S14" s="531"/>
      <c r="T14" s="531"/>
      <c r="U14" s="531"/>
      <c r="V14" s="531"/>
      <c r="W14" s="531"/>
      <c r="X14" s="531"/>
      <c r="Y14" s="531"/>
      <c r="Z14" s="531"/>
      <c r="AA14" s="531"/>
      <c r="AB14" s="531"/>
      <c r="AC14" s="531"/>
      <c r="AD14" s="531"/>
      <c r="AE14" s="531"/>
      <c r="AF14" s="531"/>
      <c r="AG14" s="531"/>
      <c r="AH14" s="531"/>
      <c r="AI14" s="531"/>
      <c r="AJ14" s="532"/>
    </row>
    <row r="15" spans="1:36" ht="75" customHeight="1" thickBot="1">
      <c r="A15" s="533"/>
      <c r="B15" s="534"/>
      <c r="C15" s="534"/>
      <c r="D15" s="534"/>
      <c r="E15" s="534"/>
      <c r="F15" s="534"/>
      <c r="G15" s="534"/>
      <c r="H15" s="534"/>
      <c r="I15" s="534"/>
      <c r="J15" s="534"/>
      <c r="K15" s="534"/>
      <c r="L15" s="534"/>
      <c r="M15" s="534"/>
      <c r="N15" s="534"/>
      <c r="O15" s="534"/>
      <c r="P15" s="534"/>
      <c r="Q15" s="534"/>
      <c r="R15" s="534"/>
      <c r="S15" s="534"/>
      <c r="T15" s="534"/>
      <c r="U15" s="534"/>
      <c r="V15" s="534"/>
      <c r="W15" s="534"/>
      <c r="X15" s="534"/>
      <c r="Y15" s="534"/>
      <c r="Z15" s="534"/>
      <c r="AA15" s="534"/>
      <c r="AB15" s="534"/>
      <c r="AC15" s="534"/>
      <c r="AD15" s="534"/>
      <c r="AE15" s="534"/>
      <c r="AF15" s="534"/>
      <c r="AG15" s="534"/>
      <c r="AH15" s="534"/>
      <c r="AI15" s="534"/>
      <c r="AJ15" s="535"/>
    </row>
    <row r="17" spans="1:36" ht="22.5" customHeight="1" thickBot="1">
      <c r="A17" s="135" t="s">
        <v>245</v>
      </c>
    </row>
    <row r="18" spans="1:36" ht="75" customHeight="1" thickBot="1">
      <c r="A18" s="533"/>
      <c r="B18" s="534"/>
      <c r="C18" s="534"/>
      <c r="D18" s="534"/>
      <c r="E18" s="534"/>
      <c r="F18" s="534"/>
      <c r="G18" s="534"/>
      <c r="H18" s="534"/>
      <c r="I18" s="534"/>
      <c r="J18" s="534"/>
      <c r="K18" s="534"/>
      <c r="L18" s="534"/>
      <c r="M18" s="534"/>
      <c r="N18" s="534"/>
      <c r="O18" s="534"/>
      <c r="P18" s="534"/>
      <c r="Q18" s="534"/>
      <c r="R18" s="534"/>
      <c r="S18" s="534"/>
      <c r="T18" s="534"/>
      <c r="U18" s="534"/>
      <c r="V18" s="534"/>
      <c r="W18" s="534"/>
      <c r="X18" s="534"/>
      <c r="Y18" s="534"/>
      <c r="Z18" s="534"/>
      <c r="AA18" s="534"/>
      <c r="AB18" s="534"/>
      <c r="AC18" s="534"/>
      <c r="AD18" s="534"/>
      <c r="AE18" s="534"/>
      <c r="AF18" s="534"/>
      <c r="AG18" s="534"/>
      <c r="AH18" s="534"/>
      <c r="AI18" s="534"/>
      <c r="AJ18" s="535"/>
    </row>
    <row r="20" spans="1:36" ht="22.5" customHeight="1" thickBot="1">
      <c r="A20" s="135" t="s">
        <v>246</v>
      </c>
    </row>
    <row r="21" spans="1:36" ht="75" customHeight="1" thickBot="1">
      <c r="A21" s="533"/>
      <c r="B21" s="534"/>
      <c r="C21" s="534"/>
      <c r="D21" s="534"/>
      <c r="E21" s="534"/>
      <c r="F21" s="534"/>
      <c r="G21" s="534"/>
      <c r="H21" s="534"/>
      <c r="I21" s="534"/>
      <c r="J21" s="534"/>
      <c r="K21" s="534"/>
      <c r="L21" s="534"/>
      <c r="M21" s="534"/>
      <c r="N21" s="534"/>
      <c r="O21" s="534"/>
      <c r="P21" s="534"/>
      <c r="Q21" s="534"/>
      <c r="R21" s="534"/>
      <c r="S21" s="534"/>
      <c r="T21" s="534"/>
      <c r="U21" s="534"/>
      <c r="V21" s="534"/>
      <c r="W21" s="534"/>
      <c r="X21" s="534"/>
      <c r="Y21" s="534"/>
      <c r="Z21" s="534"/>
      <c r="AA21" s="534"/>
      <c r="AB21" s="534"/>
      <c r="AC21" s="534"/>
      <c r="AD21" s="534"/>
      <c r="AE21" s="534"/>
      <c r="AF21" s="534"/>
      <c r="AG21" s="534"/>
      <c r="AH21" s="534"/>
      <c r="AI21" s="534"/>
      <c r="AJ21" s="535"/>
    </row>
    <row r="22" spans="1:36" ht="20.100000000000001" customHeight="1">
      <c r="A22" s="135" t="s">
        <v>247</v>
      </c>
      <c r="B22" s="135" t="s">
        <v>248</v>
      </c>
    </row>
    <row r="24" spans="1:36" ht="22.5" customHeight="1">
      <c r="A24" s="135" t="s">
        <v>249</v>
      </c>
    </row>
    <row r="25" spans="1:36" ht="30" customHeight="1" thickBot="1">
      <c r="A25" s="530" t="s">
        <v>250</v>
      </c>
      <c r="B25" s="531"/>
      <c r="C25" s="531"/>
      <c r="D25" s="531"/>
      <c r="E25" s="531"/>
      <c r="F25" s="531"/>
      <c r="G25" s="531"/>
      <c r="H25" s="531"/>
      <c r="I25" s="531"/>
      <c r="J25" s="531"/>
      <c r="K25" s="531"/>
      <c r="L25" s="531"/>
      <c r="M25" s="531"/>
      <c r="N25" s="531"/>
      <c r="O25" s="531"/>
      <c r="P25" s="531"/>
      <c r="Q25" s="531"/>
      <c r="R25" s="531"/>
      <c r="S25" s="531"/>
      <c r="T25" s="531"/>
      <c r="U25" s="531"/>
      <c r="V25" s="531"/>
      <c r="W25" s="531"/>
      <c r="X25" s="531"/>
      <c r="Y25" s="531"/>
      <c r="Z25" s="531"/>
      <c r="AA25" s="531"/>
      <c r="AB25" s="531"/>
      <c r="AC25" s="531"/>
      <c r="AD25" s="531"/>
      <c r="AE25" s="531"/>
      <c r="AF25" s="531"/>
      <c r="AG25" s="531"/>
      <c r="AH25" s="531"/>
      <c r="AI25" s="531"/>
      <c r="AJ25" s="532"/>
    </row>
    <row r="26" spans="1:36" ht="75" customHeight="1" thickBot="1">
      <c r="A26" s="533"/>
      <c r="B26" s="534"/>
      <c r="C26" s="534"/>
      <c r="D26" s="534"/>
      <c r="E26" s="534"/>
      <c r="F26" s="534"/>
      <c r="G26" s="534"/>
      <c r="H26" s="534"/>
      <c r="I26" s="534"/>
      <c r="J26" s="534"/>
      <c r="K26" s="534"/>
      <c r="L26" s="534"/>
      <c r="M26" s="534"/>
      <c r="N26" s="534"/>
      <c r="O26" s="534"/>
      <c r="P26" s="534"/>
      <c r="Q26" s="534"/>
      <c r="R26" s="534"/>
      <c r="S26" s="534"/>
      <c r="T26" s="534"/>
      <c r="U26" s="534"/>
      <c r="V26" s="534"/>
      <c r="W26" s="534"/>
      <c r="X26" s="534"/>
      <c r="Y26" s="534"/>
      <c r="Z26" s="534"/>
      <c r="AA26" s="534"/>
      <c r="AB26" s="534"/>
      <c r="AC26" s="534"/>
      <c r="AD26" s="534"/>
      <c r="AE26" s="534"/>
      <c r="AF26" s="534"/>
      <c r="AG26" s="534"/>
      <c r="AH26" s="534"/>
      <c r="AI26" s="534"/>
      <c r="AJ26" s="535"/>
    </row>
    <row r="27" spans="1:36" ht="16.5" customHeight="1">
      <c r="A27" s="164"/>
      <c r="B27" s="164"/>
      <c r="C27" s="164"/>
      <c r="D27" s="164"/>
      <c r="E27" s="164"/>
      <c r="F27" s="164"/>
      <c r="G27" s="164"/>
      <c r="H27" s="164"/>
      <c r="I27" s="164"/>
      <c r="J27" s="164"/>
      <c r="K27" s="164"/>
      <c r="L27" s="164"/>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row>
    <row r="28" spans="1:36" s="138" customFormat="1" ht="19.5" customHeight="1">
      <c r="A28" s="165"/>
      <c r="B28" s="166"/>
      <c r="C28" s="165" t="s">
        <v>251</v>
      </c>
      <c r="D28" s="165"/>
      <c r="E28" s="536"/>
      <c r="F28" s="537"/>
      <c r="G28" s="165" t="s">
        <v>252</v>
      </c>
      <c r="H28" s="536"/>
      <c r="I28" s="537"/>
      <c r="J28" s="165" t="s">
        <v>253</v>
      </c>
      <c r="K28" s="536"/>
      <c r="L28" s="537"/>
      <c r="M28" s="165" t="s">
        <v>254</v>
      </c>
      <c r="N28" s="167"/>
      <c r="O28" s="167"/>
      <c r="P28" s="167"/>
      <c r="Q28" s="165"/>
      <c r="R28" s="527" t="s">
        <v>255</v>
      </c>
      <c r="S28" s="527"/>
      <c r="T28" s="527"/>
      <c r="U28" s="527"/>
      <c r="V28" s="527"/>
      <c r="W28" s="529" t="s">
        <v>256</v>
      </c>
      <c r="X28" s="529"/>
      <c r="Y28" s="529"/>
      <c r="Z28" s="529"/>
      <c r="AA28" s="529"/>
      <c r="AB28" s="529"/>
      <c r="AC28" s="529"/>
      <c r="AD28" s="529"/>
      <c r="AE28" s="529"/>
      <c r="AF28" s="529"/>
      <c r="AG28" s="529"/>
      <c r="AH28" s="529"/>
      <c r="AI28" s="168"/>
      <c r="AJ28" s="167"/>
    </row>
    <row r="29" spans="1:36" s="138" customFormat="1" ht="19.5" customHeight="1">
      <c r="A29" s="165"/>
      <c r="B29" s="167"/>
      <c r="C29" s="165"/>
      <c r="D29" s="165"/>
      <c r="E29" s="165"/>
      <c r="F29" s="165"/>
      <c r="G29" s="165"/>
      <c r="H29" s="165"/>
      <c r="I29" s="165"/>
      <c r="J29" s="165"/>
      <c r="K29" s="165"/>
      <c r="L29" s="165"/>
      <c r="M29" s="165"/>
      <c r="N29" s="165"/>
      <c r="O29" s="165"/>
      <c r="P29" s="167"/>
      <c r="Q29" s="165"/>
      <c r="R29" s="527" t="s">
        <v>257</v>
      </c>
      <c r="S29" s="527"/>
      <c r="T29" s="527"/>
      <c r="U29" s="527"/>
      <c r="V29" s="527"/>
      <c r="W29" s="528"/>
      <c r="X29" s="529"/>
      <c r="Y29" s="529"/>
      <c r="Z29" s="529"/>
      <c r="AA29" s="529"/>
      <c r="AB29" s="529"/>
      <c r="AC29" s="529"/>
      <c r="AD29" s="529"/>
      <c r="AE29" s="529"/>
      <c r="AF29" s="529"/>
      <c r="AG29" s="529"/>
      <c r="AH29" s="529"/>
      <c r="AI29" s="169"/>
      <c r="AJ29" s="167"/>
    </row>
    <row r="30" spans="1:36" ht="6" customHeight="1"/>
  </sheetData>
  <sheetProtection algorithmName="SHA-512" hashValue="XbF6vKVcpiFyt/R0wWngDaCBwknRK7awgUOOcWMhB4WgvEZTZo6/WDBMzvjJ1IvPxEYQ7TvLh3lUCIQ03T8lag==" saltValue="VTP20cE9vkaTw+Unra6qig==" spinCount="100000" sheet="1" objects="1" scenarios="1"/>
  <mergeCells count="25">
    <mergeCell ref="A3:T3"/>
    <mergeCell ref="U3:V3"/>
    <mergeCell ref="A9:J9"/>
    <mergeCell ref="K9:AJ9"/>
    <mergeCell ref="A10:J10"/>
    <mergeCell ref="A11:J11"/>
    <mergeCell ref="A7:J7"/>
    <mergeCell ref="A8:J8"/>
    <mergeCell ref="K11:AJ11"/>
    <mergeCell ref="K7:AJ7"/>
    <mergeCell ref="K8:AJ8"/>
    <mergeCell ref="K10:AJ10"/>
    <mergeCell ref="R29:V29"/>
    <mergeCell ref="W29:AH29"/>
    <mergeCell ref="A14:AJ14"/>
    <mergeCell ref="A15:AJ15"/>
    <mergeCell ref="A18:AJ18"/>
    <mergeCell ref="A21:AJ21"/>
    <mergeCell ref="A25:AJ25"/>
    <mergeCell ref="A26:AJ26"/>
    <mergeCell ref="E28:F28"/>
    <mergeCell ref="H28:I28"/>
    <mergeCell ref="K28:L28"/>
    <mergeCell ref="R28:V28"/>
    <mergeCell ref="W28:AH28"/>
  </mergeCells>
  <phoneticPr fontId="1"/>
  <dataValidations count="2">
    <dataValidation imeMode="halfAlpha" allowBlank="1" showInputMessage="1" showErrorMessage="1" sqref="A11 K28:L28 E28:F28 H28:I28" xr:uid="{4DB94DD8-CDCC-445A-9072-BB509705D456}"/>
    <dataValidation imeMode="hiragana" allowBlank="1" showInputMessage="1" showErrorMessage="1" sqref="W29" xr:uid="{39D8DD79-7B63-4687-AE8E-915A08A1608D}"/>
  </dataValidations>
  <pageMargins left="0.7" right="0.7" top="0.75" bottom="0.75" header="0.3" footer="0.3"/>
  <pageSetup paperSize="9" scale="8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3166-F421-4E4D-8417-DFEE6D7F768F}">
  <dimension ref="A1:NM4"/>
  <sheetViews>
    <sheetView showGridLines="0" topLeftCell="MU1" workbookViewId="0">
      <selection activeCell="NJ5" sqref="NJ5"/>
    </sheetView>
  </sheetViews>
  <sheetFormatPr defaultRowHeight="18.75" outlineLevelCol="1"/>
  <cols>
    <col min="3" max="5" width="0" hidden="1" customWidth="1" outlineLevel="1"/>
    <col min="6" max="6" width="9" collapsed="1"/>
    <col min="7" max="47" width="0" hidden="1" customWidth="1" outlineLevel="1"/>
    <col min="48" max="48" width="9" collapsed="1"/>
    <col min="49" max="101" width="9" hidden="1" customWidth="1" outlineLevel="1"/>
    <col min="102" max="102" width="9" collapsed="1"/>
    <col min="132" max="132" width="9" hidden="1" customWidth="1" outlineLevel="1"/>
    <col min="133" max="133" width="9" collapsed="1"/>
    <col min="134" max="134" width="9" hidden="1" customWidth="1" outlineLevel="1"/>
    <col min="135" max="135" width="9" collapsed="1"/>
    <col min="136" max="136" width="9" hidden="1" customWidth="1" outlineLevel="1"/>
    <col min="137" max="137" width="9" collapsed="1"/>
    <col min="141" max="180" width="9" hidden="1" customWidth="1" outlineLevel="1"/>
    <col min="181" max="181" width="9" collapsed="1"/>
    <col min="182" max="182" width="9" hidden="1" customWidth="1" outlineLevel="1"/>
    <col min="183" max="183" width="0" hidden="1" customWidth="1" outlineLevel="1"/>
    <col min="184" max="184" width="9" customWidth="1" collapsed="1"/>
    <col min="185" max="186" width="9" hidden="1" customWidth="1" outlineLevel="1"/>
    <col min="187" max="187" width="9" customWidth="1" collapsed="1"/>
    <col min="188" max="189" width="9" hidden="1" customWidth="1" outlineLevel="1"/>
    <col min="190" max="190" width="9" customWidth="1" collapsed="1"/>
    <col min="204" max="275" width="9" hidden="1" customWidth="1" outlineLevel="1"/>
    <col min="276" max="276" width="9" customWidth="1" collapsed="1"/>
    <col min="277" max="278" width="9" customWidth="1"/>
    <col min="279" max="286" width="9" hidden="1" customWidth="1" outlineLevel="1"/>
    <col min="287" max="287" width="9" customWidth="1" collapsed="1"/>
    <col min="288" max="289" width="9" customWidth="1"/>
    <col min="290" max="290" width="9" hidden="1" customWidth="1" outlineLevel="1"/>
    <col min="291" max="291" width="9" customWidth="1" collapsed="1"/>
    <col min="292" max="292" width="9" hidden="1" customWidth="1" outlineLevel="1"/>
    <col min="293" max="293" width="9" customWidth="1" collapsed="1"/>
    <col min="294" max="298" width="9" customWidth="1"/>
    <col min="299" max="299" width="9" hidden="1" customWidth="1" outlineLevel="1"/>
    <col min="300" max="300" width="9" customWidth="1" collapsed="1"/>
    <col min="301" max="301" width="9" hidden="1" customWidth="1" outlineLevel="1"/>
    <col min="302" max="302" width="9" customWidth="1" collapsed="1"/>
    <col min="303" max="307" width="9" customWidth="1"/>
    <col min="308" max="308" width="9" hidden="1" customWidth="1" outlineLevel="1"/>
    <col min="309" max="309" width="9" customWidth="1" collapsed="1"/>
    <col min="310" max="310" width="9" hidden="1" customWidth="1" outlineLevel="1"/>
    <col min="311" max="311" width="9" customWidth="1" collapsed="1"/>
    <col min="312" max="316" width="9" customWidth="1"/>
    <col min="317" max="317" width="9" hidden="1" customWidth="1" outlineLevel="1"/>
    <col min="318" max="318" width="9" customWidth="1" collapsed="1"/>
    <col min="319" max="319" width="9" hidden="1" customWidth="1" outlineLevel="1"/>
    <col min="320" max="320" width="9" customWidth="1" collapsed="1"/>
    <col min="321" max="325" width="9" customWidth="1"/>
    <col min="326" max="326" width="9" hidden="1" customWidth="1" outlineLevel="1"/>
    <col min="327" max="327" width="9" customWidth="1" collapsed="1"/>
    <col min="328" max="328" width="9" hidden="1" customWidth="1" outlineLevel="1"/>
    <col min="329" max="329" width="9" customWidth="1" collapsed="1"/>
    <col min="330" max="333" width="9" customWidth="1"/>
    <col min="334" max="334" width="9" hidden="1" customWidth="1" outlineLevel="1"/>
    <col min="335" max="335" width="9" customWidth="1" collapsed="1"/>
    <col min="336" max="336" width="9" hidden="1" customWidth="1" outlineLevel="1"/>
    <col min="337" max="337" width="9" hidden="1" customWidth="1" outlineLevel="1" collapsed="1"/>
    <col min="338" max="338" width="9" customWidth="1" collapsed="1"/>
    <col min="339" max="340" width="9" hidden="1" customWidth="1" outlineLevel="1"/>
    <col min="341" max="341" width="9" customWidth="1" collapsed="1"/>
    <col min="342" max="344" width="9" customWidth="1"/>
    <col min="345" max="363" width="9" customWidth="1" outlineLevel="1"/>
    <col min="364" max="364" width="9.5" bestFit="1" customWidth="1"/>
  </cols>
  <sheetData>
    <row r="1" spans="1:377">
      <c r="A1" s="170" t="s">
        <v>293</v>
      </c>
      <c r="B1" s="170" t="s">
        <v>295</v>
      </c>
      <c r="C1" s="170" t="s">
        <v>296</v>
      </c>
      <c r="D1" s="170" t="s">
        <v>297</v>
      </c>
      <c r="E1" s="170" t="s">
        <v>298</v>
      </c>
      <c r="F1" s="170" t="s">
        <v>381</v>
      </c>
      <c r="G1" s="170" t="s">
        <v>382</v>
      </c>
      <c r="H1" s="172" t="s">
        <v>383</v>
      </c>
      <c r="I1" s="172" t="s">
        <v>384</v>
      </c>
      <c r="J1" s="172" t="s">
        <v>385</v>
      </c>
      <c r="K1" s="172" t="s">
        <v>386</v>
      </c>
      <c r="L1" s="172" t="s">
        <v>387</v>
      </c>
      <c r="M1" s="172" t="s">
        <v>388</v>
      </c>
      <c r="N1" s="172" t="s">
        <v>389</v>
      </c>
      <c r="O1" s="172" t="s">
        <v>390</v>
      </c>
      <c r="P1" s="172" t="s">
        <v>391</v>
      </c>
      <c r="Q1" s="172" t="s">
        <v>392</v>
      </c>
      <c r="R1" s="172" t="s">
        <v>393</v>
      </c>
      <c r="S1" s="172" t="s">
        <v>394</v>
      </c>
      <c r="T1" s="172" t="s">
        <v>395</v>
      </c>
      <c r="U1" s="172" t="s">
        <v>396</v>
      </c>
      <c r="V1" s="172" t="s">
        <v>397</v>
      </c>
      <c r="W1" s="172" t="s">
        <v>398</v>
      </c>
      <c r="X1" s="172" t="s">
        <v>399</v>
      </c>
      <c r="Y1" s="172" t="s">
        <v>400</v>
      </c>
      <c r="Z1" s="172" t="s">
        <v>401</v>
      </c>
      <c r="AA1" s="172" t="s">
        <v>402</v>
      </c>
      <c r="AB1" s="172" t="s">
        <v>403</v>
      </c>
      <c r="AC1" s="172" t="s">
        <v>404</v>
      </c>
      <c r="AD1" s="172" t="s">
        <v>405</v>
      </c>
      <c r="AE1" s="172" t="s">
        <v>406</v>
      </c>
      <c r="AF1" s="172" t="s">
        <v>407</v>
      </c>
      <c r="AG1" s="172" t="s">
        <v>408</v>
      </c>
      <c r="AH1" s="172" t="s">
        <v>409</v>
      </c>
      <c r="AI1" s="172" t="s">
        <v>410</v>
      </c>
      <c r="AJ1" s="172" t="s">
        <v>411</v>
      </c>
      <c r="AK1" s="172" t="s">
        <v>412</v>
      </c>
      <c r="AL1" s="172" t="s">
        <v>413</v>
      </c>
      <c r="AM1" s="172" t="s">
        <v>414</v>
      </c>
      <c r="AN1" s="172" t="s">
        <v>415</v>
      </c>
      <c r="AO1" s="172" t="s">
        <v>416</v>
      </c>
      <c r="AP1" s="172" t="s">
        <v>417</v>
      </c>
      <c r="AQ1" s="172" t="s">
        <v>418</v>
      </c>
      <c r="AR1" s="172" t="s">
        <v>419</v>
      </c>
      <c r="AS1" s="172" t="s">
        <v>420</v>
      </c>
      <c r="AT1" s="172" t="s">
        <v>421</v>
      </c>
      <c r="AU1" s="172" t="s">
        <v>422</v>
      </c>
      <c r="AV1" s="170" t="s">
        <v>299</v>
      </c>
      <c r="AW1" s="170" t="s">
        <v>300</v>
      </c>
      <c r="AX1" s="170" t="s">
        <v>301</v>
      </c>
      <c r="AY1" s="170" t="s">
        <v>302</v>
      </c>
      <c r="AZ1" s="170" t="s">
        <v>303</v>
      </c>
      <c r="BA1" s="170" t="s">
        <v>304</v>
      </c>
      <c r="BB1" s="170" t="s">
        <v>305</v>
      </c>
      <c r="BC1" s="170" t="s">
        <v>306</v>
      </c>
      <c r="BD1" s="170" t="s">
        <v>307</v>
      </c>
      <c r="BE1" s="170" t="s">
        <v>308</v>
      </c>
      <c r="BF1" s="170" t="s">
        <v>309</v>
      </c>
      <c r="BG1" s="170" t="s">
        <v>310</v>
      </c>
      <c r="BH1" s="170" t="s">
        <v>311</v>
      </c>
      <c r="BI1" s="170" t="s">
        <v>312</v>
      </c>
      <c r="BJ1" s="170" t="s">
        <v>313</v>
      </c>
      <c r="BK1" s="170" t="s">
        <v>314</v>
      </c>
      <c r="BL1" s="170" t="s">
        <v>315</v>
      </c>
      <c r="BM1" s="170" t="s">
        <v>316</v>
      </c>
      <c r="BN1" s="170" t="s">
        <v>317</v>
      </c>
      <c r="BO1" s="170" t="s">
        <v>318</v>
      </c>
      <c r="BP1" s="170" t="s">
        <v>319</v>
      </c>
      <c r="BQ1" s="170" t="s">
        <v>320</v>
      </c>
      <c r="BR1" s="170" t="s">
        <v>321</v>
      </c>
      <c r="BS1" s="170" t="s">
        <v>322</v>
      </c>
      <c r="BT1" s="170" t="s">
        <v>323</v>
      </c>
      <c r="BU1" s="170" t="s">
        <v>324</v>
      </c>
      <c r="BV1" s="170" t="s">
        <v>325</v>
      </c>
      <c r="BW1" s="170" t="s">
        <v>326</v>
      </c>
      <c r="BX1" s="170" t="s">
        <v>327</v>
      </c>
      <c r="BY1" s="170" t="s">
        <v>328</v>
      </c>
      <c r="BZ1" s="170" t="s">
        <v>329</v>
      </c>
      <c r="CA1" s="170" t="s">
        <v>330</v>
      </c>
      <c r="CB1" s="170" t="s">
        <v>331</v>
      </c>
      <c r="CC1" s="170" t="s">
        <v>332</v>
      </c>
      <c r="CD1" s="170" t="s">
        <v>333</v>
      </c>
      <c r="CE1" s="170" t="s">
        <v>334</v>
      </c>
      <c r="CF1" s="170" t="s">
        <v>335</v>
      </c>
      <c r="CG1" s="170" t="s">
        <v>336</v>
      </c>
      <c r="CH1" s="170" t="s">
        <v>337</v>
      </c>
      <c r="CI1" s="170" t="s">
        <v>338</v>
      </c>
      <c r="CJ1" s="170" t="s">
        <v>339</v>
      </c>
      <c r="CK1" s="170" t="s">
        <v>340</v>
      </c>
      <c r="CL1" s="170" t="s">
        <v>341</v>
      </c>
      <c r="CM1" s="170" t="s">
        <v>342</v>
      </c>
      <c r="CN1" s="170" t="s">
        <v>343</v>
      </c>
      <c r="CO1" s="170" t="s">
        <v>344</v>
      </c>
      <c r="CP1" s="170" t="s">
        <v>345</v>
      </c>
      <c r="CQ1" s="170" t="s">
        <v>346</v>
      </c>
      <c r="CR1" s="170" t="s">
        <v>347</v>
      </c>
      <c r="CS1" s="170" t="s">
        <v>348</v>
      </c>
      <c r="CT1" s="170" t="s">
        <v>349</v>
      </c>
      <c r="CU1" s="170" t="s">
        <v>350</v>
      </c>
      <c r="CV1" s="172" t="s">
        <v>351</v>
      </c>
      <c r="CW1" s="172" t="s">
        <v>352</v>
      </c>
      <c r="CX1" s="170" t="s">
        <v>353</v>
      </c>
      <c r="CY1" s="170" t="s">
        <v>354</v>
      </c>
      <c r="CZ1" s="172" t="s">
        <v>355</v>
      </c>
      <c r="DA1" s="172" t="s">
        <v>356</v>
      </c>
      <c r="DB1" s="172" t="s">
        <v>357</v>
      </c>
      <c r="DC1" s="172" t="s">
        <v>358</v>
      </c>
      <c r="DD1" s="172" t="s">
        <v>359</v>
      </c>
      <c r="DE1" s="172" t="s">
        <v>360</v>
      </c>
      <c r="DF1" s="172" t="s">
        <v>361</v>
      </c>
      <c r="DG1" s="172" t="s">
        <v>362</v>
      </c>
      <c r="DH1" s="172" t="s">
        <v>363</v>
      </c>
      <c r="DI1" s="172" t="s">
        <v>364</v>
      </c>
      <c r="DJ1" s="172" t="s">
        <v>365</v>
      </c>
      <c r="DK1" s="172" t="s">
        <v>366</v>
      </c>
      <c r="DL1" s="172" t="s">
        <v>367</v>
      </c>
      <c r="DM1" s="172" t="s">
        <v>368</v>
      </c>
      <c r="DN1" s="172" t="s">
        <v>369</v>
      </c>
      <c r="DO1" s="172" t="s">
        <v>370</v>
      </c>
      <c r="DP1" s="172" t="s">
        <v>371</v>
      </c>
      <c r="DQ1" s="172" t="s">
        <v>372</v>
      </c>
      <c r="DR1" s="172" t="s">
        <v>373</v>
      </c>
      <c r="DS1" s="172" t="s">
        <v>374</v>
      </c>
      <c r="DT1" s="172" t="s">
        <v>380</v>
      </c>
      <c r="DU1" s="172" t="s">
        <v>375</v>
      </c>
      <c r="DV1" s="172" t="s">
        <v>670</v>
      </c>
      <c r="DW1" s="172" t="s">
        <v>376</v>
      </c>
      <c r="DX1" s="172" t="s">
        <v>377</v>
      </c>
      <c r="DY1" s="172" t="s">
        <v>378</v>
      </c>
      <c r="DZ1" s="172" t="s">
        <v>379</v>
      </c>
      <c r="EA1" s="172" t="s">
        <v>423</v>
      </c>
      <c r="EB1" s="172" t="s">
        <v>424</v>
      </c>
      <c r="EC1" s="172" t="s">
        <v>425</v>
      </c>
      <c r="ED1" s="172" t="s">
        <v>426</v>
      </c>
      <c r="EE1" s="172" t="s">
        <v>427</v>
      </c>
      <c r="EF1" s="172" t="s">
        <v>428</v>
      </c>
      <c r="EG1" s="172" t="s">
        <v>429</v>
      </c>
      <c r="EH1" s="172" t="s">
        <v>430</v>
      </c>
      <c r="EI1" s="172" t="s">
        <v>431</v>
      </c>
      <c r="EJ1" s="172" t="s">
        <v>432</v>
      </c>
      <c r="EK1" s="172" t="s">
        <v>433</v>
      </c>
      <c r="EL1" s="172" t="s">
        <v>434</v>
      </c>
      <c r="EM1" s="172" t="s">
        <v>435</v>
      </c>
      <c r="EN1" s="172" t="s">
        <v>436</v>
      </c>
      <c r="EO1" s="172" t="s">
        <v>437</v>
      </c>
      <c r="EP1" s="172" t="s">
        <v>438</v>
      </c>
      <c r="EQ1" s="172" t="s">
        <v>439</v>
      </c>
      <c r="ER1" s="172" t="s">
        <v>440</v>
      </c>
      <c r="ES1" s="172" t="s">
        <v>441</v>
      </c>
      <c r="ET1" s="172" t="s">
        <v>442</v>
      </c>
      <c r="EU1" s="172" t="s">
        <v>443</v>
      </c>
      <c r="EV1" s="172" t="s">
        <v>444</v>
      </c>
      <c r="EW1" s="172" t="s">
        <v>445</v>
      </c>
      <c r="EX1" s="172" t="s">
        <v>446</v>
      </c>
      <c r="EY1" s="172" t="s">
        <v>447</v>
      </c>
      <c r="EZ1" s="172" t="s">
        <v>448</v>
      </c>
      <c r="FA1" s="172" t="s">
        <v>449</v>
      </c>
      <c r="FB1" s="172" t="s">
        <v>450</v>
      </c>
      <c r="FC1" s="172" t="s">
        <v>451</v>
      </c>
      <c r="FD1" s="172" t="s">
        <v>452</v>
      </c>
      <c r="FE1" s="172" t="s">
        <v>453</v>
      </c>
      <c r="FF1" s="172" t="s">
        <v>454</v>
      </c>
      <c r="FG1" s="172" t="s">
        <v>455</v>
      </c>
      <c r="FH1" s="172" t="s">
        <v>456</v>
      </c>
      <c r="FI1" s="172" t="s">
        <v>457</v>
      </c>
      <c r="FJ1" s="172" t="s">
        <v>458</v>
      </c>
      <c r="FK1" s="172" t="s">
        <v>459</v>
      </c>
      <c r="FL1" s="172" t="s">
        <v>460</v>
      </c>
      <c r="FM1" s="172" t="s">
        <v>461</v>
      </c>
      <c r="FN1" s="172" t="s">
        <v>462</v>
      </c>
      <c r="FO1" s="172" t="s">
        <v>463</v>
      </c>
      <c r="FP1" s="172" t="s">
        <v>464</v>
      </c>
      <c r="FQ1" s="172" t="s">
        <v>465</v>
      </c>
      <c r="FR1" s="172" t="s">
        <v>466</v>
      </c>
      <c r="FS1" s="172" t="s">
        <v>467</v>
      </c>
      <c r="FT1" s="172" t="s">
        <v>468</v>
      </c>
      <c r="FU1" s="172" t="s">
        <v>469</v>
      </c>
      <c r="FV1" s="172" t="s">
        <v>470</v>
      </c>
      <c r="FW1" s="172" t="s">
        <v>471</v>
      </c>
      <c r="FX1" s="172" t="s">
        <v>472</v>
      </c>
      <c r="FY1" s="172" t="s">
        <v>473</v>
      </c>
      <c r="FZ1" s="172" t="s">
        <v>474</v>
      </c>
      <c r="GA1" s="172" t="s">
        <v>475</v>
      </c>
      <c r="GB1" s="172" t="s">
        <v>476</v>
      </c>
      <c r="GC1" s="172" t="s">
        <v>477</v>
      </c>
      <c r="GD1" s="172" t="s">
        <v>478</v>
      </c>
      <c r="GE1" s="172" t="s">
        <v>479</v>
      </c>
      <c r="GF1" s="172" t="s">
        <v>480</v>
      </c>
      <c r="GG1" s="172" t="s">
        <v>481</v>
      </c>
      <c r="GH1" s="172" t="s">
        <v>482</v>
      </c>
      <c r="GI1" s="172" t="s">
        <v>483</v>
      </c>
      <c r="GJ1" s="172" t="s">
        <v>484</v>
      </c>
      <c r="GK1" s="172" t="s">
        <v>485</v>
      </c>
      <c r="GL1" s="172" t="s">
        <v>486</v>
      </c>
      <c r="GM1" s="172" t="s">
        <v>487</v>
      </c>
      <c r="GN1" s="172" t="s">
        <v>488</v>
      </c>
      <c r="GO1" s="172" t="s">
        <v>489</v>
      </c>
      <c r="GP1" s="172" t="s">
        <v>489</v>
      </c>
      <c r="GQ1" s="172" t="s">
        <v>653</v>
      </c>
      <c r="GR1" s="172" t="s">
        <v>654</v>
      </c>
      <c r="GS1" s="172" t="s">
        <v>655</v>
      </c>
      <c r="GT1" s="172" t="s">
        <v>656</v>
      </c>
      <c r="GU1" s="172" t="s">
        <v>491</v>
      </c>
      <c r="GV1" s="172" t="s">
        <v>491</v>
      </c>
      <c r="GW1" s="172" t="s">
        <v>495</v>
      </c>
      <c r="GX1" s="172" t="s">
        <v>492</v>
      </c>
      <c r="GY1" s="172" t="s">
        <v>497</v>
      </c>
      <c r="GZ1" s="172" t="s">
        <v>498</v>
      </c>
      <c r="HA1" s="172" t="s">
        <v>499</v>
      </c>
      <c r="HB1" s="172" t="s">
        <v>652</v>
      </c>
      <c r="HC1" s="172" t="s">
        <v>500</v>
      </c>
      <c r="HD1" s="172" t="s">
        <v>501</v>
      </c>
      <c r="HE1" s="172" t="s">
        <v>502</v>
      </c>
      <c r="HF1" s="172" t="s">
        <v>503</v>
      </c>
      <c r="HG1" s="172" t="s">
        <v>504</v>
      </c>
      <c r="HH1" s="172" t="s">
        <v>505</v>
      </c>
      <c r="HI1" s="172" t="s">
        <v>506</v>
      </c>
      <c r="HJ1" s="172" t="s">
        <v>507</v>
      </c>
      <c r="HK1" s="172" t="s">
        <v>508</v>
      </c>
      <c r="HL1" s="172" t="s">
        <v>509</v>
      </c>
      <c r="HM1" s="172" t="s">
        <v>510</v>
      </c>
      <c r="HN1" s="172" t="s">
        <v>511</v>
      </c>
      <c r="HO1" s="172" t="s">
        <v>512</v>
      </c>
      <c r="HP1" s="172" t="s">
        <v>513</v>
      </c>
      <c r="HQ1" s="172" t="s">
        <v>514</v>
      </c>
      <c r="HR1" s="172" t="s">
        <v>515</v>
      </c>
      <c r="HS1" s="172" t="s">
        <v>516</v>
      </c>
      <c r="HT1" s="172" t="s">
        <v>517</v>
      </c>
      <c r="HU1" s="172" t="s">
        <v>518</v>
      </c>
      <c r="HV1" s="172" t="s">
        <v>519</v>
      </c>
      <c r="HW1" s="172" t="s">
        <v>520</v>
      </c>
      <c r="HX1" s="172" t="s">
        <v>521</v>
      </c>
      <c r="HY1" s="172" t="s">
        <v>522</v>
      </c>
      <c r="HZ1" s="172" t="s">
        <v>523</v>
      </c>
      <c r="IA1" s="172" t="s">
        <v>524</v>
      </c>
      <c r="IB1" s="172" t="s">
        <v>525</v>
      </c>
      <c r="IC1" s="172" t="s">
        <v>526</v>
      </c>
      <c r="ID1" s="172" t="s">
        <v>527</v>
      </c>
      <c r="IE1" s="172" t="s">
        <v>528</v>
      </c>
      <c r="IF1" s="172" t="s">
        <v>529</v>
      </c>
      <c r="IG1" s="172" t="s">
        <v>530</v>
      </c>
      <c r="IH1" s="172" t="s">
        <v>531</v>
      </c>
      <c r="II1" s="172" t="s">
        <v>532</v>
      </c>
      <c r="IJ1" s="172" t="s">
        <v>533</v>
      </c>
      <c r="IK1" s="172" t="s">
        <v>534</v>
      </c>
      <c r="IL1" s="172" t="s">
        <v>535</v>
      </c>
      <c r="IM1" s="172" t="s">
        <v>536</v>
      </c>
      <c r="IN1" s="172" t="s">
        <v>537</v>
      </c>
      <c r="IO1" s="172" t="s">
        <v>538</v>
      </c>
      <c r="IP1" s="172" t="s">
        <v>539</v>
      </c>
      <c r="IQ1" s="172" t="s">
        <v>540</v>
      </c>
      <c r="IR1" s="172" t="s">
        <v>541</v>
      </c>
      <c r="IS1" s="172" t="s">
        <v>542</v>
      </c>
      <c r="IT1" s="172" t="s">
        <v>543</v>
      </c>
      <c r="IU1" s="172" t="s">
        <v>544</v>
      </c>
      <c r="IV1" s="172" t="s">
        <v>545</v>
      </c>
      <c r="IW1" s="172" t="s">
        <v>546</v>
      </c>
      <c r="IX1" s="172" t="s">
        <v>547</v>
      </c>
      <c r="IY1" s="172" t="s">
        <v>548</v>
      </c>
      <c r="IZ1" s="172" t="s">
        <v>549</v>
      </c>
      <c r="JA1" s="172" t="s">
        <v>550</v>
      </c>
      <c r="JB1" s="172" t="s">
        <v>551</v>
      </c>
      <c r="JC1" s="172" t="s">
        <v>552</v>
      </c>
      <c r="JD1" s="172" t="s">
        <v>553</v>
      </c>
      <c r="JE1" s="172" t="s">
        <v>554</v>
      </c>
      <c r="JF1" s="172" t="s">
        <v>555</v>
      </c>
      <c r="JG1" s="172" t="s">
        <v>556</v>
      </c>
      <c r="JH1" s="172" t="s">
        <v>557</v>
      </c>
      <c r="JI1" s="172" t="s">
        <v>558</v>
      </c>
      <c r="JJ1" s="172" t="s">
        <v>559</v>
      </c>
      <c r="JK1" s="172" t="s">
        <v>560</v>
      </c>
      <c r="JL1" s="172" t="s">
        <v>561</v>
      </c>
      <c r="JM1" s="172" t="s">
        <v>562</v>
      </c>
      <c r="JN1" s="172" t="s">
        <v>563</v>
      </c>
      <c r="JO1" s="172" t="s">
        <v>564</v>
      </c>
      <c r="JP1" s="172" t="s">
        <v>565</v>
      </c>
      <c r="JQ1" s="172" t="s">
        <v>566</v>
      </c>
      <c r="JR1" s="172" t="s">
        <v>567</v>
      </c>
      <c r="JS1" s="172" t="s">
        <v>568</v>
      </c>
      <c r="JT1" s="172" t="s">
        <v>569</v>
      </c>
      <c r="JU1" s="172" t="s">
        <v>496</v>
      </c>
      <c r="JV1" s="172" t="s">
        <v>570</v>
      </c>
      <c r="JW1" s="172" t="s">
        <v>571</v>
      </c>
      <c r="JX1" s="172" t="s">
        <v>494</v>
      </c>
      <c r="JY1" s="172" t="s">
        <v>572</v>
      </c>
      <c r="JZ1" s="172" t="s">
        <v>493</v>
      </c>
      <c r="KA1" s="172" t="s">
        <v>573</v>
      </c>
      <c r="KB1" s="172" t="s">
        <v>574</v>
      </c>
      <c r="KC1" s="172" t="s">
        <v>575</v>
      </c>
      <c r="KD1" s="172" t="s">
        <v>576</v>
      </c>
      <c r="KE1" s="172" t="s">
        <v>577</v>
      </c>
      <c r="KF1" s="172" t="s">
        <v>578</v>
      </c>
      <c r="KG1" s="172" t="s">
        <v>579</v>
      </c>
      <c r="KH1" s="172" t="s">
        <v>580</v>
      </c>
      <c r="KI1" s="172" t="s">
        <v>581</v>
      </c>
      <c r="KJ1" s="172" t="s">
        <v>582</v>
      </c>
      <c r="KK1" s="172" t="s">
        <v>591</v>
      </c>
      <c r="KL1" s="172" t="s">
        <v>592</v>
      </c>
      <c r="KM1" s="172" t="s">
        <v>593</v>
      </c>
      <c r="KN1" s="172" t="s">
        <v>594</v>
      </c>
      <c r="KO1" s="172" t="s">
        <v>595</v>
      </c>
      <c r="KP1" s="172" t="s">
        <v>596</v>
      </c>
      <c r="KQ1" s="172" t="s">
        <v>597</v>
      </c>
      <c r="KR1" s="172" t="s">
        <v>598</v>
      </c>
      <c r="KS1" s="172" t="s">
        <v>599</v>
      </c>
      <c r="KT1" s="172" t="s">
        <v>600</v>
      </c>
      <c r="KU1" s="172" t="s">
        <v>601</v>
      </c>
      <c r="KV1" s="172" t="s">
        <v>602</v>
      </c>
      <c r="KW1" s="172" t="s">
        <v>603</v>
      </c>
      <c r="KX1" s="172" t="s">
        <v>604</v>
      </c>
      <c r="KY1" s="172" t="s">
        <v>605</v>
      </c>
      <c r="KZ1" s="172" t="s">
        <v>606</v>
      </c>
      <c r="LA1" s="172" t="s">
        <v>607</v>
      </c>
      <c r="LB1" s="172" t="s">
        <v>608</v>
      </c>
      <c r="LC1" s="172" t="s">
        <v>609</v>
      </c>
      <c r="LD1" s="172" t="s">
        <v>610</v>
      </c>
      <c r="LE1" s="172" t="s">
        <v>611</v>
      </c>
      <c r="LF1" s="172" t="s">
        <v>612</v>
      </c>
      <c r="LG1" s="172" t="s">
        <v>613</v>
      </c>
      <c r="LH1" s="172" t="s">
        <v>614</v>
      </c>
      <c r="LI1" s="172" t="s">
        <v>615</v>
      </c>
      <c r="LJ1" s="172" t="s">
        <v>616</v>
      </c>
      <c r="LK1" s="172" t="s">
        <v>617</v>
      </c>
      <c r="LL1" s="172" t="s">
        <v>618</v>
      </c>
      <c r="LM1" s="172" t="s">
        <v>619</v>
      </c>
      <c r="LN1" s="172" t="s">
        <v>620</v>
      </c>
      <c r="LO1" s="172" t="s">
        <v>621</v>
      </c>
      <c r="LP1" s="172" t="s">
        <v>622</v>
      </c>
      <c r="LQ1" s="172" t="s">
        <v>623</v>
      </c>
      <c r="LR1" s="172" t="s">
        <v>624</v>
      </c>
      <c r="LS1" s="172" t="s">
        <v>625</v>
      </c>
      <c r="LT1" s="172" t="s">
        <v>626</v>
      </c>
      <c r="LU1" s="172" t="s">
        <v>628</v>
      </c>
      <c r="LV1" s="172" t="s">
        <v>629</v>
      </c>
      <c r="LW1" s="172" t="s">
        <v>630</v>
      </c>
      <c r="LX1" s="172" t="s">
        <v>631</v>
      </c>
      <c r="LY1" s="172" t="s">
        <v>632</v>
      </c>
      <c r="LZ1" s="172" t="s">
        <v>633</v>
      </c>
      <c r="MA1" s="172" t="s">
        <v>634</v>
      </c>
      <c r="MB1" s="172" t="s">
        <v>635</v>
      </c>
      <c r="MC1" s="172" t="s">
        <v>636</v>
      </c>
      <c r="MD1" s="172" t="s">
        <v>637</v>
      </c>
      <c r="ME1" s="172" t="s">
        <v>638</v>
      </c>
      <c r="MF1" s="172" t="s">
        <v>639</v>
      </c>
      <c r="MG1" s="172" t="s">
        <v>657</v>
      </c>
      <c r="MH1" s="172" t="s">
        <v>658</v>
      </c>
      <c r="MI1" s="172" t="s">
        <v>659</v>
      </c>
      <c r="MJ1" s="172" t="s">
        <v>660</v>
      </c>
      <c r="MK1" s="172" t="s">
        <v>640</v>
      </c>
      <c r="ML1" s="172" t="s">
        <v>641</v>
      </c>
      <c r="MM1" s="172" t="s">
        <v>642</v>
      </c>
      <c r="MN1" s="172" t="s">
        <v>643</v>
      </c>
      <c r="MO1" s="172" t="s">
        <v>644</v>
      </c>
      <c r="MP1" s="172" t="s">
        <v>645</v>
      </c>
      <c r="MQ1" s="172" t="s">
        <v>647</v>
      </c>
      <c r="MR1" s="172" t="s">
        <v>646</v>
      </c>
      <c r="MS1" s="172" t="s">
        <v>648</v>
      </c>
      <c r="MT1" s="172" t="s">
        <v>649</v>
      </c>
      <c r="MU1" t="s">
        <v>661</v>
      </c>
      <c r="MV1" t="s">
        <v>662</v>
      </c>
      <c r="MW1" t="s">
        <v>663</v>
      </c>
      <c r="MX1" t="s">
        <v>664</v>
      </c>
      <c r="MY1" t="s">
        <v>665</v>
      </c>
      <c r="MZ1" t="s">
        <v>672</v>
      </c>
      <c r="NA1" t="s">
        <v>714</v>
      </c>
      <c r="NB1" t="s">
        <v>715</v>
      </c>
      <c r="NC1" t="s">
        <v>716</v>
      </c>
      <c r="ND1" t="s">
        <v>717</v>
      </c>
      <c r="NE1" t="s">
        <v>718</v>
      </c>
      <c r="NF1" s="263" t="s">
        <v>719</v>
      </c>
      <c r="NG1" s="263" t="s">
        <v>720</v>
      </c>
      <c r="NH1" s="263" t="s">
        <v>721</v>
      </c>
      <c r="NI1" s="263" t="s">
        <v>722</v>
      </c>
      <c r="NJ1" t="s">
        <v>694</v>
      </c>
      <c r="NK1" t="s">
        <v>695</v>
      </c>
      <c r="NL1" t="s">
        <v>696</v>
      </c>
      <c r="NM1" t="s">
        <v>728</v>
      </c>
    </row>
    <row r="2" spans="1:377">
      <c r="A2" s="171" t="s">
        <v>294</v>
      </c>
      <c r="B2" s="171" t="str">
        <f>訪問看護ステーションコード</f>
        <v>0123456</v>
      </c>
      <c r="C2" s="171" t="str">
        <f>訪問看護ステーション名</f>
        <v>▲▲訪問看護ステーション</v>
      </c>
      <c r="D2" s="171" t="b">
        <f>'別紙様式11_訪問看護ベースアップ評価料（Ⅰ）'!$AF$16</f>
        <v>1</v>
      </c>
      <c r="E2" s="181">
        <f>'別紙様式11_訪問看護ベースアップ評価料（Ⅰ）'!$F$19</f>
        <v>10</v>
      </c>
      <c r="F2" s="173" t="str">
        <f>$B$2</f>
        <v>0123456</v>
      </c>
      <c r="G2" s="173" t="str">
        <f>$C$2</f>
        <v>▲▲訪問看護ステーション</v>
      </c>
      <c r="H2" s="171" t="e">
        <f>#REF!</f>
        <v>#REF!</v>
      </c>
      <c r="I2" s="171" t="e">
        <f>#REF!</f>
        <v>#REF!</v>
      </c>
      <c r="J2" s="171" t="e">
        <f>#REF!</f>
        <v>#REF!</v>
      </c>
      <c r="K2" s="173" t="e">
        <f>$J$2</f>
        <v>#REF!</v>
      </c>
      <c r="L2" s="173" t="e">
        <f>$J$2</f>
        <v>#REF!</v>
      </c>
      <c r="M2" s="178" t="e">
        <f>#REF!</f>
        <v>#REF!</v>
      </c>
      <c r="N2" s="178" t="e">
        <f>#REF!</f>
        <v>#REF!</v>
      </c>
      <c r="O2" s="178" t="e">
        <f>#REF!</f>
        <v>#REF!</v>
      </c>
      <c r="P2" s="178" t="e">
        <f>#REF!</f>
        <v>#REF!</v>
      </c>
      <c r="Q2" s="178" t="e">
        <f>#REF!</f>
        <v>#REF!</v>
      </c>
      <c r="R2" s="178" t="e">
        <f>#REF!</f>
        <v>#REF!</v>
      </c>
      <c r="S2" s="178" t="e">
        <f>#REF!</f>
        <v>#REF!</v>
      </c>
      <c r="T2" s="178" t="e">
        <f>#REF!</f>
        <v>#REF!</v>
      </c>
      <c r="U2" s="178" t="e">
        <f>#REF!</f>
        <v>#REF!</v>
      </c>
      <c r="V2" s="178" t="e">
        <f>#REF!</f>
        <v>#REF!</v>
      </c>
      <c r="W2" s="178" t="e">
        <f>#REF!</f>
        <v>#REF!</v>
      </c>
      <c r="X2" s="178" t="e">
        <f>#REF!</f>
        <v>#REF!</v>
      </c>
      <c r="Y2" s="178">
        <f>IFERROR(AVERAGE($M$2:$X$2),0)</f>
        <v>0</v>
      </c>
      <c r="Z2" s="174" t="e">
        <f>#REF!</f>
        <v>#REF!</v>
      </c>
      <c r="AA2" s="171" t="e">
        <f>#REF!</f>
        <v>#REF!</v>
      </c>
      <c r="AB2" s="171" t="e">
        <f>#REF!</f>
        <v>#REF!</v>
      </c>
      <c r="AC2" s="171" t="e">
        <f>#REF!</f>
        <v>#REF!</v>
      </c>
      <c r="AD2" s="182">
        <f>IFERROR(ROUND(AVERAGE($AA$2:$AC$2),2),0)</f>
        <v>0</v>
      </c>
      <c r="AE2" s="171" t="e">
        <f>#REF!</f>
        <v>#REF!</v>
      </c>
      <c r="AF2" s="183">
        <f>$AD$2</f>
        <v>0</v>
      </c>
      <c r="AG2" s="183" t="e">
        <f>$AE$2</f>
        <v>#REF!</v>
      </c>
      <c r="AH2" s="177" t="e">
        <f>$AD$2*#REF!</f>
        <v>#REF!</v>
      </c>
      <c r="AI2" s="177" t="e">
        <f>$AE$2*#REF!</f>
        <v>#REF!</v>
      </c>
      <c r="AJ2" s="171" t="e">
        <f>#REF!</f>
        <v>#REF!</v>
      </c>
      <c r="AK2" s="171" t="e">
        <f>#REF!</f>
        <v>#REF!</v>
      </c>
      <c r="AL2" s="171" t="e">
        <f>#REF!</f>
        <v>#REF!</v>
      </c>
      <c r="AM2" s="173" t="e">
        <f>AVERAGE($AJ$2:$AL$2)</f>
        <v>#REF!</v>
      </c>
      <c r="AN2" s="171" t="e">
        <f>#REF!</f>
        <v>#REF!</v>
      </c>
      <c r="AO2" s="171" t="e">
        <f>#REF!</f>
        <v>#REF!</v>
      </c>
      <c r="AP2" s="171" t="e">
        <f>#REF!</f>
        <v>#REF!</v>
      </c>
      <c r="AQ2" s="173" t="e">
        <f>AVERAGE($AN$2:$AP$2)</f>
        <v>#REF!</v>
      </c>
      <c r="AR2" s="175">
        <f>IFERROR($AM$2/($AQ$2+$AM$2),0)</f>
        <v>0</v>
      </c>
      <c r="AS2" s="180" t="e">
        <f>#REF!</f>
        <v>#REF!</v>
      </c>
      <c r="AT2" s="176" t="e">
        <f>ROUNDDOWN($AH$2/($Y$2*$AR$2),4)</f>
        <v>#REF!</v>
      </c>
      <c r="AU2" s="176" t="e">
        <f>ROUNDDOWN($AI$2/($Z$2*$AS$2),4)</f>
        <v>#REF!</v>
      </c>
      <c r="AV2" s="173" t="str">
        <f>$B$2</f>
        <v>0123456</v>
      </c>
      <c r="AW2" s="173" t="str">
        <f>$C$2</f>
        <v>▲▲訪問看護ステーション</v>
      </c>
      <c r="AX2" s="171" t="b">
        <f>'別紙様式11_訪問看護ベースアップ評価料（Ⅱ）'!$AK$12</f>
        <v>1</v>
      </c>
      <c r="AY2" s="171" t="b">
        <f>'別紙様式11_訪問看護ベースアップ評価料（Ⅱ）'!$AK$14</f>
        <v>1</v>
      </c>
      <c r="AZ2" s="171" t="b">
        <f>'別紙様式11_訪問看護ベースアップ評価料（Ⅱ）'!$AK$15</f>
        <v>0</v>
      </c>
      <c r="BA2" s="171">
        <f>'別紙様式11_訪問看護ベースアップ評価料（Ⅱ）'!$AK$16</f>
        <v>1</v>
      </c>
      <c r="BB2" s="181">
        <f>'別紙様式11_訪問看護ベースアップ評価料（Ⅱ）'!$J$22</f>
        <v>10</v>
      </c>
      <c r="BC2" s="171" t="b">
        <f>'別紙様式11_訪問看護ベースアップ評価料（Ⅱ）'!$AK$24</f>
        <v>0</v>
      </c>
      <c r="BD2" s="171" t="b">
        <f>'別紙様式11_訪問看護ベースアップ評価料（Ⅱ）'!$AK$26</f>
        <v>1</v>
      </c>
      <c r="BE2" s="171">
        <f>'別紙様式11_訪問看護ベースアップ評価料（Ⅱ）'!$AK$33</f>
        <v>1</v>
      </c>
      <c r="BF2" s="171">
        <f>'別紙様式11_訪問看護ベースアップ評価料（Ⅱ）'!$AK$37</f>
        <v>1</v>
      </c>
      <c r="BG2" s="178">
        <f>'別紙様式11_訪問看護ベースアップ評価料（Ⅱ）'!$H$41</f>
        <v>4800000</v>
      </c>
      <c r="BH2" s="178">
        <f>'別紙様式11_訪問看護ベースアップ評価料（Ⅱ）'!$H$42</f>
        <v>4800000</v>
      </c>
      <c r="BI2" s="178">
        <f>'別紙様式11_訪問看護ベースアップ評価料（Ⅱ）'!$H$43</f>
        <v>4800000</v>
      </c>
      <c r="BJ2" s="178">
        <f>'別紙様式11_訪問看護ベースアップ評価料（Ⅱ）'!$H$44</f>
        <v>9600000</v>
      </c>
      <c r="BK2" s="178">
        <f>'別紙様式11_訪問看護ベースアップ評価料（Ⅱ）'!$H$45</f>
        <v>4800000</v>
      </c>
      <c r="BL2" s="178">
        <f>'別紙様式11_訪問看護ベースアップ評価料（Ⅱ）'!$H$46</f>
        <v>4800000</v>
      </c>
      <c r="BM2" s="178">
        <f>'別紙様式11_訪問看護ベースアップ評価料（Ⅱ）'!$V$41</f>
        <v>4800000</v>
      </c>
      <c r="BN2" s="178">
        <f>'別紙様式11_訪問看護ベースアップ評価料（Ⅱ）'!$V$42</f>
        <v>4800000</v>
      </c>
      <c r="BO2" s="178">
        <f>'別紙様式11_訪問看護ベースアップ評価料（Ⅱ）'!$V$43</f>
        <v>4800000</v>
      </c>
      <c r="BP2" s="178">
        <f>'別紙様式11_訪問看護ベースアップ評価料（Ⅱ）'!$V$44</f>
        <v>9600000</v>
      </c>
      <c r="BQ2" s="178">
        <f>'別紙様式11_訪問看護ベースアップ評価料（Ⅱ）'!$V$45</f>
        <v>4800000</v>
      </c>
      <c r="BR2" s="178">
        <f>'別紙様式11_訪問看護ベースアップ評価料（Ⅱ）'!$V$46</f>
        <v>4800000</v>
      </c>
      <c r="BS2" s="177">
        <f>IFERROR(AVERAGE($BG$2:$BR$2),0)</f>
        <v>5600000</v>
      </c>
      <c r="BT2" s="178">
        <f>'別紙様式11_訪問看護ベースアップ評価料（Ⅱ）'!$Z$48</f>
        <v>0</v>
      </c>
      <c r="BU2" s="171">
        <f>'別紙様式11_訪問看護ベースアップ評価料（Ⅱ）'!$M$56</f>
        <v>30</v>
      </c>
      <c r="BV2" s="171">
        <f>'別紙様式11_訪問看護ベースアップ評価料（Ⅱ）'!$M$57</f>
        <v>40</v>
      </c>
      <c r="BW2" s="171">
        <f>'別紙様式11_訪問看護ベースアップ評価料（Ⅱ）'!$M$58</f>
        <v>50</v>
      </c>
      <c r="BX2" s="184">
        <f>IFERROR(ROUND(AVERAGE($BU$2:$BW$2),2),0)</f>
        <v>40</v>
      </c>
      <c r="BY2" s="171">
        <f>'別紙様式11_訪問看護ベースアップ評価料（Ⅱ）'!$Z$60</f>
        <v>0</v>
      </c>
      <c r="BZ2" s="184">
        <f>$BX$2</f>
        <v>40</v>
      </c>
      <c r="CA2" s="184">
        <f>$BY$2</f>
        <v>0</v>
      </c>
      <c r="CB2" s="177">
        <f>$BZ$2*'別紙様式11_訪問看護ベースアップ評価料（Ⅱ）'!$AK$60</f>
        <v>31200</v>
      </c>
      <c r="CC2" s="177">
        <f>$CA$2*'別紙様式11_訪問看護ベースアップ評価料（Ⅱ）'!$AK$60</f>
        <v>0</v>
      </c>
      <c r="CD2" s="171">
        <f>'別紙様式11_訪問看護ベースアップ評価料（Ⅱ）'!$M$73</f>
        <v>30</v>
      </c>
      <c r="CE2" s="171">
        <f>'別紙様式11_訪問看護ベースアップ評価料（Ⅱ）'!$M$74</f>
        <v>40</v>
      </c>
      <c r="CF2" s="171">
        <f>'別紙様式11_訪問看護ベースアップ評価料（Ⅱ）'!$M$75</f>
        <v>50</v>
      </c>
      <c r="CG2" s="184">
        <f>AVERAGE($CD$2:$CF2)</f>
        <v>40</v>
      </c>
      <c r="CH2" s="171">
        <f>'別紙様式11_訪問看護ベースアップ評価料（Ⅱ）'!$T$73</f>
        <v>30</v>
      </c>
      <c r="CI2" s="171">
        <f>'別紙様式11_訪問看護ベースアップ評価料（Ⅱ）'!$T$74</f>
        <v>40</v>
      </c>
      <c r="CJ2" s="171">
        <f>'別紙様式11_訪問看護ベースアップ評価料（Ⅱ）'!$T$75</f>
        <v>50</v>
      </c>
      <c r="CK2" s="184">
        <f>AVERAGE($CH$2:$CJ2)</f>
        <v>40</v>
      </c>
      <c r="CL2" s="175">
        <f>医療保険の利用者割合２</f>
        <v>0.5</v>
      </c>
      <c r="CM2" s="180">
        <f>'別紙様式11_訪問看護ベースアップ評価料（Ⅱ）'!$Z$79</f>
        <v>0</v>
      </c>
      <c r="CN2" s="176">
        <f>ROUNDDOWN($CB$2/($BS$2*$CL$2),4)</f>
        <v>1.11E-2</v>
      </c>
      <c r="CO2" s="176" t="e">
        <f>ROUNDDOWN($CC$2/($BT$2*$CM$2),4)</f>
        <v>#DIV/0!</v>
      </c>
      <c r="CP2" s="177">
        <f>IFERROR(IF(ROUNDDOWN(($BS$2*$CL$2*1.2%-$CB$2)/$BZ$2,1)&lt;0,0,ROUNDDOWN(($BS$2*$CL$2*1.2%-$CB$2)/$BZ$2,1)),"")</f>
        <v>60</v>
      </c>
      <c r="CQ2" s="177" t="str">
        <f>IFERROR(IF(ROUNDDOWN(($BT$2*$CM$2*1.2%-$CC$2)/$CA$2,1)&lt;0,0,ROUNDDOWN(($BT$2*$CM$2*1.2%-$CC$2)/$CA$2,1)),"")</f>
        <v/>
      </c>
      <c r="CR2" s="173" t="str">
        <f>'別紙様式11_訪問看護ベースアップ評価料（Ⅱ）'!$AL$94</f>
        <v>FALSE</v>
      </c>
      <c r="CS2" s="173" t="str">
        <f>'別紙様式11_訪問看護ベースアップ評価料（Ⅱ）'!$AL$95</f>
        <v>FALSE</v>
      </c>
      <c r="CT2" s="173" t="str">
        <f>'別紙様式11_訪問看護ベースアップ評価料（Ⅱ）'!$AL$96</f>
        <v>FALSE</v>
      </c>
      <c r="CU2" s="173" t="str">
        <f>'別紙様式11_訪問看護ベースアップ評価料（Ⅱ）'!$AL$97</f>
        <v>FALSE</v>
      </c>
      <c r="CV2" s="173" t="str">
        <f>+'別紙様式11_訪問看護ベースアップ評価料（Ⅱ）'!$D$102</f>
        <v>訪問看護ベースアップ評価料（Ⅱ）1～6</v>
      </c>
      <c r="CW2" s="171">
        <f>'別紙様式11_訪問看護ベースアップ評価料（Ⅱ）'!$AM$105</f>
        <v>6</v>
      </c>
      <c r="CX2" s="173" t="str">
        <f>$B$2</f>
        <v>0123456</v>
      </c>
      <c r="CY2" s="173" t="str">
        <f>$C$2</f>
        <v>▲▲訪問看護ステーション</v>
      </c>
      <c r="CZ2" s="171">
        <f>'（別添１）_賃金改善計画書（訪問看護ステーション）'!$AJ$9</f>
        <v>1</v>
      </c>
      <c r="DA2" s="171">
        <f>'（別添１）_賃金改善計画書（訪問看護ステーション）'!$E$13</f>
        <v>7</v>
      </c>
      <c r="DB2" s="171">
        <f>'（別添１）_賃金改善計画書（訪問看護ステーション）'!$H$13</f>
        <v>4</v>
      </c>
      <c r="DC2" s="171">
        <f>'（別添１）_賃金改善計画書（訪問看護ステーション）'!$O$13</f>
        <v>8</v>
      </c>
      <c r="DD2" s="171">
        <f>'（別添１）_賃金改善計画書（訪問看護ステーション）'!$R$13</f>
        <v>3</v>
      </c>
      <c r="DE2" s="173">
        <f>IF($DA$2=$DC$2,$DD$2-$DB$2+1,IF($DC$2-$DA$2=1,12-$DB$2+1+$DD$2,IF($DC$2-$DA$2=2,12-$DB$2+1+$DD$2+12,"エラー")))</f>
        <v>12</v>
      </c>
      <c r="DF2" s="171">
        <f>'（別添１）_賃金改善計画書（訪問看護ステーション）'!$E$18</f>
        <v>7</v>
      </c>
      <c r="DG2" s="171">
        <f>'（別添１）_賃金改善計画書（訪問看護ステーション）'!$H$18</f>
        <v>4</v>
      </c>
      <c r="DH2" s="171">
        <f>'（別添１）_賃金改善計画書（訪問看護ステーション）'!$O$18</f>
        <v>8</v>
      </c>
      <c r="DI2" s="171">
        <f>'（別添１）_賃金改善計画書（訪問看護ステーション）'!$R$18</f>
        <v>3</v>
      </c>
      <c r="DJ2" s="173">
        <f>IF($DF$2=$DH$2,$DI$2-$DG$2+1,IF($DH$2-$DF$2=1,12-$DG$2+1+$DI$2,IF($DH$2-$DF$2=2,12-$DG$2+1+$DI$2+12,"エラー")))</f>
        <v>12</v>
      </c>
      <c r="DK2" s="171" t="b">
        <f>'（別添１）_賃金改善計画書（訪問看護ステーション）'!$AH$25</f>
        <v>1</v>
      </c>
      <c r="DL2" s="179">
        <f>SUM($DM$2:$DN$2)</f>
        <v>403200</v>
      </c>
      <c r="DM2" s="177">
        <f>IF($DK$2=TRUE,$CB$2*$DJ$2,$AH$2*$DJ$2)</f>
        <v>374400</v>
      </c>
      <c r="DN2" s="177">
        <f>$DP$2*$DQ$2</f>
        <v>28800</v>
      </c>
      <c r="DO2" s="173" t="str">
        <f>IF($DK$2=FALSE,"届出なし",_xlfn.XLOOKUP($CW$2,'リスト（訪問看護）'!$N:$N,'リスト（訪問看護）'!$C:$C,"届出なし",0,1))</f>
        <v>訪問看護ベースアップ評価料（Ⅱ）6</v>
      </c>
      <c r="DP2" s="173">
        <f>VLOOKUP($DO$2,'リスト（訪問看護）'!$C:$D,2,FALSE)</f>
        <v>60</v>
      </c>
      <c r="DQ2" s="173">
        <f>IF($DO$2="届出なし",0,'別紙様式11_訪問看護ベースアップ評価料（Ⅱ）'!$M$67*$DJ$2)</f>
        <v>480</v>
      </c>
      <c r="DR2" s="174">
        <f>'（別添１）_賃金改善計画書（訪問看護ステーション）'!$AB$37</f>
        <v>0</v>
      </c>
      <c r="DS2" s="174">
        <f>'（別添１）_賃金改善計画書（訪問看護ステーション）'!$AB$38</f>
        <v>0</v>
      </c>
      <c r="DT2" s="174">
        <f>'（別添１）_賃金改善計画書（訪問看護ステーション）'!AB39</f>
        <v>403200</v>
      </c>
      <c r="DU2" s="174">
        <f>'（別添１）_賃金改善計画書（訪問看護ステーション）'!$AB$44</f>
        <v>463200</v>
      </c>
      <c r="DV2" s="227" t="str">
        <f>'（別添１）_賃金改善計画書（訪問看護ステーション）'!AH44</f>
        <v>OK</v>
      </c>
      <c r="DW2" s="173" t="s">
        <v>713</v>
      </c>
      <c r="DX2" s="174">
        <f>'（別添１）_賃金改善計画書（訪問看護ステーション）'!$AB$46</f>
        <v>403200</v>
      </c>
      <c r="DY2" s="174">
        <f>'（別添１）_賃金改善計画書（訪問看護ステーション）'!$AB$47</f>
        <v>60000</v>
      </c>
      <c r="DZ2" s="174">
        <f>'（別添１）_賃金改善計画書（訪問看護ステーション）'!AB48</f>
        <v>0</v>
      </c>
      <c r="EA2" s="181">
        <f>'（別添１）_賃金改善計画書（訪問看護ステーション）'!$AB$70</f>
        <v>10</v>
      </c>
      <c r="EB2" s="179" t="s">
        <v>712</v>
      </c>
      <c r="EC2" s="174">
        <f>'（別添１）_賃金改善計画書（訪問看護ステーション）'!$AB$71</f>
        <v>4000000</v>
      </c>
      <c r="ED2" s="179" t="s">
        <v>712</v>
      </c>
      <c r="EE2" s="174">
        <f>'（別添１）_賃金改善計画書（訪問看護ステーション）'!$AB$72</f>
        <v>4032167</v>
      </c>
      <c r="EF2" s="179" t="s">
        <v>712</v>
      </c>
      <c r="EG2" s="174">
        <f>'（別添１）_賃金改善計画書（訪問看護ステーション）'!AB73</f>
        <v>32167</v>
      </c>
      <c r="EH2" s="174">
        <f>'（別添１）_賃金改善計画書（訪問看護ステーション）'!$AB$74</f>
        <v>4167</v>
      </c>
      <c r="EI2" s="174">
        <f>'（別添１）_賃金改善計画書（訪問看護ステーション）'!$AB$75</f>
        <v>28000</v>
      </c>
      <c r="EJ2" s="180">
        <f>'（別添１）_賃金改善計画書（訪問看護ステーション）'!AB76/100</f>
        <v>7.000000000000001E-3</v>
      </c>
      <c r="EK2" s="184" t="s">
        <v>690</v>
      </c>
      <c r="EL2" s="184" t="s">
        <v>690</v>
      </c>
      <c r="EM2" s="184" t="s">
        <v>690</v>
      </c>
      <c r="EN2" s="184" t="s">
        <v>690</v>
      </c>
      <c r="EO2" s="184" t="s">
        <v>690</v>
      </c>
      <c r="EP2" s="184" t="s">
        <v>690</v>
      </c>
      <c r="EQ2" s="184" t="s">
        <v>690</v>
      </c>
      <c r="ER2" s="184" t="s">
        <v>690</v>
      </c>
      <c r="ES2" s="184" t="s">
        <v>690</v>
      </c>
      <c r="ET2" s="184" t="s">
        <v>690</v>
      </c>
      <c r="EU2" s="184" t="s">
        <v>690</v>
      </c>
      <c r="EV2" s="184" t="s">
        <v>690</v>
      </c>
      <c r="EW2" s="184" t="s">
        <v>690</v>
      </c>
      <c r="EX2" s="184" t="s">
        <v>690</v>
      </c>
      <c r="EY2" s="184" t="s">
        <v>690</v>
      </c>
      <c r="EZ2" s="184" t="s">
        <v>690</v>
      </c>
      <c r="FA2" s="184" t="s">
        <v>690</v>
      </c>
      <c r="FB2" s="184" t="s">
        <v>690</v>
      </c>
      <c r="FC2" s="184" t="s">
        <v>690</v>
      </c>
      <c r="FD2" s="184" t="s">
        <v>690</v>
      </c>
      <c r="FE2" s="184" t="s">
        <v>690</v>
      </c>
      <c r="FF2" s="184" t="s">
        <v>690</v>
      </c>
      <c r="FG2" s="184" t="s">
        <v>690</v>
      </c>
      <c r="FH2" s="184" t="s">
        <v>690</v>
      </c>
      <c r="FI2" s="184" t="s">
        <v>690</v>
      </c>
      <c r="FJ2" s="184" t="s">
        <v>690</v>
      </c>
      <c r="FK2" s="184" t="s">
        <v>690</v>
      </c>
      <c r="FL2" s="184" t="s">
        <v>690</v>
      </c>
      <c r="FM2" s="184" t="s">
        <v>690</v>
      </c>
      <c r="FN2" s="184" t="s">
        <v>690</v>
      </c>
      <c r="FO2" s="184" t="s">
        <v>690</v>
      </c>
      <c r="FP2" s="184" t="s">
        <v>690</v>
      </c>
      <c r="FQ2" s="184" t="s">
        <v>690</v>
      </c>
      <c r="FR2" s="184" t="s">
        <v>690</v>
      </c>
      <c r="FS2" s="184" t="s">
        <v>690</v>
      </c>
      <c r="FT2" s="184" t="s">
        <v>690</v>
      </c>
      <c r="FU2" s="184" t="s">
        <v>690</v>
      </c>
      <c r="FV2" s="184" t="s">
        <v>690</v>
      </c>
      <c r="FW2" s="184" t="s">
        <v>690</v>
      </c>
      <c r="FX2" s="184" t="s">
        <v>690</v>
      </c>
      <c r="FY2" s="181">
        <f>'（別添１）_賃金改善計画書（訪問看護ステーション）'!$AB$79</f>
        <v>1</v>
      </c>
      <c r="FZ2" s="184" t="s">
        <v>690</v>
      </c>
      <c r="GA2" s="184" t="s">
        <v>690</v>
      </c>
      <c r="GB2" s="178">
        <f>'（別添１）_賃金改善計画書（訪問看護ステーション）'!AB80</f>
        <v>208750</v>
      </c>
      <c r="GC2" s="184" t="s">
        <v>690</v>
      </c>
      <c r="GD2" s="184" t="s">
        <v>690</v>
      </c>
      <c r="GE2" s="178">
        <f>'（別添１）_賃金改善計画書（訪問看護ステーション）'!AB81</f>
        <v>210000</v>
      </c>
      <c r="GF2" s="184" t="s">
        <v>690</v>
      </c>
      <c r="GG2" s="184" t="s">
        <v>690</v>
      </c>
      <c r="GH2" s="178">
        <f>'（別添１）_賃金改善計画書（訪問看護ステーション）'!AB82</f>
        <v>1250</v>
      </c>
      <c r="GI2" s="178">
        <f>'（別添１）_賃金改善計画書（訪問看護ステーション）'!$AB$83</f>
        <v>0</v>
      </c>
      <c r="GJ2" s="178">
        <f>'（別添１）_賃金改善計画書（訪問看護ステーション）'!$AB$84</f>
        <v>1250</v>
      </c>
      <c r="GK2" s="180">
        <f>'（別添１）_賃金改善計画書（訪問看護ステーション）'!AB85/100</f>
        <v>5.9880239520958087E-3</v>
      </c>
      <c r="GL2" s="171" t="b">
        <f>'（別添１）_賃金改善計画書（訪問看護ステーション）'!$AH$88</f>
        <v>0</v>
      </c>
      <c r="GM2" s="171" t="b">
        <f>'（別添１）_賃金改善計画書（訪問看護ステーション）'!$AH$89</f>
        <v>1</v>
      </c>
      <c r="GN2" s="171" t="b">
        <f>'（別添１）_賃金改善計画書（訪問看護ステーション）'!$AH$90</f>
        <v>0</v>
      </c>
      <c r="GO2" s="171">
        <f>'（別添１）_賃金改善計画書（訪問看護ステーション）'!$L$90</f>
        <v>0</v>
      </c>
      <c r="GP2" s="171" t="str">
        <f>'（別添１）_賃金改善計画書（訪問看護ステーション）'!$C$93</f>
        <v>給与表を見直し、基本給を引き上げた。</v>
      </c>
      <c r="GQ2" s="171">
        <f>'（別添１）_賃金改善計画書（訪問看護ステーション）'!$E$99</f>
        <v>7</v>
      </c>
      <c r="GR2" s="171">
        <f>'（別添１）_賃金改善計画書（訪問看護ステーション）'!$H$99</f>
        <v>3</v>
      </c>
      <c r="GS2" s="171">
        <f>'（別添１）_賃金改善計画書（訪問看護ステーション）'!$K$99</f>
        <v>10</v>
      </c>
      <c r="GT2" s="171" t="str">
        <f>'（別添１）_賃金改善計画書（訪問看護ステーション）'!$T$99</f>
        <v>●●　●●</v>
      </c>
      <c r="GU2" s="173" t="str">
        <f>$B$2</f>
        <v>0123456</v>
      </c>
      <c r="GV2" s="173" t="str">
        <f>$C$2</f>
        <v>▲▲訪問看護ステーション</v>
      </c>
      <c r="GW2" s="173">
        <f>$DF$2</f>
        <v>7</v>
      </c>
      <c r="GX2" s="173">
        <f>$DG$2</f>
        <v>4</v>
      </c>
      <c r="GY2" s="173">
        <f>$DH$2</f>
        <v>8</v>
      </c>
      <c r="GZ2" s="173">
        <f>$DI$2</f>
        <v>3</v>
      </c>
      <c r="HA2" s="173">
        <f>$DE$2</f>
        <v>12</v>
      </c>
      <c r="HB2" s="173" t="s">
        <v>713</v>
      </c>
      <c r="HC2" s="173" t="s">
        <v>713</v>
      </c>
      <c r="HD2" s="173" t="s">
        <v>713</v>
      </c>
      <c r="HE2" s="173" t="s">
        <v>713</v>
      </c>
      <c r="HF2" s="173" t="s">
        <v>713</v>
      </c>
      <c r="HG2" s="173" t="s">
        <v>713</v>
      </c>
      <c r="HH2" s="173" t="s">
        <v>713</v>
      </c>
      <c r="HI2" s="173" t="s">
        <v>713</v>
      </c>
      <c r="HJ2" s="173" t="s">
        <v>713</v>
      </c>
      <c r="HK2" s="173" t="s">
        <v>713</v>
      </c>
      <c r="HL2" s="173" t="s">
        <v>713</v>
      </c>
      <c r="HM2" s="173" t="s">
        <v>713</v>
      </c>
      <c r="HN2" s="173" t="s">
        <v>713</v>
      </c>
      <c r="HO2" s="173" t="s">
        <v>713</v>
      </c>
      <c r="HP2" s="173" t="s">
        <v>713</v>
      </c>
      <c r="HQ2" s="173" t="s">
        <v>713</v>
      </c>
      <c r="HR2" s="173" t="s">
        <v>713</v>
      </c>
      <c r="HS2" s="173" t="s">
        <v>713</v>
      </c>
      <c r="HT2" s="173" t="s">
        <v>713</v>
      </c>
      <c r="HU2" s="173" t="s">
        <v>713</v>
      </c>
      <c r="HV2" s="173" t="s">
        <v>713</v>
      </c>
      <c r="HW2" s="173" t="s">
        <v>713</v>
      </c>
      <c r="HX2" s="173" t="s">
        <v>713</v>
      </c>
      <c r="HY2" s="173" t="s">
        <v>713</v>
      </c>
      <c r="HZ2" s="173" t="s">
        <v>713</v>
      </c>
      <c r="IA2" s="173" t="s">
        <v>713</v>
      </c>
      <c r="IB2" s="173" t="s">
        <v>713</v>
      </c>
      <c r="IC2" s="173" t="s">
        <v>713</v>
      </c>
      <c r="ID2" s="173" t="s">
        <v>713</v>
      </c>
      <c r="IE2" s="173" t="s">
        <v>713</v>
      </c>
      <c r="IF2" s="173" t="s">
        <v>713</v>
      </c>
      <c r="IG2" s="173" t="s">
        <v>713</v>
      </c>
      <c r="IH2" s="173" t="s">
        <v>713</v>
      </c>
      <c r="II2" s="173" t="s">
        <v>713</v>
      </c>
      <c r="IJ2" s="173" t="s">
        <v>713</v>
      </c>
      <c r="IK2" s="177" t="str">
        <f>$HO$2</f>
        <v>簡素化様式</v>
      </c>
      <c r="IL2" s="177" t="str">
        <f>$HP$2</f>
        <v>簡素化様式</v>
      </c>
      <c r="IM2" s="177" t="str">
        <f>$HQ$2</f>
        <v>簡素化様式</v>
      </c>
      <c r="IN2" s="177" t="str">
        <f>$HR$2</f>
        <v>簡素化様式</v>
      </c>
      <c r="IO2" s="173" t="s">
        <v>713</v>
      </c>
      <c r="IP2" s="177" t="str">
        <f>$HU$2</f>
        <v>簡素化様式</v>
      </c>
      <c r="IQ2" s="177" t="str">
        <f>$HV$2</f>
        <v>簡素化様式</v>
      </c>
      <c r="IR2" s="177" t="str">
        <f>$HW$2</f>
        <v>簡素化様式</v>
      </c>
      <c r="IS2" s="177" t="str">
        <f>$HX$2</f>
        <v>簡素化様式</v>
      </c>
      <c r="IT2" s="173" t="s">
        <v>713</v>
      </c>
      <c r="IU2" s="173" t="s">
        <v>713</v>
      </c>
      <c r="IV2" s="177" t="str">
        <f>$IA$2</f>
        <v>簡素化様式</v>
      </c>
      <c r="IW2" s="177" t="str">
        <f>$IB$2</f>
        <v>簡素化様式</v>
      </c>
      <c r="IX2" s="177" t="str">
        <f>$IC$2</f>
        <v>簡素化様式</v>
      </c>
      <c r="IY2" s="177" t="str">
        <f>$ID$2</f>
        <v>簡素化様式</v>
      </c>
      <c r="IZ2" s="173" t="s">
        <v>713</v>
      </c>
      <c r="JA2" s="177" t="str">
        <f>$IF$2</f>
        <v>簡素化様式</v>
      </c>
      <c r="JB2" s="177" t="str">
        <f>$IG$2</f>
        <v>簡素化様式</v>
      </c>
      <c r="JC2" s="177" t="str">
        <f>$IH$2</f>
        <v>簡素化様式</v>
      </c>
      <c r="JD2" s="177" t="str">
        <f>$II$2</f>
        <v>簡素化様式</v>
      </c>
      <c r="JE2" s="173" t="s">
        <v>713</v>
      </c>
      <c r="JF2" s="177" t="str">
        <f>$IK$2</f>
        <v>簡素化様式</v>
      </c>
      <c r="JG2" s="177" t="str">
        <f>$IL$2</f>
        <v>簡素化様式</v>
      </c>
      <c r="JH2" s="177" t="str">
        <f>$IM$2</f>
        <v>簡素化様式</v>
      </c>
      <c r="JI2" s="177" t="str">
        <f>$IN$2</f>
        <v>簡素化様式</v>
      </c>
      <c r="JJ2" s="173" t="s">
        <v>713</v>
      </c>
      <c r="JK2" s="177" t="str">
        <f>$IP$2</f>
        <v>簡素化様式</v>
      </c>
      <c r="JL2" s="177" t="str">
        <f>$IQ$2</f>
        <v>簡素化様式</v>
      </c>
      <c r="JM2" s="177" t="str">
        <f>$IR$2</f>
        <v>簡素化様式</v>
      </c>
      <c r="JN2" s="177" t="str">
        <f>$IS$2</f>
        <v>簡素化様式</v>
      </c>
      <c r="JO2" s="177" t="str">
        <f>$IS$2</f>
        <v>簡素化様式</v>
      </c>
      <c r="JP2" s="178">
        <f>'（別添２）_賃金改善実績報告書（訪問看護ステーション）'!AB42</f>
        <v>0</v>
      </c>
      <c r="JQ2" s="178">
        <f>'（別添２）_賃金改善実績報告書（訪問看護ステーション）'!AB43</f>
        <v>0</v>
      </c>
      <c r="JR2" s="178">
        <f>'（別添２）_賃金改善実績報告書（訪問看護ステーション）'!AB46</f>
        <v>0</v>
      </c>
      <c r="JS2" s="178" t="s">
        <v>713</v>
      </c>
      <c r="JT2" s="178" t="s">
        <v>713</v>
      </c>
      <c r="JU2" s="178" t="s">
        <v>713</v>
      </c>
      <c r="JV2" s="178" t="s">
        <v>713</v>
      </c>
      <c r="JW2" s="178" t="s">
        <v>713</v>
      </c>
      <c r="JX2" s="178" t="s">
        <v>713</v>
      </c>
      <c r="JY2" s="178" t="s">
        <v>713</v>
      </c>
      <c r="JZ2" s="178" t="s">
        <v>713</v>
      </c>
      <c r="KA2" s="178">
        <f>'（別添２）_賃金改善実績報告書（訪問看護ステーション）'!$AH$47</f>
        <v>0</v>
      </c>
      <c r="KB2" s="264">
        <f>'（別添２）_賃金改善実績報告書（訪問看護ステーション）'!AB76</f>
        <v>10</v>
      </c>
      <c r="KC2" s="178">
        <f>'（別添２）_賃金改善実績報告書（訪問看護ステーション）'!AB77</f>
        <v>4000000</v>
      </c>
      <c r="KD2" s="177" t="s">
        <v>723</v>
      </c>
      <c r="KE2" s="178">
        <f>'（別添２）_賃金改善実績報告書（訪問看護ステーション）'!$AB$79</f>
        <v>0</v>
      </c>
      <c r="KF2" s="177" t="s">
        <v>723</v>
      </c>
      <c r="KG2" s="178">
        <f>'（別添２）_賃金改善実績報告書（訪問看護ステーション）'!AB81</f>
        <v>-4000000</v>
      </c>
      <c r="KH2" s="178">
        <f>'（別添２）_賃金改善実績報告書（訪問看護ステーション）'!$AB$82</f>
        <v>0</v>
      </c>
      <c r="KI2" s="178">
        <f>'（別添２）_賃金改善実績報告書（訪問看護ステーション）'!$AB$83</f>
        <v>-4000000</v>
      </c>
      <c r="KJ2" s="180">
        <f>'（別添２）_賃金改善実績報告書（訪問看護ステーション）'!AB84/100</f>
        <v>-1</v>
      </c>
      <c r="KK2" s="181">
        <f>'（別添２）_賃金改善実績報告書（訪問看護ステーション）'!AB87</f>
        <v>0</v>
      </c>
      <c r="KL2" s="174">
        <f>'（別添２）_賃金改善実績報告書（訪問看護ステーション）'!AB88</f>
        <v>0</v>
      </c>
      <c r="KM2" s="179" t="s">
        <v>724</v>
      </c>
      <c r="KN2" s="174">
        <f>'（別添２）_賃金改善実績報告書（訪問看護ステーション）'!$AB$90</f>
        <v>0</v>
      </c>
      <c r="KO2" s="179" t="s">
        <v>724</v>
      </c>
      <c r="KP2" s="174">
        <f>'（別添２）_賃金改善実績報告書（訪問看護ステーション）'!AB92</f>
        <v>0</v>
      </c>
      <c r="KQ2" s="174">
        <f>'（別添２）_賃金改善実績報告書（訪問看護ステーション）'!$AB$93</f>
        <v>0</v>
      </c>
      <c r="KR2" s="174">
        <f>'（別添２）_賃金改善実績報告書（訪問看護ステーション）'!$AB$94</f>
        <v>0</v>
      </c>
      <c r="KS2" s="180" t="e">
        <f>'（別添２）_賃金改善実績報告書（訪問看護ステーション）'!AB95/100</f>
        <v>#DIV/0!</v>
      </c>
      <c r="KT2" s="181">
        <f>'（別添２）_賃金改善実績報告書（訪問看護ステーション）'!AB98</f>
        <v>0</v>
      </c>
      <c r="KU2" s="174">
        <f>'（別添２）_賃金改善実績報告書（訪問看護ステーション）'!AB99</f>
        <v>0</v>
      </c>
      <c r="KV2" s="179" t="s">
        <v>724</v>
      </c>
      <c r="KW2" s="174">
        <f>'（別添２）_賃金改善実績報告書（訪問看護ステーション）'!$AB$101</f>
        <v>0</v>
      </c>
      <c r="KX2" s="179" t="s">
        <v>724</v>
      </c>
      <c r="KY2" s="174">
        <f>'（別添２）_賃金改善実績報告書（訪問看護ステーション）'!AB103</f>
        <v>0</v>
      </c>
      <c r="KZ2" s="174">
        <f>'（別添２）_賃金改善実績報告書（訪問看護ステーション）'!$AB$104</f>
        <v>0</v>
      </c>
      <c r="LA2" s="174">
        <f>'（別添２）_賃金改善実績報告書（訪問看護ステーション）'!$AB$105</f>
        <v>0</v>
      </c>
      <c r="LB2" s="180" t="e">
        <f>'（別添２）_賃金改善実績報告書（訪問看護ステーション）'!AB106/100</f>
        <v>#DIV/0!</v>
      </c>
      <c r="LC2" s="181">
        <f>'（別添２）_賃金改善実績報告書（訪問看護ステーション）'!AB109</f>
        <v>0</v>
      </c>
      <c r="LD2" s="174">
        <f>'（別添２）_賃金改善実績報告書（訪問看護ステーション）'!AB110</f>
        <v>0</v>
      </c>
      <c r="LE2" s="179" t="str">
        <f>$FH$2</f>
        <v>削除</v>
      </c>
      <c r="LF2" s="174">
        <f>'（別添２）_賃金改善実績報告書（訪問看護ステーション）'!$AB$112</f>
        <v>0</v>
      </c>
      <c r="LG2" s="179" t="s">
        <v>724</v>
      </c>
      <c r="LH2" s="174">
        <f>'（別添２）_賃金改善実績報告書（訪問看護ステーション）'!AB114</f>
        <v>0</v>
      </c>
      <c r="LI2" s="174">
        <f>'（別添２）_賃金改善実績報告書（訪問看護ステーション）'!$AB$115</f>
        <v>0</v>
      </c>
      <c r="LJ2" s="174">
        <f>'（別添２）_賃金改善実績報告書（訪問看護ステーション）'!$AB$116</f>
        <v>0</v>
      </c>
      <c r="LK2" s="180" t="e">
        <f>'（別添２）_賃金改善実績報告書（訪問看護ステーション）'!AB117/100</f>
        <v>#DIV/0!</v>
      </c>
      <c r="LL2" s="181">
        <f>'（別添２）_賃金改善実績報告書（訪問看護ステーション）'!AB120</f>
        <v>0</v>
      </c>
      <c r="LM2" s="174">
        <f>'（別添２）_賃金改善実績報告書（訪問看護ステーション）'!AB121</f>
        <v>0</v>
      </c>
      <c r="LN2" s="179" t="s">
        <v>713</v>
      </c>
      <c r="LO2" s="174">
        <f>'（別添２）_賃金改善実績報告書（訪問看護ステーション）'!$AB$123</f>
        <v>0</v>
      </c>
      <c r="LP2" s="179" t="s">
        <v>713</v>
      </c>
      <c r="LQ2" s="174">
        <f>'（別添２）_賃金改善実績報告書（訪問看護ステーション）'!AB125</f>
        <v>0</v>
      </c>
      <c r="LR2" s="174">
        <f>'（別添２）_賃金改善実績報告書（訪問看護ステーション）'!$AB$126</f>
        <v>0</v>
      </c>
      <c r="LS2" s="174">
        <f>'（別添２）_賃金改善実績報告書（訪問看護ステーション）'!$AB$127</f>
        <v>0</v>
      </c>
      <c r="LT2" s="180" t="e">
        <f>'（別添２）_賃金改善実績報告書（訪問看護ステーション）'!AB128/100</f>
        <v>#DIV/0!</v>
      </c>
      <c r="LU2" s="181">
        <f>$FY$2</f>
        <v>1</v>
      </c>
      <c r="LV2" s="179" t="str">
        <f>$GA$2</f>
        <v>削除</v>
      </c>
      <c r="LW2" s="174">
        <f>$GB$2</f>
        <v>208750</v>
      </c>
      <c r="LX2" s="179" t="s">
        <v>713</v>
      </c>
      <c r="LY2" s="179" t="s">
        <v>723</v>
      </c>
      <c r="LZ2" s="174">
        <f>'（別添２）_賃金改善実績報告書（訪問看護ステーション）'!$AB$137</f>
        <v>0</v>
      </c>
      <c r="MA2" s="179" t="s">
        <v>723</v>
      </c>
      <c r="MB2" s="179" t="s">
        <v>723</v>
      </c>
      <c r="MC2" s="174">
        <f>'（別添２）_賃金改善実績報告書（訪問看護ステーション）'!AB140</f>
        <v>-208750</v>
      </c>
      <c r="MD2" s="174">
        <f>'（別添２）_賃金改善実績報告書（訪問看護ステーション）'!$AB$141</f>
        <v>0</v>
      </c>
      <c r="ME2" s="174">
        <f>'（別添２）_賃金改善実績報告書（訪問看護ステーション）'!$AB$142</f>
        <v>-208750</v>
      </c>
      <c r="MF2" s="180">
        <f>'（別添２）_賃金改善実績報告書（訪問看護ステーション）'!AB143/100</f>
        <v>-1</v>
      </c>
      <c r="MG2" s="219">
        <f>'（別添２）_賃金改善実績報告書（訪問看護ステーション）'!$F$148</f>
        <v>0</v>
      </c>
      <c r="MH2" s="219">
        <f>'（別添２）_賃金改善実績報告書（訪問看護ステーション）'!$I$148</f>
        <v>0</v>
      </c>
      <c r="MI2" s="219">
        <f>'（別添２）_賃金改善実績報告書（訪問看護ステーション）'!$L$148</f>
        <v>0</v>
      </c>
      <c r="MJ2" s="219">
        <f>'（別添２）_賃金改善実績報告書（訪問看護ステーション）'!$U$148</f>
        <v>0</v>
      </c>
      <c r="MK2" s="171">
        <f>'（別添３）_特別事情届出書'!$U$3</f>
        <v>0</v>
      </c>
      <c r="ML2" s="171" t="str">
        <f>'（別添３）_特別事情届出書'!$K$7</f>
        <v>0123456</v>
      </c>
      <c r="MM2" s="171" t="str">
        <f>'（別添３）_特別事情届出書'!$K$8</f>
        <v>▲▲訪問看護ステーション</v>
      </c>
      <c r="MN2" s="171">
        <f>'（別添３）_特別事情届出書'!$K$9</f>
        <v>0</v>
      </c>
      <c r="MO2" s="171">
        <f>'（別添３）_特別事情届出書'!$K$10</f>
        <v>0</v>
      </c>
      <c r="MP2" s="171">
        <f>'（別添３）_特別事情届出書'!$K$11</f>
        <v>0</v>
      </c>
      <c r="MQ2" s="171">
        <f>'（別添３）_特別事情届出書'!$A$15</f>
        <v>0</v>
      </c>
      <c r="MR2" s="171">
        <f>'（別添３）_特別事情届出書'!$A$18</f>
        <v>0</v>
      </c>
      <c r="MS2" s="171">
        <f>'（別添３）_特別事情届出書'!$A$21</f>
        <v>0</v>
      </c>
      <c r="MT2" s="171">
        <f>'（別添３）_特別事情届出書'!$A$26</f>
        <v>0</v>
      </c>
      <c r="MU2" s="220">
        <f>'（別添３）_特別事情届出書'!$E$28</f>
        <v>0</v>
      </c>
      <c r="MV2" s="220">
        <f>'（別添３）_特別事情届出書'!$H$28</f>
        <v>0</v>
      </c>
      <c r="MW2" s="220">
        <f>'（別添３）_特別事情届出書'!$K$28</f>
        <v>0</v>
      </c>
      <c r="MX2" s="220" t="str">
        <f>'（別添３）_特別事情届出書'!$W$28</f>
        <v xml:space="preserve"> </v>
      </c>
      <c r="MY2" s="220">
        <f>'（別添３）_特別事情届出書'!$W$29</f>
        <v>0</v>
      </c>
      <c r="MZ2">
        <f>'別紙様式11_訪問看護ベースアップ評価料（Ⅰ）'!AD1</f>
        <v>202503</v>
      </c>
      <c r="NF2" s="252"/>
      <c r="NG2" s="252"/>
      <c r="NH2" s="252"/>
      <c r="NJ2" s="252">
        <f>'（別添２）_賃金改善実績報告書（訪問看護ステーション）'!AB35</f>
        <v>0</v>
      </c>
      <c r="NK2" s="252">
        <f>'（別添２）_賃金改善実績報告書（訪問看護ステーション）'!AB36</f>
        <v>0</v>
      </c>
      <c r="NL2" s="252">
        <f>'（別添２）_賃金改善実績報告書（訪問看護ステーション）'!AB38</f>
        <v>0</v>
      </c>
      <c r="NM2" t="str">
        <f>'別紙様式11_訪問看護ベースアップ評価料（Ⅰ）'!E7</f>
        <v>新規届出</v>
      </c>
    </row>
    <row r="4" spans="1:377">
      <c r="HA4" s="199"/>
      <c r="HB4" s="199"/>
    </row>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021DC-6F87-4841-8ADD-6E3A206AB33C}">
  <dimension ref="A1"/>
  <sheetViews>
    <sheetView showGridLines="0" workbookViewId="0"/>
  </sheetViews>
  <sheetFormatPr defaultRowHeight="18.75"/>
  <sheetData/>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dimension ref="A1:N156"/>
  <sheetViews>
    <sheetView showGridLines="0" workbookViewId="0"/>
  </sheetViews>
  <sheetFormatPr defaultColWidth="9" defaultRowHeight="13.5"/>
  <cols>
    <col min="1" max="2" width="9" style="30"/>
    <col min="3" max="3" width="37.625" style="30" bestFit="1" customWidth="1"/>
    <col min="4" max="11" width="9" style="30"/>
    <col min="12" max="12" width="27.25" style="30" bestFit="1" customWidth="1"/>
    <col min="13" max="13" width="34.5" style="30" bestFit="1" customWidth="1"/>
    <col min="14" max="16384" width="9" style="30"/>
  </cols>
  <sheetData>
    <row r="1" spans="1:14">
      <c r="A1" s="34"/>
      <c r="B1" s="34"/>
    </row>
    <row r="2" spans="1:14">
      <c r="A2" s="562" t="s">
        <v>74</v>
      </c>
      <c r="B2" s="562"/>
      <c r="C2" s="562" t="s">
        <v>151</v>
      </c>
      <c r="D2" s="563" t="s">
        <v>150</v>
      </c>
      <c r="E2" s="561"/>
    </row>
    <row r="3" spans="1:14">
      <c r="A3" s="33" t="s">
        <v>75</v>
      </c>
      <c r="B3" s="33" t="s">
        <v>76</v>
      </c>
      <c r="C3" s="562"/>
      <c r="D3" s="563"/>
      <c r="E3" s="561"/>
      <c r="J3" s="59" t="s">
        <v>77</v>
      </c>
      <c r="K3" s="59" t="s">
        <v>78</v>
      </c>
    </row>
    <row r="4" spans="1:14">
      <c r="B4" s="30">
        <v>15</v>
      </c>
      <c r="C4" s="30" t="s">
        <v>132</v>
      </c>
      <c r="D4" s="30">
        <v>10</v>
      </c>
      <c r="G4" s="118">
        <f>'別紙様式11_訪問看護ベースアップ評価料（Ⅱ）'!$M$87-A4</f>
        <v>60</v>
      </c>
      <c r="H4" s="118">
        <f>'別紙様式11_訪問看護ベースアップ評価料（Ⅱ）'!$M$87-B4</f>
        <v>45</v>
      </c>
      <c r="I4" s="30">
        <f t="shared" ref="I4:I9" si="0">G4*H4</f>
        <v>2700</v>
      </c>
      <c r="J4" s="30" t="str">
        <f>IF('別紙様式11_訪問看護ベースアップ評価料（Ⅱ）'!$M$87=B4,"",IF(I4&lt;=0,"該当",""))</f>
        <v/>
      </c>
      <c r="K4" s="30" t="str">
        <f>IF(B4&gt;'別紙様式11_訪問看護ベースアップ評価料（Ⅱ）'!$Z$87,"該当","")</f>
        <v/>
      </c>
      <c r="L4" s="30" t="s">
        <v>159</v>
      </c>
      <c r="N4" s="30">
        <v>1</v>
      </c>
    </row>
    <row r="5" spans="1:14">
      <c r="A5" s="30">
        <v>15</v>
      </c>
      <c r="B5" s="30">
        <v>25</v>
      </c>
      <c r="C5" s="30" t="s">
        <v>133</v>
      </c>
      <c r="D5" s="30">
        <v>20</v>
      </c>
      <c r="G5" s="118">
        <f>'別紙様式11_訪問看護ベースアップ評価料（Ⅱ）'!$M$87-A5</f>
        <v>45</v>
      </c>
      <c r="H5" s="118">
        <f>'別紙様式11_訪問看護ベースアップ評価料（Ⅱ）'!$M$87-B5</f>
        <v>35</v>
      </c>
      <c r="I5" s="30">
        <f t="shared" si="0"/>
        <v>1575</v>
      </c>
      <c r="J5" s="30" t="str">
        <f>IF('別紙様式11_訪問看護ベースアップ評価料（Ⅱ）'!$M$87=B5,"",IF(I5&lt;=0,"該当",""))</f>
        <v/>
      </c>
      <c r="K5" s="30" t="str">
        <f>IF(B5&gt;'別紙様式11_訪問看護ベースアップ評価料（Ⅱ）'!$Z$87,"該当","")</f>
        <v/>
      </c>
      <c r="L5" s="30" t="s">
        <v>152</v>
      </c>
      <c r="N5" s="30">
        <v>2</v>
      </c>
    </row>
    <row r="6" spans="1:14">
      <c r="A6" s="30">
        <v>25</v>
      </c>
      <c r="B6" s="30">
        <v>35</v>
      </c>
      <c r="C6" s="30" t="s">
        <v>134</v>
      </c>
      <c r="D6" s="30">
        <v>30</v>
      </c>
      <c r="G6" s="118">
        <f>'別紙様式11_訪問看護ベースアップ評価料（Ⅱ）'!$M$87-A6</f>
        <v>35</v>
      </c>
      <c r="H6" s="118">
        <f>'別紙様式11_訪問看護ベースアップ評価料（Ⅱ）'!$M$87-B6</f>
        <v>25</v>
      </c>
      <c r="I6" s="30">
        <f t="shared" si="0"/>
        <v>875</v>
      </c>
      <c r="J6" s="30" t="str">
        <f>IF('別紙様式11_訪問看護ベースアップ評価料（Ⅱ）'!$M$87=B6,"",IF(I6&lt;=0,"該当",""))</f>
        <v/>
      </c>
      <c r="K6" s="30" t="str">
        <f>IF(B6&gt;'別紙様式11_訪問看護ベースアップ評価料（Ⅱ）'!$Z$87,"該当","")</f>
        <v/>
      </c>
      <c r="L6" s="30" t="s">
        <v>153</v>
      </c>
      <c r="N6" s="30">
        <v>3</v>
      </c>
    </row>
    <row r="7" spans="1:14">
      <c r="A7" s="30">
        <v>35</v>
      </c>
      <c r="B7" s="30">
        <v>45</v>
      </c>
      <c r="C7" s="30" t="s">
        <v>135</v>
      </c>
      <c r="D7" s="30">
        <v>40</v>
      </c>
      <c r="G7" s="118">
        <f>'別紙様式11_訪問看護ベースアップ評価料（Ⅱ）'!$M$87-A7</f>
        <v>25</v>
      </c>
      <c r="H7" s="118">
        <f>'別紙様式11_訪問看護ベースアップ評価料（Ⅱ）'!$M$87-B7</f>
        <v>15</v>
      </c>
      <c r="I7" s="30">
        <f t="shared" si="0"/>
        <v>375</v>
      </c>
      <c r="J7" s="30" t="str">
        <f>IF('別紙様式11_訪問看護ベースアップ評価料（Ⅱ）'!$M$87=B7,"",IF(I7&lt;=0,"該当",""))</f>
        <v/>
      </c>
      <c r="K7" s="30" t="str">
        <f>IF(B7&gt;'別紙様式11_訪問看護ベースアップ評価料（Ⅱ）'!$Z$87,"該当","")</f>
        <v/>
      </c>
      <c r="L7" s="30" t="s">
        <v>154</v>
      </c>
      <c r="N7" s="30">
        <v>4</v>
      </c>
    </row>
    <row r="8" spans="1:14">
      <c r="A8" s="30">
        <v>45</v>
      </c>
      <c r="B8" s="30">
        <v>55</v>
      </c>
      <c r="C8" s="30" t="s">
        <v>136</v>
      </c>
      <c r="D8" s="30">
        <v>50</v>
      </c>
      <c r="G8" s="118">
        <f>'別紙様式11_訪問看護ベースアップ評価料（Ⅱ）'!$M$87-A8</f>
        <v>15</v>
      </c>
      <c r="H8" s="118">
        <f>'別紙様式11_訪問看護ベースアップ評価料（Ⅱ）'!$M$87-B8</f>
        <v>5</v>
      </c>
      <c r="I8" s="30">
        <f t="shared" si="0"/>
        <v>75</v>
      </c>
      <c r="J8" s="30" t="str">
        <f>IF('別紙様式11_訪問看護ベースアップ評価料（Ⅱ）'!$M$87=B8,"",IF(I8&lt;=0,"該当",""))</f>
        <v/>
      </c>
      <c r="K8" s="30" t="str">
        <f>IF(B8&gt;'別紙様式11_訪問看護ベースアップ評価料（Ⅱ）'!$Z$87,"該当","")</f>
        <v/>
      </c>
      <c r="L8" s="30" t="s">
        <v>155</v>
      </c>
      <c r="N8" s="30">
        <v>5</v>
      </c>
    </row>
    <row r="9" spans="1:14">
      <c r="A9" s="30">
        <v>55</v>
      </c>
      <c r="B9" s="30">
        <v>65</v>
      </c>
      <c r="C9" s="30" t="s">
        <v>137</v>
      </c>
      <c r="D9" s="30">
        <v>60</v>
      </c>
      <c r="G9" s="118">
        <f>'別紙様式11_訪問看護ベースアップ評価料（Ⅱ）'!$M$87-A9</f>
        <v>5</v>
      </c>
      <c r="H9" s="118">
        <f>'別紙様式11_訪問看護ベースアップ評価料（Ⅱ）'!$M$87-B9</f>
        <v>-5</v>
      </c>
      <c r="I9" s="30">
        <f t="shared" si="0"/>
        <v>-25</v>
      </c>
      <c r="J9" s="30" t="str">
        <f>IF('別紙様式11_訪問看護ベースアップ評価料（Ⅱ）'!$M$87=B9,"",IF(I9&lt;=0,"該当",""))</f>
        <v>該当</v>
      </c>
      <c r="K9" s="30" t="str">
        <f>IF(B9&gt;'別紙様式11_訪問看護ベースアップ評価料（Ⅱ）'!$Z$87,"該当","")</f>
        <v/>
      </c>
      <c r="L9" s="30" t="s">
        <v>156</v>
      </c>
      <c r="N9" s="30">
        <v>6</v>
      </c>
    </row>
    <row r="10" spans="1:14">
      <c r="A10" s="30">
        <v>65</v>
      </c>
      <c r="B10" s="30">
        <v>75</v>
      </c>
      <c r="C10" s="30" t="s">
        <v>138</v>
      </c>
      <c r="D10" s="30">
        <v>70</v>
      </c>
      <c r="G10" s="118">
        <f>'別紙様式11_訪問看護ベースアップ評価料（Ⅱ）'!$M$87-A10</f>
        <v>-5</v>
      </c>
      <c r="H10" s="118">
        <f>'別紙様式11_訪問看護ベースアップ評価料（Ⅱ）'!$M$87-B10</f>
        <v>-15</v>
      </c>
      <c r="I10" s="30">
        <f t="shared" ref="I10:I20" si="1">G10*H10</f>
        <v>75</v>
      </c>
      <c r="J10" s="30" t="str">
        <f>IF('別紙様式11_訪問看護ベースアップ評価料（Ⅱ）'!$M$87=B10,"",IF(I10&lt;=0,"該当",""))</f>
        <v/>
      </c>
      <c r="K10" s="30" t="str">
        <f>IF(B10&gt;'別紙様式11_訪問看護ベースアップ評価料（Ⅱ）'!$Z$87,"該当","")</f>
        <v/>
      </c>
      <c r="L10" s="30" t="s">
        <v>157</v>
      </c>
      <c r="N10" s="30">
        <v>7</v>
      </c>
    </row>
    <row r="11" spans="1:14">
      <c r="A11" s="30">
        <v>75</v>
      </c>
      <c r="B11" s="30">
        <v>85</v>
      </c>
      <c r="C11" s="30" t="s">
        <v>139</v>
      </c>
      <c r="D11" s="30">
        <v>80</v>
      </c>
      <c r="G11" s="118">
        <f>'別紙様式11_訪問看護ベースアップ評価料（Ⅱ）'!$M$87-A11</f>
        <v>-15</v>
      </c>
      <c r="H11" s="118">
        <f>'別紙様式11_訪問看護ベースアップ評価料（Ⅱ）'!$M$87-B11</f>
        <v>-25</v>
      </c>
      <c r="I11" s="30">
        <f t="shared" si="1"/>
        <v>375</v>
      </c>
      <c r="J11" s="30" t="str">
        <f>IF('別紙様式11_訪問看護ベースアップ評価料（Ⅱ）'!$M$87=B11,"",IF(I11&lt;=0,"該当",""))</f>
        <v/>
      </c>
      <c r="K11" s="30" t="str">
        <f>IF(B11&gt;'別紙様式11_訪問看護ベースアップ評価料（Ⅱ）'!$Z$87,"該当","")</f>
        <v/>
      </c>
      <c r="L11" s="30" t="s">
        <v>158</v>
      </c>
      <c r="N11" s="30">
        <v>8</v>
      </c>
    </row>
    <row r="12" spans="1:14">
      <c r="A12" s="30">
        <v>85</v>
      </c>
      <c r="B12" s="30">
        <v>95</v>
      </c>
      <c r="C12" s="30" t="s">
        <v>140</v>
      </c>
      <c r="D12" s="30">
        <v>90</v>
      </c>
      <c r="G12" s="118">
        <f>'別紙様式11_訪問看護ベースアップ評価料（Ⅱ）'!$M$87-A12</f>
        <v>-25</v>
      </c>
      <c r="H12" s="118">
        <f>'別紙様式11_訪問看護ベースアップ評価料（Ⅱ）'!$M$87-B12</f>
        <v>-35</v>
      </c>
      <c r="I12" s="30">
        <f t="shared" si="1"/>
        <v>875</v>
      </c>
      <c r="J12" s="30" t="str">
        <f>IF('別紙様式11_訪問看護ベースアップ評価料（Ⅱ）'!$M$87=B12,"",IF(I12&lt;=0,"該当",""))</f>
        <v/>
      </c>
      <c r="K12" s="30" t="str">
        <f>IF(B12&gt;'別紙様式11_訪問看護ベースアップ評価料（Ⅱ）'!$Z$87,"該当","")</f>
        <v/>
      </c>
      <c r="L12" s="30" t="s">
        <v>160</v>
      </c>
      <c r="N12" s="30">
        <v>9</v>
      </c>
    </row>
    <row r="13" spans="1:14">
      <c r="A13" s="30">
        <v>95</v>
      </c>
      <c r="B13" s="30">
        <v>125</v>
      </c>
      <c r="C13" s="30" t="s">
        <v>141</v>
      </c>
      <c r="D13" s="30">
        <v>100</v>
      </c>
      <c r="G13" s="118">
        <f>'別紙様式11_訪問看護ベースアップ評価料（Ⅱ）'!$M$87-A13</f>
        <v>-35</v>
      </c>
      <c r="H13" s="118">
        <f>'別紙様式11_訪問看護ベースアップ評価料（Ⅱ）'!$M$87-B13</f>
        <v>-65</v>
      </c>
      <c r="I13" s="30">
        <f t="shared" si="1"/>
        <v>2275</v>
      </c>
      <c r="J13" s="30" t="str">
        <f>IF('別紙様式11_訪問看護ベースアップ評価料（Ⅱ）'!$M$87=B13,"",IF(I13&lt;=0,"該当",""))</f>
        <v/>
      </c>
      <c r="K13" s="30" t="str">
        <f>IF(B13&gt;'別紙様式11_訪問看護ベースアップ評価料（Ⅱ）'!$Z$87,"該当","")</f>
        <v/>
      </c>
      <c r="L13" s="30" t="s">
        <v>161</v>
      </c>
      <c r="N13" s="30">
        <v>10</v>
      </c>
    </row>
    <row r="14" spans="1:14">
      <c r="A14" s="30">
        <v>125</v>
      </c>
      <c r="B14" s="30">
        <v>175</v>
      </c>
      <c r="C14" s="30" t="s">
        <v>142</v>
      </c>
      <c r="D14" s="30">
        <v>150</v>
      </c>
      <c r="G14" s="118">
        <f>'別紙様式11_訪問看護ベースアップ評価料（Ⅱ）'!$M$87-A14</f>
        <v>-65</v>
      </c>
      <c r="H14" s="118">
        <f>'別紙様式11_訪問看護ベースアップ評価料（Ⅱ）'!$M$87-B14</f>
        <v>-115</v>
      </c>
      <c r="I14" s="30">
        <f t="shared" si="1"/>
        <v>7475</v>
      </c>
      <c r="J14" s="30" t="str">
        <f>IF('別紙様式11_訪問看護ベースアップ評価料（Ⅱ）'!$M$87=B14,"",IF(I14&lt;=0,"該当",""))</f>
        <v/>
      </c>
      <c r="K14" s="30" t="str">
        <f>IF(B14&gt;'別紙様式11_訪問看護ベースアップ評価料（Ⅱ）'!$Z$87,"該当","")</f>
        <v/>
      </c>
      <c r="L14" s="30" t="s">
        <v>162</v>
      </c>
      <c r="N14" s="30">
        <v>11</v>
      </c>
    </row>
    <row r="15" spans="1:14">
      <c r="A15" s="30">
        <v>175</v>
      </c>
      <c r="B15" s="30">
        <v>225</v>
      </c>
      <c r="C15" s="30" t="s">
        <v>143</v>
      </c>
      <c r="D15" s="30">
        <v>200</v>
      </c>
      <c r="G15" s="118">
        <f>'別紙様式11_訪問看護ベースアップ評価料（Ⅱ）'!$M$87-A15</f>
        <v>-115</v>
      </c>
      <c r="H15" s="118">
        <f>'別紙様式11_訪問看護ベースアップ評価料（Ⅱ）'!$M$87-B15</f>
        <v>-165</v>
      </c>
      <c r="I15" s="30">
        <f t="shared" si="1"/>
        <v>18975</v>
      </c>
      <c r="J15" s="30" t="str">
        <f>IF('別紙様式11_訪問看護ベースアップ評価料（Ⅱ）'!$M$87=B15,"",IF(I15&lt;=0,"該当",""))</f>
        <v/>
      </c>
      <c r="K15" s="30" t="str">
        <f>IF(B15&gt;'別紙様式11_訪問看護ベースアップ評価料（Ⅱ）'!$Z$87,"該当","")</f>
        <v/>
      </c>
      <c r="L15" s="30" t="s">
        <v>163</v>
      </c>
      <c r="N15" s="30">
        <v>12</v>
      </c>
    </row>
    <row r="16" spans="1:14">
      <c r="A16" s="30">
        <v>225</v>
      </c>
      <c r="B16" s="30">
        <v>275</v>
      </c>
      <c r="C16" s="30" t="s">
        <v>144</v>
      </c>
      <c r="D16" s="30">
        <v>250</v>
      </c>
      <c r="G16" s="118">
        <f>'別紙様式11_訪問看護ベースアップ評価料（Ⅱ）'!$M$87-A16</f>
        <v>-165</v>
      </c>
      <c r="H16" s="30">
        <f>'別紙様式11_訪問看護ベースアップ評価料（Ⅱ）'!$M$87-B16</f>
        <v>-215</v>
      </c>
      <c r="I16" s="30">
        <f t="shared" si="1"/>
        <v>35475</v>
      </c>
      <c r="J16" s="30" t="str">
        <f>IF('別紙様式11_訪問看護ベースアップ評価料（Ⅱ）'!$M$87=B16,"",IF(I16&lt;=0,"該当",""))</f>
        <v/>
      </c>
      <c r="K16" s="30" t="str">
        <f>IF(B16&gt;'別紙様式11_訪問看護ベースアップ評価料（Ⅱ）'!$Z$87,"該当","")</f>
        <v/>
      </c>
      <c r="L16" s="30" t="s">
        <v>164</v>
      </c>
      <c r="N16" s="30">
        <v>13</v>
      </c>
    </row>
    <row r="17" spans="1:14">
      <c r="A17" s="30">
        <v>275</v>
      </c>
      <c r="B17" s="30">
        <v>325</v>
      </c>
      <c r="C17" s="30" t="s">
        <v>145</v>
      </c>
      <c r="D17" s="30">
        <v>300</v>
      </c>
      <c r="G17" s="118">
        <f>'別紙様式11_訪問看護ベースアップ評価料（Ⅱ）'!$M$87-A17</f>
        <v>-215</v>
      </c>
      <c r="H17" s="30">
        <f>'別紙様式11_訪問看護ベースアップ評価料（Ⅱ）'!$M$87-B17</f>
        <v>-265</v>
      </c>
      <c r="I17" s="30">
        <f t="shared" si="1"/>
        <v>56975</v>
      </c>
      <c r="J17" s="30" t="str">
        <f>IF('別紙様式11_訪問看護ベースアップ評価料（Ⅱ）'!$M$87=B17,"",IF(I17&lt;=0,"該当",""))</f>
        <v/>
      </c>
      <c r="K17" s="30" t="str">
        <f>IF(B17&gt;'別紙様式11_訪問看護ベースアップ評価料（Ⅱ）'!$Z$87,"該当","")</f>
        <v/>
      </c>
      <c r="L17" s="30" t="s">
        <v>165</v>
      </c>
      <c r="N17" s="30">
        <v>14</v>
      </c>
    </row>
    <row r="18" spans="1:14">
      <c r="A18" s="30">
        <v>325</v>
      </c>
      <c r="B18" s="30">
        <v>375</v>
      </c>
      <c r="C18" s="30" t="s">
        <v>146</v>
      </c>
      <c r="D18" s="30">
        <v>350</v>
      </c>
      <c r="G18" s="118">
        <f>'別紙様式11_訪問看護ベースアップ評価料（Ⅱ）'!$M$87-A18</f>
        <v>-265</v>
      </c>
      <c r="H18" s="30">
        <f>'別紙様式11_訪問看護ベースアップ評価料（Ⅱ）'!$M$87-B18</f>
        <v>-315</v>
      </c>
      <c r="I18" s="30">
        <f t="shared" si="1"/>
        <v>83475</v>
      </c>
      <c r="J18" s="30" t="str">
        <f>IF('別紙様式11_訪問看護ベースアップ評価料（Ⅱ）'!$M$87=B18,"",IF(I18&lt;=0,"該当",""))</f>
        <v/>
      </c>
      <c r="K18" s="30" t="str">
        <f>IF(B18&gt;'別紙様式11_訪問看護ベースアップ評価料（Ⅱ）'!$Z$87,"該当","")</f>
        <v/>
      </c>
      <c r="L18" s="30" t="s">
        <v>166</v>
      </c>
      <c r="N18" s="30">
        <v>15</v>
      </c>
    </row>
    <row r="19" spans="1:14">
      <c r="A19" s="30">
        <v>375</v>
      </c>
      <c r="B19" s="30">
        <v>425</v>
      </c>
      <c r="C19" s="30" t="s">
        <v>147</v>
      </c>
      <c r="D19" s="30">
        <v>400</v>
      </c>
      <c r="G19" s="118">
        <f>'別紙様式11_訪問看護ベースアップ評価料（Ⅱ）'!$M$87-A19</f>
        <v>-315</v>
      </c>
      <c r="H19" s="30">
        <f>'別紙様式11_訪問看護ベースアップ評価料（Ⅱ）'!$M$87-B19</f>
        <v>-365</v>
      </c>
      <c r="I19" s="30">
        <f t="shared" si="1"/>
        <v>114975</v>
      </c>
      <c r="J19" s="30" t="str">
        <f>IF('別紙様式11_訪問看護ベースアップ評価料（Ⅱ）'!$M$87=B19,"",IF(I19&lt;=0,"該当",""))</f>
        <v/>
      </c>
      <c r="K19" s="30" t="str">
        <f>IF(B19&gt;'別紙様式11_訪問看護ベースアップ評価料（Ⅱ）'!$Z$87,"該当","")</f>
        <v/>
      </c>
      <c r="L19" s="30" t="s">
        <v>167</v>
      </c>
      <c r="N19" s="30">
        <v>16</v>
      </c>
    </row>
    <row r="20" spans="1:14">
      <c r="A20" s="30">
        <v>425</v>
      </c>
      <c r="B20" s="30">
        <v>475</v>
      </c>
      <c r="C20" s="30" t="s">
        <v>148</v>
      </c>
      <c r="D20" s="30">
        <v>450</v>
      </c>
      <c r="G20" s="118">
        <f>'別紙様式11_訪問看護ベースアップ評価料（Ⅱ）'!$M$87-A20</f>
        <v>-365</v>
      </c>
      <c r="H20" s="30">
        <f>'別紙様式11_訪問看護ベースアップ評価料（Ⅱ）'!$M$87-B20</f>
        <v>-415</v>
      </c>
      <c r="I20" s="30">
        <f t="shared" si="1"/>
        <v>151475</v>
      </c>
      <c r="J20" s="30" t="str">
        <f>IF('別紙様式11_訪問看護ベースアップ評価料（Ⅱ）'!$M$87=B20,"",IF(I20&lt;=0,"該当",""))</f>
        <v/>
      </c>
      <c r="K20" s="30" t="str">
        <f>IF(B20&gt;'別紙様式11_訪問看護ベースアップ評価料（Ⅱ）'!$Z$87,"該当","")</f>
        <v/>
      </c>
      <c r="L20" s="30" t="s">
        <v>168</v>
      </c>
      <c r="N20" s="30">
        <v>17</v>
      </c>
    </row>
    <row r="21" spans="1:14">
      <c r="A21" s="30">
        <v>475</v>
      </c>
      <c r="C21" s="30" t="s">
        <v>149</v>
      </c>
      <c r="D21" s="30">
        <v>500</v>
      </c>
      <c r="G21" s="118">
        <f>'別紙様式11_訪問看護ベースアップ評価料（Ⅱ）'!$M$87-A21</f>
        <v>-415</v>
      </c>
      <c r="H21" s="118">
        <f>'別紙様式11_訪問看護ベースアップ評価料（Ⅱ）'!$M$87-B21</f>
        <v>60</v>
      </c>
      <c r="I21" s="30">
        <f>G21*H21</f>
        <v>-24900</v>
      </c>
      <c r="J21" s="129" t="s">
        <v>218</v>
      </c>
      <c r="K21" s="129" t="s">
        <v>218</v>
      </c>
      <c r="L21" s="30" t="s">
        <v>169</v>
      </c>
      <c r="N21" s="30">
        <v>18</v>
      </c>
    </row>
    <row r="22" spans="1:14">
      <c r="C22" s="30" t="s">
        <v>221</v>
      </c>
    </row>
    <row r="143" spans="1:2">
      <c r="A143" s="32"/>
      <c r="B143" s="32"/>
    </row>
    <row r="144" spans="1:2">
      <c r="A144" s="32"/>
      <c r="B144" s="32"/>
    </row>
    <row r="145" spans="1:8">
      <c r="A145" s="32"/>
      <c r="B145" s="32"/>
    </row>
    <row r="146" spans="1:8">
      <c r="A146" s="32"/>
      <c r="B146" s="32"/>
    </row>
    <row r="147" spans="1:8">
      <c r="A147" s="32"/>
      <c r="B147" s="32"/>
    </row>
    <row r="148" spans="1:8">
      <c r="A148" s="32"/>
      <c r="B148" s="32"/>
    </row>
    <row r="149" spans="1:8">
      <c r="A149" s="32"/>
      <c r="B149" s="32"/>
    </row>
    <row r="150" spans="1:8">
      <c r="A150" s="32"/>
      <c r="B150" s="32"/>
    </row>
    <row r="151" spans="1:8">
      <c r="A151" s="32"/>
      <c r="B151" s="32"/>
    </row>
    <row r="152" spans="1:8">
      <c r="A152" s="32"/>
      <c r="B152" s="32"/>
    </row>
    <row r="153" spans="1:8">
      <c r="A153" s="32"/>
      <c r="B153" s="32"/>
    </row>
    <row r="154" spans="1:8">
      <c r="A154" s="32"/>
      <c r="B154" s="32"/>
    </row>
    <row r="155" spans="1:8">
      <c r="A155" s="32"/>
      <c r="B155" s="32"/>
    </row>
    <row r="156" spans="1:8">
      <c r="A156" s="32"/>
      <c r="H156" s="31"/>
    </row>
  </sheetData>
  <mergeCells count="4">
    <mergeCell ref="E2:E3"/>
    <mergeCell ref="A2:B2"/>
    <mergeCell ref="C2:C3"/>
    <mergeCell ref="D2:D3"/>
  </mergeCells>
  <phoneticPr fontId="1"/>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81994213c1a486948c4d8664877d7bc4">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2fb805be46e85ab9ac78dc0e07f6ecfc"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81C5F0-15CA-4E02-9BAD-B46B6EE2E2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F3DF73F-3366-4DD0-AFEE-9765379AB6A8}">
  <ds:schemaRefs>
    <ds:schemaRef ds:uri="33f003c0-0d95-44a8-96ef-b6b435aaba2f"/>
    <ds:schemaRef ds:uri="http://purl.org/dc/elements/1.1/"/>
    <ds:schemaRef ds:uri="http://schemas.microsoft.com/office/2006/documentManagement/types"/>
    <ds:schemaRef ds:uri="http://purl.org/dc/terms/"/>
    <ds:schemaRef ds:uri="http://schemas.microsoft.com/office/infopath/2007/PartnerControls"/>
    <ds:schemaRef ds:uri="http://purl.org/dc/dcmitype/"/>
    <ds:schemaRef ds:uri="http://schemas.openxmlformats.org/package/2006/metadata/core-properties"/>
    <ds:schemaRef ds:uri="263dbbe5-076b-4606-a03b-9598f5f2f35a"/>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CF1E90EF-0A3E-4B52-9C73-2106C2CAA5D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別紙様式11_訪問看護ベースアップ評価料（Ⅰ）</vt:lpstr>
      <vt:lpstr>別紙様式11_訪問看護ベースアップ評価料（Ⅱ）</vt:lpstr>
      <vt:lpstr>（別添１）_賃金改善計画書（訪問看護ステーション）</vt:lpstr>
      <vt:lpstr>（別添２）_賃金改善実績報告書（訪問看護ステーション）</vt:lpstr>
      <vt:lpstr>（別添３）_特別事情届出書</vt:lpstr>
      <vt:lpstr>訪看集計シート（横）</vt:lpstr>
      <vt:lpstr>←</vt:lpstr>
      <vt:lpstr>リスト（訪問看護）</vt:lpstr>
      <vt:lpstr>'（別添１）_賃金改善計画書（訪問看護ステーション）'!Print_Area</vt:lpstr>
      <vt:lpstr>'（別添２）_賃金改善実績報告書（訪問看護ステーション）'!Print_Area</vt:lpstr>
      <vt:lpstr>'（別添３）_特別事情届出書'!Print_Area</vt:lpstr>
      <vt:lpstr>'別紙様式11_訪問看護ベースアップ評価料（Ⅰ）'!Print_Area</vt:lpstr>
      <vt:lpstr>'別紙様式11_訪問看護ベースアップ評価料（Ⅱ）'!Print_Area</vt:lpstr>
      <vt:lpstr>医療保険の利用者割合２</vt:lpstr>
      <vt:lpstr>訪問看護ステーションコード</vt:lpstr>
      <vt:lpstr>訪問看護ステーション名</vt:lpstr>
      <vt:lpstr>訪問看護ベースアップ評価料Ⅰ算定見込</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Order">
    <vt:r8>2132600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ies>
</file>