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3" documentId="13_ncr:1_{B487359E-2267-4073-B132-F4AF5F0DD1F2}" xr6:coauthVersionLast="47" xr6:coauthVersionMax="47" xr10:uidLastSave="{87339FF3-93D1-482F-B89F-9E4ACF69CDD0}"/>
  <workbookProtection workbookAlgorithmName="SHA-512" workbookHashValue="9AuTLFhsOWWktKbjUp3XdMIjs72pt5KgdohHYl0U0rBrPDgAp47sTZaNbBM/U0XZa9JYZix5IBmVev3FrG3K6g==" workbookSaltValue="9cmw7UEj9jElHsu9ukNCFg==" workbookSpinCount="100000" lockStructure="1"/>
  <bookViews>
    <workbookView xWindow="-120" yWindow="-120" windowWidth="29040" windowHeight="15840" activeTab="2"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 r:id="rId20"/>
    <externalReference r:id="rId21"/>
    <externalReference r:id="rId22"/>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[2]サービス種類一覧!$B$4:$B$20</definedName>
    <definedName name="サービス種類">[3]サービス種類一覧!$C$4:$C$20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[4]加算率一覧!$A$4:$A$25</definedName>
    <definedName name="種類">[5]サービス種類一覧!$A$4:$A$20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<sst xmlns="http://schemas.openxmlformats.org/spreadsheetml/2006/main" count="4573" uniqueCount="1884">
  <si>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</si>
  <si>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</si>
  <si>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</si>
  <si>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</si>
  <si>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</si>
  <si>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</si>
  <si>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</si>
  <si>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</si>
  <si>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</si>
  <si>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</si>
  <si>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</si>
  <si>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</si>
  <si>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</si>
  <si>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</si>
  <si>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</si>
  <si>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</si>
  <si>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</si>
  <si>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</si>
  <si>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</si>
  <si>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</si>
  <si>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</si>
  <si>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</si>
  <si>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</si>
  <si>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</si>
  <si>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</si>
  <si>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</si>
  <si>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</si>
  <si>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</si>
  <si>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</si>
  <si>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</si>
  <si>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</si>
  <si>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</si>
  <si>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</si>
  <si>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</si>
  <si>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</si>
  <si>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</si>
  <si>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</si>
  <si>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</si>
  <si>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</si>
  <si>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</si>
  <si>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</si>
  <si>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</si>
  <si>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</si>
  <si>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</si>
  <si>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</si>
  <si>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</si>
  <si>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</si>
  <si>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</si>
  <si>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</si>
  <si>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</si>
  <si>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</si>
  <si>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</si>
  <si>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</si>
  <si>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</si>
  <si>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</si>
  <si>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</si>
  <si>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</si>
  <si>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</si>
  <si>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</si>
  <si>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</si>
  <si>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</si>
  <si>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</si>
  <si>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</si>
  <si>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</si>
  <si>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</si>
  <si>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</si>
  <si>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</si>
  <si>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</si>
  <si>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</si>
  <si>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</si>
  <si>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</si>
  <si>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</si>
  <si>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</si>
  <si>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</si>
  <si>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</si>
  <si>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</si>
  <si>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</si>
  <si>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</si>
  <si>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</si>
  <si>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</si>
  <si>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</si>
  <si>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</si>
  <si>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</si>
  <si>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</si>
  <si>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</si>
  <si>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</si>
  <si>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</si>
  <si>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</si>
  <si>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</si>
  <si>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</si>
  <si>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</si>
  <si>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</si>
  <si>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</si>
  <si>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</si>
  <si>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</si>
  <si>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</si>
  <si>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</si>
  <si>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</si>
  <si>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</si>
  <si>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</si>
  <si>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</si>
  <si>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</si>
  <si>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</si>
  <si>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</si>
  <si>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</si>
  <si>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</si>
  <si>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</si>
  <si>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</si>
  <si>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</si>
  <si>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</si>
  <si>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</si>
  <si>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</si>
  <si>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</si>
  <si>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</si>
  <si>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</si>
  <si>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</si>
  <si>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</si>
  <si>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</si>
  <si>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</si>
  <si>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</si>
  <si>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</si>
  <si>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</si>
  <si>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</si>
  <si>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</si>
  <si>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</si>
  <si>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</si>
  <si>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</si>
  <si>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</si>
  <si>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</si>
  <si>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</si>
  <si>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</si>
  <si>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</si>
  <si>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</si>
  <si>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</si>
  <si>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</si>
  <si>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</si>
  <si>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</si>
  <si>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</si>
  <si>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</si>
  <si>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</si>
  <si>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</si>
  <si>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</si>
  <si>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</si>
  <si>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</si>
  <si>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</si>
  <si>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</si>
  <si>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</si>
  <si>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</si>
  <si>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</si>
  <si>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</si>
  <si>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</si>
  <si>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</si>
  <si>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</si>
  <si>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</si>
  <si>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</si>
  <si>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</si>
  <si>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</si>
  <si>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</si>
  <si>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</si>
  <si>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</si>
  <si>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</si>
  <si>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</si>
  <si>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</si>
  <si>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</si>
  <si>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</si>
  <si>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</si>
  <si>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</si>
  <si>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</si>
  <si>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</si>
  <si>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</si>
  <si>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</si>
  <si>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</si>
  <si>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</si>
  <si>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</si>
  <si>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</si>
  <si>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</si>
  <si>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</si>
  <si>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</si>
  <si>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</si>
  <si>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</si>
  <si>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</si>
  <si>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</si>
  <si>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</si>
  <si>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</si>
  <si>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</si>
  <si>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</si>
  <si>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</si>
  <si>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</si>
  <si>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</si>
  <si>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</si>
  <si>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</si>
  <si>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</si>
  <si>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</si>
  <si>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</si>
  <si>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</si>
  <si>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</si>
  <si>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</si>
  <si>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</si>
  <si>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</si>
  <si>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</si>
  <si>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</si>
  <si>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</si>
  <si>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</si>
  <si>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</si>
  <si>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</si>
  <si>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</si>
  <si>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</si>
  <si>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</si>
  <si>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</si>
  <si>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</si>
  <si>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</si>
  <si>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</si>
  <si>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</si>
  <si>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</si>
  <si>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</si>
  <si>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</si>
  <si>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</si>
  <si>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</si>
  <si>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</si>
  <si>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</si>
  <si>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</si>
  <si>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</si>
  <si>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</si>
  <si>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</si>
  <si>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</si>
  <si>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</si>
  <si>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</si>
  <si>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</si>
  <si>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</si>
  <si>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</si>
  <si>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</si>
  <si>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</si>
  <si>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</si>
  <si>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</si>
  <si>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</si>
  <si>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</si>
  <si>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</si>
  <si>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</si>
  <si>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</si>
  <si>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</si>
  <si>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</si>
  <si>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</si>
  <si>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</si>
  <si>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</si>
  <si>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</si>
  <si>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</si>
  <si>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</si>
  <si>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</si>
  <si>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</si>
  <si>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</si>
  <si>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</si>
  <si>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</si>
  <si>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</si>
  <si>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</si>
  <si>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</si>
  <si>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</si>
  <si>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</si>
  <si>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</si>
  <si>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</si>
  <si>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</si>
  <si>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</si>
  <si>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</si>
  <si>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</si>
  <si>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</si>
  <si>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</si>
  <si>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</si>
  <si>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</si>
  <si>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</si>
  <si>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</si>
  <si>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</si>
  <si>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</si>
  <si>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</si>
  <si>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</si>
  <si>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</si>
  <si>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</si>
  <si>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</si>
  <si>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</si>
  <si>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</si>
  <si>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</si>
  <si>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</si>
  <si>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</si>
  <si>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</si>
  <si>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</si>
  <si>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</si>
  <si>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</si>
  <si>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</si>
  <si>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</si>
  <si>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</si>
  <si>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</si>
  <si>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</si>
  <si>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</si>
  <si>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</si>
  <si>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</si>
  <si>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</si>
  <si>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</si>
  <si>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</si>
  <si>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</si>
  <si>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</si>
  <si>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</si>
  <si>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</si>
  <si>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</si>
  <si>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</si>
  <si>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</si>
  <si>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</si>
  <si>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</si>
  <si>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</si>
  <si>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</si>
  <si>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</si>
  <si>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</si>
  <si>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</si>
  <si>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</si>
  <si>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</si>
  <si>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</si>
  <si>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</si>
  <si>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</si>
  <si>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</si>
  <si>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</si>
  <si>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</si>
  <si>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</si>
  <si>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</si>
  <si>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</si>
  <si>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</si>
  <si>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</si>
  <si>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</si>
  <si>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</si>
  <si>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</si>
  <si>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</si>
  <si>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</si>
  <si>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</si>
  <si>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</si>
  <si>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</si>
  <si>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</si>
  <si>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</si>
  <si>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</si>
  <si>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</si>
  <si>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</si>
  <si>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</si>
  <si>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</si>
  <si>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</si>
  <si>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</si>
  <si>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</si>
  <si>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</si>
  <si>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</si>
  <si>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</si>
  <si>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</si>
  <si>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</si>
  <si>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</si>
  <si>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</si>
  <si>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</si>
  <si>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</si>
  <si>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</si>
  <si>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</si>
  <si>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</si>
  <si>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</si>
  <si>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</si>
  <si>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</si>
  <si>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</si>
  <si>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</si>
  <si>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</si>
  <si>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</si>
  <si>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</si>
  <si>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</si>
  <si>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</si>
  <si>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</si>
  <si>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</si>
  <si>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</si>
  <si>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</si>
  <si>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</si>
  <si>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</si>
  <si>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</si>
  <si>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</si>
  <si>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</si>
  <si>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</si>
  <si>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</si>
  <si>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</si>
  <si>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</si>
  <si>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</si>
  <si>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</si>
  <si>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</si>
  <si>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</si>
  <si>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</si>
  <si>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</si>
  <si>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</si>
  <si>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</si>
  <si>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</si>
  <si>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</si>
  <si>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</si>
  <si>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</si>
  <si>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</si>
  <si>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</si>
  <si>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</si>
  <si>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</si>
  <si>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</si>
  <si>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</si>
  <si>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</si>
  <si>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</si>
  <si>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</si>
  <si>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</si>
  <si>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</si>
  <si>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</si>
  <si>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</si>
  <si>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</si>
  <si>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</si>
  <si>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</si>
  <si>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</si>
  <si>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</si>
  <si>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</si>
  <si>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</si>
  <si>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</si>
  <si>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</si>
  <si>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</si>
  <si>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</si>
  <si>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</si>
  <si>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</si>
  <si>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</si>
  <si>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</si>
  <si>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</si>
  <si>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</si>
  <si>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</si>
  <si>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</si>
  <si>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</si>
  <si>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</si>
  <si>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</si>
  <si>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</si>
  <si>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</si>
  <si>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</si>
  <si>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</si>
  <si>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</si>
  <si>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</si>
  <si>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</si>
  <si>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</si>
  <si>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</si>
  <si>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</si>
  <si>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</si>
  <si>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</si>
  <si>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</si>
  <si>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</si>
  <si>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</si>
  <si>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</si>
  <si>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</si>
  <si>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</si>
  <si>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</si>
  <si>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</si>
  <si>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</si>
  <si>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</si>
  <si>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</si>
  <si>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</si>
  <si>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</si>
  <si>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</si>
  <si>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</si>
  <si>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</si>
  <si>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</si>
  <si>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</si>
  <si>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</si>
  <si>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</si>
  <si>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</si>
  <si>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</si>
  <si>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</si>
  <si>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</si>
  <si>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</si>
  <si>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</si>
  <si>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</si>
  <si>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</si>
  <si>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</si>
  <si>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</si>
  <si>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</si>
  <si>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</si>
  <si>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</si>
  <si>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</si>
  <si>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</si>
  <si>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</si>
  <si>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</si>
  <si>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</si>
  <si>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</si>
  <si>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</si>
  <si>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</si>
  <si>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</si>
  <si>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</si>
  <si>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</si>
  <si>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</si>
  <si>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</si>
  <si>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</si>
  <si>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</si>
  <si>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</si>
  <si>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</si>
  <si>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</si>
  <si>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</si>
  <si>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</si>
  <si>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</si>
  <si>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</si>
  <si>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</si>
  <si>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</si>
  <si>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</si>
  <si>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</si>
  <si>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</si>
  <si>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</si>
  <si>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</si>
  <si>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</si>
  <si>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</si>
  <si>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</si>
  <si>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</si>
  <si>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</si>
  <si>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</si>
  <si>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</si>
  <si>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</si>
  <si>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</si>
  <si>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</si>
  <si>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</si>
  <si>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</si>
  <si>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</si>
  <si>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</si>
  <si>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</si>
  <si>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</si>
  <si>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</si>
  <si>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</si>
  <si>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</si>
  <si>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</si>
  <si>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</si>
  <si>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</si>
  <si>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</si>
  <si>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</si>
  <si>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</si>
  <si>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</si>
  <si>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</si>
  <si>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</si>
  <si>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</si>
  <si>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</si>
  <si>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</si>
  <si>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</si>
  <si>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</si>
  <si>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</si>
  <si>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</si>
  <si>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</si>
  <si>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</si>
  <si>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</si>
  <si>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</si>
  <si>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</si>
  <si>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</si>
  <si>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</si>
  <si>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</si>
  <si>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</si>
  <si>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</si>
  <si>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</si>
  <si>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</si>
  <si>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</si>
  <si>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</si>
  <si>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</si>
  <si>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</si>
  <si>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</si>
  <si>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</si>
  <si>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</si>
  <si>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</si>
  <si>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</si>
  <si>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</si>
  <si>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</si>
  <si>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</si>
  <si>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</si>
  <si>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</si>
  <si>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</si>
  <si>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</si>
  <si>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</si>
  <si>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</si>
  <si>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</si>
  <si>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</si>
  <si>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</si>
  <si>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</si>
  <si>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</si>
  <si>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</si>
  <si>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</si>
  <si>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</si>
  <si>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</si>
  <si>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</si>
  <si>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</si>
  <si>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</si>
  <si>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</si>
  <si>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</si>
  <si>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</si>
  <si>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</si>
  <si>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</si>
  <si>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</si>
  <si>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</si>
  <si>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</si>
  <si>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</si>
  <si>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</si>
  <si>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</si>
  <si>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</si>
  <si>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</si>
  <si>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</si>
  <si>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</si>
  <si>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</si>
  <si>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</si>
  <si>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</si>
  <si>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</si>
  <si>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</si>
  <si>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</si>
  <si>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</si>
  <si>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</si>
  <si>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</si>
  <si>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</si>
  <si>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</si>
  <si>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</si>
  <si>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</si>
  <si>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</si>
  <si>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</si>
  <si>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</si>
  <si>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</si>
  <si>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</si>
  <si>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</si>
  <si>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</si>
  <si>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</si>
  <si>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</si>
  <si>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</si>
  <si>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</si>
  <si>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</si>
  <si>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</si>
  <si>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</si>
  <si>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</si>
  <si>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</si>
  <si>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</si>
  <si>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</si>
  <si>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</si>
  <si>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</si>
  <si>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</si>
  <si>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</si>
  <si>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</si>
  <si>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</si>
  <si>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</si>
  <si>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</si>
  <si>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</si>
  <si>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</si>
  <si>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</si>
  <si>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</si>
  <si>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</si>
  <si>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</si>
  <si>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</si>
  <si>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</si>
  <si>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</si>
  <si>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</si>
  <si>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</si>
  <si>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</si>
  <si>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</si>
  <si>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</si>
  <si>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</si>
  <si>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</si>
  <si>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</si>
  <si>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</si>
  <si>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</si>
  <si>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</si>
  <si>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</si>
  <si>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</si>
  <si>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</si>
  <si>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</si>
  <si>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</si>
  <si>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</si>
  <si>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</si>
  <si>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</si>
  <si>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</si>
  <si>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</si>
  <si>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</si>
  <si>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</si>
  <si>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</si>
  <si>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</si>
  <si>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</si>
  <si>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</si>
  <si>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</si>
  <si>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</si>
  <si>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</si>
  <si>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</si>
  <si>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</si>
  <si>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</si>
  <si>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</si>
  <si>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</si>
  <si>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</si>
  <si>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</si>
  <si>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</si>
  <si>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</si>
  <si>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</si>
  <si>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</si>
  <si>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</si>
  <si>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</si>
  <si>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</si>
  <si>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</si>
  <si>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</si>
  <si>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</si>
  <si>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</si>
  <si>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</si>
  <si>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</si>
  <si>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</si>
  <si>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</si>
  <si>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</si>
  <si>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</si>
  <si>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</si>
  <si>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</si>
  <si>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</si>
  <si>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</si>
  <si>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</si>
  <si>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</si>
  <si>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</si>
  <si>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</si>
  <si>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</si>
  <si>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</si>
  <si>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</si>
  <si>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</si>
  <si>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</si>
  <si>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</si>
  <si>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</si>
  <si>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</si>
  <si>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</si>
  <si>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</si>
  <si>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</si>
  <si>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</si>
  <si>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</si>
  <si>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</si>
  <si>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</si>
  <si>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</si>
  <si>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</si>
  <si>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</si>
  <si>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</si>
  <si>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</si>
  <si>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</si>
  <si>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</si>
  <si>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</si>
  <si>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</si>
  <si>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</si>
  <si>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</si>
  <si>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</si>
  <si>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</si>
  <si>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</si>
  <si>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</si>
  <si>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</si>
  <si>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</si>
  <si>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</si>
  <si>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</si>
  <si>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</si>
  <si>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</si>
  <si>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</si>
  <si>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</si>
  <si>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</si>
  <si>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</si>
  <si>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</si>
  <si>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</si>
  <si>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</si>
  <si>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</si>
  <si>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</si>
  <si>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</si>
  <si>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</si>
  <si>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</si>
  <si>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</si>
  <si>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</si>
  <si>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</si>
  <si>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</si>
  <si>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</si>
  <si>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</si>
  <si>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</si>
  <si>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</si>
  <si>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</si>
  <si>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</si>
  <si>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</si>
  <si>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</si>
  <si>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</si>
  <si>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</si>
  <si>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</si>
  <si>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</si>
  <si>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</si>
  <si>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</si>
  <si>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</si>
  <si>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</si>
  <si>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</si>
  <si>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</si>
  <si>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</si>
  <si>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</si>
  <si>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</si>
  <si>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</si>
  <si>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</si>
  <si>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</si>
  <si>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</si>
  <si>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</si>
  <si>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</si>
  <si>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</si>
  <si>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</si>
  <si>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</si>
  <si>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</si>
  <si>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</si>
  <si>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</si>
  <si>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</si>
  <si>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</si>
  <si>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</si>
  <si>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</si>
  <si>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</si>
  <si>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</si>
  <si>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</si>
  <si>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</si>
  <si>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</si>
  <si>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</si>
  <si>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</si>
  <si>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</si>
  <si>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</si>
  <si>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</si>
  <si>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</si>
  <si>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</si>
  <si>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</si>
  <si>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</si>
  <si>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</si>
  <si>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</si>
  <si>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</si>
  <si>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</si>
  <si>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</si>
  <si>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</si>
  <si>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</si>
  <si>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</si>
  <si>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</si>
  <si>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</si>
  <si>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</si>
  <si>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</si>
  <si>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</si>
  <si>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</si>
  <si>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</si>
  <si>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</si>
  <si>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</si>
  <si>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</si>
  <si>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</si>
  <si>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</si>
  <si>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</si>
  <si>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</si>
  <si>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</si>
  <si>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</si>
  <si>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</si>
  <si>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</si>
  <si>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</si>
  <si>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</si>
  <si>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</si>
  <si>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</si>
  <si>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</si>
  <si>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</si>
  <si>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</si>
  <si>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</si>
  <si>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</si>
  <si>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</si>
  <si>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</si>
  <si>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</si>
  <si>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</si>
  <si>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</si>
  <si>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</si>
  <si>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</si>
  <si>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</si>
  <si>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</si>
  <si>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</si>
  <si>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</si>
  <si>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</si>
  <si>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</si>
  <si>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</si>
  <si>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</si>
  <si>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</si>
  <si>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</si>
  <si>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</si>
  <si>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</si>
  <si>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</si>
  <si>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</si>
  <si>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</si>
  <si>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</si>
  <si>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</si>
  <si>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</si>
  <si>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</si>
  <si>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</si>
  <si>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</si>
  <si>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</si>
  <si>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</si>
  <si>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</si>
  <si>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</si>
  <si>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</si>
  <si>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</si>
  <si>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</si>
  <si>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</si>
  <si>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</si>
  <si>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</si>
  <si>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</si>
  <si>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</si>
  <si>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</si>
  <si>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</si>
  <si>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</si>
  <si>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</si>
  <si>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</si>
  <si>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</si>
  <si>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</si>
  <si>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</si>
  <si>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</si>
  <si>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</si>
  <si>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</si>
  <si>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</si>
  <si>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</si>
  <si>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</si>
  <si>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</si>
  <si>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</si>
  <si>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</si>
  <si>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</si>
  <si>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</si>
  <si>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</si>
  <si>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</si>
  <si>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</si>
  <si>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</si>
  <si>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</si>
  <si>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</si>
  <si>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</si>
  <si>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</si>
  <si>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</si>
  <si>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</si>
  <si>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</si>
  <si>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</si>
  <si>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</si>
  <si>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</si>
  <si>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</si>
  <si>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</si>
  <si>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</si>
  <si>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</si>
  <si>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</si>
  <si>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</si>
  <si>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</si>
  <si>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</si>
  <si>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</si>
  <si>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</si>
  <si>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</si>
  <si>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</si>
  <si>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</si>
  <si>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</si>
  <si>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</si>
  <si>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</si>
  <si>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</si>
  <si>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</si>
  <si>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</si>
  <si>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</si>
  <si>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</si>
  <si>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</si>
  <si>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</si>
  <si>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</si>
  <si>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</si>
  <si>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</si>
  <si>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</si>
  <si>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</si>
  <si>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</si>
  <si>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</si>
  <si>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</si>
  <si>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</si>
  <si>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</si>
  <si>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</si>
  <si>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</si>
  <si>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</si>
  <si>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</si>
  <si>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</si>
  <si>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</si>
  <si>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</si>
  <si>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</si>
  <si>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</si>
  <si>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</si>
  <si>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</si>
  <si>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</si>
  <si>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</si>
  <si>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</si>
  <si>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</si>
  <si>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</si>
  <si>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</si>
  <si>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</si>
  <si>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</si>
  <si>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</si>
  <si>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</si>
  <si>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</si>
  <si>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</si>
  <si>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</si>
  <si>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</si>
  <si>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</si>
  <si>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</si>
  <si>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</si>
  <si>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</si>
  <si>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</si>
  <si>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</si>
  <si>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</si>
  <si>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</si>
  <si>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</si>
  <si>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</si>
  <si>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</si>
  <si>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</si>
  <si>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</si>
  <si>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</si>
  <si>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</si>
  <si>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</si>
  <si>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</si>
  <si>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</si>
  <si>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</si>
  <si>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</si>
  <si>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</si>
  <si>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</si>
  <si>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</si>
  <si>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</si>
  <si>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</si>
  <si>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</si>
  <si>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</si>
  <si>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</si>
  <si>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</si>
  <si>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</si>
  <si>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</si>
  <si>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</si>
  <si>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</si>
  <si>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</si>
  <si>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</si>
  <si>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</si>
  <si>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</si>
  <si>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</si>
  <si>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</si>
  <si>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</si>
  <si>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</si>
  <si>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</si>
  <si>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</si>
  <si>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</si>
  <si>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</si>
  <si>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</si>
  <si>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</si>
  <si>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</si>
  <si>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</si>
  <si>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</si>
  <si>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</si>
  <si>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</si>
  <si>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</si>
  <si>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</si>
  <si>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</si>
  <si>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</si>
  <si>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</si>
  <si>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</si>
  <si>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</si>
  <si>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</si>
  <si>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</si>
  <si>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</si>
  <si>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</si>
  <si>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</si>
  <si>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</si>
  <si>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</si>
  <si>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</si>
  <si>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</si>
  <si>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</si>
  <si>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</si>
  <si>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</si>
  <si>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</si>
  <si>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</si>
  <si>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</si>
  <si>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</si>
  <si>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</si>
  <si>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</si>
  <si>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</si>
  <si>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</si>
  <si>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</si>
  <si>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</si>
  <si>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</si>
  <si>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</si>
  <si>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</si>
  <si>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</si>
  <si>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</si>
  <si>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</si>
  <si>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</si>
  <si>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</si>
  <si>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</si>
  <si>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</si>
  <si>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</si>
  <si>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</si>
  <si>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</si>
  <si>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</si>
  <si>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</si>
  <si>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</si>
  <si>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</si>
  <si>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</si>
  <si>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</si>
  <si>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</si>
  <si>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</si>
  <si>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</si>
  <si>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</si>
  <si>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</si>
  <si>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</si>
  <si>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</si>
  <si>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</si>
  <si>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</si>
  <si>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</si>
  <si>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</si>
  <si>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</si>
  <si>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</si>
  <si>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</si>
  <si>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</si>
  <si>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</si>
  <si>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</si>
  <si>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</si>
  <si>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</si>
  <si>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</si>
  <si>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</si>
  <si>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</si>
  <si>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</si>
  <si>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</si>
  <si>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</si>
  <si>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</si>
  <si>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</si>
  <si>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</si>
  <si>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</si>
  <si>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</si>
  <si>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</si>
  <si>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</si>
  <si>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</si>
  <si>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</si>
  <si>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</si>
  <si>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</si>
  <si>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</si>
  <si>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</si>
  <si>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</si>
  <si>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</si>
  <si>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</si>
  <si>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</si>
  <si>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</si>
  <si>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</si>
  <si>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</si>
  <si>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</si>
  <si>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</si>
  <si>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</si>
  <si>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</si>
  <si>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</si>
  <si>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</si>
  <si>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</si>
  <si>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</si>
  <si>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</si>
  <si>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</si>
  <si>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</si>
  <si>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</si>
  <si>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</si>
  <si>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</si>
  <si>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</si>
  <si>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</si>
  <si>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</si>
  <si>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</si>
  <si>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</si>
  <si>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</si>
  <si>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</si>
  <si>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</si>
  <si>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</si>
  <si>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</si>
  <si>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</si>
  <si>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</si>
  <si>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</si>
  <si>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</si>
  <si>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</si>
  <si>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</si>
  <si>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</si>
  <si>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</si>
  <si>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</si>
  <si>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</si>
  <si>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</si>
  <si>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</si>
  <si>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</si>
  <si>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</si>
  <si>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</si>
  <si>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</si>
  <si>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</si>
  <si>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</si>
  <si>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</si>
  <si>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</si>
  <si>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</si>
  <si>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</si>
  <si>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</si>
  <si>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</si>
  <si>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</si>
  <si>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</si>
  <si>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</si>
  <si>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</si>
  <si>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</si>
  <si>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</si>
  <si>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</si>
  <si>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</si>
  <si>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</si>
  <si>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</si>
  <si>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</si>
  <si>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</si>
  <si>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</si>
  <si>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</si>
  <si>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</si>
  <si>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</si>
  <si>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</si>
  <si>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</si>
  <si>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</si>
  <si>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</si>
  <si>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</si>
  <si>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</si>
  <si>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</si>
  <si>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</si>
  <si>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</si>
  <si>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</si>
  <si>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</si>
  <si>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</si>
  <si>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</si>
  <si>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</si>
  <si>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</si>
  <si>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</si>
  <si>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</si>
  <si>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</si>
  <si>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</si>
  <si>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</si>
  <si>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</si>
  <si>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</si>
  <si>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</si>
  <si>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</si>
  <si>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</si>
  <si>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</si>
  <si>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</si>
  <si>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</si>
  <si>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</si>
  <si>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</si>
  <si>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</si>
  <si>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</si>
  <si>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</si>
  <si>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</si>
  <si>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</si>
  <si>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</si>
  <si>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</si>
  <si>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</si>
  <si>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</si>
  <si>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</si>
  <si>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</si>
  <si>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</si>
  <si>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</si>
  <si>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</si>
  <si>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</si>
  <si>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</si>
  <si>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</si>
  <si>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</si>
  <si>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</si>
  <si>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</si>
  <si>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</si>
  <si>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</si>
  <si>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</si>
  <si>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</si>
  <si>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</si>
  <si>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</si>
  <si>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</si>
  <si>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</si>
  <si>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</si>
  <si>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</si>
  <si>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</si>
  <si>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</si>
  <si>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</si>
  <si>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</si>
  <si>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</si>
  <si>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</si>
  <si>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</si>
  <si>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</si>
  <si>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</si>
  <si>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</si>
  <si>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</si>
  <si>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</si>
  <si>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</si>
  <si>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</si>
  <si>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</si>
  <si>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</si>
  <si>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</si>
  <si>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</si>
  <si>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</si>
  <si>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</si>
  <si>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</si>
  <si>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</si>
  <si>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</si>
  <si>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</si>
  <si>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</si>
  <si>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</si>
  <si>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</si>
  <si>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</si>
  <si>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</si>
  <si>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</si>
  <si>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</si>
  <si>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</si>
  <si>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</si>
  <si>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</si>
  <si>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</si>
  <si>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</si>
  <si>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</si>
  <si>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</si>
  <si>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</si>
  <si>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</si>
  <si>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</si>
  <si>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</si>
  <si>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</si>
  <si>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</si>
  <si>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</si>
  <si>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</si>
  <si>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</si>
  <si>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</si>
  <si>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</si>
  <si>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</si>
  <si>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</si>
  <si>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</si>
  <si>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</si>
  <si>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</si>
  <si>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</si>
  <si>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</si>
  <si>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</si>
  <si>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</si>
  <si>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</si>
  <si>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</si>
  <si>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</si>
  <si>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</si>
  <si>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</si>
  <si>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</si>
  <si>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</si>
  <si>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</si>
  <si>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</si>
  <si>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</si>
  <si>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</si>
  <si>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</si>
  <si>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</si>
  <si>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</si>
  <si>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</si>
  <si>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</si>
  <si>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</si>
  <si>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</si>
  <si>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</si>
  <si>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</si>
  <si>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</si>
  <si>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</si>
  <si>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</si>
  <si>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</si>
  <si>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</si>
  <si>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</si>
  <si>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</si>
  <si>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</si>
  <si>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</si>
  <si>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</si>
  <si>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</si>
  <si>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</si>
  <si>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</si>
  <si>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</si>
  <si>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</si>
  <si>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</si>
  <si>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</si>
  <si>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</si>
  <si>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</si>
  <si>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</si>
  <si>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</si>
  <si>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</si>
  <si>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</si>
  <si>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</si>
  <si>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</si>
  <si>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</si>
  <si>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</si>
  <si>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</si>
  <si>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</si>
  <si>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</si>
  <si>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</si>
  <si>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</si>
  <si>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</si>
  <si>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</si>
  <si>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</si>
  <si>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</si>
  <si>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</si>
  <si>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</si>
  <si>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</si>
  <si>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</si>
  <si>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</si>
  <si>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</si>
  <si>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</si>
  <si>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</si>
  <si>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</si>
  <si>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</si>
  <si>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</si>
  <si>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</si>
  <si>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</si>
  <si>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</si>
  <si>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</si>
  <si>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</si>
  <si>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</si>
  <si>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</si>
  <si>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</si>
  <si>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</si>
  <si>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</si>
  <si>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</si>
  <si>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</si>
  <si>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</si>
  <si>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</si>
  <si>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</si>
  <si>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</si>
  <si>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</si>
  <si>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</si>
  <si>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</si>
  <si>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</si>
  <si>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</si>
  <si>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</si>
  <si>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</si>
  <si>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</si>
  <si>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</si>
  <si>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</si>
  <si>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</si>
  <si>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</si>
  <si>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</si>
  <si>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</si>
  <si>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</si>
  <si>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</si>
  <si>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</si>
  <si>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</si>
  <si>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</si>
  <si>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</si>
  <si>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</si>
  <si>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</si>
  <si>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</si>
  <si>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</si>
  <si>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</si>
  <si>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</si>
  <si>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</si>
  <si>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</si>
  <si>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</si>
  <si>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</si>
  <si>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</si>
  <si>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</si>
  <si>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</si>
  <si>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</si>
  <si>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</si>
  <si>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</si>
  <si>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</si>
  <si>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</si>
  <si>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</si>
  <si>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</si>
  <si>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</si>
  <si>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</si>
  <si>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</si>
  <si>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</si>
  <si>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</si>
  <si>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</si>
  <si>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</si>
  <si>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</si>
  <si>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</si>
  <si>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</si>
  <si>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</si>
  <si>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</si>
  <si>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</si>
  <si>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</si>
  <si>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</si>
  <si>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</si>
  <si>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</si>
  <si>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</si>
  <si>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</si>
  <si>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</si>
  <si>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</si>
  <si>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</si>
  <si>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</si>
  <si>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</si>
  <si>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</si>
  <si>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</si>
  <si>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</si>
  <si>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</si>
  <si>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</si>
  <si>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</si>
  <si>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</si>
  <si>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</si>
  <si>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</si>
  <si>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</si>
  <si>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</si>
  <si>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</si>
  <si>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</si>
  <si>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</si>
  <si>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</si>
  <si>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</si>
  <si>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</si>
  <si>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</si>
  <si>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</si>
  <si>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</si>
  <si>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</si>
  <si>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</si>
  <si>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</si>
  <si>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</si>
  <si>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</si>
  <si>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</si>
  <si>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</si>
  <si>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</si>
  <si>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</si>
  <si>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</si>
  <si>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</si>
  <si>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</si>
  <si>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</si>
  <si>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</si>
  <si>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</si>
  <si>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</si>
  <si>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</si>
  <si>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</si>
  <si>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</si>
  <si>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</si>
  <si>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</si>
  <si>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</si>
  <si>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</si>
  <si>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</si>
  <si>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</si>
  <si>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</si>
  <si>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</si>
  <si>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</si>
  <si>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</si>
  <si>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</si>
  <si>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</si>
  <si>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</si>
  <si>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</si>
  <si>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</si>
  <si>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</si>
  <si>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</si>
  <si>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</si>
  <si>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</si>
  <si>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</si>
  <si>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</si>
  <si>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</si>
  <si>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</si>
  <si>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</si>
  <si>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</si>
  <si>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</si>
  <si>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</si>
  <si>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</si>
  <si>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</si>
  <si>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</si>
  <si>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</si>
  <si>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</si>
  <si>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</si>
  <si>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</si>
  <si>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</si>
  <si>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</si>
  <si>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</si>
  <si>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</si>
  <si>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</si>
  <si>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</si>
  <si>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</si>
  <si>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</si>
  <si>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</si>
  <si>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</si>
  <si>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</si>
  <si>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</si>
  <si>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</si>
  <si>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</si>
  <si>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</si>
  <si>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</si>
  <si>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</si>
  <si>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</si>
  <si>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</si>
  <si>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</si>
  <si>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</si>
  <si>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</si>
  <si>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</si>
  <si>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</si>
  <si>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</si>
  <si>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</si>
  <si>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</si>
  <si>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</si>
  <si>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</si>
  <si>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</si>
  <si>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</si>
  <si>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</si>
  <si>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</si>
  <si>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</si>
  <si>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</si>
  <si>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</si>
  <si>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</si>
  <si>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</si>
  <si>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</si>
  <si>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</si>
  <si>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</si>
  <si>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</si>
  <si>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</si>
  <si>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</si>
  <si>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</si>
  <si>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</si>
  <si>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</si>
  <si>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</si>
  <si>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</si>
  <si>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</si>
  <si>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</si>
  <si>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</si>
  <si>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</si>
  <si>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</si>
  <si>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</si>
  <si>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</si>
  <si>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</si>
  <si>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</si>
  <si>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</si>
  <si>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</si>
  <si>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</si>
  <si>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</si>
  <si>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</si>
  <si>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</si>
  <si>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</si>
  <si>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</si>
  <si>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</si>
  <si>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</si>
  <si>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</si>
  <si>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</si>
  <si>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</si>
  <si>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</si>
  <si>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</si>
  <si>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</si>
  <si>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</si>
  <si>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</si>
  <si>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</si>
  <si>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</si>
  <si>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</si>
  <si>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</si>
  <si>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</si>
  <si>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</si>
  <si>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</si>
  <si>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</si>
  <si>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</si>
  <si>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</si>
  <si>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</si>
  <si>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</si>
  <si>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</si>
  <si>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</si>
  <si>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</si>
  <si>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</si>
  <si>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</si>
  <si>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</si>
  <si>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</si>
  <si>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</si>
  <si>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</si>
  <si>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</si>
  <si>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</si>
  <si>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</si>
  <si>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</si>
  <si>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</si>
  <si>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</si>
  <si>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</si>
  <si>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</si>
  <si>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</si>
  <si>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</si>
  <si>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</si>
  <si>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</si>
  <si>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</si>
  <si>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</si>
  <si>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</si>
  <si>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</si>
  <si>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</si>
  <si>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</si>
  <si>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</si>
  <si>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</si>
  <si>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</si>
  <si>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</si>
  <si>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</si>
  <si>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</si>
  <si>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</si>
  <si>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</si>
  <si>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</si>
  <si>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</si>
  <si>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</si>
  <si>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</si>
  <si>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</si>
  <si>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</si>
  <si>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</si>
  <si>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</si>
  <si>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</si>
  <si>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</si>
  <si>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</si>
  <si>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</si>
  <si>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</si>
  <si>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</si>
  <si>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</si>
  <si>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</si>
  <si>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</si>
  <si>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</si>
  <si>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</si>
  <si>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</si>
  <si>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</si>
  <si>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</si>
  <si>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</si>
  <si>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</si>
  <si>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</si>
  <si>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</si>
  <si>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</si>
  <si>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</si>
  <si>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</si>
  <si>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</si>
  <si>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</si>
  <si>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</si>
  <si>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</si>
  <si>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</si>
  <si>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</si>
  <si>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</si>
  <si>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</si>
  <si>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</si>
  <si>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</si>
  <si>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</si>
  <si>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</si>
  <si>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</si>
  <si>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</si>
  <si>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</si>
  <si>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</si>
  <si>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</si>
  <si>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</si>
  <si>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</si>
  <si>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</si>
  <si>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</si>
  <si>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</si>
  <si>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</si>
  <si>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</si>
  <si>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</si>
  <si>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</si>
  <si>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</si>
  <si>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</si>
  <si>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</si>
  <si>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</si>
  <si>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</si>
  <si>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</si>
  <si>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</si>
  <si>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</si>
  <si>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</si>
  <si>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</si>
  <si>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</si>
  <si>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</si>
  <si>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</si>
  <si>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</si>
  <si>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</si>
  <si>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</si>
  <si>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</si>
  <si>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</si>
  <si>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</si>
  <si>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</si>
  <si>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</si>
  <si>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</si>
  <si>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</si>
  <si>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</si>
  <si>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</si>
  <si>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</si>
  <si>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</si>
  <si>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</si>
  <si>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</si>
  <si>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</si>
  <si>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</si>
  <si>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</si>
  <si>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</si>
  <si>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</si>
  <si>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</si>
  <si>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</si>
  <si>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</si>
  <si>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</si>
  <si>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</si>
  <si>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</si>
  <si>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</si>
  <si>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</si>
  <si>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</si>
  <si>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</si>
  <si>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</si>
  <si>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</si>
  <si>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</si>
  <si>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</si>
  <si>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</si>
  <si>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</si>
  <si>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</si>
  <si>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</si>
  <si>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</si>
  <si>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</si>
  <si>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</si>
  <si>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</si>
  <si>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</si>
  <si>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</si>
  <si>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</si>
  <si>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</si>
  <si>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</si>
  <si>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</si>
  <si>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</si>
  <si>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</si>
  <si>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</si>
  <si>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</si>
  <si>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</si>
  <si>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</si>
  <si>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</si>
  <si>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</si>
  <si>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</si>
  <si>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</si>
  <si>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</si>
  <si>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</si>
  <si>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</si>
  <si>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</si>
  <si>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</si>
  <si>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</si>
  <si>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</si>
  <si>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</si>
  <si>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</si>
  <si>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</si>
  <si>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</si>
  <si>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</si>
  <si>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</si>
  <si>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</si>
  <si>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</si>
  <si>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</si>
  <si>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</si>
  <si>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</si>
  <si>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</si>
  <si>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</si>
  <si>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</si>
  <si>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</si>
  <si>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</si>
  <si>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</si>
  <si>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</si>
  <si>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</si>
  <si>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</si>
  <si>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</si>
  <si>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</si>
  <si>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</si>
  <si>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</si>
  <si>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</si>
  <si>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</si>
  <si>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</si>
  <si>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</si>
  <si>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</si>
  <si>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</si>
  <si>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</si>
  <si>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</si>
  <si>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</si>
  <si>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</si>
  <si>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</si>
  <si>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</si>
  <si>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</si>
  <si>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</si>
  <si>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</si>
  <si>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</si>
  <si>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</si>
  <si>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</si>
  <si>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</si>
  <si>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</si>
  <si>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</si>
  <si>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</si>
  <si>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</si>
  <si>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</si>
  <si>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</si>
  <si>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</si>
  <si>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</si>
  <si>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</si>
  <si>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</si>
  <si>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</si>
  <si>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</si>
  <si>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</si>
  <si>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</si>
  <si>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</si>
  <si>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</si>
  <si>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</si>
  <si>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</si>
  <si>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</si>
  <si>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</si>
  <si>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</si>
  <si>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</si>
  <si>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</si>
  <si>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</si>
  <si>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</si>
  <si>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</si>
  <si>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</si>
  <si>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</si>
  <si>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</si>
  <si>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</si>
  <si>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</si>
  <si>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</si>
  <si>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</si>
  <si>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</si>
  <si>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</si>
  <si>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</si>
  <si>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</si>
  <si>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</si>
  <si>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</si>
  <si>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</si>
  <si>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</si>
  <si>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</si>
  <si>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</si>
  <si>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</si>
  <si>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</si>
  <si>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</si>
  <si>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</si>
  <si>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</si>
  <si>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</si>
  <si>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</si>
  <si>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</si>
  <si>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</si>
  <si>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</si>
  <si>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</si>
  <si>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</si>
  <si>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</si>
  <si>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</si>
  <si>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</si>
  <si>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</si>
  <si>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</si>
  <si>
    <t>新規届出</t>
  </si>
  <si>
    <t>0123456</t>
    <phoneticPr fontId="1"/>
  </si>
  <si>
    <t>東京都</t>
    <rPh sb="0" eb="3">
      <t>トウキョウト</t>
    </rPh>
    <phoneticPr fontId="1"/>
  </si>
  <si>
    <t>千代田区霞が関X-X-X</t>
    <rPh sb="0" eb="5">
      <t>チヨダクカスミ</t>
    </rPh>
    <rPh sb="6" eb="7">
      <t>セキ</t>
    </rPh>
    <phoneticPr fontId="1"/>
  </si>
  <si>
    <t>○○　○○</t>
    <phoneticPr fontId="1"/>
  </si>
  <si>
    <t>●●　●●</t>
    <phoneticPr fontId="1"/>
  </si>
  <si>
    <t>03-XXXX-XXXX</t>
    <phoneticPr fontId="1"/>
  </si>
  <si>
    <t>○○クリニック</t>
    <phoneticPr fontId="1"/>
  </si>
  <si>
    <t>北海道厚生局長</t>
    <rPh sb="0" eb="3">
      <t>ホッカイドウ</t>
    </rPh>
    <rPh sb="3" eb="5">
      <t>コウセイ</t>
    </rPh>
    <rPh sb="5" eb="6">
      <t>キョク</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</si>
</sst>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0" fontId="9" fillId="0" borderId="0" xfId="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176" fontId="6" fillId="0" borderId="0" xfId="3" applyNumberFormat="1" applyFont="1" applyBorder="1" applyAlignment="1" applyProtection="1">
      <alignment horizontal="right" vertical="center"/>
    </xf>
    <xf numFmtId="38" fontId="9" fillId="0" borderId="0" xfId="3" applyFont="1" applyFill="1" applyBorder="1" applyAlignment="1" applyProtection="1">
      <alignment horizontal="right" vertical="center"/>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17"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61" fillId="0" borderId="0" xfId="5" applyFont="1" applyAlignment="1" applyProtection="1">
      <alignment horizontal="right" vertical="center"/>
    </xf>
    <xf numFmtId="0" fontId="9" fillId="0" borderId="30" xfId="1" applyFont="1" applyBorder="1" applyAlignment="1" applyProtection="1">
      <alignment horizontal="center" vertical="center" textRotation="255"/>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12" fillId="8" borderId="3" xfId="2" applyNumberFormat="1" applyFont="1" applyFill="1" applyBorder="1" applyAlignment="1" applyProtection="1">
      <alignment horizontal="center" vertical="center"/>
      <protection locked="0"/>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5"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2" fillId="4" borderId="48"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0" fontId="2" fillId="4" borderId="5" xfId="0" applyFont="1" applyFill="1" applyBorder="1" applyAlignment="1">
      <alignment horizontal="center"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4" borderId="5" xfId="0" applyFont="1" applyFill="1" applyBorder="1" applyAlignment="1" applyProtection="1">
      <alignment horizontal="center" vertical="center"/>
      <protection locked="0"/>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externalLinks/externalLink3.xml" Type="http://schemas.openxmlformats.org/officeDocument/2006/relationships/externalLink"/><Relationship Id="rId21" Target="externalLinks/externalLink4.xml" Type="http://schemas.openxmlformats.org/officeDocument/2006/relationships/externalLink"/><Relationship Id="rId22" Target="externalLinks/externalLink5.xml" Type="http://schemas.openxmlformats.org/officeDocument/2006/relationships/externalLink"/><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checked="Checked"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checked="Checked"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checked="Checked"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checked="Checked" fmlaLink="$O$19" lockText="1" noThreeD="1"/>
</file>

<file path=xl/ctrlProps/ctrlProp6.xml><?xml version="1.0" encoding="utf-8"?>
<formControlPr xmlns="http://schemas.microsoft.com/office/spreadsheetml/2009/9/main" objectType="CheckBox" checked="Checked" fmlaLink="$O$20" lockText="1" noThreeD="1"/>
</file>

<file path=xl/ctrlProps/ctrlProp7.xml><?xml version="1.0" encoding="utf-8"?>
<formControlPr xmlns="http://schemas.microsoft.com/office/spreadsheetml/2009/9/main" objectType="CheckBox" checked="Checked"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view="pageBreakPreview" topLeftCell="A34" zoomScaleNormal="100" zoomScaleSheetLayoutView="100" workbookViewId="0">
      <selection activeCell="Y75" sqref="Y75"/>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515" t="s">
        <v>26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25" t="s">
        <v>1875</v>
      </c>
      <c r="G4" s="525"/>
      <c r="H4" s="525"/>
      <c r="I4" s="525"/>
      <c r="J4" s="525"/>
      <c r="K4" s="525"/>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1</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6" t="s">
        <v>28</v>
      </c>
      <c r="D12" s="498"/>
      <c r="E12" s="498"/>
      <c r="F12" s="498"/>
      <c r="G12" s="498"/>
      <c r="H12" s="498"/>
      <c r="I12" s="498"/>
      <c r="J12" s="498"/>
      <c r="K12" s="499"/>
      <c r="L12" s="523" t="s">
        <v>1876</v>
      </c>
      <c r="M12" s="523"/>
      <c r="N12" s="523"/>
      <c r="O12" s="523"/>
      <c r="P12" s="523"/>
      <c r="Q12" s="523"/>
      <c r="R12" s="523"/>
      <c r="S12" s="523"/>
      <c r="T12" s="523"/>
      <c r="AK12" s="321"/>
      <c r="AL12" s="321"/>
      <c r="AM12" s="321"/>
      <c r="AQ12" s="322"/>
    </row>
    <row r="13" spans="1:52" s="323" customFormat="1" ht="30" customHeight="1" thickBot="1">
      <c r="C13" s="506" t="s">
        <v>29</v>
      </c>
      <c r="D13" s="498"/>
      <c r="E13" s="498"/>
      <c r="F13" s="498"/>
      <c r="G13" s="498"/>
      <c r="H13" s="498"/>
      <c r="I13" s="498"/>
      <c r="J13" s="498"/>
      <c r="K13" s="499"/>
      <c r="L13" s="522" t="s">
        <v>1882</v>
      </c>
      <c r="M13" s="522"/>
      <c r="N13" s="522"/>
      <c r="O13" s="522"/>
      <c r="P13" s="522"/>
      <c r="Q13" s="522"/>
      <c r="R13" s="522"/>
      <c r="S13" s="522"/>
      <c r="T13" s="522"/>
      <c r="U13" s="522"/>
      <c r="V13" s="522"/>
      <c r="W13" s="522"/>
      <c r="X13" s="522"/>
      <c r="Y13" s="522"/>
      <c r="Z13" s="522"/>
      <c r="AA13" s="522"/>
      <c r="AB13" s="522"/>
      <c r="AC13" s="522"/>
      <c r="AK13" s="321"/>
      <c r="AL13" s="321"/>
      <c r="AM13" s="321"/>
      <c r="AQ13" s="322" t="s">
        <v>1786</v>
      </c>
    </row>
    <row r="14" spans="1:52" s="323" customFormat="1" ht="30" customHeight="1" thickBot="1">
      <c r="A14" s="328"/>
      <c r="C14" s="507" t="s">
        <v>1592</v>
      </c>
      <c r="D14" s="508"/>
      <c r="E14" s="508"/>
      <c r="F14" s="509"/>
      <c r="G14" s="513" t="s">
        <v>1593</v>
      </c>
      <c r="H14" s="513"/>
      <c r="I14" s="513"/>
      <c r="J14" s="513"/>
      <c r="K14" s="513"/>
      <c r="L14" s="491" t="s">
        <v>1877</v>
      </c>
      <c r="M14" s="491"/>
      <c r="N14" s="491"/>
      <c r="O14" s="491"/>
      <c r="P14" s="491"/>
      <c r="Q14" s="491"/>
      <c r="R14" s="491"/>
      <c r="S14" s="491"/>
      <c r="T14" s="491"/>
      <c r="U14" s="329"/>
      <c r="V14" s="329"/>
      <c r="W14" s="329"/>
      <c r="X14" s="329"/>
      <c r="Y14" s="329"/>
      <c r="Z14" s="329"/>
      <c r="AA14" s="329"/>
      <c r="AB14" s="329"/>
      <c r="AC14" s="329"/>
      <c r="AD14" s="324"/>
      <c r="AE14" s="324"/>
      <c r="AG14" s="330" t="str">
        <f>IFERROR(VLOOKUP($L14,リスト用!$C$3:$E$49,2,0),"")</f>
        <v>baseup-hyoukaryou13@mhlw.go.jp</v>
      </c>
      <c r="AH14" s="324"/>
      <c r="AI14" s="324"/>
      <c r="AJ14" s="324"/>
      <c r="AK14" s="324"/>
      <c r="AL14" s="324"/>
      <c r="AM14" s="324"/>
      <c r="AN14" s="324"/>
      <c r="AO14" s="324"/>
      <c r="AQ14" s="504" t="str">
        <f>HYPERLINK("mailto:"&amp;AG14,AG14)</f>
        <v>baseup-hyoukaryou13@mhlw.go.jp</v>
      </c>
      <c r="AR14" s="505"/>
      <c r="AS14" s="505"/>
      <c r="AT14" s="505"/>
      <c r="AU14" s="505"/>
      <c r="AV14" s="505"/>
      <c r="AW14" s="505"/>
      <c r="AX14" s="505"/>
      <c r="AY14" s="505"/>
      <c r="AZ14" s="505"/>
    </row>
    <row r="15" spans="1:52" s="323" customFormat="1" ht="30" customHeight="1">
      <c r="A15" s="328"/>
      <c r="C15" s="510"/>
      <c r="D15" s="511"/>
      <c r="E15" s="511"/>
      <c r="F15" s="512"/>
      <c r="G15" s="513" t="s">
        <v>1594</v>
      </c>
      <c r="H15" s="513"/>
      <c r="I15" s="513"/>
      <c r="J15" s="513"/>
      <c r="K15" s="513"/>
      <c r="L15" s="519" t="s">
        <v>1878</v>
      </c>
      <c r="M15" s="520"/>
      <c r="N15" s="520"/>
      <c r="O15" s="520"/>
      <c r="P15" s="520"/>
      <c r="Q15" s="520"/>
      <c r="R15" s="520"/>
      <c r="S15" s="520"/>
      <c r="T15" s="520"/>
      <c r="U15" s="520"/>
      <c r="V15" s="520"/>
      <c r="W15" s="520"/>
      <c r="X15" s="520"/>
      <c r="Y15" s="520"/>
      <c r="Z15" s="520"/>
      <c r="AA15" s="520"/>
      <c r="AB15" s="520"/>
      <c r="AC15" s="521"/>
      <c r="AD15" s="331"/>
      <c r="AE15" s="331"/>
      <c r="AF15" s="331"/>
      <c r="AG15" s="331"/>
      <c r="AH15" s="331"/>
      <c r="AI15" s="331"/>
      <c r="AJ15" s="331"/>
      <c r="AK15" s="331"/>
      <c r="AL15" s="331"/>
      <c r="AM15" s="331"/>
      <c r="AN15" s="331"/>
      <c r="AO15" s="331"/>
      <c r="AQ15" s="322" t="s">
        <v>1872</v>
      </c>
    </row>
    <row r="16" spans="1:52" s="323" customFormat="1" ht="30" customHeight="1">
      <c r="A16" s="328"/>
      <c r="C16" s="506" t="s">
        <v>1726</v>
      </c>
      <c r="D16" s="498"/>
      <c r="E16" s="498"/>
      <c r="F16" s="498"/>
      <c r="G16" s="498"/>
      <c r="H16" s="498"/>
      <c r="I16" s="498"/>
      <c r="J16" s="498"/>
      <c r="K16" s="499"/>
      <c r="L16" s="522" t="s">
        <v>1879</v>
      </c>
      <c r="M16" s="522"/>
      <c r="N16" s="522"/>
      <c r="O16" s="522"/>
      <c r="P16" s="522"/>
      <c r="Q16" s="522"/>
      <c r="R16" s="522"/>
      <c r="S16" s="522"/>
      <c r="T16" s="522"/>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07" t="s">
        <v>5</v>
      </c>
      <c r="D17" s="508"/>
      <c r="E17" s="508"/>
      <c r="F17" s="509"/>
      <c r="G17" s="506" t="s">
        <v>1728</v>
      </c>
      <c r="H17" s="498"/>
      <c r="I17" s="498"/>
      <c r="J17" s="498"/>
      <c r="K17" s="499"/>
      <c r="L17" s="492" t="s">
        <v>1880</v>
      </c>
      <c r="M17" s="492"/>
      <c r="N17" s="492"/>
      <c r="O17" s="492"/>
      <c r="P17" s="492"/>
      <c r="Q17" s="492"/>
      <c r="R17" s="492"/>
      <c r="S17" s="492"/>
      <c r="T17" s="492"/>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0"/>
      <c r="D18" s="511"/>
      <c r="E18" s="511"/>
      <c r="F18" s="512"/>
      <c r="G18" s="506" t="s">
        <v>1729</v>
      </c>
      <c r="H18" s="498"/>
      <c r="I18" s="498"/>
      <c r="J18" s="498"/>
      <c r="K18" s="499"/>
      <c r="L18" s="492" t="s">
        <v>1881</v>
      </c>
      <c r="M18" s="492"/>
      <c r="N18" s="492"/>
      <c r="O18" s="492"/>
      <c r="P18" s="492"/>
      <c r="Q18" s="492"/>
      <c r="R18" s="492"/>
      <c r="S18" s="492"/>
      <c r="T18" s="492"/>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1</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24" t="s">
        <v>15</v>
      </c>
      <c r="H23" s="524"/>
      <c r="I23" s="317">
        <v>7</v>
      </c>
      <c r="J23" s="323" t="s">
        <v>16</v>
      </c>
      <c r="K23" s="497">
        <v>3</v>
      </c>
      <c r="L23" s="497"/>
      <c r="M23" s="327" t="s">
        <v>17</v>
      </c>
      <c r="N23" s="497">
        <v>10</v>
      </c>
      <c r="O23" s="497"/>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v>7</v>
      </c>
      <c r="Z26" s="323" t="s">
        <v>16</v>
      </c>
      <c r="AA26" s="497">
        <v>4</v>
      </c>
      <c r="AB26" s="497"/>
      <c r="AC26" s="477" t="s">
        <v>17</v>
      </c>
      <c r="AG26" s="483"/>
      <c r="AH26" s="336"/>
      <c r="AI26" s="337"/>
      <c r="AQ26" s="338">
        <f>IF(OR(AA26=0,AA28=0,Y26&gt;Y28),"",IF(Y26=Y28,AA28-AA26+1,(Y28-Y26)*12-AA26+AA28+1))</f>
        <v>12</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v>8</v>
      </c>
      <c r="Z28" s="323" t="s">
        <v>16</v>
      </c>
      <c r="AA28" s="497">
        <v>3</v>
      </c>
      <c r="AB28" s="497"/>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516" t="s">
        <v>1572</v>
      </c>
      <c r="D32" s="517"/>
      <c r="E32" s="517"/>
      <c r="F32" s="517"/>
      <c r="G32" s="517"/>
      <c r="H32" s="517"/>
      <c r="I32" s="517"/>
      <c r="J32" s="517"/>
      <c r="K32" s="517"/>
      <c r="L32" s="517"/>
      <c r="M32" s="517"/>
      <c r="N32" s="342"/>
      <c r="O32" s="514" t="s">
        <v>1748</v>
      </c>
      <c r="P32" s="514"/>
      <c r="Q32" s="514"/>
      <c r="R32" s="514"/>
      <c r="S32" s="342"/>
      <c r="T32" s="342"/>
      <c r="U32" s="342"/>
      <c r="V32" s="518"/>
      <c r="W32" s="518"/>
      <c r="X32" s="518"/>
      <c r="Y32" s="518"/>
      <c r="Z32" s="495"/>
      <c r="AA32" s="495"/>
      <c r="AB32" s="495"/>
      <c r="AC32" s="495"/>
      <c r="AF32" s="327" t="s">
        <v>52</v>
      </c>
      <c r="AG32" s="327"/>
      <c r="AH32" s="335"/>
    </row>
    <row r="33" spans="1:50" s="323" customFormat="1" ht="30" customHeight="1">
      <c r="A33" s="328"/>
      <c r="B33" s="527" t="s">
        <v>1569</v>
      </c>
      <c r="C33" s="343" t="s">
        <v>1475</v>
      </c>
      <c r="D33" s="498" t="s">
        <v>1481</v>
      </c>
      <c r="E33" s="498"/>
      <c r="F33" s="498"/>
      <c r="G33" s="498"/>
      <c r="H33" s="498"/>
      <c r="I33" s="498"/>
      <c r="J33" s="498"/>
      <c r="K33" s="498"/>
      <c r="L33" s="498"/>
      <c r="M33" s="498"/>
      <c r="N33" s="499"/>
      <c r="O33" s="500">
        <v>300</v>
      </c>
      <c r="P33" s="501"/>
      <c r="Q33" s="501"/>
      <c r="R33" s="344" t="s">
        <v>140</v>
      </c>
      <c r="S33" s="345"/>
      <c r="T33" s="345"/>
      <c r="U33" s="346"/>
      <c r="V33" s="503"/>
      <c r="W33" s="503"/>
      <c r="X33" s="503"/>
      <c r="Y33" s="346"/>
      <c r="Z33" s="496"/>
      <c r="AA33" s="496"/>
      <c r="AB33" s="496"/>
      <c r="AC33" s="347"/>
      <c r="AF33" s="341">
        <v>6</v>
      </c>
      <c r="AG33" s="341"/>
      <c r="AH33" s="335"/>
    </row>
    <row r="34" spans="1:50" s="323" customFormat="1" ht="30" customHeight="1">
      <c r="A34" s="328"/>
      <c r="B34" s="527"/>
      <c r="C34" s="343" t="s">
        <v>1476</v>
      </c>
      <c r="D34" s="498" t="s">
        <v>1482</v>
      </c>
      <c r="E34" s="498"/>
      <c r="F34" s="498"/>
      <c r="G34" s="498"/>
      <c r="H34" s="498"/>
      <c r="I34" s="498"/>
      <c r="J34" s="498"/>
      <c r="K34" s="498"/>
      <c r="L34" s="498"/>
      <c r="M34" s="498"/>
      <c r="N34" s="499"/>
      <c r="O34" s="500">
        <v>1200</v>
      </c>
      <c r="P34" s="501"/>
      <c r="Q34" s="501"/>
      <c r="R34" s="344" t="s">
        <v>140</v>
      </c>
      <c r="S34" s="345"/>
      <c r="T34" s="345"/>
      <c r="U34" s="346"/>
      <c r="V34" s="503"/>
      <c r="W34" s="503"/>
      <c r="X34" s="503"/>
      <c r="Y34" s="346"/>
      <c r="Z34" s="496"/>
      <c r="AA34" s="496"/>
      <c r="AB34" s="496"/>
      <c r="AC34" s="347"/>
      <c r="AF34" s="341">
        <v>2</v>
      </c>
      <c r="AG34" s="341"/>
      <c r="AH34" s="335"/>
    </row>
    <row r="35" spans="1:50" s="323" customFormat="1" ht="30" customHeight="1">
      <c r="A35" s="328"/>
      <c r="B35" s="527"/>
      <c r="C35" s="343" t="s">
        <v>1477</v>
      </c>
      <c r="D35" s="498" t="s">
        <v>1483</v>
      </c>
      <c r="E35" s="498"/>
      <c r="F35" s="498"/>
      <c r="G35" s="498"/>
      <c r="H35" s="498"/>
      <c r="I35" s="498"/>
      <c r="J35" s="498"/>
      <c r="K35" s="498"/>
      <c r="L35" s="498"/>
      <c r="M35" s="498"/>
      <c r="N35" s="499"/>
      <c r="O35" s="500">
        <v>0</v>
      </c>
      <c r="P35" s="501"/>
      <c r="Q35" s="501"/>
      <c r="R35" s="344" t="s">
        <v>140</v>
      </c>
      <c r="S35" s="345"/>
      <c r="T35" s="345"/>
      <c r="U35" s="346"/>
      <c r="V35" s="503"/>
      <c r="W35" s="503"/>
      <c r="X35" s="503"/>
      <c r="Y35" s="346"/>
      <c r="Z35" s="496"/>
      <c r="AA35" s="496"/>
      <c r="AB35" s="496"/>
      <c r="AC35" s="347"/>
      <c r="AF35" s="341">
        <v>28</v>
      </c>
      <c r="AG35" s="341"/>
      <c r="AH35" s="335"/>
    </row>
    <row r="36" spans="1:50" s="323" customFormat="1" ht="30" customHeight="1">
      <c r="A36" s="328"/>
      <c r="B36" s="527"/>
      <c r="C36" s="343" t="s">
        <v>1478</v>
      </c>
      <c r="D36" s="498" t="s">
        <v>1761</v>
      </c>
      <c r="E36" s="498"/>
      <c r="F36" s="498"/>
      <c r="G36" s="498"/>
      <c r="H36" s="498"/>
      <c r="I36" s="498"/>
      <c r="J36" s="498"/>
      <c r="K36" s="498"/>
      <c r="L36" s="498"/>
      <c r="M36" s="498"/>
      <c r="N36" s="499"/>
      <c r="O36" s="500">
        <v>0</v>
      </c>
      <c r="P36" s="501"/>
      <c r="Q36" s="501"/>
      <c r="R36" s="344" t="s">
        <v>140</v>
      </c>
      <c r="S36" s="345"/>
      <c r="T36" s="345"/>
      <c r="U36" s="346"/>
      <c r="V36" s="503"/>
      <c r="W36" s="503"/>
      <c r="X36" s="503"/>
      <c r="Y36" s="346"/>
      <c r="Z36" s="496"/>
      <c r="AA36" s="496"/>
      <c r="AB36" s="496"/>
      <c r="AC36" s="347"/>
      <c r="AF36" s="341">
        <v>7</v>
      </c>
      <c r="AG36" s="341"/>
      <c r="AH36" s="335"/>
    </row>
    <row r="37" spans="1:50" s="323" customFormat="1" ht="30" customHeight="1">
      <c r="A37" s="328"/>
      <c r="B37" s="527" t="s">
        <v>1570</v>
      </c>
      <c r="C37" s="343" t="s">
        <v>1479</v>
      </c>
      <c r="D37" s="498" t="s">
        <v>1481</v>
      </c>
      <c r="E37" s="498"/>
      <c r="F37" s="498"/>
      <c r="G37" s="498"/>
      <c r="H37" s="498"/>
      <c r="I37" s="498"/>
      <c r="J37" s="498"/>
      <c r="K37" s="498"/>
      <c r="L37" s="498"/>
      <c r="M37" s="498"/>
      <c r="N37" s="499"/>
      <c r="O37" s="500"/>
      <c r="P37" s="501"/>
      <c r="Q37" s="501"/>
      <c r="R37" s="344" t="s">
        <v>140</v>
      </c>
      <c r="S37" s="345"/>
      <c r="T37" s="345"/>
      <c r="U37" s="346"/>
      <c r="V37" s="503"/>
      <c r="W37" s="503"/>
      <c r="X37" s="503"/>
      <c r="Y37" s="346"/>
      <c r="Z37" s="496"/>
      <c r="AA37" s="496"/>
      <c r="AB37" s="496"/>
      <c r="AC37" s="347"/>
      <c r="AF37" s="341">
        <v>10</v>
      </c>
      <c r="AG37" s="341"/>
      <c r="AH37" s="335"/>
    </row>
    <row r="38" spans="1:50" s="323" customFormat="1" ht="30" customHeight="1">
      <c r="A38" s="328"/>
      <c r="B38" s="527"/>
      <c r="C38" s="343" t="s">
        <v>1480</v>
      </c>
      <c r="D38" s="498" t="s">
        <v>1482</v>
      </c>
      <c r="E38" s="498"/>
      <c r="F38" s="498"/>
      <c r="G38" s="498"/>
      <c r="H38" s="498"/>
      <c r="I38" s="498"/>
      <c r="J38" s="498"/>
      <c r="K38" s="498"/>
      <c r="L38" s="498"/>
      <c r="M38" s="498"/>
      <c r="N38" s="499"/>
      <c r="O38" s="500"/>
      <c r="P38" s="501"/>
      <c r="Q38" s="501"/>
      <c r="R38" s="344" t="s">
        <v>140</v>
      </c>
      <c r="S38" s="345"/>
      <c r="T38" s="345"/>
      <c r="U38" s="346"/>
      <c r="V38" s="503"/>
      <c r="W38" s="503"/>
      <c r="X38" s="503"/>
      <c r="Y38" s="346"/>
      <c r="Z38" s="496"/>
      <c r="AA38" s="496"/>
      <c r="AB38" s="496"/>
      <c r="AC38" s="347"/>
      <c r="AF38" s="341">
        <v>2</v>
      </c>
      <c r="AG38" s="341"/>
      <c r="AH38" s="335"/>
    </row>
    <row r="39" spans="1:50" s="323" customFormat="1" ht="30" customHeight="1">
      <c r="A39" s="328"/>
      <c r="B39" s="527"/>
      <c r="C39" s="343" t="s">
        <v>1745</v>
      </c>
      <c r="D39" s="498" t="s">
        <v>1494</v>
      </c>
      <c r="E39" s="498"/>
      <c r="F39" s="498"/>
      <c r="G39" s="498"/>
      <c r="H39" s="498"/>
      <c r="I39" s="498"/>
      <c r="J39" s="498"/>
      <c r="K39" s="498"/>
      <c r="L39" s="498"/>
      <c r="M39" s="498"/>
      <c r="N39" s="499"/>
      <c r="O39" s="500"/>
      <c r="P39" s="501"/>
      <c r="Q39" s="501"/>
      <c r="R39" s="344" t="s">
        <v>140</v>
      </c>
      <c r="S39" s="345"/>
      <c r="T39" s="345"/>
      <c r="U39" s="346"/>
      <c r="V39" s="503"/>
      <c r="W39" s="503"/>
      <c r="X39" s="503"/>
      <c r="Y39" s="346"/>
      <c r="Z39" s="496"/>
      <c r="AA39" s="496"/>
      <c r="AB39" s="496"/>
      <c r="AC39" s="347"/>
      <c r="AF39" s="341">
        <v>41</v>
      </c>
      <c r="AG39" s="341"/>
      <c r="AH39" s="335"/>
      <c r="AK39" s="321"/>
      <c r="AL39" s="321"/>
      <c r="AM39" s="321"/>
    </row>
    <row r="40" spans="1:50" s="323" customFormat="1" ht="30" customHeight="1">
      <c r="A40" s="328"/>
      <c r="B40" s="527"/>
      <c r="C40" s="343" t="s">
        <v>1746</v>
      </c>
      <c r="D40" s="498" t="s">
        <v>1762</v>
      </c>
      <c r="E40" s="498"/>
      <c r="F40" s="498"/>
      <c r="G40" s="498"/>
      <c r="H40" s="498"/>
      <c r="I40" s="498"/>
      <c r="J40" s="498"/>
      <c r="K40" s="498"/>
      <c r="L40" s="498"/>
      <c r="M40" s="498"/>
      <c r="N40" s="499"/>
      <c r="O40" s="500"/>
      <c r="P40" s="501"/>
      <c r="Q40" s="501"/>
      <c r="R40" s="344" t="s">
        <v>140</v>
      </c>
      <c r="S40" s="345"/>
      <c r="T40" s="345"/>
      <c r="U40" s="346"/>
      <c r="V40" s="503"/>
      <c r="W40" s="503"/>
      <c r="X40" s="503"/>
      <c r="Y40" s="346"/>
      <c r="Z40" s="496"/>
      <c r="AA40" s="496"/>
      <c r="AB40" s="496"/>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493">
        <v>0</v>
      </c>
      <c r="Z41" s="493"/>
      <c r="AA41" s="493"/>
      <c r="AB41" s="493"/>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4">
        <f>AF44*10+IFERROR(Y41/AQ50,0)</f>
        <v>42000</v>
      </c>
      <c r="Z44" s="494"/>
      <c r="AA44" s="494"/>
      <c r="AB44" s="494"/>
      <c r="AC44" s="323" t="s">
        <v>132</v>
      </c>
      <c r="AF44" s="341">
        <f>(O33*AF33)+(O34*AF34)+(O35*AF35)+(O36*AF36)+(O37*AF37)+(O38*AF38)+(O39*AF39)+(O40*AF40)</f>
        <v>4200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02"/>
      <c r="AW48" s="502"/>
      <c r="AX48" s="502"/>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v>7</v>
      </c>
      <c r="Z50" s="323" t="s">
        <v>16</v>
      </c>
      <c r="AA50" s="497">
        <v>4</v>
      </c>
      <c r="AB50" s="497"/>
      <c r="AC50" s="477" t="s">
        <v>17</v>
      </c>
      <c r="AD50" s="323"/>
      <c r="AE50" s="323"/>
      <c r="AK50" s="352"/>
      <c r="AL50" s="352"/>
      <c r="AM50" s="352"/>
      <c r="AQ50" s="338">
        <f>IF(OR(AA50=0,AA51=0,Y50&gt;Y51),"",IF(Y50=Y51,AA51-AA50+1,(Y51-Y50)*12-AA50+AA51+1))</f>
        <v>12</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v>8</v>
      </c>
      <c r="Z51" s="323" t="s">
        <v>16</v>
      </c>
      <c r="AA51" s="497">
        <v>3</v>
      </c>
      <c r="AB51" s="497"/>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493">
        <v>30000</v>
      </c>
      <c r="Z56" s="493"/>
      <c r="AA56" s="493"/>
      <c r="AB56" s="493"/>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493">
        <v>10500</v>
      </c>
      <c r="Z57" s="493"/>
      <c r="AA57" s="493"/>
      <c r="AB57" s="493"/>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4">
        <f>(Y56+Y57)*1.165</f>
        <v>47182.5</v>
      </c>
      <c r="Z58" s="494"/>
      <c r="AA58" s="494"/>
      <c r="AB58" s="494"/>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1874</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526"/>
      <c r="Z122" s="526"/>
      <c r="AA122" s="526"/>
      <c r="AB122" s="526"/>
      <c r="AC122" s="526"/>
      <c r="AD122" s="526"/>
      <c r="AE122" s="526"/>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PMuXXbV1KQeykuHpXVoakprGAkhLUKspEVJr3C3763MeAgfCaxw+aI1FAGcSZkxkmt2EJbjCn7n1txfk34WmsA==" saltValue="2odFJuoOuDT4LCGLeZFtwg==" spinCount="100000" sheet="1" objects="1" scenarios="1"/>
  <mergeCells count="71">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V48:AX48"/>
    <mergeCell ref="Z34:AB34"/>
    <mergeCell ref="Z35:AB35"/>
    <mergeCell ref="Z36:AB36"/>
    <mergeCell ref="O39:Q39"/>
    <mergeCell ref="O40:Q40"/>
    <mergeCell ref="Y41:AB41"/>
    <mergeCell ref="V38:X38"/>
    <mergeCell ref="Z38:AB38"/>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s>
  <phoneticPr fontId="1"/>
  <conditionalFormatting sqref="R33:R36 O33:O36 B33:D36">
    <cfRule type="expression" dxfId="21" priority="7">
      <formula>$AG$20=FALSE</formula>
    </cfRule>
  </conditionalFormatting>
  <conditionalFormatting sqref="R37:R40 O37:O40 B37:D40">
    <cfRule type="expression" dxfId="20" priority="11">
      <formula>$AG$21=FALSE</formula>
    </cfRule>
  </conditionalFormatting>
  <dataValidations count="10">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Y26 Y28 Y51"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cellComments="asDisplayed"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596" t="s">
        <v>117</v>
      </c>
      <c r="B2" s="596"/>
      <c r="C2" s="596"/>
      <c r="D2" s="596"/>
      <c r="E2" s="596"/>
      <c r="F2" s="596"/>
      <c r="G2" s="596"/>
      <c r="H2" s="596"/>
      <c r="I2" s="596"/>
      <c r="J2" s="596"/>
      <c r="K2" s="596"/>
      <c r="L2" s="596"/>
      <c r="M2" s="596"/>
      <c r="N2" s="596"/>
      <c r="O2" s="596"/>
      <c r="P2" s="596"/>
      <c r="Q2" s="596"/>
      <c r="R2" s="596"/>
      <c r="S2" s="596"/>
      <c r="T2" s="596"/>
      <c r="U2" s="632"/>
      <c r="V2" s="632"/>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599" t="s">
        <v>119</v>
      </c>
      <c r="R4" s="599"/>
      <c r="S4" s="599"/>
      <c r="T4" s="599"/>
      <c r="U4" s="599"/>
      <c r="V4" s="671" t="e">
        <f>IF(#REF!=0,"",#REF!)</f>
        <v>#REF!</v>
      </c>
      <c r="W4" s="671"/>
      <c r="X4" s="671"/>
      <c r="Y4" s="671"/>
      <c r="Z4" s="671"/>
      <c r="AA4" s="671"/>
      <c r="AB4" s="671"/>
      <c r="AC4" s="671"/>
      <c r="AD4" s="671"/>
      <c r="AE4" s="671"/>
      <c r="AF4" s="671"/>
      <c r="AG4" s="671"/>
      <c r="AH4" s="113"/>
      <c r="AI4" s="192"/>
    </row>
    <row r="5" spans="1:35" ht="16.149999999999999" customHeight="1">
      <c r="A5" s="3"/>
      <c r="B5" s="3"/>
      <c r="C5" s="3"/>
      <c r="D5" s="3"/>
      <c r="E5" s="3"/>
      <c r="F5" s="3"/>
      <c r="G5" s="3"/>
      <c r="H5" s="3"/>
      <c r="I5" s="3"/>
      <c r="J5" s="3"/>
      <c r="K5" s="3"/>
      <c r="L5" s="3"/>
      <c r="M5" s="3"/>
      <c r="N5" s="3"/>
      <c r="O5" s="3"/>
      <c r="P5" s="3"/>
      <c r="Q5" s="662" t="s">
        <v>120</v>
      </c>
      <c r="R5" s="662"/>
      <c r="S5" s="662"/>
      <c r="T5" s="662"/>
      <c r="U5" s="663"/>
      <c r="V5" s="672" t="e">
        <f>IF(#REF!="","",#REF!)</f>
        <v>#REF!</v>
      </c>
      <c r="W5" s="672"/>
      <c r="X5" s="672"/>
      <c r="Y5" s="672"/>
      <c r="Z5" s="672"/>
      <c r="AA5" s="672"/>
      <c r="AB5" s="672"/>
      <c r="AC5" s="672"/>
      <c r="AD5" s="672"/>
      <c r="AE5" s="672"/>
      <c r="AF5" s="672"/>
      <c r="AG5" s="672"/>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75"/>
      <c r="C9" s="675"/>
      <c r="D9" s="676" t="s">
        <v>123</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20"/>
    </row>
    <row r="10" spans="1:35" ht="16.149999999999999" customHeight="1" thickBot="1">
      <c r="A10" s="2"/>
      <c r="B10" s="667"/>
      <c r="C10" s="667"/>
      <c r="D10" s="668" t="s">
        <v>124</v>
      </c>
      <c r="E10" s="668"/>
      <c r="F10" s="668"/>
      <c r="G10" s="668"/>
      <c r="H10" s="668"/>
      <c r="I10" s="668"/>
      <c r="J10" s="668"/>
      <c r="K10" s="668"/>
      <c r="L10" s="668"/>
      <c r="M10" s="668"/>
      <c r="N10" s="668"/>
      <c r="O10" s="668"/>
      <c r="P10" s="668"/>
      <c r="Q10" s="668"/>
      <c r="R10" s="668"/>
      <c r="S10" s="668"/>
      <c r="T10" s="668"/>
      <c r="U10" s="668"/>
      <c r="V10" s="668"/>
      <c r="W10" s="668"/>
      <c r="X10" s="668"/>
      <c r="Y10" s="668"/>
      <c r="Z10" s="668"/>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35" t="str">
        <f>IFERROR(SUM(AB29:AF30),"")</f>
        <v/>
      </c>
      <c r="AC28" s="635"/>
      <c r="AD28" s="635"/>
      <c r="AE28" s="635"/>
      <c r="AF28" s="635"/>
      <c r="AG28" s="142" t="s">
        <v>132</v>
      </c>
    </row>
    <row r="29" spans="1:33" ht="16.149999999999999" customHeight="1">
      <c r="A29" s="53"/>
      <c r="B29" s="637" t="s">
        <v>133</v>
      </c>
      <c r="C29" s="637"/>
      <c r="D29" s="637"/>
      <c r="E29" s="637"/>
      <c r="F29" s="637"/>
      <c r="G29" s="637"/>
      <c r="H29" s="637"/>
      <c r="I29" s="637"/>
      <c r="J29" s="637"/>
      <c r="K29" s="637"/>
      <c r="L29" s="637"/>
      <c r="M29" s="637"/>
      <c r="N29" s="637"/>
      <c r="O29" s="637"/>
      <c r="P29" s="637"/>
      <c r="Q29" s="637"/>
      <c r="R29" s="637"/>
      <c r="S29" s="637"/>
      <c r="T29" s="637"/>
      <c r="U29" s="637"/>
      <c r="V29" s="637"/>
      <c r="W29" s="637"/>
      <c r="X29" s="15"/>
      <c r="Y29" s="15" t="s">
        <v>134</v>
      </c>
      <c r="Z29" s="15"/>
      <c r="AA29" s="15"/>
      <c r="AB29" s="605" t="e">
        <f>#REF!*V21*10</f>
        <v>#REF!</v>
      </c>
      <c r="AC29" s="605"/>
      <c r="AD29" s="605"/>
      <c r="AE29" s="605"/>
      <c r="AF29" s="605"/>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64">
        <f>IFERROR(AB31*AB32*10,0)</f>
        <v>0</v>
      </c>
      <c r="AC30" s="664"/>
      <c r="AD30" s="664"/>
      <c r="AE30" s="664"/>
      <c r="AF30" s="664"/>
      <c r="AG30" s="176" t="s">
        <v>132</v>
      </c>
    </row>
    <row r="31" spans="1:33" ht="16.149999999999999" customHeight="1">
      <c r="A31" s="52"/>
      <c r="B31" s="57"/>
      <c r="C31" s="59" t="s">
        <v>136</v>
      </c>
      <c r="D31" s="60"/>
      <c r="E31" s="60"/>
      <c r="F31" s="60"/>
      <c r="G31" s="60"/>
      <c r="H31" s="60"/>
      <c r="I31" s="60"/>
      <c r="J31" s="60"/>
      <c r="K31" s="60"/>
      <c r="L31" s="60"/>
      <c r="M31" s="58"/>
      <c r="N31" s="58"/>
      <c r="O31" s="6" t="s">
        <v>137</v>
      </c>
      <c r="P31" s="669" t="e">
        <f>#REF!</f>
        <v>#REF!</v>
      </c>
      <c r="Q31" s="669"/>
      <c r="R31" s="669"/>
      <c r="S31" s="669"/>
      <c r="T31" s="669"/>
      <c r="U31" s="669"/>
      <c r="V31" s="669"/>
      <c r="W31" s="669"/>
      <c r="X31" s="6" t="s">
        <v>63</v>
      </c>
      <c r="Y31" s="6" t="s">
        <v>134</v>
      </c>
      <c r="Z31" s="6" t="s">
        <v>52</v>
      </c>
      <c r="AA31" s="6"/>
      <c r="AB31" s="670" t="str">
        <f>IFERROR(VLOOKUP(P31,'リスト（入院）'!C:D,2,FALSE),"-")</f>
        <v>-</v>
      </c>
      <c r="AC31" s="670"/>
      <c r="AD31" s="670"/>
      <c r="AE31" s="670"/>
      <c r="AF31" s="670"/>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53" t="e">
        <f>IF(#REF!="","0",#REF!*V21)</f>
        <v>#REF!</v>
      </c>
      <c r="AC32" s="653"/>
      <c r="AD32" s="653"/>
      <c r="AE32" s="653"/>
      <c r="AF32" s="653"/>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6">
        <v>0</v>
      </c>
      <c r="AC33" s="606"/>
      <c r="AD33" s="606"/>
      <c r="AE33" s="606"/>
      <c r="AF33" s="606"/>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07">
        <v>0</v>
      </c>
      <c r="AC34" s="607"/>
      <c r="AD34" s="607"/>
      <c r="AE34" s="607"/>
      <c r="AF34" s="60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08" t="str">
        <f>IFERROR(AB28-AB33+AB34,"")</f>
        <v/>
      </c>
      <c r="AC35" s="608"/>
      <c r="AD35" s="608"/>
      <c r="AE35" s="608"/>
      <c r="AF35" s="60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09"/>
      <c r="AC40" s="609"/>
      <c r="AD40" s="609"/>
      <c r="AE40" s="609"/>
      <c r="AF40" s="60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47" t="str">
        <f>AB35</f>
        <v/>
      </c>
      <c r="AC41" s="647"/>
      <c r="AD41" s="647"/>
      <c r="AE41" s="647"/>
      <c r="AF41" s="647"/>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02"/>
      <c r="AC42" s="602"/>
      <c r="AD42" s="602"/>
      <c r="AE42" s="602"/>
      <c r="AF42" s="602"/>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02"/>
      <c r="AC43" s="602"/>
      <c r="AD43" s="602"/>
      <c r="AE43" s="602"/>
      <c r="AF43" s="602"/>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0">
        <f>AB40-SUM(AB41:AF43)</f>
        <v>0</v>
      </c>
      <c r="AC44" s="610"/>
      <c r="AD44" s="610"/>
      <c r="AE44" s="610"/>
      <c r="AF44" s="610"/>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66">
        <f>SUM(AB73,AB82,AB91,AB100,AB109)</f>
        <v>0</v>
      </c>
      <c r="AC64" s="666"/>
      <c r="AD64" s="666"/>
      <c r="AE64" s="666"/>
      <c r="AF64" s="666"/>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32">
        <f t="shared" ref="AB65:AB69" si="0">SUM(AB74,AB83,AB92,AB101,AB110)</f>
        <v>0</v>
      </c>
      <c r="AC65" s="532"/>
      <c r="AD65" s="532"/>
      <c r="AE65" s="532"/>
      <c r="AF65" s="532"/>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32">
        <f t="shared" si="0"/>
        <v>0</v>
      </c>
      <c r="AC66" s="532"/>
      <c r="AD66" s="532"/>
      <c r="AE66" s="532"/>
      <c r="AF66" s="532"/>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65">
        <f>AB66-AB65</f>
        <v>0</v>
      </c>
      <c r="AC67" s="665"/>
      <c r="AD67" s="665"/>
      <c r="AE67" s="665"/>
      <c r="AF67" s="665"/>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32">
        <f t="shared" si="0"/>
        <v>0</v>
      </c>
      <c r="AC68" s="532"/>
      <c r="AD68" s="532"/>
      <c r="AE68" s="532"/>
      <c r="AF68" s="532"/>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78">
        <f t="shared" si="0"/>
        <v>0</v>
      </c>
      <c r="AC69" s="678"/>
      <c r="AD69" s="678"/>
      <c r="AE69" s="678"/>
      <c r="AF69" s="678"/>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4">
        <f>IFERROR(AB69/AB65*100,0)</f>
        <v>0</v>
      </c>
      <c r="AC70" s="674"/>
      <c r="AD70" s="674"/>
      <c r="AE70" s="674"/>
      <c r="AF70" s="674"/>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12"/>
      <c r="AC73" s="612"/>
      <c r="AD73" s="612"/>
      <c r="AE73" s="612"/>
      <c r="AF73" s="612"/>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6"/>
      <c r="AC74" s="606"/>
      <c r="AD74" s="606"/>
      <c r="AE74" s="606"/>
      <c r="AF74" s="606"/>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6"/>
      <c r="AC77" s="606"/>
      <c r="AD77" s="606"/>
      <c r="AE77" s="606"/>
      <c r="AF77" s="606"/>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615">
        <f>IFERROR(AB78/AB74*100,0)</f>
        <v>0</v>
      </c>
      <c r="AC79" s="615"/>
      <c r="AD79" s="615"/>
      <c r="AE79" s="615"/>
      <c r="AF79" s="615"/>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12"/>
      <c r="AC82" s="612"/>
      <c r="AD82" s="612"/>
      <c r="AE82" s="612"/>
      <c r="AF82" s="612"/>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6"/>
      <c r="AC83" s="606"/>
      <c r="AD83" s="606"/>
      <c r="AE83" s="606"/>
      <c r="AF83" s="606"/>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6"/>
      <c r="AC86" s="606"/>
      <c r="AD86" s="606"/>
      <c r="AE86" s="606"/>
      <c r="AF86" s="606"/>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615">
        <f>IFERROR(AB87/AB83*100,0)</f>
        <v>0</v>
      </c>
      <c r="AC88" s="615"/>
      <c r="AD88" s="615"/>
      <c r="AE88" s="615"/>
      <c r="AF88" s="615"/>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12"/>
      <c r="AC91" s="612"/>
      <c r="AD91" s="612"/>
      <c r="AE91" s="612"/>
      <c r="AF91" s="612"/>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6"/>
      <c r="AC92" s="606"/>
      <c r="AD92" s="606"/>
      <c r="AE92" s="606"/>
      <c r="AF92" s="606"/>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6"/>
      <c r="AC95" s="606"/>
      <c r="AD95" s="606"/>
      <c r="AE95" s="606"/>
      <c r="AF95" s="606"/>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615">
        <f>IFERROR(AB96/AB92*100,0)</f>
        <v>0</v>
      </c>
      <c r="AC97" s="615"/>
      <c r="AD97" s="615"/>
      <c r="AE97" s="615"/>
      <c r="AF97" s="615"/>
      <c r="AG97" s="164" t="s">
        <v>162</v>
      </c>
    </row>
    <row r="98" spans="1:36" ht="16.350000000000001" customHeight="1"/>
    <row r="99" spans="1:36" ht="16.350000000000001" customHeight="1" thickBot="1">
      <c r="A99" s="679" t="s">
        <v>187</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12"/>
      <c r="AC100" s="612"/>
      <c r="AD100" s="612"/>
      <c r="AE100" s="612"/>
      <c r="AF100" s="612"/>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6"/>
      <c r="AC101" s="606"/>
      <c r="AD101" s="606"/>
      <c r="AE101" s="606"/>
      <c r="AF101" s="606"/>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6"/>
      <c r="AC104" s="606"/>
      <c r="AD104" s="606"/>
      <c r="AE104" s="606"/>
      <c r="AF104" s="606"/>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73"/>
      <c r="AC105" s="673"/>
      <c r="AD105" s="673"/>
      <c r="AE105" s="673"/>
      <c r="AF105" s="673"/>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615">
        <f>IFERROR(AB105/AB101*100,0)</f>
        <v>0</v>
      </c>
      <c r="AC106" s="615"/>
      <c r="AD106" s="615"/>
      <c r="AE106" s="615"/>
      <c r="AF106" s="615"/>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12"/>
      <c r="AC109" s="612"/>
      <c r="AD109" s="612"/>
      <c r="AE109" s="612"/>
      <c r="AF109" s="612"/>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6"/>
      <c r="AC110" s="606"/>
      <c r="AD110" s="606"/>
      <c r="AE110" s="606"/>
      <c r="AF110" s="606"/>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6"/>
      <c r="AC113" s="606"/>
      <c r="AD113" s="606"/>
      <c r="AE113" s="606"/>
      <c r="AF113" s="606"/>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615">
        <f>IFERROR(AB114/AB110*100,0)</f>
        <v>0</v>
      </c>
      <c r="AC115" s="615"/>
      <c r="AD115" s="615"/>
      <c r="AE115" s="615"/>
      <c r="AF115" s="615"/>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20"/>
      <c r="AC119" s="620"/>
      <c r="AD119" s="620"/>
      <c r="AE119" s="620"/>
      <c r="AF119" s="620"/>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18"/>
      <c r="AC120" s="618"/>
      <c r="AD120" s="618"/>
      <c r="AE120" s="618"/>
      <c r="AF120" s="618"/>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18"/>
      <c r="AC121" s="618"/>
      <c r="AD121" s="618"/>
      <c r="AE121" s="618"/>
      <c r="AF121" s="618"/>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15">
        <f>IFERROR(AB127/AB121*100,0)</f>
        <v>0</v>
      </c>
      <c r="AC128" s="615"/>
      <c r="AD128" s="615"/>
      <c r="AE128" s="615"/>
      <c r="AF128" s="615"/>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20"/>
      <c r="AC131" s="620"/>
      <c r="AD131" s="620"/>
      <c r="AE131" s="620"/>
      <c r="AF131" s="620"/>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18"/>
      <c r="AC132" s="618"/>
      <c r="AD132" s="618"/>
      <c r="AE132" s="618"/>
      <c r="AF132" s="618"/>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18"/>
      <c r="AC133" s="618"/>
      <c r="AD133" s="618"/>
      <c r="AE133" s="618"/>
      <c r="AF133" s="618"/>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15">
        <f>IFERROR(AB139/AB133*100,0)</f>
        <v>0</v>
      </c>
      <c r="AC140" s="615"/>
      <c r="AD140" s="615"/>
      <c r="AE140" s="615"/>
      <c r="AF140" s="615"/>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629"/>
      <c r="K145" s="629"/>
      <c r="L145" s="629"/>
      <c r="M145" s="629"/>
      <c r="N145" s="629"/>
      <c r="O145" s="629"/>
      <c r="P145" s="629"/>
      <c r="Q145" s="629"/>
      <c r="R145" s="629"/>
      <c r="S145" s="629"/>
      <c r="T145" s="629"/>
      <c r="U145" s="629"/>
      <c r="V145" s="629"/>
      <c r="W145" s="629"/>
      <c r="X145" s="629"/>
      <c r="Y145" s="629"/>
      <c r="Z145" s="629"/>
      <c r="AA145" s="629"/>
      <c r="AB145" s="629"/>
      <c r="AC145" s="629"/>
      <c r="AD145" s="629"/>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77"/>
      <c r="D148" s="677"/>
      <c r="E148" s="677"/>
      <c r="F148" s="677"/>
      <c r="G148" s="677"/>
      <c r="H148" s="677"/>
      <c r="I148" s="677"/>
      <c r="J148" s="677"/>
      <c r="K148" s="677"/>
      <c r="L148" s="677"/>
      <c r="M148" s="677"/>
      <c r="N148" s="677"/>
      <c r="O148" s="677"/>
      <c r="P148" s="677"/>
      <c r="Q148" s="677"/>
      <c r="R148" s="677"/>
      <c r="S148" s="677"/>
      <c r="T148" s="677"/>
      <c r="U148" s="677"/>
      <c r="V148" s="677"/>
      <c r="W148" s="677"/>
      <c r="X148" s="677"/>
      <c r="Y148" s="677"/>
      <c r="Z148" s="677"/>
      <c r="AA148" s="677"/>
      <c r="AB148" s="677"/>
      <c r="AC148" s="677"/>
      <c r="AD148" s="677"/>
      <c r="AE148" s="677"/>
      <c r="AF148" s="677"/>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627" t="s">
        <v>231</v>
      </c>
      <c r="B151" s="627"/>
      <c r="C151" s="627"/>
      <c r="D151" s="627"/>
      <c r="E151" s="627"/>
      <c r="F151" s="627"/>
      <c r="G151" s="627"/>
      <c r="H151" s="627"/>
      <c r="I151" s="627"/>
      <c r="J151" s="627"/>
      <c r="K151" s="627"/>
      <c r="L151" s="627"/>
      <c r="M151" s="627"/>
      <c r="N151" s="627"/>
      <c r="O151" s="627"/>
      <c r="P151" s="627"/>
      <c r="Q151" s="627"/>
      <c r="R151" s="627"/>
      <c r="S151" s="627"/>
      <c r="T151" s="627"/>
      <c r="U151" s="627"/>
      <c r="V151" s="627"/>
      <c r="W151" s="627"/>
      <c r="X151" s="627"/>
      <c r="Y151" s="627"/>
      <c r="Z151" s="627"/>
      <c r="AA151" s="627"/>
      <c r="AB151" s="627"/>
      <c r="AC151" s="627"/>
      <c r="AD151" s="627"/>
      <c r="AE151" s="627"/>
      <c r="AF151" s="627"/>
      <c r="AG151" s="627"/>
      <c r="AH151" s="114"/>
      <c r="AI151" s="195"/>
    </row>
    <row r="152" spans="1:36" ht="15" customHeight="1">
      <c r="A152" s="627"/>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14"/>
      <c r="AI152" s="195"/>
    </row>
    <row r="153" spans="1:36" ht="15" customHeight="1">
      <c r="A153" s="3"/>
      <c r="B153" s="3"/>
      <c r="C153" s="3" t="s">
        <v>15</v>
      </c>
      <c r="D153" s="3"/>
      <c r="E153" s="628"/>
      <c r="F153" s="628"/>
      <c r="G153" s="3" t="s">
        <v>16</v>
      </c>
      <c r="H153" s="628"/>
      <c r="I153" s="628"/>
      <c r="J153" s="3" t="s">
        <v>126</v>
      </c>
      <c r="K153" s="628"/>
      <c r="L153" s="628"/>
      <c r="M153" s="3" t="s">
        <v>18</v>
      </c>
      <c r="N153" s="3"/>
      <c r="O153" s="3"/>
      <c r="P153" s="3" t="s">
        <v>232</v>
      </c>
      <c r="Q153" s="3"/>
      <c r="R153" s="3"/>
      <c r="S153" s="3"/>
      <c r="T153" s="629"/>
      <c r="U153" s="629"/>
      <c r="V153" s="629"/>
      <c r="W153" s="629"/>
      <c r="X153" s="629"/>
      <c r="Y153" s="629"/>
      <c r="Z153" s="629"/>
      <c r="AA153" s="629"/>
      <c r="AB153" s="629"/>
      <c r="AC153" s="629"/>
      <c r="AD153" s="629"/>
      <c r="AE153" s="629"/>
      <c r="AF153" s="629"/>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96" t="s">
        <v>289</v>
      </c>
      <c r="B2" s="596"/>
      <c r="C2" s="596"/>
      <c r="D2" s="596"/>
      <c r="E2" s="596"/>
      <c r="F2" s="596"/>
      <c r="G2" s="596"/>
      <c r="H2" s="596"/>
      <c r="I2" s="596"/>
      <c r="J2" s="596"/>
      <c r="K2" s="596"/>
      <c r="L2" s="596"/>
      <c r="M2" s="596"/>
      <c r="N2" s="596"/>
      <c r="O2" s="596"/>
      <c r="P2" s="596"/>
      <c r="Q2" s="596"/>
      <c r="R2" s="596"/>
      <c r="S2" s="596"/>
      <c r="T2" s="596"/>
      <c r="U2" s="632"/>
      <c r="V2" s="632"/>
      <c r="W2" s="598" t="s">
        <v>290</v>
      </c>
      <c r="X2" s="598"/>
      <c r="Y2" s="598"/>
      <c r="Z2" s="598"/>
      <c r="AA2" s="598"/>
      <c r="AB2" s="598"/>
      <c r="AC2" s="598"/>
      <c r="AD2" s="598"/>
      <c r="AE2" s="598"/>
      <c r="AF2" s="598"/>
      <c r="AG2" s="59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43" ht="16.149999999999999" customHeight="1">
      <c r="A5" s="3"/>
      <c r="B5" s="3"/>
      <c r="C5" s="3"/>
      <c r="D5" s="3"/>
      <c r="E5" s="3"/>
      <c r="F5" s="3"/>
      <c r="G5" s="3"/>
      <c r="H5" s="3"/>
      <c r="I5" s="3"/>
      <c r="J5" s="3"/>
      <c r="K5" s="3"/>
      <c r="L5" s="3"/>
      <c r="M5" s="3"/>
      <c r="N5" s="3"/>
      <c r="O5" s="3"/>
      <c r="P5" s="3"/>
      <c r="Q5" s="3"/>
      <c r="R5" s="3"/>
      <c r="S5" s="662" t="s">
        <v>120</v>
      </c>
      <c r="T5" s="662"/>
      <c r="U5" s="662"/>
      <c r="V5" s="662"/>
      <c r="W5" s="663"/>
      <c r="X5" s="600" t="e">
        <f>IF(#REF!=0,"",#REF!)</f>
        <v>#REF!</v>
      </c>
      <c r="Y5" s="691"/>
      <c r="Z5" s="691"/>
      <c r="AA5" s="691"/>
      <c r="AB5" s="691"/>
      <c r="AC5" s="691"/>
      <c r="AD5" s="691"/>
      <c r="AE5" s="691"/>
      <c r="AF5" s="691"/>
      <c r="AG5" s="70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705"/>
      <c r="C9" s="706"/>
      <c r="D9" s="676" t="s">
        <v>123</v>
      </c>
      <c r="E9" s="631"/>
      <c r="F9" s="631"/>
      <c r="G9" s="631"/>
      <c r="H9" s="631"/>
      <c r="I9" s="631"/>
      <c r="J9" s="631"/>
      <c r="K9" s="631"/>
      <c r="L9" s="631"/>
      <c r="M9" s="631"/>
      <c r="N9" s="631"/>
      <c r="O9" s="631"/>
      <c r="P9" s="631"/>
      <c r="Q9" s="631"/>
      <c r="R9" s="631"/>
      <c r="S9" s="631"/>
      <c r="T9" s="631"/>
      <c r="U9" s="631"/>
      <c r="V9" s="631"/>
      <c r="W9" s="631"/>
      <c r="X9" s="631"/>
      <c r="Y9" s="631"/>
      <c r="Z9" s="631"/>
      <c r="AA9" s="3"/>
      <c r="AB9" s="3"/>
      <c r="AC9" s="3"/>
      <c r="AD9" s="3"/>
      <c r="AE9" s="3"/>
      <c r="AF9" s="3"/>
      <c r="AG9" s="3"/>
    </row>
    <row r="10" spans="1:43" ht="16.149999999999999" customHeight="1" thickBot="1">
      <c r="A10" s="3"/>
      <c r="B10" s="705"/>
      <c r="C10" s="706"/>
      <c r="D10" s="668"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702" t="str">
        <f>IF('別添_計画書（病院及び有床診療所）'!E16=0,"",'別添_計画書（病院及び有床診療所）'!E16)</f>
        <v/>
      </c>
      <c r="F13" s="702"/>
      <c r="G13" s="21" t="s">
        <v>16</v>
      </c>
      <c r="H13" s="702" t="str">
        <f>IF('別添_計画書（病院及び有床診療所）'!H16=0,"",'別添_計画書（病院及び有床診療所）'!H16)</f>
        <v/>
      </c>
      <c r="I13" s="702"/>
      <c r="J13" s="21" t="s">
        <v>126</v>
      </c>
      <c r="K13" s="21"/>
      <c r="L13" s="21" t="s">
        <v>127</v>
      </c>
      <c r="M13" s="21" t="s">
        <v>15</v>
      </c>
      <c r="N13" s="21"/>
      <c r="O13" s="702" t="str">
        <f>IF('別添_計画書（病院及び有床診療所）'!O16=0,"",'別添_計画書（病院及び有床診療所）'!O16)</f>
        <v/>
      </c>
      <c r="P13" s="702"/>
      <c r="Q13" s="21" t="s">
        <v>16</v>
      </c>
      <c r="R13" s="702" t="str">
        <f>IF('別添_計画書（病院及び有床診療所）'!R16=0,"",'別添_計画書（病院及び有床診療所）'!R16)</f>
        <v/>
      </c>
      <c r="S13" s="702"/>
      <c r="T13" s="22" t="s">
        <v>126</v>
      </c>
      <c r="V13" s="703">
        <f>'別添_計画書（病院及び有床診療所）'!V16</f>
        <v>1</v>
      </c>
      <c r="W13" s="703"/>
      <c r="X13" s="703"/>
      <c r="Y13" s="70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702" t="str">
        <f>IF('別添_計画書（病院及び有床診療所）'!E21=0,"",'別添_計画書（病院及び有床診療所）'!E21)</f>
        <v/>
      </c>
      <c r="F16" s="702"/>
      <c r="G16" s="21" t="s">
        <v>16</v>
      </c>
      <c r="H16" s="702" t="str">
        <f>IF('別添_計画書（病院及び有床診療所）'!H21=0,"",'別添_計画書（病院及び有床診療所）'!H21)</f>
        <v/>
      </c>
      <c r="I16" s="702"/>
      <c r="J16" s="21" t="s">
        <v>126</v>
      </c>
      <c r="K16" s="21"/>
      <c r="L16" s="21" t="s">
        <v>127</v>
      </c>
      <c r="M16" s="21" t="s">
        <v>15</v>
      </c>
      <c r="N16" s="21"/>
      <c r="O16" s="642"/>
      <c r="P16" s="642"/>
      <c r="Q16" s="21" t="s">
        <v>16</v>
      </c>
      <c r="R16" s="642"/>
      <c r="S16" s="642"/>
      <c r="T16" s="22" t="s">
        <v>126</v>
      </c>
      <c r="V16" s="703">
        <f>IFERROR(IF(E16=O16,R16-H16+1,IF(O16-E16=1,12-H16+1+R16,IF(O16-E16=2,12-H16+1+R16+12,"エラー"))),1)</f>
        <v>1</v>
      </c>
      <c r="W16" s="703"/>
      <c r="X16" s="703"/>
      <c r="Y16" s="70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98"/>
      <c r="S19" s="699"/>
      <c r="T19" s="699"/>
      <c r="U19" s="699"/>
      <c r="V19" s="699"/>
      <c r="W19" s="699"/>
      <c r="X19" s="699"/>
      <c r="Y19" s="35"/>
      <c r="Z19" s="35"/>
      <c r="AA19" s="35"/>
      <c r="AB19" s="35"/>
      <c r="AC19" s="700"/>
      <c r="AD19" s="700"/>
      <c r="AE19" s="700"/>
      <c r="AF19" s="700"/>
      <c r="AG19" s="36"/>
    </row>
    <row r="20" spans="1:33" ht="16.149999999999999" customHeight="1">
      <c r="A20" s="17"/>
      <c r="B20" s="693" t="s">
        <v>293</v>
      </c>
      <c r="C20" s="693"/>
      <c r="D20" s="693"/>
      <c r="E20" s="693"/>
      <c r="F20" s="693"/>
      <c r="G20" s="693"/>
      <c r="H20" s="693"/>
      <c r="I20" s="693"/>
      <c r="J20" s="693"/>
      <c r="K20" s="693"/>
      <c r="L20" s="693"/>
      <c r="M20" s="693"/>
      <c r="N20" s="693"/>
      <c r="O20" s="693"/>
      <c r="P20" s="693"/>
      <c r="Q20" s="693"/>
      <c r="R20" s="693"/>
      <c r="S20" s="658" t="s">
        <v>294</v>
      </c>
      <c r="T20" s="659"/>
      <c r="U20" s="659"/>
      <c r="V20" s="659"/>
      <c r="W20" s="659"/>
      <c r="X20" s="659"/>
      <c r="Y20" s="659"/>
      <c r="Z20" s="659"/>
      <c r="AA20" s="660"/>
      <c r="AB20" s="658" t="s">
        <v>52</v>
      </c>
      <c r="AC20" s="659"/>
      <c r="AD20" s="659"/>
      <c r="AE20" s="659"/>
      <c r="AF20" s="659"/>
      <c r="AG20" s="694"/>
    </row>
    <row r="21" spans="1:33" ht="16.149999999999999" customHeight="1">
      <c r="A21" s="17"/>
      <c r="B21" s="38" t="s">
        <v>295</v>
      </c>
      <c r="C21" s="37" t="s">
        <v>15</v>
      </c>
      <c r="D21" s="691" t="str">
        <f>IF('別添_計画書（病院及び有床診療所）'!E21=0,"",'別添_計画書（病院及び有床診療所）'!E21)</f>
        <v/>
      </c>
      <c r="E21" s="691"/>
      <c r="F21" s="15" t="s">
        <v>16</v>
      </c>
      <c r="G21" s="691" t="str">
        <f>IF('別添_計画書（病院及び有床診療所）'!H21=0,"",'別添_計画書（病院及び有床診療所）'!H21)</f>
        <v/>
      </c>
      <c r="H21" s="691"/>
      <c r="I21" s="15" t="s">
        <v>126</v>
      </c>
      <c r="J21" s="15" t="s">
        <v>296</v>
      </c>
      <c r="K21" s="15" t="s">
        <v>297</v>
      </c>
      <c r="L21" s="15"/>
      <c r="M21" s="696"/>
      <c r="N21" s="696"/>
      <c r="O21" s="26" t="s">
        <v>16</v>
      </c>
      <c r="P21" s="696"/>
      <c r="Q21" s="696"/>
      <c r="R21" s="39" t="s">
        <v>126</v>
      </c>
      <c r="S21" s="37"/>
      <c r="T21" s="669" t="e">
        <f>'別添_計画書（病院及び有床診療所）'!P31</f>
        <v>#REF!</v>
      </c>
      <c r="U21" s="669"/>
      <c r="V21" s="669"/>
      <c r="W21" s="669"/>
      <c r="X21" s="669"/>
      <c r="Y21" s="669"/>
      <c r="Z21" s="669"/>
      <c r="AA21" s="15"/>
      <c r="AB21" s="40"/>
      <c r="AC21" s="670" t="str">
        <f>IFERROR(IF(T21="","-",VLOOKUP(T21,'リスト（入院）'!C:D,2,FALSE)),"-")</f>
        <v>-</v>
      </c>
      <c r="AD21" s="670"/>
      <c r="AE21" s="670"/>
      <c r="AF21" s="670"/>
      <c r="AG21" s="7" t="s">
        <v>138</v>
      </c>
    </row>
    <row r="22" spans="1:33" ht="16.149999999999999" customHeight="1">
      <c r="A22" s="17"/>
      <c r="B22" s="38" t="s">
        <v>298</v>
      </c>
      <c r="C22" s="37" t="s">
        <v>15</v>
      </c>
      <c r="D22" s="696"/>
      <c r="E22" s="696"/>
      <c r="F22" s="15" t="s">
        <v>16</v>
      </c>
      <c r="G22" s="696"/>
      <c r="H22" s="696"/>
      <c r="I22" s="15" t="s">
        <v>126</v>
      </c>
      <c r="J22" s="15" t="s">
        <v>296</v>
      </c>
      <c r="K22" s="15" t="s">
        <v>297</v>
      </c>
      <c r="L22" s="15"/>
      <c r="M22" s="696"/>
      <c r="N22" s="696"/>
      <c r="O22" s="26" t="s">
        <v>16</v>
      </c>
      <c r="P22" s="696"/>
      <c r="Q22" s="696"/>
      <c r="R22" s="39" t="s">
        <v>126</v>
      </c>
      <c r="S22" s="37"/>
      <c r="T22" s="697"/>
      <c r="U22" s="697"/>
      <c r="V22" s="697"/>
      <c r="W22" s="697"/>
      <c r="X22" s="697"/>
      <c r="Y22" s="697"/>
      <c r="Z22" s="697"/>
      <c r="AA22" s="15"/>
      <c r="AB22" s="40"/>
      <c r="AC22" s="670" t="str">
        <f>IFERROR(IF(T22="","-",VLOOKUP(T22,'リスト（入院）'!C:D,2,FALSE)),"-")</f>
        <v>-</v>
      </c>
      <c r="AD22" s="670"/>
      <c r="AE22" s="670"/>
      <c r="AF22" s="670"/>
      <c r="AG22" s="7" t="s">
        <v>138</v>
      </c>
    </row>
    <row r="23" spans="1:33" ht="16.149999999999999" customHeight="1">
      <c r="A23" s="17"/>
      <c r="B23" s="38" t="s">
        <v>299</v>
      </c>
      <c r="C23" s="37" t="s">
        <v>15</v>
      </c>
      <c r="D23" s="696"/>
      <c r="E23" s="696"/>
      <c r="F23" s="15" t="s">
        <v>16</v>
      </c>
      <c r="G23" s="696"/>
      <c r="H23" s="696"/>
      <c r="I23" s="15" t="s">
        <v>126</v>
      </c>
      <c r="J23" s="15" t="s">
        <v>296</v>
      </c>
      <c r="K23" s="15" t="s">
        <v>297</v>
      </c>
      <c r="L23" s="15"/>
      <c r="M23" s="696"/>
      <c r="N23" s="696"/>
      <c r="O23" s="26" t="s">
        <v>16</v>
      </c>
      <c r="P23" s="696"/>
      <c r="Q23" s="696"/>
      <c r="R23" s="39" t="s">
        <v>126</v>
      </c>
      <c r="S23" s="37"/>
      <c r="T23" s="697"/>
      <c r="U23" s="697"/>
      <c r="V23" s="697"/>
      <c r="W23" s="697"/>
      <c r="X23" s="697"/>
      <c r="Y23" s="697"/>
      <c r="Z23" s="697"/>
      <c r="AA23" s="15"/>
      <c r="AB23" s="40"/>
      <c r="AC23" s="670" t="str">
        <f>IFERROR(IF(T23="","-",VLOOKUP(T23,'リスト（入院）'!C:D,2,FALSE)),"-")</f>
        <v>-</v>
      </c>
      <c r="AD23" s="670"/>
      <c r="AE23" s="670"/>
      <c r="AF23" s="670"/>
      <c r="AG23" s="7" t="s">
        <v>138</v>
      </c>
    </row>
    <row r="24" spans="1:33" ht="16.149999999999999" customHeight="1">
      <c r="A24" s="17"/>
      <c r="B24" s="214" t="s">
        <v>300</v>
      </c>
      <c r="C24" s="37" t="s">
        <v>15</v>
      </c>
      <c r="D24" s="696"/>
      <c r="E24" s="696"/>
      <c r="F24" s="15" t="s">
        <v>16</v>
      </c>
      <c r="G24" s="696"/>
      <c r="H24" s="696"/>
      <c r="I24" s="15" t="s">
        <v>126</v>
      </c>
      <c r="J24" s="15" t="s">
        <v>296</v>
      </c>
      <c r="K24" s="15" t="s">
        <v>297</v>
      </c>
      <c r="L24" s="15"/>
      <c r="M24" s="696"/>
      <c r="N24" s="696"/>
      <c r="O24" s="26" t="s">
        <v>16</v>
      </c>
      <c r="P24" s="696"/>
      <c r="Q24" s="696"/>
      <c r="R24" s="39" t="s">
        <v>126</v>
      </c>
      <c r="S24" s="37"/>
      <c r="T24" s="697"/>
      <c r="U24" s="697"/>
      <c r="V24" s="697"/>
      <c r="W24" s="697"/>
      <c r="X24" s="697"/>
      <c r="Y24" s="697"/>
      <c r="Z24" s="697"/>
      <c r="AA24" s="15"/>
      <c r="AB24" s="40"/>
      <c r="AC24" s="670" t="str">
        <f>IFERROR(IF(T24="","-",VLOOKUP(T24,'リスト（入院）'!C:D,2,FALSE)),"-")</f>
        <v>-</v>
      </c>
      <c r="AD24" s="670"/>
      <c r="AE24" s="670"/>
      <c r="AF24" s="670"/>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5"/>
      <c r="AD25" s="695"/>
      <c r="AE25" s="695"/>
      <c r="AF25" s="695"/>
      <c r="AG25" s="7"/>
    </row>
    <row r="26" spans="1:33" ht="16.149999999999999" customHeight="1">
      <c r="A26" s="17"/>
      <c r="B26" s="693" t="s">
        <v>293</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58" t="s">
        <v>302</v>
      </c>
      <c r="AC26" s="659"/>
      <c r="AD26" s="659"/>
      <c r="AE26" s="659"/>
      <c r="AF26" s="659"/>
      <c r="AG26" s="694"/>
    </row>
    <row r="27" spans="1:33" ht="16.149999999999999" customHeight="1">
      <c r="A27" s="17"/>
      <c r="B27" s="38" t="s">
        <v>295</v>
      </c>
      <c r="C27" s="37" t="s">
        <v>15</v>
      </c>
      <c r="D27" s="691" t="str">
        <f>IF(D21="","",D21)</f>
        <v/>
      </c>
      <c r="E27" s="691"/>
      <c r="F27" s="15" t="s">
        <v>16</v>
      </c>
      <c r="G27" s="691" t="str">
        <f>IF(G21="","",G21)</f>
        <v/>
      </c>
      <c r="H27" s="691"/>
      <c r="I27" s="15" t="s">
        <v>126</v>
      </c>
      <c r="J27" s="15" t="s">
        <v>296</v>
      </c>
      <c r="K27" s="15" t="s">
        <v>297</v>
      </c>
      <c r="L27" s="15"/>
      <c r="M27" s="691" t="str">
        <f>IF(M21="","",M21)</f>
        <v/>
      </c>
      <c r="N27" s="691"/>
      <c r="O27" s="26" t="s">
        <v>16</v>
      </c>
      <c r="P27" s="691" t="str">
        <f>IF(P21="","",P21)</f>
        <v/>
      </c>
      <c r="Q27" s="691"/>
      <c r="R27" s="26" t="s">
        <v>126</v>
      </c>
      <c r="S27" s="215"/>
      <c r="T27" s="215"/>
      <c r="U27" s="215"/>
      <c r="V27" s="215"/>
      <c r="W27" s="215"/>
      <c r="X27" s="215"/>
      <c r="Y27" s="215"/>
      <c r="Z27" s="215"/>
      <c r="AA27" s="216"/>
      <c r="AB27" s="40"/>
      <c r="AC27" s="606"/>
      <c r="AD27" s="606"/>
      <c r="AE27" s="606"/>
      <c r="AF27" s="606"/>
      <c r="AG27" s="7" t="s">
        <v>140</v>
      </c>
    </row>
    <row r="28" spans="1:33" ht="16.149999999999999" customHeight="1">
      <c r="A28" s="17"/>
      <c r="B28" s="38" t="s">
        <v>298</v>
      </c>
      <c r="C28" s="37" t="s">
        <v>15</v>
      </c>
      <c r="D28" s="691" t="str">
        <f>IF(D22="","",D22)</f>
        <v/>
      </c>
      <c r="E28" s="691"/>
      <c r="F28" s="15" t="s">
        <v>16</v>
      </c>
      <c r="G28" s="691" t="str">
        <f>IF(G22="","",G22)</f>
        <v/>
      </c>
      <c r="H28" s="691"/>
      <c r="I28" s="15" t="s">
        <v>126</v>
      </c>
      <c r="J28" s="15" t="s">
        <v>296</v>
      </c>
      <c r="K28" s="15" t="s">
        <v>297</v>
      </c>
      <c r="L28" s="15"/>
      <c r="M28" s="691" t="str">
        <f>IF(M22="","",M22)</f>
        <v/>
      </c>
      <c r="N28" s="691"/>
      <c r="O28" s="26" t="s">
        <v>16</v>
      </c>
      <c r="P28" s="691" t="str">
        <f>IF(P22="","",P22)</f>
        <v/>
      </c>
      <c r="Q28" s="691"/>
      <c r="R28" s="26" t="s">
        <v>126</v>
      </c>
      <c r="S28" s="215"/>
      <c r="T28" s="215"/>
      <c r="U28" s="215"/>
      <c r="V28" s="215"/>
      <c r="W28" s="215"/>
      <c r="X28" s="215"/>
      <c r="Y28" s="215"/>
      <c r="Z28" s="215"/>
      <c r="AA28" s="216"/>
      <c r="AB28" s="40"/>
      <c r="AC28" s="606"/>
      <c r="AD28" s="606"/>
      <c r="AE28" s="606"/>
      <c r="AF28" s="606"/>
      <c r="AG28" s="7" t="s">
        <v>140</v>
      </c>
    </row>
    <row r="29" spans="1:33" ht="16.149999999999999" customHeight="1">
      <c r="A29" s="17"/>
      <c r="B29" s="38" t="s">
        <v>299</v>
      </c>
      <c r="C29" s="37" t="s">
        <v>15</v>
      </c>
      <c r="D29" s="691" t="str">
        <f>IF(D23="","",D23)</f>
        <v/>
      </c>
      <c r="E29" s="691"/>
      <c r="F29" s="15" t="s">
        <v>16</v>
      </c>
      <c r="G29" s="691" t="str">
        <f>IF(G23="","",G23)</f>
        <v/>
      </c>
      <c r="H29" s="691"/>
      <c r="I29" s="15" t="s">
        <v>126</v>
      </c>
      <c r="J29" s="15" t="s">
        <v>296</v>
      </c>
      <c r="K29" s="15" t="s">
        <v>297</v>
      </c>
      <c r="L29" s="15"/>
      <c r="M29" s="691" t="str">
        <f>IF(M23="","",M23)</f>
        <v/>
      </c>
      <c r="N29" s="691"/>
      <c r="O29" s="26" t="s">
        <v>16</v>
      </c>
      <c r="P29" s="691" t="str">
        <f>IF(P23="","",P23)</f>
        <v/>
      </c>
      <c r="Q29" s="691"/>
      <c r="R29" s="26" t="s">
        <v>126</v>
      </c>
      <c r="S29" s="215"/>
      <c r="T29" s="215"/>
      <c r="U29" s="215"/>
      <c r="V29" s="215"/>
      <c r="W29" s="215"/>
      <c r="X29" s="215"/>
      <c r="Y29" s="215"/>
      <c r="Z29" s="215"/>
      <c r="AA29" s="216"/>
      <c r="AB29" s="40"/>
      <c r="AC29" s="606"/>
      <c r="AD29" s="606"/>
      <c r="AE29" s="606"/>
      <c r="AF29" s="606"/>
      <c r="AG29" s="7" t="s">
        <v>140</v>
      </c>
    </row>
    <row r="30" spans="1:33" ht="16.149999999999999" customHeight="1">
      <c r="A30" s="41"/>
      <c r="B30" s="214" t="s">
        <v>300</v>
      </c>
      <c r="C30" s="37" t="s">
        <v>15</v>
      </c>
      <c r="D30" s="691" t="str">
        <f>IF(D24="","",D24)</f>
        <v/>
      </c>
      <c r="E30" s="691"/>
      <c r="F30" s="15" t="s">
        <v>16</v>
      </c>
      <c r="G30" s="691" t="str">
        <f>IF(G24="","",G24)</f>
        <v/>
      </c>
      <c r="H30" s="691"/>
      <c r="I30" s="15" t="s">
        <v>126</v>
      </c>
      <c r="J30" s="15" t="s">
        <v>296</v>
      </c>
      <c r="K30" s="15" t="s">
        <v>297</v>
      </c>
      <c r="L30" s="15"/>
      <c r="M30" s="691" t="str">
        <f>IF(M24="","",M24)</f>
        <v/>
      </c>
      <c r="N30" s="691"/>
      <c r="O30" s="26" t="s">
        <v>16</v>
      </c>
      <c r="P30" s="691" t="str">
        <f>IF(P24="","",P24)</f>
        <v/>
      </c>
      <c r="Q30" s="691"/>
      <c r="R30" s="26" t="s">
        <v>126</v>
      </c>
      <c r="S30" s="215"/>
      <c r="T30" s="26"/>
      <c r="U30" s="26"/>
      <c r="V30" s="26"/>
      <c r="W30" s="26"/>
      <c r="X30" s="26"/>
      <c r="Y30" s="26"/>
      <c r="Z30" s="26"/>
      <c r="AA30" s="26"/>
      <c r="AB30" s="40"/>
      <c r="AC30" s="606"/>
      <c r="AD30" s="606"/>
      <c r="AE30" s="606"/>
      <c r="AF30" s="606"/>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47" t="str">
        <f>IF(AC27="","",SUM(AC27:AF30))</f>
        <v/>
      </c>
      <c r="AD31" s="647"/>
      <c r="AE31" s="647"/>
      <c r="AF31" s="647"/>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2"/>
      <c r="AD32" s="692"/>
      <c r="AE32" s="692"/>
      <c r="AF32" s="692"/>
      <c r="AG32" s="16"/>
    </row>
    <row r="33" spans="1:43" ht="16.149999999999999" customHeight="1">
      <c r="A33" s="17"/>
      <c r="B33" s="693" t="s">
        <v>293</v>
      </c>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58"/>
      <c r="AB33" s="658" t="s">
        <v>305</v>
      </c>
      <c r="AC33" s="659"/>
      <c r="AD33" s="659"/>
      <c r="AE33" s="659"/>
      <c r="AF33" s="659"/>
      <c r="AG33" s="694"/>
    </row>
    <row r="34" spans="1:43" ht="16.149999999999999" customHeight="1">
      <c r="A34" s="17"/>
      <c r="B34" s="38" t="s">
        <v>295</v>
      </c>
      <c r="C34" s="37" t="s">
        <v>15</v>
      </c>
      <c r="D34" s="691" t="str">
        <f>IF(D21="","",D21)</f>
        <v/>
      </c>
      <c r="E34" s="691"/>
      <c r="F34" s="15" t="s">
        <v>16</v>
      </c>
      <c r="G34" s="691" t="str">
        <f>IF(G21="","",G21)</f>
        <v/>
      </c>
      <c r="H34" s="691"/>
      <c r="I34" s="15" t="s">
        <v>126</v>
      </c>
      <c r="J34" s="15" t="s">
        <v>296</v>
      </c>
      <c r="K34" s="15" t="s">
        <v>297</v>
      </c>
      <c r="L34" s="15"/>
      <c r="M34" s="691" t="str">
        <f>IF(M21="","",M21)</f>
        <v/>
      </c>
      <c r="N34" s="691"/>
      <c r="O34" s="26" t="s">
        <v>16</v>
      </c>
      <c r="P34" s="691" t="str">
        <f>IF(P21="","",P21)</f>
        <v/>
      </c>
      <c r="Q34" s="691"/>
      <c r="R34" s="26" t="s">
        <v>126</v>
      </c>
      <c r="S34" s="215"/>
      <c r="T34" s="215"/>
      <c r="U34" s="215"/>
      <c r="V34" s="215"/>
      <c r="W34" s="215"/>
      <c r="X34" s="215"/>
      <c r="Y34" s="215"/>
      <c r="Z34" s="215"/>
      <c r="AA34" s="215"/>
      <c r="AB34" s="40"/>
      <c r="AC34" s="647" t="str">
        <f>IFERROR(AC21*AC27*10,"")</f>
        <v/>
      </c>
      <c r="AD34" s="647"/>
      <c r="AE34" s="647"/>
      <c r="AF34" s="647"/>
      <c r="AG34" s="7" t="s">
        <v>132</v>
      </c>
    </row>
    <row r="35" spans="1:43" ht="16.149999999999999" customHeight="1">
      <c r="A35" s="17"/>
      <c r="B35" s="38" t="s">
        <v>298</v>
      </c>
      <c r="C35" s="37" t="s">
        <v>15</v>
      </c>
      <c r="D35" s="691" t="str">
        <f>IF(D22="","",D22)</f>
        <v/>
      </c>
      <c r="E35" s="691"/>
      <c r="F35" s="15" t="s">
        <v>16</v>
      </c>
      <c r="G35" s="691" t="str">
        <f>IF(G22="","",G22)</f>
        <v/>
      </c>
      <c r="H35" s="691"/>
      <c r="I35" s="15" t="s">
        <v>126</v>
      </c>
      <c r="J35" s="15" t="s">
        <v>296</v>
      </c>
      <c r="K35" s="15" t="s">
        <v>297</v>
      </c>
      <c r="L35" s="15"/>
      <c r="M35" s="691" t="str">
        <f>IF(M22="","",M22)</f>
        <v/>
      </c>
      <c r="N35" s="691"/>
      <c r="O35" s="26" t="s">
        <v>16</v>
      </c>
      <c r="P35" s="691" t="str">
        <f>IF(P22="","",P22)</f>
        <v/>
      </c>
      <c r="Q35" s="691"/>
      <c r="R35" s="26" t="s">
        <v>126</v>
      </c>
      <c r="S35" s="215"/>
      <c r="T35" s="215"/>
      <c r="U35" s="215"/>
      <c r="V35" s="215"/>
      <c r="W35" s="215"/>
      <c r="X35" s="215"/>
      <c r="Y35" s="215"/>
      <c r="Z35" s="215"/>
      <c r="AA35" s="215"/>
      <c r="AB35" s="40"/>
      <c r="AC35" s="647" t="str">
        <f>IFERROR(AC22*AC28*10,"")</f>
        <v/>
      </c>
      <c r="AD35" s="647"/>
      <c r="AE35" s="647"/>
      <c r="AF35" s="647"/>
      <c r="AG35" s="7" t="s">
        <v>132</v>
      </c>
    </row>
    <row r="36" spans="1:43" ht="16.149999999999999" customHeight="1">
      <c r="A36" s="17"/>
      <c r="B36" s="38" t="s">
        <v>299</v>
      </c>
      <c r="C36" s="37" t="s">
        <v>15</v>
      </c>
      <c r="D36" s="691" t="str">
        <f>IF(D23="","",D23)</f>
        <v/>
      </c>
      <c r="E36" s="691"/>
      <c r="F36" s="15" t="s">
        <v>16</v>
      </c>
      <c r="G36" s="691" t="str">
        <f>IF(G23="","",G23)</f>
        <v/>
      </c>
      <c r="H36" s="691"/>
      <c r="I36" s="15" t="s">
        <v>126</v>
      </c>
      <c r="J36" s="15" t="s">
        <v>296</v>
      </c>
      <c r="K36" s="15" t="s">
        <v>297</v>
      </c>
      <c r="L36" s="15"/>
      <c r="M36" s="691" t="str">
        <f>IF(M23="","",M23)</f>
        <v/>
      </c>
      <c r="N36" s="691"/>
      <c r="O36" s="26" t="s">
        <v>16</v>
      </c>
      <c r="P36" s="691" t="str">
        <f>IF(P23="","",P23)</f>
        <v/>
      </c>
      <c r="Q36" s="691"/>
      <c r="R36" s="26" t="s">
        <v>126</v>
      </c>
      <c r="S36" s="215"/>
      <c r="T36" s="215"/>
      <c r="U36" s="215"/>
      <c r="V36" s="215"/>
      <c r="W36" s="215"/>
      <c r="X36" s="215"/>
      <c r="Y36" s="215"/>
      <c r="Z36" s="215"/>
      <c r="AA36" s="215"/>
      <c r="AB36" s="40"/>
      <c r="AC36" s="647" t="str">
        <f>IFERROR(AC23*AC29*10,"")</f>
        <v/>
      </c>
      <c r="AD36" s="647"/>
      <c r="AE36" s="647"/>
      <c r="AF36" s="647"/>
      <c r="AG36" s="7" t="s">
        <v>132</v>
      </c>
    </row>
    <row r="37" spans="1:43" ht="16.149999999999999" customHeight="1">
      <c r="A37" s="17"/>
      <c r="B37" s="43" t="s">
        <v>300</v>
      </c>
      <c r="C37" s="40" t="s">
        <v>15</v>
      </c>
      <c r="D37" s="691" t="str">
        <f>IF(D24="","",D24)</f>
        <v/>
      </c>
      <c r="E37" s="691"/>
      <c r="F37" s="15" t="s">
        <v>16</v>
      </c>
      <c r="G37" s="691" t="str">
        <f>IF(G24="","",G24)</f>
        <v/>
      </c>
      <c r="H37" s="691"/>
      <c r="I37" s="15" t="s">
        <v>126</v>
      </c>
      <c r="J37" s="15" t="s">
        <v>296</v>
      </c>
      <c r="K37" s="15" t="s">
        <v>297</v>
      </c>
      <c r="L37" s="15"/>
      <c r="M37" s="691" t="str">
        <f>IF(M24="","",M24)</f>
        <v/>
      </c>
      <c r="N37" s="691"/>
      <c r="O37" s="26" t="s">
        <v>16</v>
      </c>
      <c r="P37" s="691" t="str">
        <f>IF(P24="","",P24)</f>
        <v/>
      </c>
      <c r="Q37" s="691"/>
      <c r="R37" s="26" t="s">
        <v>126</v>
      </c>
      <c r="S37" s="215"/>
      <c r="T37" s="26"/>
      <c r="U37" s="26"/>
      <c r="V37" s="26"/>
      <c r="W37" s="26"/>
      <c r="X37" s="26"/>
      <c r="Y37" s="26"/>
      <c r="Z37" s="26"/>
      <c r="AA37" s="26"/>
      <c r="AB37" s="40"/>
      <c r="AC37" s="647" t="str">
        <f>IFERROR(AC24*AC30*10,"")</f>
        <v/>
      </c>
      <c r="AD37" s="647"/>
      <c r="AE37" s="647"/>
      <c r="AF37" s="647"/>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82"/>
      <c r="AD38" s="682"/>
      <c r="AE38" s="682"/>
      <c r="AF38" s="682"/>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82"/>
      <c r="AD39" s="682"/>
      <c r="AE39" s="682"/>
      <c r="AF39" s="682"/>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89" t="str">
        <f>IF(AC34="","",SUM(AC34:AF37)-AC38+AC39)</f>
        <v/>
      </c>
      <c r="AD40" s="689"/>
      <c r="AE40" s="689"/>
      <c r="AF40" s="689"/>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t="str">
        <f>AC40</f>
        <v/>
      </c>
      <c r="AC45" s="690"/>
      <c r="AD45" s="690"/>
      <c r="AE45" s="690"/>
      <c r="AF45" s="690"/>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85"/>
      <c r="AC46" s="685"/>
      <c r="AD46" s="685"/>
      <c r="AE46" s="685"/>
      <c r="AF46" s="685"/>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85"/>
      <c r="AC47" s="685"/>
      <c r="AD47" s="685"/>
      <c r="AE47" s="685"/>
      <c r="AF47" s="685"/>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8" t="str">
        <f>IF(AH51=TRUE,"問題なし","問題あり")</f>
        <v>問題あり</v>
      </c>
      <c r="AC52" s="688"/>
      <c r="AD52" s="688"/>
      <c r="AE52" s="688"/>
      <c r="AF52" s="688"/>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81">
        <f>'別添_計画書（病院及び有床診療所）'!AB64</f>
        <v>0</v>
      </c>
      <c r="AC64" s="681"/>
      <c r="AD64" s="681"/>
      <c r="AE64" s="681"/>
      <c r="AF64" s="681"/>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47">
        <f>'別添_計画書（病院及び有床診療所）'!AB65</f>
        <v>0</v>
      </c>
      <c r="AC65" s="647"/>
      <c r="AD65" s="647"/>
      <c r="AE65" s="647"/>
      <c r="AF65" s="647"/>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13"/>
      <c r="AC66" s="613"/>
      <c r="AD66" s="613"/>
      <c r="AE66" s="613"/>
      <c r="AF66" s="613"/>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6">
        <f>AB66-AB65</f>
        <v>0</v>
      </c>
      <c r="AC67" s="616"/>
      <c r="AD67" s="616"/>
      <c r="AE67" s="616"/>
      <c r="AF67" s="616"/>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82"/>
      <c r="AC68" s="682"/>
      <c r="AD68" s="682"/>
      <c r="AE68" s="682"/>
      <c r="AF68" s="682"/>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83"/>
      <c r="AC69" s="683"/>
      <c r="AD69" s="683"/>
      <c r="AE69" s="683"/>
      <c r="AF69" s="683"/>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84">
        <f>IFERROR(AB69/AB65*100,0)</f>
        <v>0</v>
      </c>
      <c r="AC70" s="684"/>
      <c r="AD70" s="684"/>
      <c r="AE70" s="684"/>
      <c r="AF70" s="684"/>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17"/>
      <c r="AB72" s="617"/>
      <c r="AC72" s="617"/>
      <c r="AD72" s="617"/>
      <c r="AE72" s="617"/>
      <c r="AF72" s="617"/>
      <c r="AG72" s="61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81">
        <f>'別添_計画書（病院及び有床診療所）'!AB73</f>
        <v>0</v>
      </c>
      <c r="AC73" s="681"/>
      <c r="AD73" s="681"/>
      <c r="AE73" s="681"/>
      <c r="AF73" s="681"/>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47">
        <f>'別添_計画書（病院及び有床診療所）'!AB74</f>
        <v>0</v>
      </c>
      <c r="AC74" s="647"/>
      <c r="AD74" s="647"/>
      <c r="AE74" s="647"/>
      <c r="AF74" s="647"/>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82"/>
      <c r="AC77" s="682"/>
      <c r="AD77" s="682"/>
      <c r="AE77" s="682"/>
      <c r="AF77" s="682"/>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83"/>
      <c r="AC78" s="683"/>
      <c r="AD78" s="683"/>
      <c r="AE78" s="683"/>
      <c r="AF78" s="683"/>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84">
        <f>IFERROR(AB78/AB74*100,0)</f>
        <v>0</v>
      </c>
      <c r="AC79" s="684"/>
      <c r="AD79" s="684"/>
      <c r="AE79" s="684"/>
      <c r="AF79" s="684"/>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81">
        <f>'別添_計画書（病院及び有床診療所）'!AB82</f>
        <v>0</v>
      </c>
      <c r="AC82" s="681"/>
      <c r="AD82" s="681"/>
      <c r="AE82" s="681"/>
      <c r="AF82" s="681"/>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47">
        <f>'別添_計画書（病院及び有床診療所）'!AB83</f>
        <v>0</v>
      </c>
      <c r="AC83" s="647"/>
      <c r="AD83" s="647"/>
      <c r="AE83" s="647"/>
      <c r="AF83" s="647"/>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82"/>
      <c r="AC86" s="682"/>
      <c r="AD86" s="682"/>
      <c r="AE86" s="682"/>
      <c r="AF86" s="682"/>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83"/>
      <c r="AC87" s="683"/>
      <c r="AD87" s="683"/>
      <c r="AE87" s="683"/>
      <c r="AF87" s="683"/>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84">
        <f>IFERROR(AB87/AB83*100,0)</f>
        <v>0</v>
      </c>
      <c r="AC88" s="684"/>
      <c r="AD88" s="684"/>
      <c r="AE88" s="684"/>
      <c r="AF88" s="684"/>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81">
        <f>'別添_計画書（病院及び有床診療所）'!AB91</f>
        <v>0</v>
      </c>
      <c r="AC91" s="681"/>
      <c r="AD91" s="681"/>
      <c r="AE91" s="681"/>
      <c r="AF91" s="681"/>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47">
        <f>'別添_計画書（病院及び有床診療所）'!AB92</f>
        <v>0</v>
      </c>
      <c r="AC92" s="647"/>
      <c r="AD92" s="647"/>
      <c r="AE92" s="647"/>
      <c r="AF92" s="647"/>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82"/>
      <c r="AC95" s="682"/>
      <c r="AD95" s="682"/>
      <c r="AE95" s="682"/>
      <c r="AF95" s="682"/>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83"/>
      <c r="AC96" s="683"/>
      <c r="AD96" s="683"/>
      <c r="AE96" s="683"/>
      <c r="AF96" s="683"/>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84">
        <f>IFERROR(AB96/AB92*100,0)</f>
        <v>0</v>
      </c>
      <c r="AC97" s="684"/>
      <c r="AD97" s="684"/>
      <c r="AE97" s="684"/>
      <c r="AF97" s="684"/>
      <c r="AG97" s="132" t="s">
        <v>162</v>
      </c>
    </row>
    <row r="98" spans="1:35" ht="16.350000000000001" customHeight="1">
      <c r="AG98" s="29"/>
    </row>
    <row r="99" spans="1:35" ht="16.350000000000001" customHeight="1" thickBot="1">
      <c r="A99" s="679" t="s">
        <v>349</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81">
        <f>'別添_計画書（病院及び有床診療所）'!AB100</f>
        <v>0</v>
      </c>
      <c r="AC100" s="681"/>
      <c r="AD100" s="681"/>
      <c r="AE100" s="681"/>
      <c r="AF100" s="681"/>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47">
        <f>'別添_計画書（病院及び有床診療所）'!AB101</f>
        <v>0</v>
      </c>
      <c r="AC101" s="647"/>
      <c r="AD101" s="647"/>
      <c r="AE101" s="647"/>
      <c r="AF101" s="647"/>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82"/>
      <c r="AC104" s="682"/>
      <c r="AD104" s="682"/>
      <c r="AE104" s="682"/>
      <c r="AF104" s="682"/>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83"/>
      <c r="AC105" s="683"/>
      <c r="AD105" s="683"/>
      <c r="AE105" s="683"/>
      <c r="AF105" s="683"/>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84">
        <f>IFERROR(AB105/AB101*100,0)</f>
        <v>0</v>
      </c>
      <c r="AC106" s="684"/>
      <c r="AD106" s="684"/>
      <c r="AE106" s="684"/>
      <c r="AF106" s="684"/>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81">
        <f>'別添_計画書（病院及び有床診療所）'!AB109</f>
        <v>0</v>
      </c>
      <c r="AC109" s="681"/>
      <c r="AD109" s="681"/>
      <c r="AE109" s="681"/>
      <c r="AF109" s="681"/>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47">
        <f>'別添_計画書（病院及び有床診療所）'!AB110</f>
        <v>0</v>
      </c>
      <c r="AC110" s="647"/>
      <c r="AD110" s="647"/>
      <c r="AE110" s="647"/>
      <c r="AF110" s="647"/>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82"/>
      <c r="AC113" s="682"/>
      <c r="AD113" s="682"/>
      <c r="AE113" s="682"/>
      <c r="AF113" s="682"/>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83"/>
      <c r="AC114" s="683"/>
      <c r="AD114" s="683"/>
      <c r="AE114" s="683"/>
      <c r="AF114" s="683"/>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84">
        <f>IFERROR(AB114/AB110*100,0)</f>
        <v>0</v>
      </c>
      <c r="AC115" s="684"/>
      <c r="AD115" s="684"/>
      <c r="AE115" s="684"/>
      <c r="AF115" s="684"/>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81">
        <f>'別添_計画書（病院及び有床診療所）'!AB119</f>
        <v>0</v>
      </c>
      <c r="AC119" s="681"/>
      <c r="AD119" s="681"/>
      <c r="AE119" s="681"/>
      <c r="AF119" s="681"/>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47">
        <f>'別添_計画書（病院及び有床診療所）'!AB120</f>
        <v>0</v>
      </c>
      <c r="AC120" s="647"/>
      <c r="AD120" s="647"/>
      <c r="AE120" s="647"/>
      <c r="AF120" s="647"/>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47">
        <f>'別添_計画書（病院及び有床診療所）'!AB121</f>
        <v>0</v>
      </c>
      <c r="AC121" s="647"/>
      <c r="AD121" s="647"/>
      <c r="AE121" s="647"/>
      <c r="AF121" s="647"/>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80">
        <f>IFERROR(AB127/AB121*100,0)</f>
        <v>0</v>
      </c>
      <c r="AC128" s="680"/>
      <c r="AD128" s="680"/>
      <c r="AE128" s="680"/>
      <c r="AF128" s="680"/>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81">
        <f>'別添_計画書（病院及び有床診療所）'!AB131</f>
        <v>0</v>
      </c>
      <c r="AC131" s="681"/>
      <c r="AD131" s="681"/>
      <c r="AE131" s="681"/>
      <c r="AF131" s="681"/>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47">
        <f>'別添_計画書（病院及び有床診療所）'!AB132</f>
        <v>0</v>
      </c>
      <c r="AC132" s="647"/>
      <c r="AD132" s="647"/>
      <c r="AE132" s="647"/>
      <c r="AF132" s="647"/>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47">
        <f>'別添_計画書（病院及び有床診療所）'!AB133</f>
        <v>0</v>
      </c>
      <c r="AC133" s="647"/>
      <c r="AD133" s="647"/>
      <c r="AE133" s="647"/>
      <c r="AF133" s="647"/>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80">
        <f>IFERROR(AB139/AB133*100,0)</f>
        <v>0</v>
      </c>
      <c r="AC140" s="680"/>
      <c r="AD140" s="680"/>
      <c r="AE140" s="680"/>
      <c r="AF140" s="680"/>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628"/>
      <c r="G145" s="628"/>
      <c r="H145" s="3" t="s">
        <v>16</v>
      </c>
      <c r="I145" s="628"/>
      <c r="J145" s="628"/>
      <c r="K145" s="3" t="s">
        <v>126</v>
      </c>
      <c r="L145" s="628"/>
      <c r="M145" s="628"/>
      <c r="N145" s="3" t="s">
        <v>18</v>
      </c>
      <c r="O145" s="3"/>
      <c r="P145" s="3"/>
      <c r="Q145" s="3" t="s">
        <v>387</v>
      </c>
      <c r="R145" s="3"/>
      <c r="S145" s="3"/>
      <c r="T145" s="3"/>
      <c r="U145" s="629"/>
      <c r="V145" s="629"/>
      <c r="W145" s="629"/>
      <c r="X145" s="629"/>
      <c r="Y145" s="629"/>
      <c r="Z145" s="629"/>
      <c r="AA145" s="629"/>
      <c r="AB145" s="629"/>
      <c r="AC145" s="629"/>
      <c r="AD145" s="629"/>
      <c r="AE145" s="629"/>
      <c r="AF145" s="629"/>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47:AF47"/>
    <mergeCell ref="AB48:AF48"/>
    <mergeCell ref="AB49:AF49"/>
    <mergeCell ref="AB50:AF50"/>
    <mergeCell ref="AB51:AF51"/>
    <mergeCell ref="AB52:AF52"/>
    <mergeCell ref="AC39:AF39"/>
    <mergeCell ref="AC40:AF40"/>
    <mergeCell ref="AB43:AF43"/>
    <mergeCell ref="AB44:AF44"/>
    <mergeCell ref="AB45:AF45"/>
    <mergeCell ref="AB46:AF46"/>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388</v>
      </c>
      <c r="B2" s="596"/>
      <c r="C2" s="596"/>
      <c r="D2" s="596"/>
      <c r="E2" s="596"/>
      <c r="F2" s="596"/>
      <c r="G2" s="596"/>
      <c r="H2" s="596"/>
      <c r="I2" s="596"/>
      <c r="J2" s="596"/>
      <c r="K2" s="596"/>
      <c r="L2" s="596"/>
      <c r="M2" s="596"/>
      <c r="N2" s="596"/>
      <c r="O2" s="596"/>
      <c r="P2" s="596"/>
      <c r="Q2" s="596"/>
      <c r="R2" s="596"/>
      <c r="S2" s="596"/>
      <c r="T2" s="632"/>
      <c r="U2" s="632"/>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e">
        <f>IF('（別添）_計画書（診療所用）案１'!#REF!=0,"",'（別添）_計画書（診療所用）案１'!#REF!)</f>
        <v>#REF!</v>
      </c>
      <c r="F12" s="702"/>
      <c r="G12" s="21" t="s">
        <v>16</v>
      </c>
      <c r="H12" s="702" t="e">
        <f>IF('（別添）_計画書（診療所用）案１'!#REF!=0,"",'（別添）_計画書（診療所用）案１'!#REF!)</f>
        <v>#REF!</v>
      </c>
      <c r="I12" s="702"/>
      <c r="J12" s="21" t="s">
        <v>126</v>
      </c>
      <c r="K12" s="21"/>
      <c r="L12" s="21" t="s">
        <v>127</v>
      </c>
      <c r="M12" s="21" t="s">
        <v>15</v>
      </c>
      <c r="N12" s="21"/>
      <c r="O12" s="702" t="e">
        <f>IF('（別添）_計画書（診療所用）案１'!#REF!=0,"",'（別添）_計画書（診療所用）案１'!#REF!)</f>
        <v>#REF!</v>
      </c>
      <c r="P12" s="702"/>
      <c r="Q12" s="21" t="s">
        <v>16</v>
      </c>
      <c r="R12" s="702" t="e">
        <f>IF('（別添）_計画書（診療所用）案１'!#REF!=0,"",'（別添）_計画書（診療所用）案１'!#REF!)</f>
        <v>#REF!</v>
      </c>
      <c r="S12" s="702"/>
      <c r="T12" s="22" t="s">
        <v>126</v>
      </c>
      <c r="V12" s="703" t="e">
        <f>'（別添）_計画書（診療所用）案１'!#REF!</f>
        <v>#REF!</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e">
        <f>IF('（別添）_計画書（診療所用）案１'!#REF!=0,"",'（別添）_計画書（診療所用）案１'!#REF!)</f>
        <v>#REF!</v>
      </c>
      <c r="F15" s="702"/>
      <c r="G15" s="21" t="s">
        <v>16</v>
      </c>
      <c r="H15" s="702" t="e">
        <f>IF('（別添）_計画書（診療所用）案１'!#REF!=0,"",'（別添）_計画書（診療所用）案１'!#REF!)</f>
        <v>#REF!</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4"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4" ht="16.149999999999999" customHeight="1">
      <c r="A21" s="221"/>
      <c r="B21" s="222" t="s">
        <v>295</v>
      </c>
      <c r="C21" s="223" t="s">
        <v>15</v>
      </c>
      <c r="D21" s="691" t="e">
        <f>E15</f>
        <v>#REF!</v>
      </c>
      <c r="E21" s="691"/>
      <c r="F21" s="70" t="s">
        <v>16</v>
      </c>
      <c r="G21" s="691" t="e">
        <f>H15</f>
        <v>#REF!</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4"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4"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4"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row>
    <row r="26" spans="1:34"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4" ht="16.149999999999999" customHeight="1">
      <c r="A27" s="221"/>
      <c r="B27" s="222" t="s">
        <v>295</v>
      </c>
      <c r="C27" s="223" t="s">
        <v>15</v>
      </c>
      <c r="D27" s="691" t="e">
        <f>IF(D21="","",D21)</f>
        <v>#REF!</v>
      </c>
      <c r="E27" s="691"/>
      <c r="F27" s="70" t="s">
        <v>16</v>
      </c>
      <c r="G27" s="691" t="e">
        <f>IF(G21="","",G21)</f>
        <v>#REF!</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4"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4"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4"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4"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2"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2" ht="16.149999999999999" customHeight="1">
      <c r="A34" s="221"/>
      <c r="B34" s="222" t="s">
        <v>295</v>
      </c>
      <c r="C34" s="223" t="s">
        <v>15</v>
      </c>
      <c r="D34" s="691" t="e">
        <f>IF(D21="","",D21)</f>
        <v>#REF!</v>
      </c>
      <c r="E34" s="691"/>
      <c r="F34" s="70" t="s">
        <v>16</v>
      </c>
      <c r="G34" s="691" t="e">
        <f>IF(G21="","",G21)</f>
        <v>#REF!</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2"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7" si="1">IFERROR(Z28*AD22*10,"")</f>
        <v/>
      </c>
      <c r="AA35" s="720"/>
      <c r="AB35" s="720"/>
      <c r="AC35" s="720"/>
      <c r="AD35" s="720"/>
      <c r="AE35" s="720"/>
      <c r="AF35" s="720"/>
      <c r="AG35" s="232" t="s">
        <v>132</v>
      </c>
    </row>
    <row r="36" spans="1:42"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2"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 t="shared" si="1"/>
        <v/>
      </c>
      <c r="AA37" s="720"/>
      <c r="AB37" s="720"/>
      <c r="AC37" s="720"/>
      <c r="AD37" s="720"/>
      <c r="AE37" s="720"/>
      <c r="AF37" s="720"/>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row>
    <row r="40" spans="1:42"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07" t="s">
        <v>319</v>
      </c>
      <c r="B51" s="708"/>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687"/>
      <c r="AC51" s="687"/>
      <c r="AD51" s="687"/>
      <c r="AE51" s="687"/>
      <c r="AF51" s="687"/>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81">
        <f>'（別添）_計画書（診療所用）案１'!AB45</f>
        <v>5</v>
      </c>
      <c r="AC67" s="681"/>
      <c r="AD67" s="681"/>
      <c r="AE67" s="681"/>
      <c r="AF67" s="681"/>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47">
        <f>'（別添）_計画書（診療所用）案１'!AB46</f>
        <v>0</v>
      </c>
      <c r="AC68" s="647"/>
      <c r="AD68" s="647"/>
      <c r="AE68" s="647"/>
      <c r="AF68" s="647"/>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13"/>
      <c r="AC69" s="613"/>
      <c r="AD69" s="613"/>
      <c r="AE69" s="613"/>
      <c r="AF69" s="613"/>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6">
        <f>AB69-AB68</f>
        <v>0</v>
      </c>
      <c r="AC70" s="616"/>
      <c r="AD70" s="616"/>
      <c r="AE70" s="616"/>
      <c r="AF70" s="616"/>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2"/>
      <c r="AC71" s="682"/>
      <c r="AD71" s="682"/>
      <c r="AE71" s="682"/>
      <c r="AF71" s="682"/>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83"/>
      <c r="AC72" s="683"/>
      <c r="AD72" s="683"/>
      <c r="AE72" s="683"/>
      <c r="AF72" s="683"/>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84">
        <f>IFERROR(AB72/AB68*100,0)</f>
        <v>0</v>
      </c>
      <c r="AC73" s="684"/>
      <c r="AD73" s="684"/>
      <c r="AE73" s="684"/>
      <c r="AF73" s="684"/>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17"/>
      <c r="AB75" s="617"/>
      <c r="AC75" s="617"/>
      <c r="AD75" s="617"/>
      <c r="AE75" s="617"/>
      <c r="AF75" s="617"/>
      <c r="AG75" s="61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81">
        <f>'（別添）_計画書（診療所用）案１'!AB54</f>
        <v>0</v>
      </c>
      <c r="AC76" s="681"/>
      <c r="AD76" s="681"/>
      <c r="AE76" s="681"/>
      <c r="AF76" s="681"/>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47">
        <f>'（別添）_計画書（診療所用）案１'!AB55</f>
        <v>0</v>
      </c>
      <c r="AC77" s="647"/>
      <c r="AD77" s="647"/>
      <c r="AE77" s="647"/>
      <c r="AF77" s="647"/>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13"/>
      <c r="AC78" s="613"/>
      <c r="AD78" s="613"/>
      <c r="AE78" s="613"/>
      <c r="AF78" s="613"/>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6">
        <f>AB78-AB77</f>
        <v>0</v>
      </c>
      <c r="AC79" s="616"/>
      <c r="AD79" s="616"/>
      <c r="AE79" s="616"/>
      <c r="AF79" s="616"/>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2"/>
      <c r="AC80" s="682"/>
      <c r="AD80" s="682"/>
      <c r="AE80" s="682"/>
      <c r="AF80" s="682"/>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83"/>
      <c r="AC81" s="683"/>
      <c r="AD81" s="683"/>
      <c r="AE81" s="683"/>
      <c r="AF81" s="683"/>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84">
        <f>IFERROR(AB81/AB77*100,0)</f>
        <v>0</v>
      </c>
      <c r="AC82" s="684"/>
      <c r="AD82" s="684"/>
      <c r="AE82" s="684"/>
      <c r="AF82" s="684"/>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17"/>
      <c r="AB84" s="617"/>
      <c r="AC84" s="617"/>
      <c r="AD84" s="617"/>
      <c r="AE84" s="617"/>
      <c r="AF84" s="617"/>
      <c r="AG84" s="61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81">
        <f>'（別添）_計画書（診療所用）案１'!AB63</f>
        <v>0</v>
      </c>
      <c r="AC85" s="681"/>
      <c r="AD85" s="681"/>
      <c r="AE85" s="681"/>
      <c r="AF85" s="681"/>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47">
        <f>'（別添）_計画書（診療所用）案１'!AB64</f>
        <v>0</v>
      </c>
      <c r="AC86" s="647"/>
      <c r="AD86" s="647"/>
      <c r="AE86" s="647"/>
      <c r="AF86" s="647"/>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6">
        <f>AB87-AB86</f>
        <v>0</v>
      </c>
      <c r="AC88" s="616"/>
      <c r="AD88" s="616"/>
      <c r="AE88" s="616"/>
      <c r="AF88" s="616"/>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2"/>
      <c r="AC89" s="682"/>
      <c r="AD89" s="682"/>
      <c r="AE89" s="682"/>
      <c r="AF89" s="682"/>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83"/>
      <c r="AC90" s="683"/>
      <c r="AD90" s="683"/>
      <c r="AE90" s="683"/>
      <c r="AF90" s="683"/>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84">
        <f>IFERROR(AB90/AB86*100,0)</f>
        <v>0</v>
      </c>
      <c r="AC91" s="684"/>
      <c r="AD91" s="684"/>
      <c r="AE91" s="684"/>
      <c r="AF91" s="684"/>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17"/>
      <c r="AB93" s="617"/>
      <c r="AC93" s="617"/>
      <c r="AD93" s="617"/>
      <c r="AE93" s="617"/>
      <c r="AF93" s="617"/>
      <c r="AG93" s="61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81">
        <f>'（別添）_計画書（診療所用）案１'!AB72</f>
        <v>0</v>
      </c>
      <c r="AC94" s="681"/>
      <c r="AD94" s="681"/>
      <c r="AE94" s="681"/>
      <c r="AF94" s="681"/>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47">
        <f>'（別添）_計画書（診療所用）案１'!AB73</f>
        <v>0</v>
      </c>
      <c r="AC95" s="647"/>
      <c r="AD95" s="647"/>
      <c r="AE95" s="647"/>
      <c r="AF95" s="647"/>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13"/>
      <c r="AC96" s="613"/>
      <c r="AD96" s="613"/>
      <c r="AE96" s="613"/>
      <c r="AF96" s="613"/>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6">
        <f>AB96-AB95</f>
        <v>0</v>
      </c>
      <c r="AC97" s="616"/>
      <c r="AD97" s="616"/>
      <c r="AE97" s="616"/>
      <c r="AF97" s="616"/>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2"/>
      <c r="AC98" s="682"/>
      <c r="AD98" s="682"/>
      <c r="AE98" s="682"/>
      <c r="AF98" s="682"/>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83"/>
      <c r="AC99" s="683"/>
      <c r="AD99" s="683"/>
      <c r="AE99" s="683"/>
      <c r="AF99" s="683"/>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84">
        <f>IFERROR(AB99/AB95*100,0)</f>
        <v>0</v>
      </c>
      <c r="AC100" s="684"/>
      <c r="AD100" s="684"/>
      <c r="AE100" s="684"/>
      <c r="AF100" s="684"/>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17"/>
      <c r="AB102" s="617"/>
      <c r="AC102" s="617"/>
      <c r="AD102" s="617"/>
      <c r="AE102" s="617"/>
      <c r="AF102" s="617"/>
      <c r="AG102" s="61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81">
        <f>'（別添）_計画書（診療所用）案１'!AB81</f>
        <v>0</v>
      </c>
      <c r="AC103" s="681"/>
      <c r="AD103" s="681"/>
      <c r="AE103" s="681"/>
      <c r="AF103" s="681"/>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47">
        <f>'（別添）_計画書（診療所用）案１'!AB82</f>
        <v>0</v>
      </c>
      <c r="AC104" s="647"/>
      <c r="AD104" s="647"/>
      <c r="AE104" s="647"/>
      <c r="AF104" s="647"/>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13"/>
      <c r="AC105" s="613"/>
      <c r="AD105" s="613"/>
      <c r="AE105" s="613"/>
      <c r="AF105" s="613"/>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6">
        <f>AB105-AB104</f>
        <v>0</v>
      </c>
      <c r="AC106" s="616"/>
      <c r="AD106" s="616"/>
      <c r="AE106" s="616"/>
      <c r="AF106" s="616"/>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2"/>
      <c r="AC107" s="682"/>
      <c r="AD107" s="682"/>
      <c r="AE107" s="682"/>
      <c r="AF107" s="682"/>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83"/>
      <c r="AC108" s="683"/>
      <c r="AD108" s="683"/>
      <c r="AE108" s="683"/>
      <c r="AF108" s="683"/>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84">
        <f>IFERROR(AB108/AB104*100,0)</f>
        <v>0</v>
      </c>
      <c r="AC109" s="684"/>
      <c r="AD109" s="684"/>
      <c r="AE109" s="684"/>
      <c r="AF109" s="684"/>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19"/>
      <c r="AB112" s="619"/>
      <c r="AC112" s="619"/>
      <c r="AD112" s="619"/>
      <c r="AE112" s="619"/>
      <c r="AF112" s="619"/>
      <c r="AG112" s="619"/>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81">
        <f>'（別添）_計画書（診療所用）案１'!AB91</f>
        <v>0</v>
      </c>
      <c r="AC113" s="681"/>
      <c r="AD113" s="681"/>
      <c r="AE113" s="681"/>
      <c r="AF113" s="681"/>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'（別添）_計画書（診療所用）案１'!AB92</f>
        <v>0</v>
      </c>
      <c r="AC114" s="647"/>
      <c r="AD114" s="647"/>
      <c r="AE114" s="647"/>
      <c r="AF114" s="647"/>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47">
        <f>'（別添）_計画書（診療所用）案１'!AB93</f>
        <v>0</v>
      </c>
      <c r="AC115" s="647"/>
      <c r="AD115" s="647"/>
      <c r="AE115" s="647"/>
      <c r="AF115" s="647"/>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21"/>
      <c r="AC116" s="621"/>
      <c r="AD116" s="621"/>
      <c r="AE116" s="621"/>
      <c r="AF116" s="621"/>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18"/>
      <c r="AC117" s="618"/>
      <c r="AD117" s="618"/>
      <c r="AE117" s="618"/>
      <c r="AF117" s="618"/>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22">
        <f>AB116-AB114</f>
        <v>0</v>
      </c>
      <c r="AC118" s="622"/>
      <c r="AD118" s="622"/>
      <c r="AE118" s="622"/>
      <c r="AF118" s="622"/>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22">
        <f>AB117-AB115</f>
        <v>0</v>
      </c>
      <c r="AC119" s="622"/>
      <c r="AD119" s="622"/>
      <c r="AE119" s="622"/>
      <c r="AF119" s="622"/>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8"/>
      <c r="AC120" s="618"/>
      <c r="AD120" s="618"/>
      <c r="AE120" s="618"/>
      <c r="AF120" s="618"/>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23"/>
      <c r="AC121" s="623"/>
      <c r="AD121" s="623"/>
      <c r="AE121" s="623"/>
      <c r="AF121" s="623"/>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80">
        <f>IFERROR(AB121/AB115*100,0)</f>
        <v>0</v>
      </c>
      <c r="AC122" s="680"/>
      <c r="AD122" s="680"/>
      <c r="AE122" s="680"/>
      <c r="AF122" s="680"/>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19"/>
      <c r="AB124" s="619"/>
      <c r="AC124" s="619"/>
      <c r="AD124" s="619"/>
      <c r="AE124" s="619"/>
      <c r="AF124" s="619"/>
      <c r="AG124" s="619"/>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81">
        <f>'（別添）_計画書（診療所用）案１'!AB103</f>
        <v>0</v>
      </c>
      <c r="AC125" s="681"/>
      <c r="AD125" s="681"/>
      <c r="AE125" s="681"/>
      <c r="AF125" s="681"/>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'（別添）_計画書（診療所用）案１'!AB104</f>
        <v>0</v>
      </c>
      <c r="AC126" s="647"/>
      <c r="AD126" s="647"/>
      <c r="AE126" s="647"/>
      <c r="AF126" s="647"/>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47">
        <f>'（別添）_計画書（診療所用）案１'!AB105</f>
        <v>0</v>
      </c>
      <c r="AC127" s="647"/>
      <c r="AD127" s="647"/>
      <c r="AE127" s="647"/>
      <c r="AF127" s="647"/>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21"/>
      <c r="AC128" s="621"/>
      <c r="AD128" s="621"/>
      <c r="AE128" s="621"/>
      <c r="AF128" s="621"/>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18"/>
      <c r="AC129" s="618"/>
      <c r="AD129" s="618"/>
      <c r="AE129" s="618"/>
      <c r="AF129" s="618"/>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22">
        <f>AB128-AB126</f>
        <v>0</v>
      </c>
      <c r="AC130" s="622"/>
      <c r="AD130" s="622"/>
      <c r="AE130" s="622"/>
      <c r="AF130" s="622"/>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22">
        <f>AB129-AB127</f>
        <v>0</v>
      </c>
      <c r="AC131" s="622"/>
      <c r="AD131" s="622"/>
      <c r="AE131" s="622"/>
      <c r="AF131" s="622"/>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8"/>
      <c r="AC132" s="618"/>
      <c r="AD132" s="618"/>
      <c r="AE132" s="618"/>
      <c r="AF132" s="618"/>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23"/>
      <c r="AC133" s="623"/>
      <c r="AD133" s="623"/>
      <c r="AE133" s="623"/>
      <c r="AF133" s="623"/>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80">
        <f>IFERROR(AB133/AB127*100,0)</f>
        <v>0</v>
      </c>
      <c r="AC134" s="680"/>
      <c r="AD134" s="680"/>
      <c r="AE134" s="680"/>
      <c r="AF134" s="680"/>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628"/>
      <c r="G139" s="628"/>
      <c r="H139" s="3" t="s">
        <v>16</v>
      </c>
      <c r="I139" s="628"/>
      <c r="J139" s="628"/>
      <c r="K139" s="3" t="s">
        <v>126</v>
      </c>
      <c r="L139" s="628"/>
      <c r="M139" s="628"/>
      <c r="N139" s="3" t="s">
        <v>18</v>
      </c>
      <c r="O139" s="3"/>
      <c r="P139" s="3"/>
      <c r="Q139" s="3" t="s">
        <v>387</v>
      </c>
      <c r="R139" s="3"/>
      <c r="S139" s="3"/>
      <c r="T139" s="3"/>
      <c r="U139" s="629"/>
      <c r="V139" s="629"/>
      <c r="W139" s="629"/>
      <c r="X139" s="629"/>
      <c r="Y139" s="629"/>
      <c r="Z139" s="629"/>
      <c r="AA139" s="629"/>
      <c r="AB139" s="629"/>
      <c r="AC139" s="629"/>
      <c r="AD139" s="629"/>
      <c r="AE139" s="629"/>
      <c r="AF139" s="629"/>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51:AA51"/>
    <mergeCell ref="AB51:AF51"/>
    <mergeCell ref="AB52:AF52"/>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B82:AF82"/>
    <mergeCell ref="AB70:AF70"/>
    <mergeCell ref="AB71:AF71"/>
    <mergeCell ref="AB72:AF72"/>
    <mergeCell ref="AB73:AF73"/>
    <mergeCell ref="AA75:AG75"/>
    <mergeCell ref="AB76:AF76"/>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423</v>
      </c>
      <c r="B2" s="596"/>
      <c r="C2" s="596"/>
      <c r="D2" s="596"/>
      <c r="E2" s="596"/>
      <c r="F2" s="596"/>
      <c r="G2" s="596"/>
      <c r="H2" s="596"/>
      <c r="I2" s="596"/>
      <c r="J2" s="596"/>
      <c r="K2" s="596"/>
      <c r="L2" s="596"/>
      <c r="M2" s="596"/>
      <c r="N2" s="596"/>
      <c r="O2" s="596"/>
      <c r="P2" s="596"/>
      <c r="Q2" s="596"/>
      <c r="R2" s="596"/>
      <c r="S2" s="596"/>
      <c r="T2" s="632"/>
      <c r="U2" s="632"/>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str">
        <f>IF('（別添）_計画書（歯科診療所及びⅡを算定する有床診療所）'!E16=0,"",'（別添）_計画書（歯科診療所及びⅡを算定する有床診療所）'!E16)</f>
        <v/>
      </c>
      <c r="F12" s="702"/>
      <c r="G12" s="21" t="s">
        <v>16</v>
      </c>
      <c r="H12" s="702" t="str">
        <f>IF('（別添）_計画書（歯科診療所及びⅡを算定する有床診療所）'!H16=0,"",'（別添）_計画書（歯科診療所及びⅡを算定する有床診療所）'!H16)</f>
        <v/>
      </c>
      <c r="I12" s="702"/>
      <c r="J12" s="21" t="s">
        <v>126</v>
      </c>
      <c r="K12" s="21"/>
      <c r="L12" s="21" t="s">
        <v>127</v>
      </c>
      <c r="M12" s="21" t="s">
        <v>15</v>
      </c>
      <c r="N12" s="21"/>
      <c r="O12" s="702" t="str">
        <f>IF('（別添）_計画書（歯科診療所及びⅡを算定する有床診療所）'!O16=0,"",'（別添）_計画書（歯科診療所及びⅡを算定する有床診療所）'!O16)</f>
        <v/>
      </c>
      <c r="P12" s="702"/>
      <c r="Q12" s="21" t="s">
        <v>16</v>
      </c>
      <c r="R12" s="702" t="str">
        <f>IF('（別添）_計画書（歯科診療所及びⅡを算定する有床診療所）'!R16=0,"",'（別添）_計画書（歯科診療所及びⅡを算定する有床診療所）'!R16)</f>
        <v/>
      </c>
      <c r="S12" s="702"/>
      <c r="T12" s="22" t="s">
        <v>126</v>
      </c>
      <c r="V12" s="703">
        <f>'（別添）_計画書（歯科診療所及びⅡを算定する有床診療所）'!V16</f>
        <v>1</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str">
        <f>IF('（別添）_計画書（歯科診療所及びⅡを算定する有床診療所）'!E21=0,"",'（別添）_計画書（歯科診療所及びⅡを算定する有床診療所）'!E21)</f>
        <v/>
      </c>
      <c r="F15" s="702"/>
      <c r="G15" s="21" t="s">
        <v>16</v>
      </c>
      <c r="H15" s="702" t="str">
        <f>IF('（別添）_計画書（歯科診療所及びⅡを算定する有床診療所）'!H21=0,"",'（別添）_計画書（歯科診療所及びⅡを算定する有床診療所）'!H21)</f>
        <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6"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6" ht="16.149999999999999" customHeight="1">
      <c r="A21" s="221"/>
      <c r="B21" s="222" t="s">
        <v>295</v>
      </c>
      <c r="C21" s="223" t="s">
        <v>15</v>
      </c>
      <c r="D21" s="691" t="str">
        <f>E15</f>
        <v/>
      </c>
      <c r="E21" s="691"/>
      <c r="F21" s="70" t="s">
        <v>16</v>
      </c>
      <c r="G21" s="691" t="str">
        <f>H15</f>
        <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6"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6"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6"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c r="AJ25" s="206"/>
    </row>
    <row r="26" spans="1:36"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6" ht="16.149999999999999" customHeight="1">
      <c r="A27" s="221"/>
      <c r="B27" s="222" t="s">
        <v>295</v>
      </c>
      <c r="C27" s="223" t="s">
        <v>15</v>
      </c>
      <c r="D27" s="691" t="str">
        <f>IF(D21="","",D21)</f>
        <v/>
      </c>
      <c r="E27" s="691"/>
      <c r="F27" s="70" t="s">
        <v>16</v>
      </c>
      <c r="G27" s="691" t="str">
        <f>IF(G21="","",G21)</f>
        <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6"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6"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6"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6"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3"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3" ht="16.149999999999999" customHeight="1">
      <c r="A34" s="221"/>
      <c r="B34" s="222" t="s">
        <v>295</v>
      </c>
      <c r="C34" s="223" t="s">
        <v>15</v>
      </c>
      <c r="D34" s="691" t="str">
        <f>IF(D21="","",D21)</f>
        <v/>
      </c>
      <c r="E34" s="691"/>
      <c r="F34" s="70" t="s">
        <v>16</v>
      </c>
      <c r="G34" s="691" t="str">
        <f>IF(G21="","",G21)</f>
        <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3"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6" si="1">IFERROR(Z28*AD22*10,"")</f>
        <v/>
      </c>
      <c r="AA35" s="720"/>
      <c r="AB35" s="720"/>
      <c r="AC35" s="720"/>
      <c r="AD35" s="720"/>
      <c r="AE35" s="720"/>
      <c r="AF35" s="720"/>
      <c r="AG35" s="232" t="s">
        <v>132</v>
      </c>
    </row>
    <row r="36" spans="1:43"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3"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IFERROR(Z30*AD24*10,"")</f>
        <v/>
      </c>
      <c r="AA37" s="720"/>
      <c r="AB37" s="720"/>
      <c r="AC37" s="720"/>
      <c r="AD37" s="720"/>
      <c r="AE37" s="720"/>
      <c r="AF37" s="720"/>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c r="AQ39" s="202"/>
    </row>
    <row r="40" spans="1:43"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81">
        <f>'（別添）_計画書（歯科診療所及びⅡを算定する有床診療所）'!AB69</f>
        <v>0</v>
      </c>
      <c r="AC66" s="681"/>
      <c r="AD66" s="681"/>
      <c r="AE66" s="681"/>
      <c r="AF66" s="681"/>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47">
        <f>'（別添）_計画書（歯科診療所及びⅡを算定する有床診療所）'!AB70</f>
        <v>0</v>
      </c>
      <c r="AC67" s="647"/>
      <c r="AD67" s="647"/>
      <c r="AE67" s="647"/>
      <c r="AF67" s="647"/>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13"/>
      <c r="AC68" s="613"/>
      <c r="AD68" s="613"/>
      <c r="AE68" s="613"/>
      <c r="AF68" s="613"/>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6">
        <f>AB68-AB67</f>
        <v>0</v>
      </c>
      <c r="AC69" s="616"/>
      <c r="AD69" s="616"/>
      <c r="AE69" s="616"/>
      <c r="AF69" s="616"/>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82"/>
      <c r="AC70" s="682"/>
      <c r="AD70" s="682"/>
      <c r="AE70" s="682"/>
      <c r="AF70" s="682"/>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3"/>
      <c r="AC71" s="683"/>
      <c r="AD71" s="683"/>
      <c r="AE71" s="683"/>
      <c r="AF71" s="683"/>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84">
        <f>IFERROR(AB71/AB67*100,0)</f>
        <v>0</v>
      </c>
      <c r="AC72" s="684"/>
      <c r="AD72" s="684"/>
      <c r="AE72" s="684"/>
      <c r="AF72" s="684"/>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17"/>
      <c r="AB74" s="617"/>
      <c r="AC74" s="617"/>
      <c r="AD74" s="617"/>
      <c r="AE74" s="617"/>
      <c r="AF74" s="617"/>
      <c r="AG74" s="61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81">
        <f>'（別添）_計画書（歯科診療所及びⅡを算定する有床診療所）'!AB78</f>
        <v>0</v>
      </c>
      <c r="AC75" s="681"/>
      <c r="AD75" s="681"/>
      <c r="AE75" s="681"/>
      <c r="AF75" s="681"/>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47">
        <f>'（別添）_計画書（歯科診療所及びⅡを算定する有床診療所）'!AB79</f>
        <v>0</v>
      </c>
      <c r="AC76" s="647"/>
      <c r="AD76" s="647"/>
      <c r="AE76" s="647"/>
      <c r="AF76" s="647"/>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13"/>
      <c r="AC77" s="613"/>
      <c r="AD77" s="613"/>
      <c r="AE77" s="613"/>
      <c r="AF77" s="613"/>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6">
        <f>AB77-AB76</f>
        <v>0</v>
      </c>
      <c r="AC78" s="616"/>
      <c r="AD78" s="616"/>
      <c r="AE78" s="616"/>
      <c r="AF78" s="616"/>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82"/>
      <c r="AC79" s="682"/>
      <c r="AD79" s="682"/>
      <c r="AE79" s="682"/>
      <c r="AF79" s="682"/>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3"/>
      <c r="AC80" s="683"/>
      <c r="AD80" s="683"/>
      <c r="AE80" s="683"/>
      <c r="AF80" s="683"/>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84">
        <f>IFERROR(AB80/AB76*100,0)</f>
        <v>0</v>
      </c>
      <c r="AC81" s="684"/>
      <c r="AD81" s="684"/>
      <c r="AE81" s="684"/>
      <c r="AF81" s="684"/>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17"/>
      <c r="AB83" s="617"/>
      <c r="AC83" s="617"/>
      <c r="AD83" s="617"/>
      <c r="AE83" s="617"/>
      <c r="AF83" s="617"/>
      <c r="AG83" s="61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81">
        <f>'（別添）_計画書（歯科診療所及びⅡを算定する有床診療所）'!AB87</f>
        <v>0</v>
      </c>
      <c r="AC84" s="681"/>
      <c r="AD84" s="681"/>
      <c r="AE84" s="681"/>
      <c r="AF84" s="681"/>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47">
        <f>'（別添）_計画書（歯科診療所及びⅡを算定する有床診療所）'!AB88</f>
        <v>0</v>
      </c>
      <c r="AC85" s="647"/>
      <c r="AD85" s="647"/>
      <c r="AE85" s="647"/>
      <c r="AF85" s="647"/>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13"/>
      <c r="AC86" s="613"/>
      <c r="AD86" s="613"/>
      <c r="AE86" s="613"/>
      <c r="AF86" s="613"/>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6">
        <f>AB86-AB85</f>
        <v>0</v>
      </c>
      <c r="AC87" s="616"/>
      <c r="AD87" s="616"/>
      <c r="AE87" s="616"/>
      <c r="AF87" s="616"/>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82"/>
      <c r="AC88" s="682"/>
      <c r="AD88" s="682"/>
      <c r="AE88" s="682"/>
      <c r="AF88" s="682"/>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3"/>
      <c r="AC89" s="683"/>
      <c r="AD89" s="683"/>
      <c r="AE89" s="683"/>
      <c r="AF89" s="683"/>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84">
        <f>IFERROR(AB89/AB85*100,0)</f>
        <v>0</v>
      </c>
      <c r="AC90" s="684"/>
      <c r="AD90" s="684"/>
      <c r="AE90" s="684"/>
      <c r="AF90" s="684"/>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17"/>
      <c r="AB92" s="617"/>
      <c r="AC92" s="617"/>
      <c r="AD92" s="617"/>
      <c r="AE92" s="617"/>
      <c r="AF92" s="617"/>
      <c r="AG92" s="61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81">
        <f>'（別添）_計画書（歯科診療所及びⅡを算定する有床診療所）'!AB96</f>
        <v>0</v>
      </c>
      <c r="AC93" s="681"/>
      <c r="AD93" s="681"/>
      <c r="AE93" s="681"/>
      <c r="AF93" s="681"/>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47">
        <f>'（別添）_計画書（歯科診療所及びⅡを算定する有床診療所）'!AB97</f>
        <v>0</v>
      </c>
      <c r="AC94" s="647"/>
      <c r="AD94" s="647"/>
      <c r="AE94" s="647"/>
      <c r="AF94" s="647"/>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13"/>
      <c r="AC95" s="613"/>
      <c r="AD95" s="613"/>
      <c r="AE95" s="613"/>
      <c r="AF95" s="613"/>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6">
        <f>AB95-AB94</f>
        <v>0</v>
      </c>
      <c r="AC96" s="616"/>
      <c r="AD96" s="616"/>
      <c r="AE96" s="616"/>
      <c r="AF96" s="616"/>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82"/>
      <c r="AC97" s="682"/>
      <c r="AD97" s="682"/>
      <c r="AE97" s="682"/>
      <c r="AF97" s="682"/>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3"/>
      <c r="AC98" s="683"/>
      <c r="AD98" s="683"/>
      <c r="AE98" s="683"/>
      <c r="AF98" s="683"/>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84">
        <f>IFERROR(AB98/AB94*100,0)</f>
        <v>0</v>
      </c>
      <c r="AC99" s="684"/>
      <c r="AD99" s="684"/>
      <c r="AE99" s="684"/>
      <c r="AF99" s="684"/>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17"/>
      <c r="AB101" s="617"/>
      <c r="AC101" s="617"/>
      <c r="AD101" s="617"/>
      <c r="AE101" s="617"/>
      <c r="AF101" s="617"/>
      <c r="AG101" s="61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81">
        <f>'（別添）_計画書（歯科診療所及びⅡを算定する有床診療所）'!AB105</f>
        <v>0</v>
      </c>
      <c r="AC102" s="681"/>
      <c r="AD102" s="681"/>
      <c r="AE102" s="681"/>
      <c r="AF102" s="681"/>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47">
        <f>'（別添）_計画書（歯科診療所及びⅡを算定する有床診療所）'!AB106</f>
        <v>0</v>
      </c>
      <c r="AC103" s="647"/>
      <c r="AD103" s="647"/>
      <c r="AE103" s="647"/>
      <c r="AF103" s="647"/>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13"/>
      <c r="AC104" s="613"/>
      <c r="AD104" s="613"/>
      <c r="AE104" s="613"/>
      <c r="AF104" s="613"/>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6">
        <f>AB104-AB103</f>
        <v>0</v>
      </c>
      <c r="AC105" s="616"/>
      <c r="AD105" s="616"/>
      <c r="AE105" s="616"/>
      <c r="AF105" s="616"/>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82"/>
      <c r="AC106" s="682"/>
      <c r="AD106" s="682"/>
      <c r="AE106" s="682"/>
      <c r="AF106" s="682"/>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3"/>
      <c r="AC107" s="683"/>
      <c r="AD107" s="683"/>
      <c r="AE107" s="683"/>
      <c r="AF107" s="683"/>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84">
        <f>IFERROR(AB107/AB103*100,0)</f>
        <v>0</v>
      </c>
      <c r="AC108" s="684"/>
      <c r="AD108" s="684"/>
      <c r="AE108" s="684"/>
      <c r="AF108" s="684"/>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19"/>
      <c r="AB111" s="619"/>
      <c r="AC111" s="619"/>
      <c r="AD111" s="619"/>
      <c r="AE111" s="619"/>
      <c r="AF111" s="619"/>
      <c r="AG111" s="619"/>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81">
        <f>'（別添）_計画書（歯科診療所及びⅡを算定する有床診療所）'!AB115</f>
        <v>0</v>
      </c>
      <c r="AC112" s="681"/>
      <c r="AD112" s="681"/>
      <c r="AE112" s="681"/>
      <c r="AF112" s="681"/>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47">
        <f>'（別添）_計画書（歯科診療所及びⅡを算定する有床診療所）'!AB116</f>
        <v>0</v>
      </c>
      <c r="AC113" s="647"/>
      <c r="AD113" s="647"/>
      <c r="AE113" s="647"/>
      <c r="AF113" s="647"/>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'（別添）_計画書（歯科診療所及びⅡを算定する有床診療所）'!AB117</f>
        <v>0</v>
      </c>
      <c r="AC114" s="647"/>
      <c r="AD114" s="647"/>
      <c r="AE114" s="647"/>
      <c r="AF114" s="647"/>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21"/>
      <c r="AC115" s="621"/>
      <c r="AD115" s="621"/>
      <c r="AE115" s="621"/>
      <c r="AF115" s="621"/>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8"/>
      <c r="AC116" s="618"/>
      <c r="AD116" s="618"/>
      <c r="AE116" s="618"/>
      <c r="AF116" s="618"/>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22">
        <f>AB115-AB113</f>
        <v>0</v>
      </c>
      <c r="AC117" s="622"/>
      <c r="AD117" s="622"/>
      <c r="AE117" s="622"/>
      <c r="AF117" s="622"/>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2">
        <f>AB116-AB114</f>
        <v>0</v>
      </c>
      <c r="AC118" s="622"/>
      <c r="AD118" s="622"/>
      <c r="AE118" s="622"/>
      <c r="AF118" s="622"/>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618"/>
      <c r="AC119" s="618"/>
      <c r="AD119" s="618"/>
      <c r="AE119" s="618"/>
      <c r="AF119" s="618"/>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23"/>
      <c r="AC120" s="623"/>
      <c r="AD120" s="623"/>
      <c r="AE120" s="623"/>
      <c r="AF120" s="623"/>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80">
        <f>IFERROR(AB120/AB114*100,0)</f>
        <v>0</v>
      </c>
      <c r="AC121" s="680"/>
      <c r="AD121" s="680"/>
      <c r="AE121" s="680"/>
      <c r="AF121" s="680"/>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19"/>
      <c r="AB123" s="619"/>
      <c r="AC123" s="619"/>
      <c r="AD123" s="619"/>
      <c r="AE123" s="619"/>
      <c r="AF123" s="619"/>
      <c r="AG123" s="619"/>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81">
        <f>'（別添）_計画書（歯科診療所及びⅡを算定する有床診療所）'!AB127</f>
        <v>0</v>
      </c>
      <c r="AC124" s="681"/>
      <c r="AD124" s="681"/>
      <c r="AE124" s="681"/>
      <c r="AF124" s="681"/>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47">
        <f>'（別添）_計画書（歯科診療所及びⅡを算定する有床診療所）'!AB128</f>
        <v>0</v>
      </c>
      <c r="AC125" s="647"/>
      <c r="AD125" s="647"/>
      <c r="AE125" s="647"/>
      <c r="AF125" s="647"/>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'（別添）_計画書（歯科診療所及びⅡを算定する有床診療所）'!AB129</f>
        <v>0</v>
      </c>
      <c r="AC126" s="647"/>
      <c r="AD126" s="647"/>
      <c r="AE126" s="647"/>
      <c r="AF126" s="647"/>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21"/>
      <c r="AC127" s="621"/>
      <c r="AD127" s="621"/>
      <c r="AE127" s="621"/>
      <c r="AF127" s="621"/>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8"/>
      <c r="AC128" s="618"/>
      <c r="AD128" s="618"/>
      <c r="AE128" s="618"/>
      <c r="AF128" s="618"/>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22">
        <f>AB127-AB125</f>
        <v>0</v>
      </c>
      <c r="AC129" s="622"/>
      <c r="AD129" s="622"/>
      <c r="AE129" s="622"/>
      <c r="AF129" s="622"/>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2">
        <f>AB128-AB126</f>
        <v>0</v>
      </c>
      <c r="AC130" s="622"/>
      <c r="AD130" s="622"/>
      <c r="AE130" s="622"/>
      <c r="AF130" s="622"/>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8"/>
      <c r="AC131" s="618"/>
      <c r="AD131" s="618"/>
      <c r="AE131" s="618"/>
      <c r="AF131" s="618"/>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23"/>
      <c r="AC132" s="623"/>
      <c r="AD132" s="623"/>
      <c r="AE132" s="623"/>
      <c r="AF132" s="623"/>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80">
        <f>IFERROR(AB132/AB126*100,0)</f>
        <v>0</v>
      </c>
      <c r="AC133" s="680"/>
      <c r="AD133" s="680"/>
      <c r="AE133" s="680"/>
      <c r="AF133" s="680"/>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628"/>
      <c r="G137" s="628"/>
      <c r="H137" s="3" t="s">
        <v>16</v>
      </c>
      <c r="I137" s="628"/>
      <c r="J137" s="628"/>
      <c r="K137" s="3" t="s">
        <v>126</v>
      </c>
      <c r="L137" s="628"/>
      <c r="M137" s="628"/>
      <c r="N137" s="3" t="s">
        <v>18</v>
      </c>
      <c r="O137" s="3"/>
      <c r="P137" s="3"/>
      <c r="Q137" s="3" t="s">
        <v>387</v>
      </c>
      <c r="R137" s="3"/>
      <c r="S137" s="3"/>
      <c r="T137" s="3"/>
      <c r="U137" s="629"/>
      <c r="V137" s="629"/>
      <c r="W137" s="629"/>
      <c r="X137" s="629"/>
      <c r="Y137" s="629"/>
      <c r="Z137" s="629"/>
      <c r="AA137" s="629"/>
      <c r="AB137" s="629"/>
      <c r="AC137" s="629"/>
      <c r="AD137" s="629"/>
      <c r="AE137" s="629"/>
      <c r="AF137" s="629"/>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B51:AF51"/>
    <mergeCell ref="AB52:AF52"/>
    <mergeCell ref="AB66:AF66"/>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0123456</v>
      </c>
      <c r="C2" s="189" t="str">
        <f>届出書!E10</f>
        <v>●●　●●</v>
      </c>
      <c r="D2" s="189" t="str">
        <f>届出書!E11</f>
        <v>03-XXXX-XXXX</v>
      </c>
      <c r="E2" s="189">
        <f>届出書!C25</f>
        <v>7</v>
      </c>
      <c r="F2" s="189">
        <f>届出書!E25</f>
        <v>3</v>
      </c>
      <c r="G2" s="189">
        <f>届出書!G25</f>
        <v>10</v>
      </c>
      <c r="H2" s="189" t="str">
        <f>届出書!H27</f>
        <v>千代田区霞が関X-X-X</v>
      </c>
      <c r="I2" s="189" t="str">
        <f>届出書!H28</f>
        <v>○○クリニック</v>
      </c>
      <c r="J2" s="189" t="str">
        <f>届出書!I30</f>
        <v>○○　○○</v>
      </c>
      <c r="K2" s="189" t="str">
        <f>別添!L12</f>
        <v>0123456</v>
      </c>
      <c r="L2" s="189" t="str">
        <f>別添!L13</f>
        <v>○○クリニック</v>
      </c>
      <c r="M2" s="189" t="b">
        <f>別添!AG20</f>
        <v>1</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f>計画書!E9</f>
        <v>7</v>
      </c>
      <c r="GY2" s="189">
        <f>計画書!H9</f>
        <v>4</v>
      </c>
      <c r="GZ2" s="189">
        <f>計画書!O9</f>
        <v>8</v>
      </c>
      <c r="HA2" s="189">
        <f>計画書!R9</f>
        <v>3</v>
      </c>
      <c r="HB2" s="189">
        <f>計画書!V9</f>
        <v>12</v>
      </c>
      <c r="HC2" s="189">
        <f>計画書!E12</f>
        <v>7</v>
      </c>
      <c r="HD2" s="189">
        <f>計画書!H12</f>
        <v>4</v>
      </c>
      <c r="HE2" s="189">
        <f>計画書!O12</f>
        <v>8</v>
      </c>
      <c r="HF2" s="189">
        <f>計画書!R12</f>
        <v>3</v>
      </c>
      <c r="HG2" s="189">
        <f>計画書!V12</f>
        <v>12</v>
      </c>
      <c r="HH2" s="189" t="s">
        <v>1753</v>
      </c>
      <c r="HI2" s="190">
        <f>計画書!AB18</f>
        <v>504000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504000</v>
      </c>
      <c r="HU2" s="190">
        <f>計画書!AB24</f>
        <v>566190</v>
      </c>
      <c r="HV2" s="211" t="str">
        <f>計画書!AI24</f>
        <v>OK</v>
      </c>
      <c r="HW2" s="190">
        <f>計画書!AB25</f>
        <v>504000</v>
      </c>
      <c r="HX2" s="189" t="s">
        <v>1753</v>
      </c>
      <c r="HY2" s="189" t="s">
        <v>1753</v>
      </c>
      <c r="HZ2" s="189" t="s">
        <v>1753</v>
      </c>
      <c r="IA2" s="189" t="s">
        <v>1753</v>
      </c>
      <c r="IB2" s="189" t="s">
        <v>1753</v>
      </c>
      <c r="IC2" s="189" t="s">
        <v>1753</v>
      </c>
      <c r="ID2" s="190">
        <f>計画書!AB28</f>
        <v>30000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f>計画書!E32</f>
        <v>7</v>
      </c>
      <c r="KJ2" s="189">
        <f>計画書!H32</f>
        <v>3</v>
      </c>
      <c r="KK2" s="189">
        <f>計画書!K32</f>
        <v>10</v>
      </c>
      <c r="KL2" s="189" t="str">
        <f>計画書!T32</f>
        <v>○○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1</v>
      </c>
      <c r="ADC2" s="315">
        <f>別添!Y41</f>
        <v>0</v>
      </c>
      <c r="ADD2" s="315">
        <f>別添!Y56</f>
        <v>30000</v>
      </c>
      <c r="ADE2" s="315">
        <f>別添!Y57</f>
        <v>10500</v>
      </c>
      <c r="ADF2" s="315">
        <f>別添!Y58</f>
        <v>47182.5</v>
      </c>
      <c r="ADQ2" s="186" t="str">
        <f>別添!F4</f>
        <v>新規届出</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topLeftCell="A34"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5" t="s">
        <v>1855</v>
      </c>
      <c r="B2" s="545"/>
      <c r="C2" s="545"/>
      <c r="D2" s="545"/>
      <c r="E2" s="545"/>
      <c r="F2" s="545"/>
      <c r="G2" s="545"/>
      <c r="H2" s="545"/>
      <c r="I2" s="545"/>
      <c r="J2" s="545"/>
      <c r="K2" s="545"/>
      <c r="L2" s="545"/>
      <c r="M2" s="545"/>
      <c r="N2" s="545"/>
      <c r="O2" s="545"/>
      <c r="P2" s="545"/>
      <c r="Q2" s="545"/>
      <c r="R2" s="546">
        <f>IF(E12=0,"",IF(H12&gt;3,E12,E12-1))</f>
        <v>7</v>
      </c>
      <c r="S2" s="546"/>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8" t="s">
        <v>119</v>
      </c>
      <c r="R4" s="538"/>
      <c r="S4" s="538"/>
      <c r="T4" s="538"/>
      <c r="U4" s="538"/>
      <c r="V4" s="539" t="str">
        <f>IF(別添!L12=0,"",別添!L12)</f>
        <v>0123456</v>
      </c>
      <c r="W4" s="539"/>
      <c r="X4" s="539"/>
      <c r="Y4" s="539"/>
      <c r="Z4" s="539"/>
      <c r="AA4" s="539"/>
      <c r="AB4" s="539"/>
      <c r="AC4" s="539"/>
      <c r="AD4" s="539"/>
      <c r="AE4" s="539"/>
      <c r="AF4" s="539"/>
      <c r="AG4" s="540"/>
      <c r="AH4" s="379"/>
      <c r="AI4" s="380"/>
      <c r="AJ4" s="380"/>
    </row>
    <row r="5" spans="1:45" ht="16.149999999999999" customHeight="1">
      <c r="A5" s="373"/>
      <c r="B5" s="373"/>
      <c r="C5" s="373"/>
      <c r="D5" s="373"/>
      <c r="E5" s="373"/>
      <c r="F5" s="373"/>
      <c r="G5" s="373"/>
      <c r="H5" s="373"/>
      <c r="I5" s="373"/>
      <c r="J5" s="373"/>
      <c r="K5" s="373"/>
      <c r="L5" s="373"/>
      <c r="M5" s="373"/>
      <c r="N5" s="373"/>
      <c r="O5" s="373"/>
      <c r="P5" s="373"/>
      <c r="Q5" s="541" t="s">
        <v>120</v>
      </c>
      <c r="R5" s="541"/>
      <c r="S5" s="541"/>
      <c r="T5" s="541"/>
      <c r="U5" s="542"/>
      <c r="V5" s="543" t="str">
        <f>別添!L13</f>
        <v>○○クリニック</v>
      </c>
      <c r="W5" s="543"/>
      <c r="X5" s="543"/>
      <c r="Y5" s="543"/>
      <c r="Z5" s="543"/>
      <c r="AA5" s="543"/>
      <c r="AB5" s="543"/>
      <c r="AC5" s="543"/>
      <c r="AD5" s="543"/>
      <c r="AE5" s="543"/>
      <c r="AF5" s="543"/>
      <c r="AG5" s="544"/>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47" t="s">
        <v>15</v>
      </c>
      <c r="C9" s="548"/>
      <c r="D9" s="548"/>
      <c r="E9" s="537">
        <f>IF(別添!Y50=0,"",別添!Y50)</f>
        <v>7</v>
      </c>
      <c r="F9" s="537"/>
      <c r="G9" s="382"/>
      <c r="H9" s="537">
        <f>IF(別添!AA50=0,"",別添!AA50)</f>
        <v>4</v>
      </c>
      <c r="I9" s="537"/>
      <c r="J9" s="382" t="s">
        <v>126</v>
      </c>
      <c r="K9" s="382"/>
      <c r="L9" s="382" t="s">
        <v>127</v>
      </c>
      <c r="M9" s="382" t="s">
        <v>15</v>
      </c>
      <c r="N9" s="382"/>
      <c r="O9" s="537">
        <f>IF(別添!Y51=0,"",別添!Y51)</f>
        <v>8</v>
      </c>
      <c r="P9" s="537"/>
      <c r="Q9" s="382" t="s">
        <v>16</v>
      </c>
      <c r="R9" s="537">
        <f>IF(別添!AA51=0,"",別添!AA51)</f>
        <v>3</v>
      </c>
      <c r="S9" s="537"/>
      <c r="T9" s="383" t="s">
        <v>126</v>
      </c>
      <c r="V9" s="551">
        <f>IF(別添!AQ50=0,"",別添!AQ50)</f>
        <v>12</v>
      </c>
      <c r="W9" s="552"/>
      <c r="X9" s="552"/>
      <c r="Y9" s="553"/>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47" t="s">
        <v>15</v>
      </c>
      <c r="C12" s="548"/>
      <c r="D12" s="548"/>
      <c r="E12" s="537">
        <f>IF(別添!Y26=0,"",別添!Y26)</f>
        <v>7</v>
      </c>
      <c r="F12" s="537"/>
      <c r="G12" s="382" t="s">
        <v>16</v>
      </c>
      <c r="H12" s="537">
        <f>IF(別添!AA26=0,"",別添!AA26)</f>
        <v>4</v>
      </c>
      <c r="I12" s="537"/>
      <c r="J12" s="382" t="s">
        <v>126</v>
      </c>
      <c r="K12" s="382"/>
      <c r="L12" s="382" t="s">
        <v>127</v>
      </c>
      <c r="M12" s="382" t="s">
        <v>15</v>
      </c>
      <c r="N12" s="382"/>
      <c r="O12" s="537">
        <f>IF(別添!Y28=0,"",別添!Y28)</f>
        <v>8</v>
      </c>
      <c r="P12" s="537"/>
      <c r="Q12" s="382" t="s">
        <v>16</v>
      </c>
      <c r="R12" s="537">
        <f>IF(別添!AA28=0,"",別添!AA28)</f>
        <v>3</v>
      </c>
      <c r="S12" s="537"/>
      <c r="T12" s="383" t="s">
        <v>126</v>
      </c>
      <c r="V12" s="551">
        <f>IF(別添!AQ26=0,"",別添!AQ26)</f>
        <v>12</v>
      </c>
      <c r="W12" s="552"/>
      <c r="X12" s="552"/>
      <c r="Y12" s="553"/>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54">
        <f>IFERROR(別添!AF44*V12*10,0)</f>
        <v>504000</v>
      </c>
      <c r="AC18" s="554"/>
      <c r="AD18" s="554"/>
      <c r="AE18" s="554"/>
      <c r="AF18" s="554"/>
      <c r="AG18" s="395" t="s">
        <v>132</v>
      </c>
      <c r="AI18" s="549" t="s">
        <v>1781</v>
      </c>
      <c r="AJ18" s="550"/>
      <c r="AK18" s="396">
        <f>AB24</f>
        <v>566190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32">
        <f>IFERROR(AK19+AK24,0)</f>
        <v>0</v>
      </c>
      <c r="AC19" s="532"/>
      <c r="AD19" s="532"/>
      <c r="AE19" s="532"/>
      <c r="AF19" s="532"/>
      <c r="AG19" s="400" t="s">
        <v>142</v>
      </c>
      <c r="AI19" s="550" t="s">
        <v>1778</v>
      </c>
      <c r="AJ19" s="550"/>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33">
        <f>別添!Y41</f>
        <v>0</v>
      </c>
      <c r="AC20" s="533"/>
      <c r="AD20" s="533"/>
      <c r="AE20" s="533"/>
      <c r="AF20" s="533"/>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34">
        <f>IFERROR(AB18-AB19+AB20,0)</f>
        <v>504000</v>
      </c>
      <c r="AC21" s="534"/>
      <c r="AD21" s="534"/>
      <c r="AE21" s="534"/>
      <c r="AF21" s="534"/>
      <c r="AG21" s="407" t="s">
        <v>132</v>
      </c>
      <c r="AI21" s="550" t="s">
        <v>1779</v>
      </c>
      <c r="AJ21" s="550"/>
      <c r="AK21" s="408">
        <f>AB18-AK19+AB20</f>
        <v>504000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35">
        <f>IFERROR(別添!Y58*V9,0)</f>
        <v>566190</v>
      </c>
      <c r="AC24" s="535"/>
      <c r="AD24" s="535"/>
      <c r="AE24" s="535"/>
      <c r="AF24" s="535"/>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36">
        <f>AB21</f>
        <v>504000</v>
      </c>
      <c r="AC25" s="536"/>
      <c r="AD25" s="536"/>
      <c r="AE25" s="536"/>
      <c r="AF25" s="536"/>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31">
        <f>別添!Y56</f>
        <v>30000</v>
      </c>
      <c r="AC28" s="531"/>
      <c r="AD28" s="531"/>
      <c r="AE28" s="531"/>
      <c r="AF28" s="531"/>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30" t="s">
        <v>231</v>
      </c>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28">
        <f>IF(別添!I23=0,"",別添!I23)</f>
        <v>7</v>
      </c>
      <c r="F32" s="528"/>
      <c r="G32" s="373" t="s">
        <v>16</v>
      </c>
      <c r="H32" s="528">
        <f>IF(別添!K23=0,"",別添!K23)</f>
        <v>3</v>
      </c>
      <c r="I32" s="528"/>
      <c r="J32" s="373" t="s">
        <v>126</v>
      </c>
      <c r="K32" s="528">
        <f>IF(別添!N23=0,"",別添!N23)</f>
        <v>10</v>
      </c>
      <c r="L32" s="528"/>
      <c r="M32" s="373" t="s">
        <v>18</v>
      </c>
      <c r="N32" s="373"/>
      <c r="O32" s="373"/>
      <c r="P32" s="373" t="s">
        <v>232</v>
      </c>
      <c r="Q32" s="373"/>
      <c r="R32" s="373"/>
      <c r="S32" s="373"/>
      <c r="T32" s="529" t="str">
        <f>IF(別添!L16=0,"",別添!L16)</f>
        <v>○○　○○</v>
      </c>
      <c r="U32" s="529"/>
      <c r="V32" s="529"/>
      <c r="W32" s="529"/>
      <c r="X32" s="529"/>
      <c r="Y32" s="529"/>
      <c r="Z32" s="529"/>
      <c r="AA32" s="529"/>
      <c r="AB32" s="529"/>
      <c r="AC32" s="529"/>
      <c r="AD32" s="529"/>
      <c r="AE32" s="529"/>
      <c r="AF32" s="529"/>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AI18:AJ18"/>
    <mergeCell ref="AI19:AJ19"/>
    <mergeCell ref="AI21:AJ21"/>
    <mergeCell ref="V9:Y9"/>
    <mergeCell ref="AB18:AF18"/>
    <mergeCell ref="V12:Y12"/>
    <mergeCell ref="B12:D12"/>
    <mergeCell ref="E12:F12"/>
    <mergeCell ref="B9:D9"/>
    <mergeCell ref="E9:F9"/>
    <mergeCell ref="H9:I9"/>
    <mergeCell ref="Q4:U4"/>
    <mergeCell ref="V4:AG4"/>
    <mergeCell ref="Q5:U5"/>
    <mergeCell ref="V5:AG5"/>
    <mergeCell ref="A2:Q2"/>
    <mergeCell ref="R2:S2"/>
    <mergeCell ref="O9:P9"/>
    <mergeCell ref="R9:S9"/>
    <mergeCell ref="H12:I12"/>
    <mergeCell ref="O12:P12"/>
    <mergeCell ref="R12:S12"/>
    <mergeCell ref="AB28:AF28"/>
    <mergeCell ref="AB19:AF19"/>
    <mergeCell ref="AB20:AF20"/>
    <mergeCell ref="AB21:AF21"/>
    <mergeCell ref="AB24:AF24"/>
    <mergeCell ref="AB25:AF25"/>
    <mergeCell ref="E32:F32"/>
    <mergeCell ref="H32:I32"/>
    <mergeCell ref="K32:L32"/>
    <mergeCell ref="T32:AF32"/>
    <mergeCell ref="A30:AG30"/>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tabSelected="1" view="pageBreakPreview" zoomScale="115" zoomScaleNormal="100" zoomScaleSheetLayoutView="115" workbookViewId="0">
      <selection activeCell="D22" sqref="D22:L22"/>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56" t="s">
        <v>2</v>
      </c>
      <c r="C6" s="556"/>
      <c r="D6" s="556"/>
      <c r="E6" s="558" t="str">
        <f>IF(別添!L12=0,"",別添!L12)</f>
        <v>0123456</v>
      </c>
      <c r="F6" s="559"/>
      <c r="G6" s="560"/>
      <c r="H6" s="442"/>
      <c r="I6" s="555" t="s">
        <v>3</v>
      </c>
      <c r="J6" s="555"/>
      <c r="K6" s="555"/>
      <c r="L6" s="442"/>
      <c r="M6" s="443"/>
    </row>
    <row r="7" spans="1:13" ht="22.5" customHeight="1">
      <c r="A7" s="444"/>
      <c r="B7" s="557" t="s">
        <v>4</v>
      </c>
      <c r="C7" s="557"/>
      <c r="D7" s="557"/>
      <c r="E7" s="561"/>
      <c r="F7" s="562"/>
      <c r="G7" s="563"/>
      <c r="H7" s="442"/>
      <c r="I7" s="555"/>
      <c r="J7" s="555"/>
      <c r="K7" s="555"/>
      <c r="L7" s="442"/>
      <c r="M7" s="443"/>
    </row>
    <row r="8" spans="1:13" ht="11.25" customHeight="1">
      <c r="A8" s="445"/>
      <c r="B8" s="446"/>
      <c r="C8" s="446"/>
      <c r="D8" s="446"/>
      <c r="E8" s="447"/>
      <c r="F8" s="447"/>
      <c r="G8" s="447"/>
      <c r="H8" s="447"/>
      <c r="I8" s="447"/>
      <c r="J8" s="447"/>
      <c r="K8" s="447"/>
      <c r="L8" s="447"/>
      <c r="M8" s="448"/>
    </row>
    <row r="9" spans="1:13" ht="22.5" customHeight="1">
      <c r="A9" s="445"/>
      <c r="B9" s="564" t="s">
        <v>5</v>
      </c>
      <c r="C9" s="564"/>
      <c r="D9" s="564"/>
      <c r="E9" s="447"/>
      <c r="F9" s="447"/>
      <c r="G9" s="447"/>
      <c r="H9" s="447"/>
      <c r="I9" s="447"/>
      <c r="J9" s="447"/>
      <c r="K9" s="447"/>
      <c r="L9" s="447"/>
      <c r="M9" s="448"/>
    </row>
    <row r="10" spans="1:13" ht="22.5" customHeight="1">
      <c r="A10" s="445"/>
      <c r="B10" s="567" t="s">
        <v>6</v>
      </c>
      <c r="C10" s="567"/>
      <c r="D10" s="567"/>
      <c r="E10" s="568" t="str">
        <f>IF(別添!L17=0,"",別添!L17)</f>
        <v>●●　●●</v>
      </c>
      <c r="F10" s="568"/>
      <c r="G10" s="568"/>
      <c r="H10" s="568"/>
      <c r="I10" s="447"/>
      <c r="J10" s="447"/>
      <c r="K10" s="447"/>
      <c r="L10" s="447"/>
      <c r="M10" s="448"/>
    </row>
    <row r="11" spans="1:13" ht="22.5" customHeight="1">
      <c r="A11" s="445"/>
      <c r="B11" s="567" t="s">
        <v>7</v>
      </c>
      <c r="C11" s="567"/>
      <c r="D11" s="567"/>
      <c r="E11" s="568" t="str">
        <f>IF(別添!L18=0,"",別添!L18)</f>
        <v>03-XXXX-XXXX</v>
      </c>
      <c r="F11" s="568"/>
      <c r="G11" s="568"/>
      <c r="H11" s="568"/>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72" t="str">
        <f>IF(別添!AG20=TRUE,"外来・在宅ベースアップ評価料（Ⅰ）","")</f>
        <v>外来・在宅ベースアップ評価料（Ⅰ）</v>
      </c>
      <c r="D14" s="572"/>
      <c r="E14" s="572"/>
      <c r="F14" s="572"/>
      <c r="G14" s="572"/>
      <c r="H14" s="572"/>
      <c r="I14" s="572"/>
      <c r="J14" s="578" t="s">
        <v>9</v>
      </c>
      <c r="K14" s="578"/>
      <c r="L14" s="579"/>
      <c r="M14" s="449"/>
    </row>
    <row r="15" spans="1:13" ht="24.75" customHeight="1">
      <c r="A15" s="441"/>
      <c r="B15" s="453"/>
      <c r="C15" s="572" t="str">
        <f>IF(別添!AG21=TRUE,"歯科外来・在宅ベースアップ評価料（Ⅰ）","")</f>
        <v/>
      </c>
      <c r="D15" s="572"/>
      <c r="E15" s="572"/>
      <c r="F15" s="572"/>
      <c r="G15" s="572"/>
      <c r="H15" s="572"/>
      <c r="I15" s="572"/>
      <c r="J15" s="578"/>
      <c r="K15" s="578"/>
      <c r="L15" s="579"/>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
      </c>
      <c r="L17" s="460"/>
      <c r="M17" s="449"/>
      <c r="O17" s="434">
        <f>COUNTIF(O18:O21,"TRUE")</f>
        <v>4</v>
      </c>
    </row>
    <row r="18" spans="1:15" ht="36.75" customHeight="1">
      <c r="A18" s="441"/>
      <c r="B18" s="461"/>
      <c r="C18" s="565" t="s">
        <v>10</v>
      </c>
      <c r="D18" s="565"/>
      <c r="E18" s="565"/>
      <c r="F18" s="565"/>
      <c r="G18" s="565"/>
      <c r="H18" s="565"/>
      <c r="I18" s="565"/>
      <c r="J18" s="565"/>
      <c r="K18" s="565"/>
      <c r="L18" s="566"/>
      <c r="M18" s="462"/>
      <c r="O18" s="209" t="b">
        <v>1</v>
      </c>
    </row>
    <row r="19" spans="1:15" ht="36.75" customHeight="1">
      <c r="A19" s="441"/>
      <c r="B19" s="461"/>
      <c r="C19" s="565" t="s">
        <v>11</v>
      </c>
      <c r="D19" s="565"/>
      <c r="E19" s="565"/>
      <c r="F19" s="565"/>
      <c r="G19" s="565"/>
      <c r="H19" s="565"/>
      <c r="I19" s="565"/>
      <c r="J19" s="565"/>
      <c r="K19" s="565"/>
      <c r="L19" s="566"/>
      <c r="M19" s="462"/>
      <c r="O19" s="209" t="b">
        <v>1</v>
      </c>
    </row>
    <row r="20" spans="1:15" ht="36.75" customHeight="1">
      <c r="A20" s="441"/>
      <c r="B20" s="461"/>
      <c r="C20" s="565" t="s">
        <v>12</v>
      </c>
      <c r="D20" s="565"/>
      <c r="E20" s="565"/>
      <c r="F20" s="565"/>
      <c r="G20" s="565"/>
      <c r="H20" s="565"/>
      <c r="I20" s="565"/>
      <c r="J20" s="565"/>
      <c r="K20" s="565"/>
      <c r="L20" s="566"/>
      <c r="M20" s="462"/>
      <c r="O20" s="209" t="b">
        <v>1</v>
      </c>
    </row>
    <row r="21" spans="1:15" ht="36.75" customHeight="1">
      <c r="A21" s="441"/>
      <c r="B21" s="461"/>
      <c r="C21" s="565" t="s">
        <v>13</v>
      </c>
      <c r="D21" s="565"/>
      <c r="E21" s="565"/>
      <c r="F21" s="565"/>
      <c r="G21" s="565"/>
      <c r="H21" s="565"/>
      <c r="I21" s="565"/>
      <c r="J21" s="565"/>
      <c r="K21" s="565"/>
      <c r="L21" s="566"/>
      <c r="M21" s="462"/>
      <c r="O21" s="209" t="b">
        <v>1</v>
      </c>
    </row>
    <row r="22" spans="1:15" ht="15" customHeight="1">
      <c r="A22" s="441"/>
      <c r="B22" s="453"/>
      <c r="D22" s="573"/>
      <c r="E22" s="573"/>
      <c r="F22" s="573"/>
      <c r="G22" s="573"/>
      <c r="H22" s="573"/>
      <c r="I22" s="573"/>
      <c r="J22" s="573"/>
      <c r="K22" s="573"/>
      <c r="L22" s="574"/>
      <c r="M22" s="449"/>
    </row>
    <row r="23" spans="1:15" ht="22.5" customHeight="1">
      <c r="A23" s="441"/>
      <c r="B23" s="575" t="s">
        <v>14</v>
      </c>
      <c r="C23" s="576"/>
      <c r="D23" s="576"/>
      <c r="E23" s="576"/>
      <c r="F23" s="576"/>
      <c r="G23" s="576"/>
      <c r="H23" s="576"/>
      <c r="I23" s="576"/>
      <c r="J23" s="576"/>
      <c r="K23" s="576"/>
      <c r="L23" s="577"/>
      <c r="M23" s="463"/>
    </row>
    <row r="24" spans="1:15" ht="15" customHeight="1">
      <c r="A24" s="441"/>
      <c r="B24" s="453"/>
      <c r="L24" s="460"/>
      <c r="M24" s="449"/>
    </row>
    <row r="25" spans="1:15" ht="22.5" customHeight="1">
      <c r="A25" s="441"/>
      <c r="B25" s="464" t="s">
        <v>15</v>
      </c>
      <c r="C25" s="276">
        <f>IF(別添!I23=0,"",別添!I23)</f>
        <v>7</v>
      </c>
      <c r="D25" s="465" t="s">
        <v>16</v>
      </c>
      <c r="E25" s="276">
        <f>IF(別添!K23=0,"",別添!K23)</f>
        <v>3</v>
      </c>
      <c r="F25" s="465" t="s">
        <v>17</v>
      </c>
      <c r="G25" s="276">
        <f>IF(別添!N23=0,"",別添!N23)</f>
        <v>10</v>
      </c>
      <c r="H25" s="465" t="s">
        <v>18</v>
      </c>
      <c r="L25" s="460"/>
      <c r="M25" s="449"/>
    </row>
    <row r="26" spans="1:15" ht="15" customHeight="1">
      <c r="A26" s="441"/>
      <c r="B26" s="453"/>
      <c r="L26" s="460"/>
      <c r="M26" s="449"/>
    </row>
    <row r="27" spans="1:15" ht="22.5" customHeight="1">
      <c r="A27" s="441"/>
      <c r="B27" s="453"/>
      <c r="C27" s="466" t="s">
        <v>19</v>
      </c>
      <c r="H27" s="571" t="str">
        <f>IF(別添!L15=0,"",別添!L15)</f>
        <v>千代田区霞が関X-X-X</v>
      </c>
      <c r="I27" s="571"/>
      <c r="J27" s="571"/>
      <c r="K27" s="571"/>
      <c r="L27" s="460"/>
      <c r="M27" s="449"/>
    </row>
    <row r="28" spans="1:15" ht="22.5" customHeight="1">
      <c r="A28" s="441"/>
      <c r="B28" s="453"/>
      <c r="C28" s="466" t="s">
        <v>20</v>
      </c>
      <c r="H28" s="571" t="str">
        <f>IF(別添!L13=0,"",別添!L13)</f>
        <v>○○クリニック</v>
      </c>
      <c r="I28" s="571"/>
      <c r="J28" s="571"/>
      <c r="K28" s="571"/>
      <c r="L28" s="460"/>
      <c r="M28" s="449"/>
    </row>
    <row r="29" spans="1:15" ht="15" customHeight="1">
      <c r="A29" s="441"/>
      <c r="B29" s="453"/>
      <c r="L29" s="460"/>
      <c r="M29" s="449"/>
    </row>
    <row r="30" spans="1:15" ht="22.5" customHeight="1">
      <c r="A30" s="441"/>
      <c r="B30" s="453"/>
      <c r="G30" s="434" t="s">
        <v>21</v>
      </c>
      <c r="I30" s="569" t="str">
        <f>IF(別添!L16=0,"",別添!L16)</f>
        <v>○○　○○</v>
      </c>
      <c r="J30" s="569"/>
      <c r="K30" s="569"/>
      <c r="L30" s="460"/>
      <c r="M30" s="449"/>
    </row>
    <row r="31" spans="1:15" ht="15" customHeight="1">
      <c r="A31" s="441"/>
      <c r="B31" s="453"/>
      <c r="L31" s="460"/>
      <c r="M31" s="449"/>
    </row>
    <row r="32" spans="1:15" ht="22.5" customHeight="1">
      <c r="A32" s="441"/>
      <c r="B32" s="570" t="s">
        <v>1883</v>
      </c>
      <c r="C32" s="569"/>
      <c r="D32" s="569"/>
      <c r="E32" s="569"/>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JzxLUXEP5Jo0V65QUvj8JbejGL1RgCAXcpa4KbDqnOIQdQuXAaKu/roRK6dB+uaPmyHSqoANslVBn3t7rGhiew==" saltValue="WMY57gyyKmoAtjuJv+pyFQ==" spinCount="100000" sheet="1" objects="1" scenarios="1"/>
  <mergeCells count="23">
    <mergeCell ref="I30:K30"/>
    <mergeCell ref="B32:E32"/>
    <mergeCell ref="H27:K27"/>
    <mergeCell ref="H28:K28"/>
    <mergeCell ref="C15:I15"/>
    <mergeCell ref="D22:L22"/>
    <mergeCell ref="B23:L23"/>
    <mergeCell ref="J14:L15"/>
    <mergeCell ref="C14:I14"/>
    <mergeCell ref="B9:D9"/>
    <mergeCell ref="C18:L18"/>
    <mergeCell ref="C19:L19"/>
    <mergeCell ref="C20:L20"/>
    <mergeCell ref="C21:L21"/>
    <mergeCell ref="B10:D10"/>
    <mergeCell ref="B11:D11"/>
    <mergeCell ref="E10:H10"/>
    <mergeCell ref="E11:H11"/>
    <mergeCell ref="J6:K7"/>
    <mergeCell ref="B6:D6"/>
    <mergeCell ref="B7:D7"/>
    <mergeCell ref="I6:I7"/>
    <mergeCell ref="E6:G7"/>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3" t="s">
        <v>440</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row>
    <row r="4" spans="1:39">
      <c r="A4" s="281"/>
      <c r="B4" s="281"/>
      <c r="C4" s="281"/>
      <c r="D4" s="281"/>
      <c r="E4" s="281"/>
      <c r="G4" s="281"/>
      <c r="H4" s="281"/>
      <c r="I4" s="281"/>
    </row>
    <row r="5" spans="1:39">
      <c r="A5" s="282" t="s">
        <v>27</v>
      </c>
      <c r="B5" s="584" t="s">
        <v>28</v>
      </c>
      <c r="C5" s="584"/>
      <c r="D5" s="584"/>
      <c r="E5" s="584"/>
      <c r="F5" s="584"/>
      <c r="G5" s="584"/>
      <c r="H5" s="585" t="str">
        <f>IF(届出書!E6=0,"",届出書!E6)</f>
        <v>0123456</v>
      </c>
      <c r="I5" s="585"/>
      <c r="J5" s="585"/>
      <c r="K5" s="585"/>
      <c r="L5" s="585"/>
      <c r="M5" s="585"/>
      <c r="N5" s="585"/>
      <c r="O5" s="585"/>
      <c r="P5" s="585"/>
      <c r="Q5" s="585"/>
      <c r="R5" s="585"/>
      <c r="S5" s="585"/>
      <c r="T5" s="585"/>
    </row>
    <row r="6" spans="1:39">
      <c r="B6" s="584" t="s">
        <v>29</v>
      </c>
      <c r="C6" s="584"/>
      <c r="D6" s="584"/>
      <c r="E6" s="584"/>
      <c r="F6" s="584"/>
      <c r="G6" s="584"/>
      <c r="H6" s="586" t="str">
        <f>IF(届出書!H28=0,"",届出書!H28)</f>
        <v>○○クリニック</v>
      </c>
      <c r="I6" s="586"/>
      <c r="J6" s="586"/>
      <c r="K6" s="586"/>
      <c r="L6" s="586"/>
      <c r="M6" s="586"/>
      <c r="N6" s="586"/>
      <c r="O6" s="586"/>
      <c r="P6" s="586"/>
      <c r="Q6" s="586"/>
      <c r="R6" s="586"/>
      <c r="S6" s="586"/>
      <c r="T6" s="586"/>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0">
        <v>8</v>
      </c>
      <c r="I9" s="580"/>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1"/>
      <c r="N18" s="581"/>
      <c r="O18" s="581"/>
      <c r="P18" s="581"/>
      <c r="Q18" s="581"/>
      <c r="R18" s="581"/>
      <c r="S18" s="581"/>
      <c r="T18" s="288" t="s">
        <v>43</v>
      </c>
      <c r="U18" s="287"/>
      <c r="V18" s="289"/>
      <c r="W18" s="287"/>
      <c r="X18" s="288"/>
      <c r="Y18" s="287"/>
      <c r="Z18" s="582"/>
      <c r="AA18" s="582"/>
      <c r="AB18" s="582"/>
      <c r="AC18" s="582"/>
      <c r="AD18" s="582"/>
      <c r="AE18" s="582"/>
      <c r="AF18" s="582"/>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7"/>
      <c r="N30" s="587"/>
      <c r="O30" s="587"/>
      <c r="P30" s="587"/>
      <c r="Q30" s="587"/>
      <c r="R30" s="587"/>
      <c r="S30" s="587"/>
      <c r="T30" s="288" t="s">
        <v>53</v>
      </c>
      <c r="V30" s="289"/>
      <c r="X30" s="288"/>
      <c r="Z30" s="582"/>
      <c r="AA30" s="582"/>
      <c r="AB30" s="582"/>
      <c r="AC30" s="582"/>
      <c r="AD30" s="582"/>
      <c r="AE30" s="582"/>
      <c r="AF30" s="582"/>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7"/>
      <c r="N32" s="587"/>
      <c r="O32" s="587"/>
      <c r="P32" s="587"/>
      <c r="Q32" s="587"/>
      <c r="R32" s="587"/>
      <c r="S32" s="587"/>
      <c r="T32" s="288" t="s">
        <v>53</v>
      </c>
      <c r="V32" s="289"/>
      <c r="X32" s="288"/>
      <c r="Z32" s="582"/>
      <c r="AA32" s="582"/>
      <c r="AB32" s="582"/>
      <c r="AC32" s="582"/>
      <c r="AD32" s="582"/>
      <c r="AE32" s="582"/>
      <c r="AF32" s="582"/>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7"/>
      <c r="N34" s="587"/>
      <c r="O34" s="587"/>
      <c r="P34" s="587"/>
      <c r="Q34" s="587"/>
      <c r="R34" s="587"/>
      <c r="S34" s="587"/>
      <c r="T34" s="288" t="s">
        <v>53</v>
      </c>
      <c r="V34" s="289"/>
      <c r="X34" s="288"/>
      <c r="Z34" s="582"/>
      <c r="AA34" s="582"/>
      <c r="AB34" s="582"/>
      <c r="AC34" s="582"/>
      <c r="AD34" s="582"/>
      <c r="AE34" s="582"/>
      <c r="AF34" s="582"/>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7"/>
      <c r="N36" s="587"/>
      <c r="O36" s="587"/>
      <c r="P36" s="587"/>
      <c r="Q36" s="587"/>
      <c r="R36" s="587"/>
      <c r="S36" s="587"/>
      <c r="T36" s="288" t="s">
        <v>53</v>
      </c>
      <c r="U36" s="287"/>
      <c r="V36" s="289"/>
      <c r="W36" s="287"/>
      <c r="X36" s="288"/>
      <c r="Y36" s="287"/>
      <c r="Z36" s="582"/>
      <c r="AA36" s="582"/>
      <c r="AB36" s="582"/>
      <c r="AC36" s="582"/>
      <c r="AD36" s="582"/>
      <c r="AE36" s="582"/>
      <c r="AF36" s="582"/>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7"/>
      <c r="N38" s="587"/>
      <c r="O38" s="587"/>
      <c r="P38" s="587"/>
      <c r="Q38" s="587"/>
      <c r="R38" s="587"/>
      <c r="S38" s="587"/>
      <c r="T38" s="288" t="s">
        <v>53</v>
      </c>
      <c r="U38" s="287"/>
      <c r="V38" s="289"/>
      <c r="W38" s="287"/>
      <c r="X38" s="288"/>
      <c r="Y38" s="287"/>
      <c r="Z38" s="582"/>
      <c r="AA38" s="582"/>
      <c r="AB38" s="582"/>
      <c r="AC38" s="582"/>
      <c r="AD38" s="582"/>
      <c r="AE38" s="582"/>
      <c r="AF38" s="582"/>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7"/>
      <c r="N40" s="587"/>
      <c r="O40" s="587"/>
      <c r="P40" s="587"/>
      <c r="Q40" s="587"/>
      <c r="R40" s="587"/>
      <c r="S40" s="587"/>
      <c r="T40" s="288" t="s">
        <v>53</v>
      </c>
      <c r="V40" s="289"/>
      <c r="X40" s="288"/>
      <c r="Z40" s="582"/>
      <c r="AA40" s="582"/>
      <c r="AB40" s="582"/>
      <c r="AC40" s="582"/>
      <c r="AD40" s="582"/>
      <c r="AE40" s="582"/>
      <c r="AF40" s="582"/>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7"/>
      <c r="N42" s="587"/>
      <c r="O42" s="587"/>
      <c r="P42" s="587"/>
      <c r="Q42" s="587"/>
      <c r="R42" s="587"/>
      <c r="S42" s="587"/>
      <c r="T42" s="288" t="s">
        <v>53</v>
      </c>
      <c r="V42" s="289"/>
      <c r="X42" s="288"/>
      <c r="Z42" s="582"/>
      <c r="AA42" s="582"/>
      <c r="AB42" s="582"/>
      <c r="AC42" s="582"/>
      <c r="AD42" s="582"/>
      <c r="AE42" s="582"/>
      <c r="AF42" s="582"/>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7"/>
      <c r="N44" s="587"/>
      <c r="O44" s="587"/>
      <c r="P44" s="587"/>
      <c r="Q44" s="587"/>
      <c r="R44" s="587"/>
      <c r="S44" s="587"/>
      <c r="T44" s="288" t="s">
        <v>53</v>
      </c>
      <c r="U44" s="287"/>
      <c r="V44" s="289"/>
      <c r="W44" s="287"/>
      <c r="X44" s="288"/>
      <c r="Y44" s="287"/>
      <c r="Z44" s="582"/>
      <c r="AA44" s="582"/>
      <c r="AB44" s="582"/>
      <c r="AC44" s="582"/>
      <c r="AD44" s="582"/>
      <c r="AE44" s="582"/>
      <c r="AF44" s="582"/>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8">
        <f>SUM(M29:S44)</f>
        <v>0</v>
      </c>
      <c r="N51" s="588"/>
      <c r="O51" s="588"/>
      <c r="P51" s="588"/>
      <c r="Q51" s="588"/>
      <c r="R51" s="588"/>
      <c r="S51" s="588"/>
      <c r="T51" s="288" t="s">
        <v>53</v>
      </c>
      <c r="U51" s="287"/>
      <c r="V51" s="301"/>
      <c r="W51" s="294"/>
      <c r="X51" s="300"/>
      <c r="Y51" s="294"/>
      <c r="Z51" s="589"/>
      <c r="AA51" s="589"/>
      <c r="AB51" s="589"/>
      <c r="AC51" s="589"/>
      <c r="AD51" s="589"/>
      <c r="AE51" s="589"/>
      <c r="AF51" s="589"/>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8">
        <f>M30*AK30+M32*AK32+M34*AK34+M36*AK36+M38*AK38+M40*AK40+M42*AK42+M44*AK44</f>
        <v>0</v>
      </c>
      <c r="N53" s="588"/>
      <c r="O53" s="588"/>
      <c r="P53" s="588"/>
      <c r="Q53" s="588"/>
      <c r="R53" s="588"/>
      <c r="S53" s="588"/>
      <c r="T53" s="288" t="s">
        <v>61</v>
      </c>
      <c r="U53" s="287"/>
      <c r="V53" s="301"/>
      <c r="W53" s="294"/>
      <c r="X53" s="300"/>
      <c r="Y53" s="294"/>
      <c r="Z53" s="589"/>
      <c r="AA53" s="589"/>
      <c r="AB53" s="589"/>
      <c r="AC53" s="589"/>
      <c r="AD53" s="589"/>
      <c r="AE53" s="589"/>
      <c r="AF53" s="589"/>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90" t="e">
        <f>ROUNDDOWN(M53*10/M18,4)</f>
        <v>#DIV/0!</v>
      </c>
      <c r="N56" s="590"/>
      <c r="O56" s="590"/>
      <c r="P56" s="590"/>
      <c r="Q56" s="590"/>
      <c r="R56" s="590"/>
      <c r="S56" s="590"/>
      <c r="T56" s="288"/>
      <c r="U56" s="287"/>
      <c r="V56" s="301"/>
      <c r="W56" s="294"/>
      <c r="X56" s="300"/>
      <c r="Y56" s="294"/>
      <c r="Z56" s="591"/>
      <c r="AA56" s="591"/>
      <c r="AB56" s="591"/>
      <c r="AC56" s="591"/>
      <c r="AD56" s="591"/>
      <c r="AE56" s="591"/>
      <c r="AF56" s="591"/>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12">
        <v>7</v>
      </c>
      <c r="AC47" s="612"/>
      <c r="AD47" s="612"/>
      <c r="AE47" s="612"/>
      <c r="AF47" s="612"/>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6"/>
      <c r="AC48" s="606"/>
      <c r="AD48" s="606"/>
      <c r="AE48" s="606"/>
      <c r="AF48" s="606"/>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13"/>
      <c r="AC49" s="613"/>
      <c r="AD49" s="613"/>
      <c r="AE49" s="613"/>
      <c r="AF49" s="613"/>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6">
        <v>6000</v>
      </c>
      <c r="AB50" s="606"/>
      <c r="AC50" s="269" t="s">
        <v>132</v>
      </c>
      <c r="AD50" s="270" t="s">
        <v>1534</v>
      </c>
      <c r="AE50" s="614"/>
      <c r="AF50" s="614"/>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6"/>
      <c r="AC51" s="606"/>
      <c r="AD51" s="606"/>
      <c r="AE51" s="606"/>
      <c r="AF51" s="606"/>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615">
        <f>IFERROR(AB52/AB48*100,0)</f>
        <v>0</v>
      </c>
      <c r="AC53" s="615"/>
      <c r="AD53" s="615"/>
      <c r="AE53" s="615"/>
      <c r="AF53" s="615"/>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12"/>
      <c r="AC56" s="612"/>
      <c r="AD56" s="612"/>
      <c r="AE56" s="612"/>
      <c r="AF56" s="612"/>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6"/>
      <c r="AC57" s="606"/>
      <c r="AD57" s="606"/>
      <c r="AE57" s="606"/>
      <c r="AF57" s="606"/>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13"/>
      <c r="AC58" s="613"/>
      <c r="AD58" s="613"/>
      <c r="AE58" s="613"/>
      <c r="AF58" s="613"/>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6">
        <f>AB58-AB57</f>
        <v>0</v>
      </c>
      <c r="AC59" s="616"/>
      <c r="AD59" s="616"/>
      <c r="AE59" s="616"/>
      <c r="AF59" s="616"/>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6"/>
      <c r="AC60" s="606"/>
      <c r="AD60" s="606"/>
      <c r="AE60" s="606"/>
      <c r="AF60" s="606"/>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615">
        <f>IFERROR(AB61/AB57*100,0)</f>
        <v>0</v>
      </c>
      <c r="AC62" s="615"/>
      <c r="AD62" s="615"/>
      <c r="AE62" s="615"/>
      <c r="AF62" s="615"/>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17"/>
      <c r="AB64" s="617"/>
      <c r="AC64" s="617"/>
      <c r="AD64" s="617"/>
      <c r="AE64" s="617"/>
      <c r="AF64" s="617"/>
      <c r="AG64" s="61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12"/>
      <c r="AC65" s="612"/>
      <c r="AD65" s="612"/>
      <c r="AE65" s="612"/>
      <c r="AF65" s="612"/>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6"/>
      <c r="AC66" s="606"/>
      <c r="AD66" s="606"/>
      <c r="AE66" s="606"/>
      <c r="AF66" s="606"/>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13"/>
      <c r="AC67" s="613"/>
      <c r="AD67" s="613"/>
      <c r="AE67" s="613"/>
      <c r="AF67" s="613"/>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6">
        <f>AB67-AB66</f>
        <v>0</v>
      </c>
      <c r="AC68" s="616"/>
      <c r="AD68" s="616"/>
      <c r="AE68" s="616"/>
      <c r="AF68" s="616"/>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6"/>
      <c r="AC69" s="606"/>
      <c r="AD69" s="606"/>
      <c r="AE69" s="606"/>
      <c r="AF69" s="606"/>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615">
        <f>IFERROR(AB70/AB66*100,0)</f>
        <v>0</v>
      </c>
      <c r="AC71" s="615"/>
      <c r="AD71" s="615"/>
      <c r="AE71" s="615"/>
      <c r="AF71" s="615"/>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17"/>
      <c r="AB73" s="617"/>
      <c r="AC73" s="617"/>
      <c r="AD73" s="617"/>
      <c r="AE73" s="617"/>
      <c r="AF73" s="617"/>
      <c r="AG73" s="61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12"/>
      <c r="AC74" s="612"/>
      <c r="AD74" s="612"/>
      <c r="AE74" s="612"/>
      <c r="AF74" s="612"/>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6"/>
      <c r="AC75" s="606"/>
      <c r="AD75" s="606"/>
      <c r="AE75" s="606"/>
      <c r="AF75" s="606"/>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13"/>
      <c r="AC76" s="613"/>
      <c r="AD76" s="613"/>
      <c r="AE76" s="613"/>
      <c r="AF76" s="613"/>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6">
        <f>AB76-AB75</f>
        <v>0</v>
      </c>
      <c r="AC77" s="616"/>
      <c r="AD77" s="616"/>
      <c r="AE77" s="616"/>
      <c r="AF77" s="616"/>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6"/>
      <c r="AC78" s="606"/>
      <c r="AD78" s="606"/>
      <c r="AE78" s="606"/>
      <c r="AF78" s="606"/>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615">
        <f>IFERROR(AB79/AB75*100,0)</f>
        <v>0</v>
      </c>
      <c r="AC80" s="615"/>
      <c r="AD80" s="615"/>
      <c r="AE80" s="615"/>
      <c r="AF80" s="615"/>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17"/>
      <c r="AB82" s="617"/>
      <c r="AC82" s="617"/>
      <c r="AD82" s="617"/>
      <c r="AE82" s="617"/>
      <c r="AF82" s="617"/>
      <c r="AG82" s="61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12"/>
      <c r="AC83" s="612"/>
      <c r="AD83" s="612"/>
      <c r="AE83" s="612"/>
      <c r="AF83" s="612"/>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6"/>
      <c r="AC84" s="606"/>
      <c r="AD84" s="606"/>
      <c r="AE84" s="606"/>
      <c r="AF84" s="606"/>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6">
        <f>AB85-AB84</f>
        <v>0</v>
      </c>
      <c r="AC86" s="616"/>
      <c r="AD86" s="616"/>
      <c r="AE86" s="616"/>
      <c r="AF86" s="616"/>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6"/>
      <c r="AC87" s="606"/>
      <c r="AD87" s="606"/>
      <c r="AE87" s="606"/>
      <c r="AF87" s="606"/>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615">
        <f>IFERROR(AB88/AB84*100,0)</f>
        <v>0</v>
      </c>
      <c r="AC89" s="615"/>
      <c r="AD89" s="615"/>
      <c r="AE89" s="615"/>
      <c r="AF89" s="615"/>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19"/>
      <c r="AB92" s="619"/>
      <c r="AC92" s="619"/>
      <c r="AD92" s="619"/>
      <c r="AE92" s="619"/>
      <c r="AF92" s="619"/>
      <c r="AG92" s="619"/>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20">
        <v>1</v>
      </c>
      <c r="AC93" s="620"/>
      <c r="AD93" s="620"/>
      <c r="AE93" s="620"/>
      <c r="AF93" s="620"/>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618"/>
      <c r="AC94" s="618"/>
      <c r="AD94" s="618"/>
      <c r="AE94" s="618"/>
      <c r="AF94" s="618"/>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618"/>
      <c r="AC95" s="618"/>
      <c r="AD95" s="618"/>
      <c r="AE95" s="618"/>
      <c r="AF95" s="618"/>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21"/>
      <c r="AC96" s="621"/>
      <c r="AD96" s="621"/>
      <c r="AE96" s="621"/>
      <c r="AF96" s="621"/>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8"/>
      <c r="AC97" s="618"/>
      <c r="AD97" s="618"/>
      <c r="AE97" s="618"/>
      <c r="AF97" s="618"/>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22">
        <f>AB96-AB94</f>
        <v>0</v>
      </c>
      <c r="AC98" s="622"/>
      <c r="AD98" s="622"/>
      <c r="AE98" s="622"/>
      <c r="AF98" s="622"/>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6">
        <v>3000</v>
      </c>
      <c r="AB99" s="606"/>
      <c r="AC99" s="271" t="s">
        <v>132</v>
      </c>
      <c r="AD99" s="271" t="s">
        <v>1534</v>
      </c>
      <c r="AE99" s="614"/>
      <c r="AF99" s="614"/>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618"/>
      <c r="AC100" s="618"/>
      <c r="AD100" s="618"/>
      <c r="AE100" s="618"/>
      <c r="AF100" s="618"/>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23"/>
      <c r="AC101" s="623"/>
      <c r="AD101" s="623"/>
      <c r="AE101" s="623"/>
      <c r="AF101" s="623"/>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615">
        <f>IFERROR(AB101/AB95*100,0)</f>
        <v>0</v>
      </c>
      <c r="AC102" s="615"/>
      <c r="AD102" s="615"/>
      <c r="AE102" s="615"/>
      <c r="AF102" s="615"/>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19"/>
      <c r="AB104" s="619"/>
      <c r="AC104" s="619"/>
      <c r="AD104" s="619"/>
      <c r="AE104" s="619"/>
      <c r="AF104" s="619"/>
      <c r="AG104" s="619"/>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20">
        <v>2</v>
      </c>
      <c r="AC105" s="620"/>
      <c r="AD105" s="620"/>
      <c r="AE105" s="620"/>
      <c r="AF105" s="620"/>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618"/>
      <c r="AC106" s="618"/>
      <c r="AD106" s="618"/>
      <c r="AE106" s="618"/>
      <c r="AF106" s="618"/>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618"/>
      <c r="AC107" s="618"/>
      <c r="AD107" s="618"/>
      <c r="AE107" s="618"/>
      <c r="AF107" s="618"/>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21"/>
      <c r="AC108" s="621"/>
      <c r="AD108" s="621"/>
      <c r="AE108" s="621"/>
      <c r="AF108" s="621"/>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8"/>
      <c r="AC109" s="618"/>
      <c r="AD109" s="618"/>
      <c r="AE109" s="618"/>
      <c r="AF109" s="618"/>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22">
        <f>AB108-AB106</f>
        <v>0</v>
      </c>
      <c r="AC110" s="622"/>
      <c r="AD110" s="622"/>
      <c r="AE110" s="622"/>
      <c r="AF110" s="622"/>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24">
        <v>1200</v>
      </c>
      <c r="AB111" s="624"/>
      <c r="AC111" s="271" t="s">
        <v>132</v>
      </c>
      <c r="AD111" s="271" t="s">
        <v>1534</v>
      </c>
      <c r="AE111" s="614"/>
      <c r="AF111" s="614"/>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618"/>
      <c r="AC112" s="618"/>
      <c r="AD112" s="618"/>
      <c r="AE112" s="618"/>
      <c r="AF112" s="618"/>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23"/>
      <c r="AC113" s="623"/>
      <c r="AD113" s="623"/>
      <c r="AE113" s="623"/>
      <c r="AF113" s="623"/>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615">
        <f>IFERROR(AB113/AB107*100,0)</f>
        <v>0</v>
      </c>
      <c r="AC114" s="615"/>
      <c r="AD114" s="615"/>
      <c r="AE114" s="615"/>
      <c r="AF114" s="615"/>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625"/>
      <c r="K119" s="625"/>
      <c r="L119" s="625"/>
      <c r="M119" s="625"/>
      <c r="N119" s="625"/>
      <c r="O119" s="625"/>
      <c r="P119" s="625"/>
      <c r="Q119" s="625"/>
      <c r="R119" s="625"/>
      <c r="S119" s="625"/>
      <c r="T119" s="625"/>
      <c r="U119" s="625"/>
      <c r="V119" s="625"/>
      <c r="W119" s="625"/>
      <c r="X119" s="625"/>
      <c r="Y119" s="625"/>
      <c r="Z119" s="625"/>
      <c r="AA119" s="625"/>
      <c r="AB119" s="625"/>
      <c r="AC119" s="625"/>
      <c r="AD119" s="625"/>
      <c r="AE119" s="625"/>
      <c r="AF119" s="625"/>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626"/>
      <c r="D122" s="626"/>
      <c r="E122" s="626"/>
      <c r="F122" s="626"/>
      <c r="G122" s="626"/>
      <c r="H122" s="626"/>
      <c r="I122" s="626"/>
      <c r="J122" s="626"/>
      <c r="K122" s="626"/>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627" t="s">
        <v>231</v>
      </c>
      <c r="B125" s="627"/>
      <c r="C125" s="627"/>
      <c r="D125" s="627"/>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627"/>
      <c r="B126" s="627"/>
      <c r="C126" s="627"/>
      <c r="D126" s="627"/>
      <c r="E126" s="627"/>
      <c r="F126" s="627"/>
      <c r="G126" s="627"/>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628"/>
      <c r="F127" s="628"/>
      <c r="G127" s="3" t="s">
        <v>16</v>
      </c>
      <c r="H127" s="628"/>
      <c r="I127" s="628"/>
      <c r="J127" s="3" t="s">
        <v>126</v>
      </c>
      <c r="K127" s="628"/>
      <c r="L127" s="628"/>
      <c r="M127" s="3" t="s">
        <v>18</v>
      </c>
      <c r="N127" s="3"/>
      <c r="O127" s="3"/>
      <c r="P127" s="3" t="s">
        <v>232</v>
      </c>
      <c r="Q127" s="3"/>
      <c r="R127" s="3"/>
      <c r="S127" s="3"/>
      <c r="T127" s="629"/>
      <c r="U127" s="629"/>
      <c r="V127" s="629"/>
      <c r="W127" s="629"/>
      <c r="X127" s="629"/>
      <c r="Y127" s="629"/>
      <c r="Z127" s="629"/>
      <c r="AA127" s="629"/>
      <c r="AB127" s="629"/>
      <c r="AC127" s="629"/>
      <c r="AD127" s="629"/>
      <c r="AE127" s="629"/>
      <c r="AF127" s="629"/>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AB114:AF114"/>
    <mergeCell ref="J119:AF119"/>
    <mergeCell ref="C122:AF122"/>
    <mergeCell ref="A125:AG126"/>
    <mergeCell ref="E127:F127"/>
    <mergeCell ref="H127:I127"/>
    <mergeCell ref="K127:L127"/>
    <mergeCell ref="T127:AF127"/>
    <mergeCell ref="AB108:AF108"/>
    <mergeCell ref="AB109:AF109"/>
    <mergeCell ref="AB110:AF110"/>
    <mergeCell ref="AB112:AF112"/>
    <mergeCell ref="AB113:AF113"/>
    <mergeCell ref="AA111:AB111"/>
    <mergeCell ref="AE111:AF111"/>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28:AF28"/>
    <mergeCell ref="AB47:AF47"/>
    <mergeCell ref="AB48:AF48"/>
    <mergeCell ref="AB49:AF49"/>
    <mergeCell ref="AB51:AF51"/>
    <mergeCell ref="AA50:AB50"/>
    <mergeCell ref="AE50:AF50"/>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Q5:U5"/>
    <mergeCell ref="V5:AG5"/>
    <mergeCell ref="A2:R2"/>
    <mergeCell ref="S2:T2"/>
    <mergeCell ref="U2:AG2"/>
    <mergeCell ref="Q4:U4"/>
    <mergeCell ref="V4:AG4"/>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596" t="s">
        <v>265</v>
      </c>
      <c r="B2" s="596"/>
      <c r="C2" s="596"/>
      <c r="D2" s="596"/>
      <c r="E2" s="596"/>
      <c r="F2" s="596"/>
      <c r="G2" s="596"/>
      <c r="H2" s="596"/>
      <c r="I2" s="596"/>
      <c r="J2" s="596"/>
      <c r="K2" s="596"/>
      <c r="L2" s="596"/>
      <c r="M2" s="596"/>
      <c r="N2" s="596"/>
      <c r="O2" s="596"/>
      <c r="P2" s="596"/>
      <c r="Q2" s="596"/>
      <c r="R2" s="596"/>
      <c r="S2" s="632"/>
      <c r="T2" s="632"/>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81"/>
      <c r="AI4" s="192"/>
      <c r="AJ4" s="192"/>
    </row>
    <row r="5" spans="1:3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30"/>
      <c r="C9" s="630"/>
      <c r="D9" s="631" t="s">
        <v>123</v>
      </c>
      <c r="E9" s="631"/>
      <c r="F9" s="631"/>
      <c r="G9" s="631"/>
      <c r="H9" s="631"/>
      <c r="I9" s="631"/>
      <c r="J9" s="631"/>
      <c r="K9" s="631"/>
      <c r="L9" s="631"/>
      <c r="M9" s="631"/>
      <c r="N9" s="631"/>
      <c r="O9" s="631"/>
      <c r="P9" s="631"/>
      <c r="Q9" s="631"/>
      <c r="R9" s="631"/>
      <c r="S9" s="631"/>
      <c r="T9" s="631"/>
      <c r="U9" s="631"/>
      <c r="V9" s="631"/>
      <c r="W9" s="631"/>
      <c r="X9" s="631"/>
      <c r="Y9" s="631"/>
      <c r="Z9" s="631"/>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33" t="s">
        <v>237</v>
      </c>
      <c r="Y27" s="634"/>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35" t="e">
        <f>SUM(AB34,AB36)</f>
        <v>#REF!</v>
      </c>
      <c r="AC33" s="635"/>
      <c r="AD33" s="635"/>
      <c r="AE33" s="635"/>
      <c r="AF33" s="635"/>
      <c r="AG33" s="36" t="s">
        <v>132</v>
      </c>
    </row>
    <row r="34" spans="1:41" ht="16.149999999999999" customHeight="1">
      <c r="A34" s="53"/>
      <c r="B34" s="636" t="s">
        <v>268</v>
      </c>
      <c r="C34" s="637"/>
      <c r="D34" s="637"/>
      <c r="E34" s="637"/>
      <c r="F34" s="637"/>
      <c r="G34" s="637"/>
      <c r="H34" s="637"/>
      <c r="I34" s="637"/>
      <c r="J34" s="637"/>
      <c r="K34" s="637"/>
      <c r="L34" s="637"/>
      <c r="M34" s="637"/>
      <c r="N34" s="637"/>
      <c r="O34" s="637"/>
      <c r="P34" s="637"/>
      <c r="Q34" s="637"/>
      <c r="R34" s="637"/>
      <c r="S34" s="637"/>
      <c r="T34" s="637"/>
      <c r="U34" s="637"/>
      <c r="V34" s="637"/>
      <c r="W34" s="637"/>
      <c r="X34" s="15"/>
      <c r="Y34" s="15" t="s">
        <v>134</v>
      </c>
      <c r="Z34" s="15"/>
      <c r="AA34" s="15"/>
      <c r="AB34" s="605" t="e">
        <f>AB35*V21*10</f>
        <v>#REF!</v>
      </c>
      <c r="AC34" s="605"/>
      <c r="AD34" s="605"/>
      <c r="AE34" s="605"/>
      <c r="AF34" s="605"/>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48" t="str">
        <f>IFERROR(AA37*AB38*10+AF37*AB39*10,"-")</f>
        <v>-</v>
      </c>
      <c r="AC36" s="648"/>
      <c r="AD36" s="648"/>
      <c r="AE36" s="648"/>
      <c r="AF36" s="648"/>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49" t="e">
        <f>IF(AI27=FALSE,"届出なし",IF(#REF!=1,#REF!,IF(#REF!=2,#REF!,IF(#REF!=3,#REF!,IF(#REF!=4,#REF!,IF(#REF!=5,#REF!,IF(#REF!=6,#REF!,IF(#REF!=8,#REF!,IF(#REF!=9,#REF!,"届出なし")))))))))</f>
        <v>#REF!</v>
      </c>
      <c r="S37" s="649"/>
      <c r="T37" s="649"/>
      <c r="U37" s="649"/>
      <c r="V37" s="649"/>
      <c r="W37" s="58" t="s">
        <v>63</v>
      </c>
      <c r="X37" s="650" t="s">
        <v>238</v>
      </c>
      <c r="Y37" s="651"/>
      <c r="Z37" s="651"/>
      <c r="AA37" s="141" t="e">
        <f>VLOOKUP(R37,'リスト（外来）'!C:D,2,FALSE)</f>
        <v>#REF!</v>
      </c>
      <c r="AB37" s="154" t="s">
        <v>138</v>
      </c>
      <c r="AC37" s="651" t="s">
        <v>239</v>
      </c>
      <c r="AD37" s="651"/>
      <c r="AE37" s="651"/>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52" t="e">
        <f>IF(R37&lt;&gt;"届出なし",(#REF!+#REF!+#REF!+#REF!+#REF!+#REF!)*V21,"-")</f>
        <v>#REF!</v>
      </c>
      <c r="AC38" s="652"/>
      <c r="AD38" s="652"/>
      <c r="AE38" s="652"/>
      <c r="AF38" s="652"/>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53" t="e">
        <f>IF(R37&lt;&gt;"届出なし",(#REF!+#REF!)*V21,"-")</f>
        <v>#REF!</v>
      </c>
      <c r="AC39" s="653"/>
      <c r="AD39" s="653"/>
      <c r="AE39" s="653"/>
      <c r="AF39" s="653"/>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6"/>
      <c r="AC40" s="606"/>
      <c r="AD40" s="606"/>
      <c r="AE40" s="606"/>
      <c r="AF40" s="606"/>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07"/>
      <c r="AC41" s="607"/>
      <c r="AD41" s="607"/>
      <c r="AE41" s="607"/>
      <c r="AF41" s="60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08" t="str">
        <f>IFERROR(AB33-AB40+AB41,"")</f>
        <v/>
      </c>
      <c r="AC42" s="608"/>
      <c r="AD42" s="608"/>
      <c r="AE42" s="608"/>
      <c r="AF42" s="60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09"/>
      <c r="AC47" s="609"/>
      <c r="AD47" s="609"/>
      <c r="AE47" s="609"/>
      <c r="AF47" s="60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47" t="str">
        <f>AB42</f>
        <v/>
      </c>
      <c r="AC48" s="647"/>
      <c r="AD48" s="647"/>
      <c r="AE48" s="647"/>
      <c r="AF48" s="647"/>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2"/>
      <c r="AC50" s="602"/>
      <c r="AD50" s="602"/>
      <c r="AE50" s="602"/>
      <c r="AF50" s="602"/>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0">
        <f>AB47-SUM(AB48:AF50)</f>
        <v>0</v>
      </c>
      <c r="AC51" s="610"/>
      <c r="AD51" s="610"/>
      <c r="AE51" s="610"/>
      <c r="AF51" s="610"/>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12"/>
      <c r="AC69" s="612"/>
      <c r="AD69" s="612"/>
      <c r="AE69" s="612"/>
      <c r="AF69" s="612"/>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6"/>
      <c r="AC70" s="606"/>
      <c r="AD70" s="606"/>
      <c r="AE70" s="606"/>
      <c r="AF70" s="606"/>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13"/>
      <c r="AC71" s="613"/>
      <c r="AD71" s="613"/>
      <c r="AE71" s="613"/>
      <c r="AF71" s="613"/>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6">
        <f>AB71-AB70</f>
        <v>0</v>
      </c>
      <c r="AC72" s="616"/>
      <c r="AD72" s="616"/>
      <c r="AE72" s="616"/>
      <c r="AF72" s="616"/>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6"/>
      <c r="AC73" s="606"/>
      <c r="AD73" s="606"/>
      <c r="AE73" s="606"/>
      <c r="AF73" s="606"/>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615">
        <f>IFERROR(AB74/AB70*100,0)</f>
        <v>0</v>
      </c>
      <c r="AC75" s="615"/>
      <c r="AD75" s="615"/>
      <c r="AE75" s="615"/>
      <c r="AF75" s="615"/>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12"/>
      <c r="AC78" s="612"/>
      <c r="AD78" s="612"/>
      <c r="AE78" s="612"/>
      <c r="AF78" s="612"/>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6"/>
      <c r="AC79" s="606"/>
      <c r="AD79" s="606"/>
      <c r="AE79" s="606"/>
      <c r="AF79" s="606"/>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13"/>
      <c r="AC80" s="613"/>
      <c r="AD80" s="613"/>
      <c r="AE80" s="613"/>
      <c r="AF80" s="613"/>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6">
        <f>AB80-AB79</f>
        <v>0</v>
      </c>
      <c r="AC81" s="616"/>
      <c r="AD81" s="616"/>
      <c r="AE81" s="616"/>
      <c r="AF81" s="616"/>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6"/>
      <c r="AC82" s="606"/>
      <c r="AD82" s="606"/>
      <c r="AE82" s="606"/>
      <c r="AF82" s="606"/>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615">
        <f>IFERROR(AB83/AB79*100,0)</f>
        <v>0</v>
      </c>
      <c r="AC84" s="615"/>
      <c r="AD84" s="615"/>
      <c r="AE84" s="615"/>
      <c r="AF84" s="615"/>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7"/>
      <c r="AB86" s="617"/>
      <c r="AC86" s="617"/>
      <c r="AD86" s="617"/>
      <c r="AE86" s="617"/>
      <c r="AF86" s="617"/>
      <c r="AG86" s="61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12"/>
      <c r="AC87" s="612"/>
      <c r="AD87" s="612"/>
      <c r="AE87" s="612"/>
      <c r="AF87" s="612"/>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6"/>
      <c r="AC88" s="606"/>
      <c r="AD88" s="606"/>
      <c r="AE88" s="606"/>
      <c r="AF88" s="606"/>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13"/>
      <c r="AC89" s="613"/>
      <c r="AD89" s="613"/>
      <c r="AE89" s="613"/>
      <c r="AF89" s="613"/>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6">
        <f>AB89-AB88</f>
        <v>0</v>
      </c>
      <c r="AC90" s="616"/>
      <c r="AD90" s="616"/>
      <c r="AE90" s="616"/>
      <c r="AF90" s="616"/>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6"/>
      <c r="AC91" s="606"/>
      <c r="AD91" s="606"/>
      <c r="AE91" s="606"/>
      <c r="AF91" s="606"/>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615">
        <f>IFERROR(AB92/AB88*100,0)</f>
        <v>0</v>
      </c>
      <c r="AC93" s="615"/>
      <c r="AD93" s="615"/>
      <c r="AE93" s="615"/>
      <c r="AF93" s="615"/>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7"/>
      <c r="AB95" s="617"/>
      <c r="AC95" s="617"/>
      <c r="AD95" s="617"/>
      <c r="AE95" s="617"/>
      <c r="AF95" s="617"/>
      <c r="AG95" s="61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12"/>
      <c r="AC96" s="612"/>
      <c r="AD96" s="612"/>
      <c r="AE96" s="612"/>
      <c r="AF96" s="612"/>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6"/>
      <c r="AC97" s="606"/>
      <c r="AD97" s="606"/>
      <c r="AE97" s="606"/>
      <c r="AF97" s="606"/>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6">
        <f>AB98-AB97</f>
        <v>0</v>
      </c>
      <c r="AC99" s="616"/>
      <c r="AD99" s="616"/>
      <c r="AE99" s="616"/>
      <c r="AF99" s="616"/>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6"/>
      <c r="AC100" s="606"/>
      <c r="AD100" s="606"/>
      <c r="AE100" s="606"/>
      <c r="AF100" s="606"/>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615">
        <f>IFERROR(AB101/AB97*100,0)</f>
        <v>0</v>
      </c>
      <c r="AC102" s="615"/>
      <c r="AD102" s="615"/>
      <c r="AE102" s="615"/>
      <c r="AF102" s="615"/>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17"/>
      <c r="AB104" s="617"/>
      <c r="AC104" s="617"/>
      <c r="AD104" s="617"/>
      <c r="AE104" s="617"/>
      <c r="AF104" s="617"/>
      <c r="AG104" s="61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12"/>
      <c r="AC105" s="612"/>
      <c r="AD105" s="612"/>
      <c r="AE105" s="612"/>
      <c r="AF105" s="612"/>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6"/>
      <c r="AC106" s="606"/>
      <c r="AD106" s="606"/>
      <c r="AE106" s="606"/>
      <c r="AF106" s="606"/>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6">
        <f>AB107-AB106</f>
        <v>0</v>
      </c>
      <c r="AC108" s="616"/>
      <c r="AD108" s="616"/>
      <c r="AE108" s="616"/>
      <c r="AF108" s="616"/>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6"/>
      <c r="AC109" s="606"/>
      <c r="AD109" s="606"/>
      <c r="AE109" s="606"/>
      <c r="AF109" s="606"/>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615">
        <f>IFERROR(AB110/AB106*100,0)</f>
        <v>0</v>
      </c>
      <c r="AC111" s="615"/>
      <c r="AD111" s="615"/>
      <c r="AE111" s="615"/>
      <c r="AF111" s="615"/>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19"/>
      <c r="AB114" s="619"/>
      <c r="AC114" s="619"/>
      <c r="AD114" s="619"/>
      <c r="AE114" s="619"/>
      <c r="AF114" s="619"/>
      <c r="AG114" s="619"/>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20"/>
      <c r="AC115" s="620"/>
      <c r="AD115" s="620"/>
      <c r="AE115" s="620"/>
      <c r="AF115" s="620"/>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618"/>
      <c r="AC116" s="618"/>
      <c r="AD116" s="618"/>
      <c r="AE116" s="618"/>
      <c r="AF116" s="618"/>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618"/>
      <c r="AC117" s="618"/>
      <c r="AD117" s="618"/>
      <c r="AE117" s="618"/>
      <c r="AF117" s="618"/>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1"/>
      <c r="AC118" s="621"/>
      <c r="AD118" s="621"/>
      <c r="AE118" s="621"/>
      <c r="AF118" s="621"/>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8"/>
      <c r="AC119" s="618"/>
      <c r="AD119" s="618"/>
      <c r="AE119" s="618"/>
      <c r="AF119" s="618"/>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22">
        <f>AB118-AB116</f>
        <v>0</v>
      </c>
      <c r="AC120" s="622"/>
      <c r="AD120" s="622"/>
      <c r="AE120" s="622"/>
      <c r="AF120" s="622"/>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22">
        <f>AB119-AB117</f>
        <v>0</v>
      </c>
      <c r="AC121" s="622"/>
      <c r="AD121" s="622"/>
      <c r="AE121" s="622"/>
      <c r="AF121" s="622"/>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618"/>
      <c r="AC122" s="618"/>
      <c r="AD122" s="618"/>
      <c r="AE122" s="618"/>
      <c r="AF122" s="618"/>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23"/>
      <c r="AC123" s="623"/>
      <c r="AD123" s="623"/>
      <c r="AE123" s="623"/>
      <c r="AF123" s="623"/>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615">
        <f>IFERROR(AB123/AB117*100,0)</f>
        <v>0</v>
      </c>
      <c r="AC124" s="615"/>
      <c r="AD124" s="615"/>
      <c r="AE124" s="615"/>
      <c r="AF124" s="615"/>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19"/>
      <c r="AB126" s="619"/>
      <c r="AC126" s="619"/>
      <c r="AD126" s="619"/>
      <c r="AE126" s="619"/>
      <c r="AF126" s="619"/>
      <c r="AG126" s="619"/>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20"/>
      <c r="AC127" s="620"/>
      <c r="AD127" s="620"/>
      <c r="AE127" s="620"/>
      <c r="AF127" s="620"/>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618"/>
      <c r="AC128" s="618"/>
      <c r="AD128" s="618"/>
      <c r="AE128" s="618"/>
      <c r="AF128" s="618"/>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618"/>
      <c r="AC129" s="618"/>
      <c r="AD129" s="618"/>
      <c r="AE129" s="618"/>
      <c r="AF129" s="618"/>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1"/>
      <c r="AC130" s="621"/>
      <c r="AD130" s="621"/>
      <c r="AE130" s="621"/>
      <c r="AF130" s="621"/>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8"/>
      <c r="AC131" s="618"/>
      <c r="AD131" s="618"/>
      <c r="AE131" s="618"/>
      <c r="AF131" s="618"/>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22">
        <f>AB130-AB128</f>
        <v>0</v>
      </c>
      <c r="AC132" s="622"/>
      <c r="AD132" s="622"/>
      <c r="AE132" s="622"/>
      <c r="AF132" s="622"/>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22">
        <f>AB131-AB129</f>
        <v>0</v>
      </c>
      <c r="AC133" s="622"/>
      <c r="AD133" s="622"/>
      <c r="AE133" s="622"/>
      <c r="AF133" s="622"/>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618"/>
      <c r="AC134" s="618"/>
      <c r="AD134" s="618"/>
      <c r="AE134" s="618"/>
      <c r="AF134" s="618"/>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23"/>
      <c r="AC135" s="623"/>
      <c r="AD135" s="623"/>
      <c r="AE135" s="623"/>
      <c r="AF135" s="623"/>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615">
        <f>IFERROR(AB135/AB129*100,0)</f>
        <v>0</v>
      </c>
      <c r="AC136" s="615"/>
      <c r="AD136" s="615"/>
      <c r="AE136" s="615"/>
      <c r="AF136" s="615"/>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626"/>
      <c r="D144" s="626"/>
      <c r="E144" s="626"/>
      <c r="F144" s="626"/>
      <c r="G144" s="626"/>
      <c r="H144" s="626"/>
      <c r="I144" s="626"/>
      <c r="J144" s="626"/>
      <c r="K144" s="626"/>
      <c r="L144" s="626"/>
      <c r="M144" s="626"/>
      <c r="N144" s="626"/>
      <c r="O144" s="626"/>
      <c r="P144" s="626"/>
      <c r="Q144" s="626"/>
      <c r="R144" s="626"/>
      <c r="S144" s="626"/>
      <c r="T144" s="626"/>
      <c r="U144" s="626"/>
      <c r="V144" s="626"/>
      <c r="W144" s="626"/>
      <c r="X144" s="626"/>
      <c r="Y144" s="626"/>
      <c r="Z144" s="626"/>
      <c r="AA144" s="626"/>
      <c r="AB144" s="626"/>
      <c r="AC144" s="626"/>
      <c r="AD144" s="626"/>
      <c r="AE144" s="626"/>
      <c r="AF144" s="626"/>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627" t="s">
        <v>231</v>
      </c>
      <c r="B147" s="627"/>
      <c r="C147" s="627"/>
      <c r="D147" s="627"/>
      <c r="E147" s="627"/>
      <c r="F147" s="627"/>
      <c r="G147" s="627"/>
      <c r="H147" s="627"/>
      <c r="I147" s="627"/>
      <c r="J147" s="627"/>
      <c r="K147" s="627"/>
      <c r="L147" s="627"/>
      <c r="M147" s="627"/>
      <c r="N147" s="627"/>
      <c r="O147" s="627"/>
      <c r="P147" s="627"/>
      <c r="Q147" s="627"/>
      <c r="R147" s="627"/>
      <c r="S147" s="627"/>
      <c r="T147" s="627"/>
      <c r="U147" s="627"/>
      <c r="V147" s="627"/>
      <c r="W147" s="627"/>
      <c r="X147" s="627"/>
      <c r="Y147" s="627"/>
      <c r="Z147" s="627"/>
      <c r="AA147" s="627"/>
      <c r="AB147" s="627"/>
      <c r="AC147" s="627"/>
      <c r="AD147" s="627"/>
      <c r="AE147" s="627"/>
      <c r="AF147" s="627"/>
      <c r="AG147" s="627"/>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628"/>
      <c r="F149" s="628"/>
      <c r="G149" s="48" t="s">
        <v>16</v>
      </c>
      <c r="H149" s="628"/>
      <c r="I149" s="628"/>
      <c r="J149" s="48" t="s">
        <v>126</v>
      </c>
      <c r="K149" s="628"/>
      <c r="L149" s="628"/>
      <c r="M149" s="48" t="s">
        <v>18</v>
      </c>
      <c r="N149" s="48"/>
      <c r="O149" s="48"/>
      <c r="P149" s="48" t="s">
        <v>232</v>
      </c>
      <c r="Q149" s="48"/>
      <c r="R149" s="48"/>
      <c r="S149" s="48"/>
      <c r="T149" s="629"/>
      <c r="U149" s="629"/>
      <c r="V149" s="629"/>
      <c r="W149" s="629"/>
      <c r="X149" s="629"/>
      <c r="Y149" s="629"/>
      <c r="Z149" s="629"/>
      <c r="AA149" s="629"/>
      <c r="AB149" s="629"/>
      <c r="AC149" s="629"/>
      <c r="AD149" s="629"/>
      <c r="AE149" s="629"/>
      <c r="AF149" s="629"/>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v>600000</v>
      </c>
      <c r="AC15" s="604"/>
      <c r="AD15" s="604"/>
      <c r="AE15" s="604"/>
      <c r="AF15" s="604"/>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SUM(AB17,AB18)</f>
        <v>#REF!</v>
      </c>
      <c r="AC16" s="605"/>
      <c r="AD16" s="605"/>
      <c r="AE16" s="605"/>
      <c r="AF16" s="605"/>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6">
        <v>64733</v>
      </c>
      <c r="AC19" s="606"/>
      <c r="AD19" s="606"/>
      <c r="AE19" s="606"/>
      <c r="AF19" s="606"/>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IFERROR(AB16-AB19+AB20,"")</f>
        <v/>
      </c>
      <c r="AC21" s="608"/>
      <c r="AD21" s="608"/>
      <c r="AE21" s="608"/>
      <c r="AF21" s="60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12">
        <v>5</v>
      </c>
      <c r="AC45" s="612"/>
      <c r="AD45" s="612"/>
      <c r="AE45" s="612"/>
      <c r="AF45" s="612"/>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6"/>
      <c r="AC46" s="606"/>
      <c r="AD46" s="606"/>
      <c r="AE46" s="606"/>
      <c r="AF46" s="606"/>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13"/>
      <c r="AC47" s="613"/>
      <c r="AD47" s="613"/>
      <c r="AE47" s="613"/>
      <c r="AF47" s="613"/>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6">
        <f>AB47-AB46</f>
        <v>0</v>
      </c>
      <c r="AC48" s="616"/>
      <c r="AD48" s="616"/>
      <c r="AE48" s="616"/>
      <c r="AF48" s="616"/>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6"/>
      <c r="AC49" s="606"/>
      <c r="AD49" s="606"/>
      <c r="AE49" s="606"/>
      <c r="AF49" s="606"/>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615">
        <f>IFERROR(AB50/AB46*100,0)</f>
        <v>0</v>
      </c>
      <c r="AC51" s="615"/>
      <c r="AD51" s="615"/>
      <c r="AE51" s="615"/>
      <c r="AF51" s="615"/>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12"/>
      <c r="AC54" s="612"/>
      <c r="AD54" s="612"/>
      <c r="AE54" s="612"/>
      <c r="AF54" s="612"/>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6"/>
      <c r="AC55" s="606"/>
      <c r="AD55" s="606"/>
      <c r="AE55" s="606"/>
      <c r="AF55" s="606"/>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13"/>
      <c r="AC56" s="613"/>
      <c r="AD56" s="613"/>
      <c r="AE56" s="613"/>
      <c r="AF56" s="613"/>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6">
        <f>AB56-AB55</f>
        <v>0</v>
      </c>
      <c r="AC57" s="616"/>
      <c r="AD57" s="616"/>
      <c r="AE57" s="616"/>
      <c r="AF57" s="616"/>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6"/>
      <c r="AC58" s="606"/>
      <c r="AD58" s="606"/>
      <c r="AE58" s="606"/>
      <c r="AF58" s="606"/>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615">
        <f>IFERROR(AB59/AB55*100,0)</f>
        <v>0</v>
      </c>
      <c r="AC60" s="615"/>
      <c r="AD60" s="615"/>
      <c r="AE60" s="615"/>
      <c r="AF60" s="615"/>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17"/>
      <c r="AB62" s="617"/>
      <c r="AC62" s="617"/>
      <c r="AD62" s="617"/>
      <c r="AE62" s="617"/>
      <c r="AF62" s="617"/>
      <c r="AG62" s="61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12"/>
      <c r="AC63" s="612"/>
      <c r="AD63" s="612"/>
      <c r="AE63" s="612"/>
      <c r="AF63" s="612"/>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6"/>
      <c r="AC64" s="606"/>
      <c r="AD64" s="606"/>
      <c r="AE64" s="606"/>
      <c r="AF64" s="606"/>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13"/>
      <c r="AC65" s="613"/>
      <c r="AD65" s="613"/>
      <c r="AE65" s="613"/>
      <c r="AF65" s="613"/>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6">
        <f>AB65-AB64</f>
        <v>0</v>
      </c>
      <c r="AC66" s="616"/>
      <c r="AD66" s="616"/>
      <c r="AE66" s="616"/>
      <c r="AF66" s="616"/>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6"/>
      <c r="AC67" s="606"/>
      <c r="AD67" s="606"/>
      <c r="AE67" s="606"/>
      <c r="AF67" s="606"/>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615">
        <f>IFERROR(AB68/AB64*100,0)</f>
        <v>0</v>
      </c>
      <c r="AC69" s="615"/>
      <c r="AD69" s="615"/>
      <c r="AE69" s="615"/>
      <c r="AF69" s="615"/>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17"/>
      <c r="AB71" s="617"/>
      <c r="AC71" s="617"/>
      <c r="AD71" s="617"/>
      <c r="AE71" s="617"/>
      <c r="AF71" s="617"/>
      <c r="AG71" s="61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12"/>
      <c r="AC72" s="612"/>
      <c r="AD72" s="612"/>
      <c r="AE72" s="612"/>
      <c r="AF72" s="612"/>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6"/>
      <c r="AC73" s="606"/>
      <c r="AD73" s="606"/>
      <c r="AE73" s="606"/>
      <c r="AF73" s="606"/>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13"/>
      <c r="AC74" s="613"/>
      <c r="AD74" s="613"/>
      <c r="AE74" s="613"/>
      <c r="AF74" s="613"/>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6">
        <f>AB74-AB73</f>
        <v>0</v>
      </c>
      <c r="AC75" s="616"/>
      <c r="AD75" s="616"/>
      <c r="AE75" s="616"/>
      <c r="AF75" s="616"/>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6"/>
      <c r="AC76" s="606"/>
      <c r="AD76" s="606"/>
      <c r="AE76" s="606"/>
      <c r="AF76" s="606"/>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615">
        <f>IFERROR(AB77/AB73*100,0)</f>
        <v>0</v>
      </c>
      <c r="AC78" s="615"/>
      <c r="AD78" s="615"/>
      <c r="AE78" s="615"/>
      <c r="AF78" s="615"/>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17"/>
      <c r="AB80" s="617"/>
      <c r="AC80" s="617"/>
      <c r="AD80" s="617"/>
      <c r="AE80" s="617"/>
      <c r="AF80" s="617"/>
      <c r="AG80" s="61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12"/>
      <c r="AC81" s="612"/>
      <c r="AD81" s="612"/>
      <c r="AE81" s="612"/>
      <c r="AF81" s="612"/>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6"/>
      <c r="AC82" s="606"/>
      <c r="AD82" s="606"/>
      <c r="AE82" s="606"/>
      <c r="AF82" s="606"/>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13"/>
      <c r="AC83" s="613"/>
      <c r="AD83" s="613"/>
      <c r="AE83" s="613"/>
      <c r="AF83" s="613"/>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6">
        <f>AB83-AB82</f>
        <v>0</v>
      </c>
      <c r="AC84" s="616"/>
      <c r="AD84" s="616"/>
      <c r="AE84" s="616"/>
      <c r="AF84" s="616"/>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6"/>
      <c r="AC85" s="606"/>
      <c r="AD85" s="606"/>
      <c r="AE85" s="606"/>
      <c r="AF85" s="606"/>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615">
        <f>IFERROR(AB86/AB82*100,0)</f>
        <v>0</v>
      </c>
      <c r="AC87" s="615"/>
      <c r="AD87" s="615"/>
      <c r="AE87" s="615"/>
      <c r="AF87" s="615"/>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19"/>
      <c r="AB90" s="619"/>
      <c r="AC90" s="619"/>
      <c r="AD90" s="619"/>
      <c r="AE90" s="619"/>
      <c r="AF90" s="619"/>
      <c r="AG90" s="619"/>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20"/>
      <c r="AC91" s="620"/>
      <c r="AD91" s="620"/>
      <c r="AE91" s="620"/>
      <c r="AF91" s="620"/>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618"/>
      <c r="AC92" s="618"/>
      <c r="AD92" s="618"/>
      <c r="AE92" s="618"/>
      <c r="AF92" s="618"/>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618"/>
      <c r="AC93" s="618"/>
      <c r="AD93" s="618"/>
      <c r="AE93" s="618"/>
      <c r="AF93" s="618"/>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21"/>
      <c r="AC94" s="621"/>
      <c r="AD94" s="621"/>
      <c r="AE94" s="621"/>
      <c r="AF94" s="621"/>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18"/>
      <c r="AC95" s="618"/>
      <c r="AD95" s="618"/>
      <c r="AE95" s="618"/>
      <c r="AF95" s="618"/>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22">
        <f>AB94-AB92</f>
        <v>0</v>
      </c>
      <c r="AC96" s="622"/>
      <c r="AD96" s="622"/>
      <c r="AE96" s="622"/>
      <c r="AF96" s="622"/>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22">
        <f>AB95-AB93</f>
        <v>0</v>
      </c>
      <c r="AC97" s="622"/>
      <c r="AD97" s="622"/>
      <c r="AE97" s="622"/>
      <c r="AF97" s="622"/>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618"/>
      <c r="AC98" s="618"/>
      <c r="AD98" s="618"/>
      <c r="AE98" s="618"/>
      <c r="AF98" s="618"/>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23"/>
      <c r="AC99" s="623"/>
      <c r="AD99" s="623"/>
      <c r="AE99" s="623"/>
      <c r="AF99" s="623"/>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615">
        <f>IFERROR(AB99/AB93*100,0)</f>
        <v>0</v>
      </c>
      <c r="AC100" s="615"/>
      <c r="AD100" s="615"/>
      <c r="AE100" s="615"/>
      <c r="AF100" s="615"/>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19"/>
      <c r="AB102" s="619"/>
      <c r="AC102" s="619"/>
      <c r="AD102" s="619"/>
      <c r="AE102" s="619"/>
      <c r="AF102" s="619"/>
      <c r="AG102" s="619"/>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20"/>
      <c r="AC103" s="620"/>
      <c r="AD103" s="620"/>
      <c r="AE103" s="620"/>
      <c r="AF103" s="620"/>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618"/>
      <c r="AC104" s="618"/>
      <c r="AD104" s="618"/>
      <c r="AE104" s="618"/>
      <c r="AF104" s="618"/>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618"/>
      <c r="AC105" s="618"/>
      <c r="AD105" s="618"/>
      <c r="AE105" s="618"/>
      <c r="AF105" s="618"/>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21"/>
      <c r="AC106" s="621"/>
      <c r="AD106" s="621"/>
      <c r="AE106" s="621"/>
      <c r="AF106" s="621"/>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18"/>
      <c r="AC107" s="618"/>
      <c r="AD107" s="618"/>
      <c r="AE107" s="618"/>
      <c r="AF107" s="618"/>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22">
        <f>AB106-AB104</f>
        <v>0</v>
      </c>
      <c r="AC108" s="622"/>
      <c r="AD108" s="622"/>
      <c r="AE108" s="622"/>
      <c r="AF108" s="622"/>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22">
        <f>AB107-AB105</f>
        <v>0</v>
      </c>
      <c r="AC109" s="622"/>
      <c r="AD109" s="622"/>
      <c r="AE109" s="622"/>
      <c r="AF109" s="622"/>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618"/>
      <c r="AC110" s="618"/>
      <c r="AD110" s="618"/>
      <c r="AE110" s="618"/>
      <c r="AF110" s="618"/>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23"/>
      <c r="AC111" s="623"/>
      <c r="AD111" s="623"/>
      <c r="AE111" s="623"/>
      <c r="AF111" s="623"/>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615">
        <f>IFERROR(AB111/AB105*100,0)</f>
        <v>0</v>
      </c>
      <c r="AC112" s="615"/>
      <c r="AD112" s="615"/>
      <c r="AE112" s="615"/>
      <c r="AF112" s="615"/>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625"/>
      <c r="K117" s="625"/>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626"/>
      <c r="D120" s="626"/>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c r="AC120" s="626"/>
      <c r="AD120" s="626"/>
      <c r="AE120" s="626"/>
      <c r="AF120" s="626"/>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627" t="s">
        <v>231</v>
      </c>
      <c r="B123" s="627"/>
      <c r="C123" s="627"/>
      <c r="D123" s="627"/>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195"/>
      <c r="AI123" s="195"/>
    </row>
    <row r="124" spans="1:36" ht="15" customHeight="1">
      <c r="A124" s="627"/>
      <c r="B124" s="627"/>
      <c r="C124" s="627"/>
      <c r="D124" s="627"/>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195"/>
      <c r="AI124" s="195"/>
    </row>
    <row r="125" spans="1:36" ht="15" customHeight="1">
      <c r="A125" s="3"/>
      <c r="B125" s="3"/>
      <c r="C125" s="3" t="s">
        <v>15</v>
      </c>
      <c r="D125" s="3"/>
      <c r="E125" s="628"/>
      <c r="F125" s="628"/>
      <c r="G125" s="3" t="s">
        <v>16</v>
      </c>
      <c r="H125" s="628"/>
      <c r="I125" s="628"/>
      <c r="J125" s="3" t="s">
        <v>126</v>
      </c>
      <c r="K125" s="628"/>
      <c r="L125" s="628"/>
      <c r="M125" s="3" t="s">
        <v>18</v>
      </c>
      <c r="N125" s="3"/>
      <c r="O125" s="3"/>
      <c r="P125" s="3" t="s">
        <v>232</v>
      </c>
      <c r="Q125" s="3"/>
      <c r="R125" s="3"/>
      <c r="S125" s="3"/>
      <c r="T125" s="629"/>
      <c r="U125" s="629"/>
      <c r="V125" s="629"/>
      <c r="W125" s="629"/>
      <c r="X125" s="629"/>
      <c r="Y125" s="629"/>
      <c r="Z125" s="629"/>
      <c r="AA125" s="629"/>
      <c r="AB125" s="629"/>
      <c r="AC125" s="629"/>
      <c r="AD125" s="629"/>
      <c r="AE125" s="629"/>
      <c r="AF125" s="629"/>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 ref="AB84:AF84"/>
    <mergeCell ref="AB85:AF85"/>
    <mergeCell ref="AB86:AF86"/>
    <mergeCell ref="AB87:AF87"/>
    <mergeCell ref="AB92:AF92"/>
    <mergeCell ref="AA90:AG90"/>
    <mergeCell ref="AB91:AF91"/>
    <mergeCell ref="AB98:AF98"/>
    <mergeCell ref="AB106:AF106"/>
    <mergeCell ref="AB107:AF107"/>
    <mergeCell ref="AB103:AF103"/>
    <mergeCell ref="AB104:AF104"/>
    <mergeCell ref="AB105:AF105"/>
    <mergeCell ref="J117:AF117"/>
    <mergeCell ref="C120:AF120"/>
    <mergeCell ref="AB110:AF110"/>
    <mergeCell ref="AB99:AF99"/>
    <mergeCell ref="AB100:AF100"/>
    <mergeCell ref="AB108:AF108"/>
    <mergeCell ref="AB111:AF111"/>
    <mergeCell ref="AB112:AF112"/>
    <mergeCell ref="AB109:AF109"/>
    <mergeCell ref="AA102:AG102"/>
    <mergeCell ref="A123:AG124"/>
    <mergeCell ref="E125:F125"/>
    <mergeCell ref="H125:I125"/>
    <mergeCell ref="K125:L125"/>
    <mergeCell ref="T125:AF125"/>
    <mergeCell ref="AB64:AF64"/>
    <mergeCell ref="AB65:AF65"/>
    <mergeCell ref="AB66:AF66"/>
    <mergeCell ref="AB67:AF67"/>
    <mergeCell ref="AB68:AF68"/>
    <mergeCell ref="AB93:AF93"/>
    <mergeCell ref="AB94:AF94"/>
    <mergeCell ref="AB95:AF95"/>
    <mergeCell ref="AB96:AF96"/>
    <mergeCell ref="AB97:AF97"/>
    <mergeCell ref="AB59:AF59"/>
    <mergeCell ref="AB60:AF60"/>
    <mergeCell ref="AA62:AG62"/>
    <mergeCell ref="AB56:AF56"/>
    <mergeCell ref="AB57:AF57"/>
    <mergeCell ref="AB17:AF17"/>
    <mergeCell ref="AB26:AF26"/>
    <mergeCell ref="AB27:AF27"/>
    <mergeCell ref="AB28:AF28"/>
    <mergeCell ref="AB45:AF45"/>
    <mergeCell ref="AB18:AF18"/>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Q4:U4"/>
    <mergeCell ref="V4:AG4"/>
    <mergeCell ref="V5:AG5"/>
    <mergeCell ref="AB15:AF15"/>
    <mergeCell ref="A2:R2"/>
    <mergeCell ref="U2:AG2"/>
    <mergeCell ref="S2:T2"/>
    <mergeCell ref="Q5:U5"/>
    <mergeCell ref="AB8:AF8"/>
    <mergeCell ref="AB9:AF9"/>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12">
        <v>7</v>
      </c>
      <c r="AC77" s="612"/>
      <c r="AD77" s="612"/>
      <c r="AE77" s="612"/>
      <c r="AF77" s="612"/>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6"/>
      <c r="AC78" s="606"/>
      <c r="AD78" s="606"/>
      <c r="AE78" s="606"/>
      <c r="AF78" s="606"/>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13"/>
      <c r="AC79" s="613"/>
      <c r="AD79" s="613"/>
      <c r="AE79" s="613"/>
      <c r="AF79" s="613"/>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6">
        <v>5000</v>
      </c>
      <c r="AB80" s="606"/>
      <c r="AC80" s="269" t="s">
        <v>132</v>
      </c>
      <c r="AD80" s="270" t="s">
        <v>1534</v>
      </c>
      <c r="AE80" s="614"/>
      <c r="AF80" s="614"/>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6"/>
      <c r="AC81" s="606"/>
      <c r="AD81" s="606"/>
      <c r="AE81" s="606"/>
      <c r="AF81" s="606"/>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615">
        <f>IFERROR(AB82/AB78*100,0)</f>
        <v>0</v>
      </c>
      <c r="AC83" s="615"/>
      <c r="AD83" s="615"/>
      <c r="AE83" s="615"/>
      <c r="AF83" s="615"/>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12"/>
      <c r="AC86" s="612"/>
      <c r="AD86" s="612"/>
      <c r="AE86" s="612"/>
      <c r="AF86" s="612"/>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6"/>
      <c r="AC87" s="606"/>
      <c r="AD87" s="606"/>
      <c r="AE87" s="606"/>
      <c r="AF87" s="606"/>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13"/>
      <c r="AC88" s="613"/>
      <c r="AD88" s="613"/>
      <c r="AE88" s="613"/>
      <c r="AF88" s="613"/>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6">
        <f>AB88-AB87</f>
        <v>0</v>
      </c>
      <c r="AC89" s="616"/>
      <c r="AD89" s="616"/>
      <c r="AE89" s="616"/>
      <c r="AF89" s="616"/>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6"/>
      <c r="AC90" s="606"/>
      <c r="AD90" s="606"/>
      <c r="AE90" s="606"/>
      <c r="AF90" s="606"/>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615">
        <f>IFERROR(AB91/AB87*100,0)</f>
        <v>0</v>
      </c>
      <c r="AC92" s="615"/>
      <c r="AD92" s="615"/>
      <c r="AE92" s="615"/>
      <c r="AF92" s="615"/>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17"/>
      <c r="AB94" s="617"/>
      <c r="AC94" s="617"/>
      <c r="AD94" s="617"/>
      <c r="AE94" s="617"/>
      <c r="AF94" s="617"/>
      <c r="AG94" s="61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12"/>
      <c r="AC95" s="612"/>
      <c r="AD95" s="612"/>
      <c r="AE95" s="612"/>
      <c r="AF95" s="612"/>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6"/>
      <c r="AC96" s="606"/>
      <c r="AD96" s="606"/>
      <c r="AE96" s="606"/>
      <c r="AF96" s="606"/>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13"/>
      <c r="AC97" s="613"/>
      <c r="AD97" s="613"/>
      <c r="AE97" s="613"/>
      <c r="AF97" s="613"/>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6">
        <f>AB97-AB96</f>
        <v>0</v>
      </c>
      <c r="AC98" s="616"/>
      <c r="AD98" s="616"/>
      <c r="AE98" s="616"/>
      <c r="AF98" s="616"/>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6"/>
      <c r="AC99" s="606"/>
      <c r="AD99" s="606"/>
      <c r="AE99" s="606"/>
      <c r="AF99" s="606"/>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615">
        <f>IFERROR(AB100/AB96*100,0)</f>
        <v>0</v>
      </c>
      <c r="AC101" s="615"/>
      <c r="AD101" s="615"/>
      <c r="AE101" s="615"/>
      <c r="AF101" s="615"/>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17"/>
      <c r="AB103" s="617"/>
      <c r="AC103" s="617"/>
      <c r="AD103" s="617"/>
      <c r="AE103" s="617"/>
      <c r="AF103" s="617"/>
      <c r="AG103" s="61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12"/>
      <c r="AC104" s="612"/>
      <c r="AD104" s="612"/>
      <c r="AE104" s="612"/>
      <c r="AF104" s="612"/>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6"/>
      <c r="AC105" s="606"/>
      <c r="AD105" s="606"/>
      <c r="AE105" s="606"/>
      <c r="AF105" s="606"/>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13"/>
      <c r="AC106" s="613"/>
      <c r="AD106" s="613"/>
      <c r="AE106" s="613"/>
      <c r="AF106" s="613"/>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6">
        <f>AB106-AB105</f>
        <v>0</v>
      </c>
      <c r="AC107" s="616"/>
      <c r="AD107" s="616"/>
      <c r="AE107" s="616"/>
      <c r="AF107" s="616"/>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6"/>
      <c r="AC108" s="606"/>
      <c r="AD108" s="606"/>
      <c r="AE108" s="606"/>
      <c r="AF108" s="606"/>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615">
        <f>IFERROR(AB109/AB105*100,0)</f>
        <v>0</v>
      </c>
      <c r="AC110" s="615"/>
      <c r="AD110" s="615"/>
      <c r="AE110" s="615"/>
      <c r="AF110" s="615"/>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17"/>
      <c r="AB112" s="617"/>
      <c r="AC112" s="617"/>
      <c r="AD112" s="617"/>
      <c r="AE112" s="617"/>
      <c r="AF112" s="617"/>
      <c r="AG112" s="61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12"/>
      <c r="AC113" s="612"/>
      <c r="AD113" s="612"/>
      <c r="AE113" s="612"/>
      <c r="AF113" s="612"/>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6"/>
      <c r="AC114" s="606"/>
      <c r="AD114" s="606"/>
      <c r="AE114" s="606"/>
      <c r="AF114" s="606"/>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13"/>
      <c r="AC115" s="613"/>
      <c r="AD115" s="613"/>
      <c r="AE115" s="613"/>
      <c r="AF115" s="613"/>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6">
        <f>AB115-AB114</f>
        <v>0</v>
      </c>
      <c r="AC116" s="616"/>
      <c r="AD116" s="616"/>
      <c r="AE116" s="616"/>
      <c r="AF116" s="616"/>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6"/>
      <c r="AC117" s="606"/>
      <c r="AD117" s="606"/>
      <c r="AE117" s="606"/>
      <c r="AF117" s="606"/>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615">
        <f>IFERROR(AB118/AB114*100,0)</f>
        <v>0</v>
      </c>
      <c r="AC119" s="615"/>
      <c r="AD119" s="615"/>
      <c r="AE119" s="615"/>
      <c r="AF119" s="615"/>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19"/>
      <c r="AB122" s="619"/>
      <c r="AC122" s="619"/>
      <c r="AD122" s="619"/>
      <c r="AE122" s="619"/>
      <c r="AF122" s="619"/>
      <c r="AG122" s="619"/>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20">
        <v>1</v>
      </c>
      <c r="AC123" s="620"/>
      <c r="AD123" s="620"/>
      <c r="AE123" s="620"/>
      <c r="AF123" s="620"/>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618"/>
      <c r="AC124" s="618"/>
      <c r="AD124" s="618"/>
      <c r="AE124" s="618"/>
      <c r="AF124" s="618"/>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18"/>
      <c r="AC125" s="618"/>
      <c r="AD125" s="618"/>
      <c r="AE125" s="618"/>
      <c r="AF125" s="618"/>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21"/>
      <c r="AC126" s="621"/>
      <c r="AD126" s="621"/>
      <c r="AE126" s="621"/>
      <c r="AF126" s="621"/>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8"/>
      <c r="AC127" s="618"/>
      <c r="AD127" s="618"/>
      <c r="AE127" s="618"/>
      <c r="AF127" s="618"/>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22">
        <f>AB126-AB124</f>
        <v>0</v>
      </c>
      <c r="AC128" s="622"/>
      <c r="AD128" s="622"/>
      <c r="AE128" s="622"/>
      <c r="AF128" s="622"/>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6">
        <v>3000</v>
      </c>
      <c r="AB129" s="606"/>
      <c r="AC129" s="271" t="s">
        <v>132</v>
      </c>
      <c r="AD129" s="271" t="s">
        <v>1534</v>
      </c>
      <c r="AE129" s="614"/>
      <c r="AF129" s="614"/>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618"/>
      <c r="AC130" s="618"/>
      <c r="AD130" s="618"/>
      <c r="AE130" s="618"/>
      <c r="AF130" s="618"/>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23"/>
      <c r="AC131" s="623"/>
      <c r="AD131" s="623"/>
      <c r="AE131" s="623"/>
      <c r="AF131" s="623"/>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615">
        <f>IFERROR(AB131/AB125*100,0)</f>
        <v>0</v>
      </c>
      <c r="AC132" s="615"/>
      <c r="AD132" s="615"/>
      <c r="AE132" s="615"/>
      <c r="AF132" s="615"/>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19"/>
      <c r="AB134" s="619"/>
      <c r="AC134" s="619"/>
      <c r="AD134" s="619"/>
      <c r="AE134" s="619"/>
      <c r="AF134" s="619"/>
      <c r="AG134" s="619"/>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20">
        <v>2</v>
      </c>
      <c r="AC135" s="620"/>
      <c r="AD135" s="620"/>
      <c r="AE135" s="620"/>
      <c r="AF135" s="620"/>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618"/>
      <c r="AC136" s="618"/>
      <c r="AD136" s="618"/>
      <c r="AE136" s="618"/>
      <c r="AF136" s="618"/>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618"/>
      <c r="AC137" s="618"/>
      <c r="AD137" s="618"/>
      <c r="AE137" s="618"/>
      <c r="AF137" s="618"/>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21"/>
      <c r="AC138" s="621"/>
      <c r="AD138" s="621"/>
      <c r="AE138" s="621"/>
      <c r="AF138" s="621"/>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18"/>
      <c r="AC139" s="618"/>
      <c r="AD139" s="618"/>
      <c r="AE139" s="618"/>
      <c r="AF139" s="618"/>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22">
        <f>AB138-AB136</f>
        <v>0</v>
      </c>
      <c r="AC140" s="622"/>
      <c r="AD140" s="622"/>
      <c r="AE140" s="622"/>
      <c r="AF140" s="622"/>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24">
        <v>1200</v>
      </c>
      <c r="AB141" s="624"/>
      <c r="AC141" s="271" t="s">
        <v>132</v>
      </c>
      <c r="AD141" s="271" t="s">
        <v>1534</v>
      </c>
      <c r="AE141" s="614"/>
      <c r="AF141" s="614"/>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618"/>
      <c r="AC142" s="618"/>
      <c r="AD142" s="618"/>
      <c r="AE142" s="618"/>
      <c r="AF142" s="618"/>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23"/>
      <c r="AC143" s="623"/>
      <c r="AD143" s="623"/>
      <c r="AE143" s="623"/>
      <c r="AF143" s="623"/>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615">
        <f>IFERROR(AB143/AB137*100,0)</f>
        <v>0</v>
      </c>
      <c r="AC144" s="615"/>
      <c r="AD144" s="615"/>
      <c r="AE144" s="615"/>
      <c r="AF144" s="615"/>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625"/>
      <c r="K149" s="625"/>
      <c r="L149" s="625"/>
      <c r="M149" s="625"/>
      <c r="N149" s="625"/>
      <c r="O149" s="625"/>
      <c r="P149" s="625"/>
      <c r="Q149" s="625"/>
      <c r="R149" s="625"/>
      <c r="S149" s="625"/>
      <c r="T149" s="625"/>
      <c r="U149" s="625"/>
      <c r="V149" s="625"/>
      <c r="W149" s="625"/>
      <c r="X149" s="625"/>
      <c r="Y149" s="625"/>
      <c r="Z149" s="625"/>
      <c r="AA149" s="625"/>
      <c r="AB149" s="625"/>
      <c r="AC149" s="625"/>
      <c r="AD149" s="625"/>
      <c r="AE149" s="625"/>
      <c r="AF149" s="625"/>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627" t="s">
        <v>231</v>
      </c>
      <c r="B155" s="627"/>
      <c r="C155" s="627"/>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7"/>
      <c r="AA155" s="627"/>
      <c r="AB155" s="627"/>
      <c r="AC155" s="627"/>
      <c r="AD155" s="627"/>
      <c r="AE155" s="627"/>
      <c r="AF155" s="627"/>
      <c r="AG155" s="627"/>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627"/>
      <c r="B156" s="627"/>
      <c r="C156" s="627"/>
      <c r="D156" s="627"/>
      <c r="E156" s="627"/>
      <c r="F156" s="627"/>
      <c r="G156" s="627"/>
      <c r="H156" s="627"/>
      <c r="I156" s="627"/>
      <c r="J156" s="627"/>
      <c r="K156" s="627"/>
      <c r="L156" s="627"/>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628"/>
      <c r="F157" s="628"/>
      <c r="G157" s="3" t="s">
        <v>16</v>
      </c>
      <c r="H157" s="628"/>
      <c r="I157" s="628"/>
      <c r="J157" s="3" t="s">
        <v>126</v>
      </c>
      <c r="K157" s="628"/>
      <c r="L157" s="628"/>
      <c r="M157" s="3" t="s">
        <v>18</v>
      </c>
      <c r="N157" s="3"/>
      <c r="O157" s="3"/>
      <c r="P157" s="3" t="s">
        <v>232</v>
      </c>
      <c r="Q157" s="3"/>
      <c r="R157" s="3"/>
      <c r="S157" s="3"/>
      <c r="T157" s="629"/>
      <c r="U157" s="629"/>
      <c r="V157" s="629"/>
      <c r="W157" s="629"/>
      <c r="X157" s="629"/>
      <c r="Y157" s="629"/>
      <c r="Z157" s="629"/>
      <c r="AA157" s="629"/>
      <c r="AB157" s="629"/>
      <c r="AC157" s="629"/>
      <c r="AD157" s="629"/>
      <c r="AE157" s="629"/>
      <c r="AF157" s="629"/>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C59:I59"/>
    <mergeCell ref="C51:I51"/>
    <mergeCell ref="C52:I52"/>
    <mergeCell ref="C53:I53"/>
    <mergeCell ref="C54:I54"/>
    <mergeCell ref="C55:I55"/>
    <mergeCell ref="C56:I56"/>
    <mergeCell ref="C45:I45"/>
    <mergeCell ref="C46:I46"/>
    <mergeCell ref="C47:I47"/>
    <mergeCell ref="C48:I48"/>
    <mergeCell ref="C49:I49"/>
    <mergeCell ref="C50:I50"/>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AB132:AF132"/>
    <mergeCell ref="AA134:AG134"/>
    <mergeCell ref="AB135:AF135"/>
    <mergeCell ref="AB136:AF136"/>
    <mergeCell ref="AB124:AF124"/>
    <mergeCell ref="AB125:AF125"/>
    <mergeCell ref="AB126:AF126"/>
    <mergeCell ref="AB127:AF127"/>
    <mergeCell ref="AB128:AF128"/>
    <mergeCell ref="AA129:AB129"/>
    <mergeCell ref="AE129:AF129"/>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89:AF89"/>
    <mergeCell ref="AB90:AF90"/>
    <mergeCell ref="AB91:AF91"/>
    <mergeCell ref="AB92:AF92"/>
    <mergeCell ref="AA94:AG94"/>
    <mergeCell ref="AB95:AF95"/>
    <mergeCell ref="AB81:AF81"/>
    <mergeCell ref="AB82:AF82"/>
    <mergeCell ref="AB83:AF83"/>
    <mergeCell ref="AB86:AF86"/>
    <mergeCell ref="AB87:AF87"/>
    <mergeCell ref="AB88:AF88"/>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24:AF24"/>
    <mergeCell ref="AB25:AF25"/>
    <mergeCell ref="AB26:AF26"/>
    <mergeCell ref="AB27:AF27"/>
    <mergeCell ref="AB8:AF8"/>
    <mergeCell ref="AB9:AF9"/>
    <mergeCell ref="AB15:AF15"/>
    <mergeCell ref="AB17:AF17"/>
    <mergeCell ref="AB18:AF18"/>
    <mergeCell ref="AB19:AF19"/>
    <mergeCell ref="A2:R2"/>
    <mergeCell ref="S2:T2"/>
    <mergeCell ref="U2:AG2"/>
    <mergeCell ref="Q4:U4"/>
    <mergeCell ref="V4:AG4"/>
    <mergeCell ref="Q5:U5"/>
    <mergeCell ref="V5:AG5"/>
    <mergeCell ref="AB20:AF20"/>
    <mergeCell ref="AB21:AF21"/>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6BCD2AD-D770-479E-B0D2-138F8AC98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