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75F3A23C-A3E3-4ACD-BBF7-3BF95A9D8753}" xr6:coauthVersionLast="47" xr6:coauthVersionMax="47" xr10:uidLastSave="{00000000-0000-0000-0000-000000000000}"/>
  <workbookProtection workbookAlgorithmName="SHA-512" workbookHashValue="hTiL8UIpivRqveBxk4rFs+qhWogk3VpLK1qoeIrI0GYeUM5b4nljV/joIG7i3YKeqx7x93WCHpKvV3MGeKrlDQ==" workbookSaltValue="lXxmiArEdHV2oOZ12vhqDw==" workbookSpinCount="100000" lockStructure="1"/>
  <bookViews>
    <workbookView xWindow="31920" yWindow="2295" windowWidth="21600" windowHeight="13905" firstSheet="9" activeTab="9" xr2:uid="{BE66DB03-6562-40D2-B928-911CA94626A8}"/>
  </bookViews>
  <sheets>
    <sheet name="別添2" sheetId="22" state="hidden" r:id="rId1"/>
    <sheet name="様式95_外来・在宅ベースアップ評価料（Ⅰ）" sheetId="6" state="hidden" r:id="rId2"/>
    <sheet name="様式96_外来・在宅ベースアップ評価料（Ⅱ）" sheetId="7" state="hidden" r:id="rId3"/>
    <sheet name="様式97_入院ベースアップ評価料" sheetId="4" state="hidden" r:id="rId4"/>
    <sheet name="様式98_賃金改善実績報告書（表紙）" sheetId="19" state="hidden" r:id="rId5"/>
    <sheet name="別添_計画書（病院及び有床診療所）" sheetId="9" state="hidden" r:id="rId6"/>
    <sheet name="（別添）_計画書（無床診療所及びⅡを算定する有床診療所）" sheetId="11" state="hidden" r:id="rId7"/>
    <sheet name="（別添）_計画書（歯科診療所及びⅡを算定する有床診療所）" sheetId="18" state="hidden" r:id="rId8"/>
    <sheet name="（別添）_実績報告書（病院及び有床診療所）" sheetId="23" state="hidden" r:id="rId9"/>
    <sheet name="（別添）実績報告書（診療所）" sheetId="24" r:id="rId10"/>
    <sheet name="（別添）_実績報告書（歯科診療所及びⅡを算定する有床診療所）" sheetId="25" state="hidden" r:id="rId11"/>
    <sheet name="（参考）賃金引き上げ計画書作成のための計算シート" sheetId="13" state="hidden" r:id="rId12"/>
    <sheet name="医療機関集計用シート（横）" sheetId="21" state="hidden" r:id="rId13"/>
    <sheet name="リスト用" sheetId="26" state="hidden" r:id="rId14"/>
    <sheet name="リスト（入院）" sheetId="5" state="hidden" r:id="rId15"/>
    <sheet name="リスト（外来）" sheetId="8" state="hidden" r:id="rId16"/>
  </sheets>
  <externalReferences>
    <externalReference r:id="rId17"/>
    <externalReference r:id="rId18"/>
    <externalReference r:id="rId19"/>
    <externalReference r:id="rId20"/>
    <externalReference r:id="rId21"/>
    <externalReference r:id="rId22"/>
    <externalReference r:id="rId23"/>
  </externalReferences>
  <definedNames>
    <definedName name="_new1" localSheetId="13">[1]【参考】サービス名一覧!$A$4:$A$27</definedName>
    <definedName name="_new1">[1]【参考】サービス名一覧!$A$4:$A$27</definedName>
    <definedName name="erea" localSheetId="13">#REF!</definedName>
    <definedName name="erea">#REF!</definedName>
    <definedName name="new" localSheetId="13">#REF!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'（別添）_計画書（歯科診療所及びⅡを算定する有床診療所）'!$A$1:$AG$178</definedName>
    <definedName name="_xlnm.Print_Area" localSheetId="6">'（別添）_計画書（無床診療所及びⅡを算定する有床診療所）'!$A$1:$AG$179</definedName>
    <definedName name="_xlnm.Print_Area" localSheetId="10">'（別添）_実績報告書（歯科診療所及びⅡを算定する有床診療所）'!$A$1:$AG$173</definedName>
    <definedName name="_xlnm.Print_Area" localSheetId="8">'（別添）_実績報告書（病院及び有床診療所）'!$A$1:$AG$186</definedName>
    <definedName name="_xlnm.Print_Area" localSheetId="9">'（別添）実績報告書（診療所）'!$A$1:$AI$184</definedName>
    <definedName name="_xlnm.Print_Area" localSheetId="5">'別添_計画書（病院及び有床診療所）'!$A$1:$AH$179</definedName>
    <definedName name="_xlnm.Print_Area" localSheetId="0">別添2!$A$1:$M$35</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13">#REF!</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13">#REF!</definedName>
    <definedName name="サービス" localSheetId="0">#REF!</definedName>
    <definedName name="サービス" localSheetId="4">#REF!</definedName>
    <definedName name="サービス">#REF!</definedName>
    <definedName name="サービス種別">[2]サービス種類一覧!$B$4:$B$20</definedName>
    <definedName name="サービス種類">[3]サービス種類一覧!$C$4:$C$20</definedName>
    <definedName name="サービス名" localSheetId="13">#REF!</definedName>
    <definedName name="サービス名" localSheetId="0">#REF!</definedName>
    <definedName name="サービス名" localSheetId="4">#REF!</definedName>
    <definedName name="サービス名">#REF!</definedName>
    <definedName name="サービス名称" localSheetId="13">#REF!</definedName>
    <definedName name="サービス名称" localSheetId="0">#REF!</definedName>
    <definedName name="サービス名称" localSheetId="4">#REF!</definedName>
    <definedName name="サービス名称">#REF!</definedName>
    <definedName name="医療保険の利用者割合" localSheetId="13">'[4]別紙様式11_訪問看護ベースアップ評価料（Ⅱ）'!#REF!</definedName>
    <definedName name="医療保険の利用者割合">'[5]別紙様式11_訪問看護ベースアップ評価料（Ⅱ）'!#REF!</definedName>
    <definedName name="医療保険の利用者割合１" localSheetId="13">'[4]（参考）_賃金引き上げ計画書作成のための計算シート'!$M$63</definedName>
    <definedName name="医療保険の利用者割合１">'[5]（参考）_賃金引き上げ計画書作成のための計算シート'!$M$65</definedName>
    <definedName name="医療保険の利用者割合２" localSheetId="13">'[4]別紙様式11_訪問看護ベースアップ評価料（Ⅱ）'!$M$79</definedName>
    <definedName name="医療保険の利用者割合２">'[5]別紙様式11_訪問看護ベースアップ評価料（Ⅱ）'!$M$79</definedName>
    <definedName name="一覧">[6]加算率一覧!$A$4:$A$25</definedName>
    <definedName name="種類">[7]サービス種類一覧!$A$4:$A$20</definedName>
    <definedName name="特定" localSheetId="13">#REF!</definedName>
    <definedName name="特定" localSheetId="0">#REF!</definedName>
    <definedName name="特定" localSheetId="4">#REF!</definedName>
    <definedName name="特定">#REF!</definedName>
    <definedName name="訪問看護ステーションコード" localSheetId="13">[4]別添!$M$11</definedName>
    <definedName name="訪問看護ステーションコード">'[5]別紙様式11_訪問看護ベースアップ評価料（Ⅰ）'!$M$7</definedName>
    <definedName name="訪問看護ステーション名" localSheetId="13">[4]別添!$M$12</definedName>
    <definedName name="訪問看護ステーション名">'[5]別紙様式11_訪問看護ベースアップ評価料（Ⅰ）'!$M$8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7" i="24" l="1"/>
  <c r="AQ7" i="24" s="1"/>
  <c r="SZ2" i="21"/>
  <c r="SY2" i="21"/>
  <c r="ADA2" i="21"/>
  <c r="AB168" i="24"/>
  <c r="AB156" i="24"/>
  <c r="V18" i="24" l="1"/>
  <c r="AQ18" i="24" s="1"/>
  <c r="J2" i="21"/>
  <c r="I2" i="21"/>
  <c r="H2" i="21"/>
  <c r="D2" i="21"/>
  <c r="C2" i="21"/>
  <c r="B2" i="21"/>
  <c r="AB155" i="24" l="1"/>
  <c r="AB167" i="24"/>
  <c r="AB102" i="24"/>
  <c r="AAQ2" i="21" l="1"/>
  <c r="AB66" i="25"/>
  <c r="AB73" i="24"/>
  <c r="AAS2" i="21"/>
  <c r="AAI2" i="21"/>
  <c r="AAH2" i="21"/>
  <c r="AB55" i="25"/>
  <c r="ADO2" i="21"/>
  <c r="ADN2" i="21"/>
  <c r="AB46" i="25"/>
  <c r="AB53" i="25" s="1"/>
  <c r="AAJ2" i="21" s="1"/>
  <c r="AB75" i="24"/>
  <c r="VH2" i="21"/>
  <c r="VG2" i="21"/>
  <c r="ADL2" i="21"/>
  <c r="ADK2" i="21"/>
  <c r="AB134" i="11"/>
  <c r="AB86" i="9"/>
  <c r="AB77" i="9"/>
  <c r="ADP2" i="21" l="1"/>
  <c r="AB71" i="23"/>
  <c r="AB61" i="23" l="1"/>
  <c r="AB52" i="24"/>
  <c r="ADI2" i="21"/>
  <c r="ADH2" i="21"/>
  <c r="ADG2" i="21"/>
  <c r="AB60" i="24" l="1"/>
  <c r="VI2" i="21" s="1"/>
  <c r="ADM2" i="21"/>
  <c r="AB51" i="23"/>
  <c r="AK9" i="13"/>
  <c r="AB59" i="23" l="1"/>
  <c r="ADJ2" i="21"/>
  <c r="AB67" i="23" l="1"/>
  <c r="TI2" i="21"/>
  <c r="ACZ2" i="21"/>
  <c r="ACY2" i="21"/>
  <c r="ACX2" i="21"/>
  <c r="ACW2" i="21"/>
  <c r="AAY2" i="21"/>
  <c r="AAX2" i="21"/>
  <c r="AAV2" i="21"/>
  <c r="AAP2" i="21"/>
  <c r="AAK2" i="21"/>
  <c r="YK2" i="21"/>
  <c r="YJ2" i="21"/>
  <c r="YB2" i="21"/>
  <c r="XY2" i="21"/>
  <c r="XX2" i="21"/>
  <c r="XW2" i="21"/>
  <c r="XV2" i="21"/>
  <c r="WZ2" i="21"/>
  <c r="WY2" i="21"/>
  <c r="WW2" i="21"/>
  <c r="WS2" i="21"/>
  <c r="WR2" i="21"/>
  <c r="WP2" i="21"/>
  <c r="WL2" i="21"/>
  <c r="WK2" i="21"/>
  <c r="WI2" i="21"/>
  <c r="WE2" i="21"/>
  <c r="WD2" i="21"/>
  <c r="WB2" i="21"/>
  <c r="VU2" i="21"/>
  <c r="VR2" i="21"/>
  <c r="TJ2" i="21"/>
  <c r="G26" i="23" l="1"/>
  <c r="D26" i="23"/>
  <c r="AK27" i="4" l="1"/>
  <c r="AD23" i="25" l="1"/>
  <c r="AD24" i="25"/>
  <c r="AD25" i="25"/>
  <c r="AD22" i="25"/>
  <c r="Z23" i="25"/>
  <c r="Z24" i="25"/>
  <c r="Z25" i="25"/>
  <c r="Z22" i="25"/>
  <c r="H15" i="25"/>
  <c r="E15" i="25"/>
  <c r="YH2" i="21" s="1"/>
  <c r="R12" i="25"/>
  <c r="YF2" i="21" s="1"/>
  <c r="O12" i="25"/>
  <c r="YE2" i="21" s="1"/>
  <c r="H12" i="25"/>
  <c r="YD2" i="21" s="1"/>
  <c r="E12" i="25"/>
  <c r="YC2" i="21" s="1"/>
  <c r="AD29" i="24"/>
  <c r="AD30" i="24"/>
  <c r="AD31" i="24"/>
  <c r="AD28" i="24"/>
  <c r="Z29" i="24"/>
  <c r="Z30" i="24"/>
  <c r="Z31" i="24"/>
  <c r="Z28" i="24"/>
  <c r="TE2" i="21"/>
  <c r="TD2" i="21"/>
  <c r="TC2" i="21"/>
  <c r="TB2" i="21"/>
  <c r="AC27" i="23"/>
  <c r="AC28" i="23"/>
  <c r="AC29" i="23"/>
  <c r="G32" i="23"/>
  <c r="D32" i="23"/>
  <c r="AB149" i="25"/>
  <c r="ACO2" i="21" s="1"/>
  <c r="AB148" i="25"/>
  <c r="AB147" i="25"/>
  <c r="AB137" i="25"/>
  <c r="AB136" i="25"/>
  <c r="AB135" i="25"/>
  <c r="AB126" i="25"/>
  <c r="AB125" i="25"/>
  <c r="AB117" i="25"/>
  <c r="AB116" i="25"/>
  <c r="AB108" i="25"/>
  <c r="AB107" i="25"/>
  <c r="AB99" i="25"/>
  <c r="AB98" i="25"/>
  <c r="AB90" i="25"/>
  <c r="AB89" i="25"/>
  <c r="AAT2" i="21" s="1"/>
  <c r="AB133" i="24"/>
  <c r="WV2" i="21" s="1"/>
  <c r="AB132" i="24"/>
  <c r="WU2" i="21" s="1"/>
  <c r="AB124" i="24"/>
  <c r="WO2" i="21" s="1"/>
  <c r="AB123" i="24"/>
  <c r="WN2" i="21" s="1"/>
  <c r="AB115" i="24"/>
  <c r="WH2" i="21" s="1"/>
  <c r="AB114" i="24"/>
  <c r="WG2" i="21" s="1"/>
  <c r="AB106" i="24"/>
  <c r="WA2" i="21" s="1"/>
  <c r="AB105" i="24"/>
  <c r="VZ2" i="21" s="1"/>
  <c r="VS2" i="21"/>
  <c r="AB128" i="25"/>
  <c r="AB113" i="25"/>
  <c r="AB68" i="25"/>
  <c r="P38" i="25"/>
  <c r="M38" i="25"/>
  <c r="G38" i="25"/>
  <c r="D38" i="25"/>
  <c r="P37" i="25"/>
  <c r="M37" i="25"/>
  <c r="G37" i="25"/>
  <c r="D37" i="25"/>
  <c r="P36" i="25"/>
  <c r="M36" i="25"/>
  <c r="G36" i="25"/>
  <c r="D36" i="25"/>
  <c r="P35" i="25"/>
  <c r="M35" i="25"/>
  <c r="Z32" i="25"/>
  <c r="S32" i="25"/>
  <c r="P31" i="25"/>
  <c r="M31" i="25"/>
  <c r="G31" i="25"/>
  <c r="D31" i="25"/>
  <c r="P30" i="25"/>
  <c r="M30" i="25"/>
  <c r="G30" i="25"/>
  <c r="D30" i="25"/>
  <c r="P29" i="25"/>
  <c r="M29" i="25"/>
  <c r="G29" i="25"/>
  <c r="D29" i="25"/>
  <c r="P28" i="25"/>
  <c r="M28" i="25"/>
  <c r="AB62" i="24"/>
  <c r="P44" i="24"/>
  <c r="M44" i="24"/>
  <c r="G44" i="24"/>
  <c r="D44" i="24"/>
  <c r="P43" i="24"/>
  <c r="M43" i="24"/>
  <c r="G43" i="24"/>
  <c r="D43" i="24"/>
  <c r="P42" i="24"/>
  <c r="M42" i="24"/>
  <c r="G42" i="24"/>
  <c r="D42" i="24"/>
  <c r="P41" i="24"/>
  <c r="M41" i="24"/>
  <c r="Z38" i="24"/>
  <c r="S38" i="24"/>
  <c r="P37" i="24"/>
  <c r="M37" i="24"/>
  <c r="G37" i="24"/>
  <c r="D37" i="24"/>
  <c r="P36" i="24"/>
  <c r="M36" i="24"/>
  <c r="G36" i="24"/>
  <c r="D36" i="24"/>
  <c r="P35" i="24"/>
  <c r="M35" i="24"/>
  <c r="G35" i="24"/>
  <c r="D35" i="24"/>
  <c r="P34" i="24"/>
  <c r="M34" i="24"/>
  <c r="AB73" i="23"/>
  <c r="P42" i="23"/>
  <c r="M42" i="23"/>
  <c r="G42" i="23"/>
  <c r="D42" i="23"/>
  <c r="P41" i="23"/>
  <c r="M41" i="23"/>
  <c r="G41" i="23"/>
  <c r="D41" i="23"/>
  <c r="P40" i="23"/>
  <c r="M40" i="23"/>
  <c r="G40" i="23"/>
  <c r="D40" i="23"/>
  <c r="P39" i="23"/>
  <c r="M39" i="23"/>
  <c r="AC36" i="23"/>
  <c r="P35" i="23"/>
  <c r="M35" i="23"/>
  <c r="G35" i="23"/>
  <c r="D35" i="23"/>
  <c r="P34" i="23"/>
  <c r="M34" i="23"/>
  <c r="G34" i="23"/>
  <c r="D34" i="23"/>
  <c r="P33" i="23"/>
  <c r="M33" i="23"/>
  <c r="G33" i="23"/>
  <c r="D33" i="23"/>
  <c r="P32" i="23"/>
  <c r="M32" i="23"/>
  <c r="AB110" i="25" l="1"/>
  <c r="AB104" i="25"/>
  <c r="ACC2" i="21"/>
  <c r="AB142" i="25"/>
  <c r="ACJ2" i="21" s="1"/>
  <c r="AB139" i="25"/>
  <c r="ACG2" i="21" s="1"/>
  <c r="AB122" i="25"/>
  <c r="ACM2" i="21"/>
  <c r="AB154" i="25"/>
  <c r="ACT2" i="21" s="1"/>
  <c r="AB151" i="25"/>
  <c r="ACQ2" i="21" s="1"/>
  <c r="AB131" i="25"/>
  <c r="AB111" i="24"/>
  <c r="WF2" i="21" s="1"/>
  <c r="XB2" i="21"/>
  <c r="XF2" i="21"/>
  <c r="XL2" i="21"/>
  <c r="XP2" i="21"/>
  <c r="AB135" i="24"/>
  <c r="WX2" i="21" s="1"/>
  <c r="AB120" i="24"/>
  <c r="WM2" i="21" s="1"/>
  <c r="AB138" i="24"/>
  <c r="XA2" i="21" s="1"/>
  <c r="AB129" i="24"/>
  <c r="WT2" i="21" s="1"/>
  <c r="AB117" i="24"/>
  <c r="WJ2" i="21" s="1"/>
  <c r="AB152" i="25"/>
  <c r="ACE2" i="21"/>
  <c r="AB140" i="25"/>
  <c r="AB92" i="25"/>
  <c r="AAW2" i="21" s="1"/>
  <c r="AAU2" i="21"/>
  <c r="D22" i="25"/>
  <c r="D28" i="25" s="1"/>
  <c r="G22" i="25"/>
  <c r="YI2" i="21"/>
  <c r="V15" i="25"/>
  <c r="YL2" i="21" s="1"/>
  <c r="D28" i="24"/>
  <c r="TG2" i="21"/>
  <c r="G28" i="24"/>
  <c r="TH2" i="21"/>
  <c r="V21" i="23"/>
  <c r="Z38" i="25"/>
  <c r="S38" i="25"/>
  <c r="S37" i="25"/>
  <c r="Z37" i="25"/>
  <c r="S36" i="25"/>
  <c r="Z36" i="25"/>
  <c r="S35" i="25"/>
  <c r="Z35" i="25"/>
  <c r="S44" i="24"/>
  <c r="Z44" i="24"/>
  <c r="Z43" i="24"/>
  <c r="S43" i="24"/>
  <c r="S42" i="24"/>
  <c r="Z42" i="24"/>
  <c r="Z41" i="24"/>
  <c r="S41" i="24"/>
  <c r="AC42" i="23"/>
  <c r="AC41" i="23"/>
  <c r="AC40" i="23"/>
  <c r="AB95" i="25"/>
  <c r="AAZ2" i="21" s="1"/>
  <c r="G39" i="23"/>
  <c r="AB108" i="24"/>
  <c r="WC2" i="21" s="1"/>
  <c r="AB126" i="24"/>
  <c r="WQ2" i="21" s="1"/>
  <c r="V21" i="24"/>
  <c r="AB101" i="25"/>
  <c r="AB119" i="25"/>
  <c r="AB153" i="25"/>
  <c r="D39" i="23"/>
  <c r="TK2" i="21" l="1"/>
  <c r="AQ21" i="24"/>
  <c r="AB109" i="23"/>
  <c r="AB145" i="23"/>
  <c r="XH2" i="21"/>
  <c r="AB141" i="25"/>
  <c r="AB143" i="25" s="1"/>
  <c r="ACS2" i="21"/>
  <c r="AB155" i="25"/>
  <c r="D35" i="25"/>
  <c r="G35" i="25"/>
  <c r="G28" i="25"/>
  <c r="D34" i="24"/>
  <c r="D41" i="24"/>
  <c r="G34" i="24"/>
  <c r="G41" i="24"/>
  <c r="Z41" i="25"/>
  <c r="AB61" i="25" s="1"/>
  <c r="Z47" i="24"/>
  <c r="AB68" i="9"/>
  <c r="AB65" i="9"/>
  <c r="AB66" i="9"/>
  <c r="AB64" i="9"/>
  <c r="AB118" i="23" l="1"/>
  <c r="AB158" i="23"/>
  <c r="AB159" i="23" s="1"/>
  <c r="AB127" i="23"/>
  <c r="AB170" i="23"/>
  <c r="AB171" i="23" s="1"/>
  <c r="AB136" i="23"/>
  <c r="AB137" i="23" s="1"/>
  <c r="XR2" i="21"/>
  <c r="ACI2" i="21"/>
  <c r="ACK2" i="21"/>
  <c r="AB144" i="25"/>
  <c r="ACL2" i="21" s="1"/>
  <c r="ACU2" i="21"/>
  <c r="AB156" i="25"/>
  <c r="ACV2" i="21" s="1"/>
  <c r="XU2" i="21"/>
  <c r="AB146" i="23"/>
  <c r="AB110" i="23"/>
  <c r="AAR2" i="21"/>
  <c r="AB119" i="23" l="1"/>
  <c r="AB128" i="23"/>
  <c r="XK2" i="21"/>
  <c r="H6" i="13"/>
  <c r="H5" i="13"/>
  <c r="M71" i="4"/>
  <c r="AB100" i="23" l="1"/>
  <c r="H6" i="6"/>
  <c r="H5" i="6"/>
  <c r="O16" i="22"/>
  <c r="B16" i="22" s="1"/>
  <c r="AK91" i="4"/>
  <c r="AB111" i="18"/>
  <c r="AB102" i="18"/>
  <c r="AB93" i="18"/>
  <c r="AB84" i="18"/>
  <c r="AB111" i="11"/>
  <c r="AB102" i="11"/>
  <c r="AB93" i="11"/>
  <c r="AB84" i="11"/>
  <c r="E5" i="22"/>
  <c r="R37" i="18"/>
  <c r="J44" i="7"/>
  <c r="AB101" i="23" l="1"/>
  <c r="X4" i="25"/>
  <c r="XZ2" i="21" s="1"/>
  <c r="X5" i="25"/>
  <c r="YA2" i="21" s="1"/>
  <c r="H6" i="7"/>
  <c r="J91" i="4"/>
  <c r="C54" i="7" l="1"/>
  <c r="AB133" i="18"/>
  <c r="AB132" i="18"/>
  <c r="AB121" i="18"/>
  <c r="AB124" i="18" s="1"/>
  <c r="AB120" i="18"/>
  <c r="AB108" i="18"/>
  <c r="AB99" i="18"/>
  <c r="AB90" i="18"/>
  <c r="AB81" i="18"/>
  <c r="AB72" i="18"/>
  <c r="AB75" i="18" s="1"/>
  <c r="AB133" i="11"/>
  <c r="AB132" i="11"/>
  <c r="AB121" i="11"/>
  <c r="AB120" i="11"/>
  <c r="AB108" i="11"/>
  <c r="AB99" i="11"/>
  <c r="AB90" i="11"/>
  <c r="AB81" i="11"/>
  <c r="AB72" i="11"/>
  <c r="AB75" i="11" s="1"/>
  <c r="V4" i="11"/>
  <c r="V16" i="9"/>
  <c r="V18" i="23" s="1"/>
  <c r="M69" i="4"/>
  <c r="V16" i="18"/>
  <c r="V12" i="25" s="1"/>
  <c r="YG2" i="21" s="1"/>
  <c r="V4" i="18"/>
  <c r="V4" i="9"/>
  <c r="H5" i="4"/>
  <c r="H5" i="7"/>
  <c r="Z71" i="4"/>
  <c r="V84" i="4" s="1"/>
  <c r="AB135" i="11" l="1"/>
  <c r="V5" i="11"/>
  <c r="AB136" i="18" l="1"/>
  <c r="AB136" i="11"/>
  <c r="AB124" i="11"/>
  <c r="V21" i="18"/>
  <c r="V5" i="18"/>
  <c r="AB38" i="18" l="1"/>
  <c r="AB39" i="18"/>
  <c r="AA37" i="18"/>
  <c r="AF37" i="18"/>
  <c r="AB36" i="18" l="1"/>
  <c r="X44" i="4"/>
  <c r="Q44" i="4"/>
  <c r="J44" i="4"/>
  <c r="C44" i="4"/>
  <c r="X54" i="7"/>
  <c r="Q54" i="7"/>
  <c r="J54" i="7"/>
  <c r="R37" i="11"/>
  <c r="AB103" i="9" l="1"/>
  <c r="M53" i="13"/>
  <c r="M51" i="13"/>
  <c r="X26" i="13"/>
  <c r="Q26" i="13"/>
  <c r="J26" i="13"/>
  <c r="C26" i="13"/>
  <c r="X15" i="13"/>
  <c r="Q15" i="13"/>
  <c r="J15" i="13"/>
  <c r="C15" i="13"/>
  <c r="AB137" i="9"/>
  <c r="AB136" i="9"/>
  <c r="AB125" i="9"/>
  <c r="AB124" i="9"/>
  <c r="Z69" i="4"/>
  <c r="M56" i="13" l="1"/>
  <c r="AK98" i="7"/>
  <c r="AK93" i="4"/>
  <c r="AB140" i="9" l="1"/>
  <c r="AB128" i="9"/>
  <c r="AB106" i="9"/>
  <c r="J93" i="4"/>
  <c r="J98" i="7"/>
  <c r="AA37" i="11"/>
  <c r="V21" i="11"/>
  <c r="V16" i="11"/>
  <c r="AB85" i="9"/>
  <c r="AB87" i="9" s="1"/>
  <c r="AB112" i="9"/>
  <c r="AB94" i="9"/>
  <c r="I84" i="4"/>
  <c r="X34" i="4"/>
  <c r="Q34" i="4"/>
  <c r="J34" i="4"/>
  <c r="C34" i="4"/>
  <c r="M81" i="7"/>
  <c r="M87" i="7" s="1"/>
  <c r="M79" i="7"/>
  <c r="Z81" i="7"/>
  <c r="X44" i="7"/>
  <c r="Q44" i="7"/>
  <c r="C44" i="7"/>
  <c r="TF2" i="21" l="1"/>
  <c r="Z87" i="7"/>
  <c r="M73" i="4"/>
  <c r="M84" i="7"/>
  <c r="Z84" i="7"/>
  <c r="AB35" i="18"/>
  <c r="AB35" i="11"/>
  <c r="AB38" i="11"/>
  <c r="AB39" i="11"/>
  <c r="AK99" i="7"/>
  <c r="AK92" i="4"/>
  <c r="AF37" i="11"/>
  <c r="AB76" i="9"/>
  <c r="V21" i="9"/>
  <c r="AB67" i="9"/>
  <c r="AK37" i="7"/>
  <c r="AB97" i="9" l="1"/>
  <c r="AB88" i="9"/>
  <c r="AB115" i="9"/>
  <c r="AB78" i="9"/>
  <c r="AB36" i="11"/>
  <c r="AK84" i="7"/>
  <c r="AB34" i="11"/>
  <c r="AB34" i="18"/>
  <c r="J99" i="7"/>
  <c r="AK73" i="4"/>
  <c r="J92" i="4"/>
  <c r="AB32" i="9"/>
  <c r="AB29" i="9"/>
  <c r="H10" i="8"/>
  <c r="G10" i="8"/>
  <c r="H11" i="8"/>
  <c r="G11" i="8"/>
  <c r="AB69" i="9" l="1"/>
  <c r="AB79" i="9"/>
  <c r="AB33" i="18"/>
  <c r="AB33" i="11"/>
  <c r="I10" i="8"/>
  <c r="J10" i="8" s="1"/>
  <c r="I11" i="8"/>
  <c r="G5" i="8"/>
  <c r="Z79" i="7"/>
  <c r="H6" i="4"/>
  <c r="AK34" i="7"/>
  <c r="AB70" i="9" l="1"/>
  <c r="V5" i="9"/>
  <c r="AB42" i="18"/>
  <c r="AB48" i="18" s="1"/>
  <c r="AB51" i="18" s="1"/>
  <c r="AK100" i="7"/>
  <c r="AB42" i="11"/>
  <c r="AB48" i="11" s="1"/>
  <c r="AB51" i="11" s="1"/>
  <c r="AK101" i="7"/>
  <c r="K4" i="8"/>
  <c r="K5" i="8"/>
  <c r="K8" i="8"/>
  <c r="K9" i="8"/>
  <c r="K10" i="8"/>
  <c r="K7" i="8"/>
  <c r="K6" i="8"/>
  <c r="G9" i="8"/>
  <c r="G8" i="8"/>
  <c r="G4" i="8"/>
  <c r="G7" i="8"/>
  <c r="G6" i="8"/>
  <c r="H6" i="8"/>
  <c r="H9" i="8"/>
  <c r="H4" i="8"/>
  <c r="H5" i="8"/>
  <c r="H7" i="8"/>
  <c r="H8" i="8"/>
  <c r="J100" i="7" l="1"/>
  <c r="J101" i="7"/>
  <c r="I7" i="8"/>
  <c r="J7" i="8" s="1"/>
  <c r="I4" i="8"/>
  <c r="J4" i="8" s="1"/>
  <c r="I9" i="8"/>
  <c r="J9" i="8" s="1"/>
  <c r="I8" i="8"/>
  <c r="J8" i="8" s="1"/>
  <c r="I5" i="8"/>
  <c r="J5" i="8" s="1"/>
  <c r="I6" i="8"/>
  <c r="J6" i="8" s="1"/>
  <c r="R106" i="7" l="1"/>
  <c r="D106" i="7"/>
  <c r="AI47" i="18" l="1"/>
  <c r="AH47" i="11"/>
  <c r="AK106" i="7"/>
  <c r="AL114" i="7" s="1"/>
  <c r="AO47" i="18" l="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P31" i="9" l="1"/>
  <c r="T26" i="23" s="1"/>
  <c r="AC26" i="23" l="1"/>
  <c r="AB31" i="9"/>
  <c r="AC39" i="23" l="1"/>
  <c r="AB30" i="9"/>
  <c r="AC45" i="23" l="1"/>
  <c r="AB28" i="9"/>
  <c r="AB35" i="9" l="1"/>
  <c r="AB41" i="9" s="1"/>
  <c r="AB44" i="9" s="1"/>
  <c r="AJ40" i="9" l="1"/>
  <c r="AK40" i="9" l="1"/>
  <c r="AB101" i="24" l="1"/>
  <c r="VY2" i="21"/>
  <c r="VV2" i="21"/>
  <c r="VT2"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FCA0C272-6DA7-4E1D-936F-4310175E92B3}">
      <text>
        <r>
          <rPr>
            <b/>
            <sz val="9"/>
            <color indexed="81"/>
            <rFont val="MS P ゴシック"/>
            <family val="3"/>
            <charset val="128"/>
          </rPr>
          <t>報告対象年度を記載します</t>
        </r>
      </text>
    </comment>
    <comment ref="J5" authorId="0" shapeId="0" xr:uid="{5B0508EA-EDEE-49C2-BE7D-E4F3D7A16C42}">
      <text>
        <r>
          <rPr>
            <b/>
            <sz val="9"/>
            <color indexed="81"/>
            <rFont val="MS P ゴシック"/>
            <family val="3"/>
            <charset val="128"/>
          </rPr>
          <t>半角数字７桁で記入してください
例：0123456
※小数点やカンマなどの記号は含めないでください</t>
        </r>
      </text>
    </comment>
    <comment ref="J6" authorId="0" shapeId="0" xr:uid="{E1B57DB6-A6FF-4DBF-BB19-0712E06F1683}">
      <text>
        <r>
          <rPr>
            <b/>
            <sz val="9"/>
            <color indexed="81"/>
            <rFont val="MS P ゴシック"/>
            <family val="3"/>
            <charset val="128"/>
          </rPr>
          <t>医療機関名を記載してください
全角文字で記載してください
×　●●ｸﾘﾆｯｸ
○　●●クリニック</t>
        </r>
      </text>
    </comment>
    <comment ref="J7" authorId="0" shapeId="0" xr:uid="{818B562B-3B87-4B62-AC9B-EF0561D86BC1}">
      <text>
        <r>
          <rPr>
            <b/>
            <sz val="9"/>
            <color indexed="81"/>
            <rFont val="MS P ゴシック"/>
            <family val="3"/>
            <charset val="128"/>
          </rPr>
          <t>医療機関が所在する都道府県を選択してください（右の欄外に届出様式提出先のメールアドレスが表示されます）</t>
        </r>
      </text>
    </comment>
    <comment ref="J8" authorId="0" shapeId="0" xr:uid="{C5687E9A-55A7-4632-9444-FCDA1525E348}">
      <text>
        <r>
          <rPr>
            <b/>
            <sz val="9"/>
            <color indexed="81"/>
            <rFont val="MS P ゴシック"/>
            <family val="3"/>
            <charset val="128"/>
          </rPr>
          <t>医療機関の所在地の住所を記載してください</t>
        </r>
      </text>
    </comment>
    <comment ref="AB49" authorId="0" shapeId="0" xr:uid="{3C082C7A-6EFD-4A8D-979D-6395FAD31418}">
      <text>
        <r>
          <rPr>
            <b/>
            <sz val="9"/>
            <color indexed="81"/>
            <rFont val="MS P ゴシック"/>
            <family val="3"/>
            <charset val="128"/>
          </rPr>
          <t>期間中に算定し、収入となった実績額の合計を記載します</t>
        </r>
      </text>
    </comment>
    <comment ref="AB50" authorId="0" shapeId="0" xr:uid="{313F389B-A6FD-41EE-8D3A-2B2E66B03D9F}">
      <text>
        <r>
          <rPr>
            <b/>
            <sz val="9"/>
            <color indexed="81"/>
            <rFont val="MS P ゴシック"/>
            <family val="3"/>
            <charset val="128"/>
          </rPr>
          <t>期間中に算定し、収入となった実績額の合計を記載します。届出をしていない場合は0と記載してください。</t>
        </r>
      </text>
    </comment>
    <comment ref="AB52" authorId="0" shapeId="0" xr:uid="{B3A60425-2483-4293-B53D-F14DA5524355}">
      <text>
        <r>
          <rPr>
            <b/>
            <sz val="9"/>
            <color indexed="81"/>
            <rFont val="MS P ゴシック"/>
            <family val="3"/>
            <charset val="128"/>
          </rPr>
          <t>緑のセルは、自動計算されるため、記載不要です。</t>
        </r>
      </text>
    </comment>
    <comment ref="AB56" authorId="0" shapeId="0" xr:uid="{6FC46086-1008-448C-8AAE-CFD83D1ED80C}">
      <text>
        <r>
          <rPr>
            <b/>
            <sz val="9"/>
            <color indexed="81"/>
            <rFont val="MS P ゴシック"/>
            <family val="3"/>
            <charset val="128"/>
          </rPr>
          <t>（５）の金額のうち、翌年度への繰越予定額を記載します。（５）の全額をベア等及びそれに伴う賞与、時間外手当、法定福利費等に充当している場合には、0円と記載します。</t>
        </r>
      </text>
    </comment>
    <comment ref="AB57" authorId="0" shapeId="0" xr:uid="{FAE17BC6-B751-4D89-B852-B71C31CB0014}">
      <text>
        <r>
          <rPr>
            <b/>
            <sz val="9"/>
            <color indexed="81"/>
            <rFont val="MS P ゴシック"/>
            <family val="3"/>
            <charset val="128"/>
          </rPr>
          <t>令和６年度分報告時は0円となります。前年度にベースアップ評価料を算定していて、前年度からの繰越がある場合にのみ記載します。</t>
        </r>
      </text>
    </comment>
    <comment ref="AB61" authorId="0" shapeId="0" xr:uid="{D66B75D2-23BD-4680-9D19-4D6008AC19A8}">
      <text>
        <r>
          <rPr>
            <b/>
            <sz val="9"/>
            <color indexed="81"/>
            <rFont val="MS P ゴシック"/>
            <family val="3"/>
            <charset val="128"/>
          </rPr>
          <t>該当している場合にはチェックをしてください。
該当していない場合には、充当していない金額を翌年度のベア等のために繰越を行い、「（６）翌年度への繰越予定額」に記載してください。</t>
        </r>
      </text>
    </comment>
    <comment ref="AB96" authorId="0" shapeId="0" xr:uid="{F1B0CD6F-E209-4BB8-8494-CEE6EEAF6395}">
      <text>
        <r>
          <rPr>
            <b/>
            <sz val="9"/>
            <color indexed="81"/>
            <rFont val="MS P ゴシック"/>
            <family val="3"/>
            <charset val="128"/>
          </rPr>
          <t>シート末尾の【記載上の注意】４を参照のこと。</t>
        </r>
      </text>
    </comment>
    <comment ref="AB99" authorId="0" shapeId="0" xr:uid="{BE462D98-61C2-4143-926F-FDEE63CCA5CA}">
      <text>
        <r>
          <rPr>
            <b/>
            <sz val="9"/>
            <color indexed="81"/>
            <rFont val="MS P ゴシック"/>
            <family val="3"/>
            <charset val="128"/>
          </rPr>
          <t>ベースアップ評価料の初回届出時点での「賃金改善しなかった場合」の基本給等総額からの、基本給等総額の増加分を記載します。</t>
        </r>
      </text>
    </comment>
  </commentList>
</comments>
</file>

<file path=xl/sharedStrings.xml><?xml version="1.0" encoding="utf-8"?>
<sst xmlns="http://schemas.openxmlformats.org/spreadsheetml/2006/main" count="4364" uniqueCount="1954">
  <si>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</si>
  <si>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</si>
  <si>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</si>
  <si>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</si>
  <si>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</si>
  <si>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</si>
  <si>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</si>
  <si>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</si>
  <si>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</si>
  <si>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</si>
  <si>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</si>
  <si>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</si>
  <si>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</si>
  <si>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</si>
  <si>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</si>
  <si>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</si>
  <si>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</si>
  <si>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</si>
  <si>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</si>
  <si>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</si>
  <si>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</si>
  <si>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</si>
  <si>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</si>
  <si>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</si>
  <si>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</si>
  <si>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</si>
  <si>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</si>
  <si>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</si>
  <si>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</si>
  <si>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</si>
  <si>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</si>
  <si>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</si>
  <si>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</si>
  <si>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</si>
  <si>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</si>
  <si>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</si>
  <si>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</si>
  <si>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</si>
  <si>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</si>
  <si>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</si>
  <si>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</si>
  <si>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</si>
  <si>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</si>
  <si>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</si>
  <si>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</si>
  <si>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</si>
  <si>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</si>
  <si>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</si>
  <si>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</si>
  <si>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</si>
  <si>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</si>
  <si>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</si>
  <si>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</si>
  <si>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</si>
  <si>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</si>
  <si>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</si>
  <si>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</si>
  <si>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</si>
  <si>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</si>
  <si>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</si>
  <si>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</si>
  <si>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</si>
  <si>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</si>
  <si>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</si>
  <si>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</si>
  <si>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</si>
  <si>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</si>
  <si>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</si>
  <si>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</si>
  <si>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</si>
  <si>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</si>
  <si>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</si>
  <si>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</si>
  <si>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</si>
  <si>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</si>
  <si>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</si>
  <si>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</si>
  <si>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</si>
  <si>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</si>
  <si>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</si>
  <si>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</si>
  <si>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</si>
  <si>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</si>
  <si>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</si>
  <si>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</si>
  <si>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</si>
  <si>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</si>
  <si>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</si>
  <si>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</si>
  <si>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</si>
  <si>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</si>
  <si>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</si>
  <si>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</si>
  <si>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</si>
  <si>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</si>
  <si>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</si>
  <si>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</si>
  <si>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</si>
  <si>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</si>
  <si>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</si>
  <si>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</si>
  <si>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</si>
  <si>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</si>
  <si>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</si>
  <si>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</si>
  <si>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</si>
  <si>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</si>
  <si>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</si>
  <si>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</si>
  <si>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</si>
  <si>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</si>
  <si>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</si>
  <si>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</si>
  <si>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</si>
  <si>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</si>
  <si>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</si>
  <si>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</si>
  <si>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</si>
  <si>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</si>
  <si>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</si>
  <si>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</si>
  <si>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</si>
  <si>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</si>
  <si>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</si>
  <si>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</si>
  <si>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</si>
  <si>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</si>
  <si>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</si>
  <si>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</si>
  <si>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</si>
  <si>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</si>
  <si>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</si>
  <si>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</si>
  <si>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</si>
  <si>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</si>
  <si>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</si>
  <si>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</si>
  <si>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</si>
  <si>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</si>
  <si>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</si>
  <si>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</si>
  <si>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</si>
  <si>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</si>
  <si>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</si>
  <si>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</si>
  <si>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</si>
  <si>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</si>
  <si>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</si>
  <si>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</si>
  <si>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</si>
  <si>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</si>
  <si>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</si>
  <si>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</si>
  <si>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</si>
  <si>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</si>
  <si>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</si>
  <si>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</si>
  <si>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</si>
  <si>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</si>
  <si>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</si>
  <si>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</si>
  <si>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</si>
  <si>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</si>
  <si>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</si>
  <si>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</si>
  <si>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</si>
  <si>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</si>
  <si>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</si>
  <si>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</si>
  <si>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</si>
  <si>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</si>
  <si>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</si>
  <si>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</si>
  <si>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</si>
  <si>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</si>
  <si>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</si>
  <si>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</si>
  <si>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</si>
  <si>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</si>
  <si>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</si>
  <si>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</si>
  <si>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</si>
  <si>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</si>
  <si>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</si>
  <si>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</si>
  <si>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</si>
  <si>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</si>
  <si>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</si>
  <si>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</si>
  <si>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</si>
  <si>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</si>
  <si>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</si>
  <si>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</si>
  <si>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</si>
  <si>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</si>
  <si>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</si>
  <si>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</si>
  <si>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</si>
  <si>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</si>
  <si>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</si>
  <si>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</si>
  <si>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</si>
  <si>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</si>
  <si>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</si>
  <si>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</si>
  <si>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</si>
  <si>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</si>
  <si>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</si>
  <si>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</si>
  <si>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</si>
  <si>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</si>
  <si>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</si>
  <si>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</si>
  <si>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</si>
  <si>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</si>
  <si>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</si>
  <si>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</si>
  <si>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</si>
  <si>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</si>
  <si>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</si>
  <si>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</si>
  <si>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</si>
  <si>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</si>
  <si>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</si>
  <si>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</si>
  <si>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</si>
  <si>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</si>
  <si>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</si>
  <si>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</si>
  <si>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</si>
  <si>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</si>
  <si>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</si>
  <si>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</si>
  <si>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</si>
  <si>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</si>
  <si>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</si>
  <si>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</si>
  <si>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</si>
  <si>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</si>
  <si>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</si>
  <si>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</si>
  <si>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</si>
  <si>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</si>
  <si>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</si>
  <si>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</si>
  <si>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</si>
  <si>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</si>
  <si>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</si>
  <si>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</si>
  <si>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</si>
  <si>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</si>
  <si>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</si>
  <si>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</si>
  <si>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</si>
  <si>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</si>
  <si>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</si>
  <si>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</si>
  <si>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</si>
  <si>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</si>
  <si>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</si>
  <si>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</si>
  <si>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</si>
  <si>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</si>
  <si>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</si>
  <si>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</si>
  <si>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</si>
  <si>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</si>
  <si>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</si>
  <si>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</si>
  <si>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</si>
  <si>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</si>
  <si>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</si>
  <si>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</si>
  <si>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</si>
  <si>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</si>
  <si>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</si>
  <si>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</si>
  <si>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</si>
  <si>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</si>
  <si>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</si>
  <si>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</si>
  <si>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</si>
  <si>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</si>
  <si>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</si>
  <si>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</si>
  <si>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</si>
  <si>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</si>
  <si>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</si>
  <si>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</si>
  <si>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Ⅲ．対象職員（全体）の基本給等（基本給又は決まって毎月支払われる手当）に係る事項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</si>
  <si>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</si>
  <si>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人</t>
    <rPh sb="0" eb="1">
      <t>ニン</t>
    </rPh>
    <phoneticPr fontId="1"/>
  </si>
  <si>
    <t>（14）賃金改善する前の対象職員の基本給等総額【賃金改善実施期間（２）の開始月】</t>
    <phoneticPr fontId="1"/>
  </si>
  <si>
    <t>（15）賃金改善した後の対象職員の基本給等総額【賃金改善実施期間（２）の開始月】</t>
    <phoneticPr fontId="1"/>
  </si>
  <si>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</si>
  <si>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（17）うち定期昇給相当分</t>
    <phoneticPr fontId="1"/>
  </si>
  <si>
    <t>（18）うちベア等実施分</t>
    <rPh sb="8" eb="9">
      <t>トウ</t>
    </rPh>
    <rPh sb="9" eb="11">
      <t>ジッシ</t>
    </rPh>
    <rPh sb="11" eb="12">
      <t>ブン</t>
    </rPh>
    <phoneticPr fontId="1"/>
  </si>
  <si>
    <t>円</t>
    <phoneticPr fontId="1"/>
  </si>
  <si>
    <t>（19）ベア等による賃金増率【（18）÷（14）】</t>
    <rPh sb="6" eb="7">
      <t>トウ</t>
    </rPh>
    <rPh sb="10" eb="12">
      <t>チンギン</t>
    </rPh>
    <rPh sb="12" eb="13">
      <t>ゾウ</t>
    </rPh>
    <rPh sb="13" eb="14">
      <t>リツ</t>
    </rPh>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</si>
  <si>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</si>
  <si>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</si>
  <si>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</si>
  <si>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</si>
  <si>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</si>
  <si>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</si>
  <si>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</si>
  <si>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</si>
  <si>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</si>
  <si>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</si>
  <si>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</si>
  <si>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</si>
  <si>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</si>
  <si>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</si>
  <si>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</si>
  <si>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</si>
  <si>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</si>
  <si>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</si>
  <si>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</si>
  <si>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</si>
  <si>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</si>
  <si>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</si>
  <si>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</si>
  <si>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</si>
  <si>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</si>
  <si>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</si>
  <si>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（41）歯科衛生士の常勤換算数【賃金改善実施期間（２）の開始月時点】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</si>
  <si>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（42）賃金改善する前の歯科衛生士の基本給等総額【賃金改善実施期間（２）の開始月】</t>
    <phoneticPr fontId="1"/>
  </si>
  <si>
    <t>（43）賃金改善した後の歯科衛生士の基本給等総額【賃金改善実施期間（２）の開始月】</t>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</si>
  <si>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</si>
  <si>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</si>
  <si>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</si>
  <si>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</si>
  <si>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</si>
  <si>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（48）その他の対象職種の常勤換算数【賃金改善実施期間（２）の開始月時点】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</si>
  <si>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（49）賃金改善する前のその他の対象職種の基本給等総額【賃金改善実施期間（２）の開始月】</t>
    <phoneticPr fontId="1"/>
  </si>
  <si>
    <t>（50）賃金改善した後のその他の対象職種の基本給等総額【賃金改善実施期間（２）の開始月】</t>
    <phoneticPr fontId="1"/>
  </si>
  <si>
    <t>（51）基本給等に係る賃金改善の見込み額（１ヶ月分）【（50）－（49）】</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</si>
  <si>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（52）うち定期昇給相当分</t>
    <phoneticPr fontId="1"/>
  </si>
  <si>
    <t>（53）うちベア等実施分</t>
    <rPh sb="8" eb="9">
      <t>トウ</t>
    </rPh>
    <rPh sb="9" eb="11">
      <t>ジッシ</t>
    </rPh>
    <rPh sb="11" eb="12">
      <t>ブン</t>
    </rPh>
    <phoneticPr fontId="1"/>
  </si>
  <si>
    <t>（54）ベア等による賃金増率【（53）÷（49）】</t>
    <rPh sb="6" eb="7">
      <t>トウ</t>
    </rPh>
    <rPh sb="10" eb="12">
      <t>チンギン</t>
    </rPh>
    <rPh sb="12" eb="13">
      <t>ゾウ</t>
    </rPh>
    <rPh sb="13" eb="14">
      <t>リツ</t>
    </rPh>
    <phoneticPr fontId="1"/>
  </si>
  <si>
    <t>【ベースアップ評価料対象外職種について】</t>
    <rPh sb="7" eb="9">
      <t>ヒョウカ</t>
    </rPh>
    <rPh sb="9" eb="10">
      <t>リョウ</t>
    </rPh>
    <rPh sb="10" eb="13">
      <t>タイショウガイ</t>
    </rPh>
    <rPh sb="13" eb="15">
      <t>ショクシュ</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</si>
  <si>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</si>
  <si>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（55）40歳未満の勤務医師等の常勤換算数【賃金改善実施期間（２）の開始月時点】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</si>
  <si>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（56）賃金改善する前の40歳未満の勤務医師等の給与総額【賃金改善実施期間（２）の開始月】</t>
    <rPh sb="24" eb="26">
      <t>キュウヨ</t>
    </rPh>
    <phoneticPr fontId="1"/>
  </si>
  <si>
    <t>（56）賃金改善する前の40歳未満の勤務医師等の基本給等総額【賃金改善実施期間（２）の開始月】</t>
    <phoneticPr fontId="1"/>
  </si>
  <si>
    <t>（58）賃金改善した後の40歳未満の勤務医師等の給与総額【賃金改善実施期間（２）の開始月】</t>
    <rPh sb="24" eb="26">
      <t>キュウヨ</t>
    </rPh>
    <phoneticPr fontId="1"/>
  </si>
  <si>
    <t>（57）賃金改善した後の40歳未満の勤務医師等の基本給等総額【賃金改善実施期間（２）の開始月】</t>
    <rPh sb="9" eb="10">
      <t>アト</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</si>
  <si>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</si>
  <si>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（58）基本給等に係る賃金改善の見込み額（１ヶ月分）【（57）－（56）】</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</si>
  <si>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（59）うち定期昇給相当分</t>
    <phoneticPr fontId="1"/>
  </si>
  <si>
    <t>（60）うちベア等実施分</t>
    <rPh sb="8" eb="9">
      <t>トウ</t>
    </rPh>
    <rPh sb="9" eb="11">
      <t>ジッシ</t>
    </rPh>
    <rPh sb="11" eb="12">
      <t>ブン</t>
    </rPh>
    <phoneticPr fontId="1"/>
  </si>
  <si>
    <t>（61）ベア等による賃金増率【（60）÷（56）】</t>
    <rPh sb="6" eb="7">
      <t>トウ</t>
    </rPh>
    <rPh sb="10" eb="12">
      <t>チンギン</t>
    </rPh>
    <rPh sb="12" eb="13">
      <t>ゾウ</t>
    </rPh>
    <rPh sb="13" eb="14">
      <t>リツ</t>
    </rPh>
    <phoneticPr fontId="1"/>
  </si>
  <si>
    <t>Ⅹ．事務職員の基本給等に係る事項</t>
    <rPh sb="2" eb="4">
      <t>ジム</t>
    </rPh>
    <rPh sb="12" eb="13">
      <t>カカ</t>
    </rPh>
    <rPh sb="14" eb="16">
      <t>ジコウ</t>
    </rPh>
    <phoneticPr fontId="1"/>
  </si>
  <si>
    <t>（62）事務職員の常勤換算数【賃金改善実施期間（２）の開始月時点】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</si>
  <si>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（66）賃金改善する前の事務職員の給与総額【賃金改善実施期間（２）の開始月】</t>
    <rPh sb="17" eb="19">
      <t>キュウヨ</t>
    </rPh>
    <phoneticPr fontId="1"/>
  </si>
  <si>
    <t>（63）賃金改善する前の事務職員の基本給等総額【賃金改善実施期間（２）の開始月】</t>
    <phoneticPr fontId="1"/>
  </si>
  <si>
    <t>（68）賃金改善した後の事務職員の給与総額【賃金改善実施期間（２）の開始月】</t>
    <rPh sb="17" eb="19">
      <t>キュウヨ</t>
    </rPh>
    <phoneticPr fontId="1"/>
  </si>
  <si>
    <t>（64）賃金改善した後の事務職員の基本給等総額【賃金改善実施期間（２）の開始月】</t>
    <rPh sb="10" eb="11">
      <t>アト</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</si>
  <si>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</si>
  <si>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（65）基本給等に係る賃金改善の見込み額（１ヶ月分）【（64）－（63）】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</si>
  <si>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（66）うち定期昇給相当分</t>
    <phoneticPr fontId="1"/>
  </si>
  <si>
    <t>（67）うちベア等実施分</t>
    <rPh sb="8" eb="9">
      <t>トウ</t>
    </rPh>
    <rPh sb="9" eb="11">
      <t>ジッシ</t>
    </rPh>
    <rPh sb="11" eb="12">
      <t>ブン</t>
    </rPh>
    <phoneticPr fontId="1"/>
  </si>
  <si>
    <t>Ⅺ．賃金引上げを行う方法</t>
    <rPh sb="2" eb="4">
      <t>チンギン</t>
    </rPh>
    <rPh sb="4" eb="6">
      <t>ヒキア</t>
    </rPh>
    <rPh sb="8" eb="9">
      <t>オコナ</t>
    </rPh>
    <rPh sb="10" eb="12">
      <t>ホウホウ</t>
    </rPh>
    <phoneticPr fontId="1"/>
  </si>
  <si>
    <t>（69）賃上げの担保方法</t>
    <rPh sb="4" eb="6">
      <t>チンア</t>
    </rPh>
    <rPh sb="8" eb="10">
      <t>タンポ</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</si>
  <si>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</si>
  <si>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</si>
  <si>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</si>
  <si>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（70）賃金改善に関する規定内容（できる限り具体的に記入すること。）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</si>
  <si>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</si>
  <si>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</si>
  <si>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</si>
  <si>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</si>
  <si>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</si>
  <si>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</si>
  <si>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</si>
  <si>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</si>
  <si>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</si>
  <si>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</si>
  <si>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</si>
  <si>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</si>
  <si>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</si>
  <si>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</si>
  <si>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</si>
  <si>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</si>
  <si>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</si>
  <si>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</si>
  <si>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</si>
  <si>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</si>
  <si>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</si>
  <si>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</si>
  <si>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</si>
  <si>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</si>
  <si>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</si>
  <si>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（20）40歳未満の勤務医師等の常勤換算数【賃金改善実施期間（２）の開始月時点】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</si>
  <si>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（49）賃金改善する前の40歳未満の勤務医師等の給与総額【賃金改善実施期間（２）の開始月】</t>
    <rPh sb="24" eb="26">
      <t>キュウヨ</t>
    </rPh>
    <phoneticPr fontId="1"/>
  </si>
  <si>
    <t>（21）賃金改善する前の40歳未満の勤務医師等の基本給等総額【賃金改善実施期間（２）の開始月】</t>
    <phoneticPr fontId="1"/>
  </si>
  <si>
    <t>（51）賃金改善した後の40歳未満の勤務医師等の給与総額【賃金改善実施期間（２）の開始月】</t>
    <rPh sb="24" eb="26">
      <t>キュウヨ</t>
    </rPh>
    <phoneticPr fontId="1"/>
  </si>
  <si>
    <t>（22）賃金改善した後の40歳未満の勤務医師等の基本給等総額【賃金改善実施期間（２）の開始月】</t>
    <rPh sb="10" eb="11">
      <t>アト</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</si>
  <si>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</si>
  <si>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</si>
  <si>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（27）事務職員の常勤換算数【賃金改善実施期間（２）の開始月時点】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</si>
  <si>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（59）賃金改善する前の事務職員の給与総額【賃金改善実施期間（２）の開始月】</t>
    <rPh sb="17" eb="19">
      <t>キュウヨ</t>
    </rPh>
    <phoneticPr fontId="1"/>
  </si>
  <si>
    <t>（28）賃金改善する前の事務職員の基本給等総額【賃金改善実施期間（２）の開始月】</t>
    <phoneticPr fontId="1"/>
  </si>
  <si>
    <t>（61）賃金改善した後の事務職員の給与総額【賃金改善実施期間（２）の開始月】</t>
    <rPh sb="17" eb="19">
      <t>キュウヨ</t>
    </rPh>
    <phoneticPr fontId="1"/>
  </si>
  <si>
    <t>（29）賃金改善した後の事務職員の基本給等総額【賃金改善実施期間（２）の開始月】</t>
    <rPh sb="10" eb="11">
      <t>アト</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</si>
  <si>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</si>
  <si>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</si>
  <si>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（34）賃上げの担保方法</t>
    <rPh sb="4" eb="6">
      <t>チンア</t>
    </rPh>
    <rPh sb="8" eb="10">
      <t>タンポ</t>
    </rPh>
    <rPh sb="10" eb="12">
      <t>ホウホウ</t>
    </rPh>
    <phoneticPr fontId="1"/>
  </si>
  <si>
    <t>（35）賃金改善に関する規定内容（できる限り具体的に記入すること。）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</si>
  <si>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</si>
  <si>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</si>
  <si>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</si>
  <si>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</si>
  <si>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</si>
  <si>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</si>
  <si>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</si>
  <si>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</si>
  <si>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</si>
  <si>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</si>
  <si>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</si>
  <si>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</si>
  <si>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</si>
  <si>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</si>
  <si>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</si>
  <si>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</si>
  <si>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</si>
  <si>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</si>
  <si>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</si>
  <si>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</si>
  <si>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</si>
  <si>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r>
      <rPr>
        <b/>
        <sz val="11"/>
        <rFont val="ＭＳ ゴシック"/>
        <family val="3"/>
        <charset val="128"/>
      </rPr>
      <t>Ⅴ．40歳未満の勤務医師、勤務歯科医師の基本給等に係る事項</t>
    </r>
    <rPh sb="4" eb="5">
      <t>サイ</t>
    </rPh>
    <rPh sb="5" eb="7">
      <t>ミマン</t>
    </rPh>
    <rPh sb="8" eb="10">
      <t>キンム</t>
    </rPh>
    <rPh sb="10" eb="12">
      <t>イシ</t>
    </rPh>
    <rPh sb="13" eb="15">
      <t>キンム</t>
    </rPh>
    <rPh sb="15" eb="19">
      <t>シカイシ</t>
    </rPh>
    <rPh sb="25" eb="26">
      <t>カカ</t>
    </rPh>
    <rPh sb="27" eb="29">
      <t>ジコウ</t>
    </rPh>
    <phoneticPr fontId="1"/>
  </si>
  <si>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</si>
  <si>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</si>
  <si>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</si>
  <si>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</si>
  <si>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</si>
  <si>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</si>
  <si>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</si>
  <si>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</si>
  <si>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</si>
  <si>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</si>
  <si>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</si>
  <si>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</si>
  <si>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</si>
  <si>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</si>
  <si>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</si>
  <si>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</si>
  <si>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</si>
  <si>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</si>
  <si>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</si>
  <si>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</si>
  <si>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</si>
  <si>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</si>
  <si>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</si>
  <si>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</si>
  <si>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</si>
  <si>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</si>
  <si>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</si>
  <si>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</si>
  <si>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</si>
  <si>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</si>
  <si>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</si>
  <si>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</si>
  <si>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</si>
  <si>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</si>
  <si>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</si>
  <si>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</si>
  <si>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</si>
  <si>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</si>
  <si>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</si>
  <si>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</si>
  <si>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</si>
  <si>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</si>
  <si>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</si>
  <si>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</si>
  <si>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</si>
  <si>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</si>
  <si>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r>
      <t>Ⅷ．歯科衛生士の基本給等に係る事項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</si>
  <si>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</si>
  <si>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</si>
  <si>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</si>
  <si>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</si>
  <si>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Ⅹ．40歳未満の勤務医師、勤務歯科医師の基本給等に係る事項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</si>
  <si>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（59）賃金改善する前の40歳未満の勤務医師等の給与総額【賃金改善実施期間（２）の開始月】</t>
    <rPh sb="24" eb="26">
      <t>キュウヨ</t>
    </rPh>
    <phoneticPr fontId="1"/>
  </si>
  <si>
    <t>（61）賃金改善した後の40歳未満の勤務医師等の給与総額【賃金改善実施期間（２）の開始月】</t>
    <rPh sb="24" eb="26">
      <t>キュウヨ</t>
    </rPh>
    <phoneticPr fontId="1"/>
  </si>
  <si>
    <t>Ⅺ．事務職員の基本給等に係る事項</t>
    <rPh sb="2" eb="4">
      <t>ジム</t>
    </rPh>
    <rPh sb="4" eb="6">
      <t>ショクイン</t>
    </rPh>
    <rPh sb="12" eb="13">
      <t>カカ</t>
    </rPh>
    <rPh sb="14" eb="16">
      <t>ジコウ</t>
    </rPh>
    <phoneticPr fontId="1"/>
  </si>
  <si>
    <t>（69）賃金改善する前の事務職員の給与総額（賃金改善実施期間（②）の開始月）</t>
    <rPh sb="17" eb="19">
      <t>キュウヨ</t>
    </rPh>
    <phoneticPr fontId="1"/>
  </si>
  <si>
    <t>（71）賃金改善した後の事務職員の給与総額（賃金改善実施期間（②）の開始月）</t>
    <rPh sb="17" eb="19">
      <t>キュウヨ</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</si>
  <si>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</si>
  <si>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</si>
  <si>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</si>
  <si>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</si>
  <si>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</si>
  <si>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</si>
  <si>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</si>
  <si>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</si>
  <si>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</si>
  <si>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</si>
  <si>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</si>
  <si>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</si>
  <si>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</si>
  <si>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</si>
  <si>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</si>
  <si>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</si>
  <si>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</si>
  <si>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</si>
  <si>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</si>
  <si>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</si>
  <si>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</si>
  <si>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</si>
  <si>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</si>
  <si>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</si>
  <si>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</si>
  <si>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</si>
  <si>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</si>
  <si>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</si>
  <si>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</si>
  <si>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</si>
  <si>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</si>
  <si>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</si>
  <si>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</si>
  <si>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</si>
  <si>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</si>
  <si>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</si>
  <si>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</si>
  <si>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</si>
  <si>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</si>
  <si>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</si>
  <si>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</si>
  <si>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</si>
  <si>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</si>
  <si>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</si>
  <si>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</si>
  <si>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</si>
  <si>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</si>
  <si>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</si>
  <si>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</si>
  <si>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</si>
  <si>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</si>
  <si>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</si>
  <si>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</si>
  <si>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</si>
  <si>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</si>
  <si>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</si>
  <si>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</si>
  <si>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</si>
  <si>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</si>
  <si>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</si>
  <si>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</si>
  <si>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</si>
  <si>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</si>
  <si>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</si>
  <si>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</si>
  <si>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</si>
  <si>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</si>
  <si>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</si>
  <si>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</si>
  <si>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</si>
  <si>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</si>
  <si>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</si>
  <si>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</si>
  <si>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</si>
  <si>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</si>
  <si>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</si>
  <si>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</si>
  <si>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</si>
  <si>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</si>
  <si>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</si>
  <si>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</si>
  <si>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</si>
  <si>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</si>
  <si>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</si>
  <si>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</si>
  <si>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</si>
  <si>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</si>
  <si>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</si>
  <si>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</si>
  <si>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</si>
  <si>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</si>
  <si>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</si>
  <si>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</si>
  <si>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</si>
  <si>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</si>
  <si>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</si>
  <si>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</si>
  <si>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</si>
  <si>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</si>
  <si>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</si>
  <si>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</si>
  <si>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</si>
  <si>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</si>
  <si>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</si>
  <si>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</si>
  <si>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</si>
  <si>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</si>
  <si>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</si>
  <si>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</si>
  <si>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</si>
  <si>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</si>
  <si>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</si>
  <si>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</si>
  <si>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</si>
  <si>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</si>
  <si>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</si>
  <si>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</si>
  <si>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</si>
  <si>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</si>
  <si>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</si>
  <si>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</si>
  <si>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</si>
  <si>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</si>
  <si>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</si>
  <si>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</si>
  <si>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</si>
  <si>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</si>
  <si>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</si>
  <si>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</si>
  <si>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</si>
  <si>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</si>
  <si>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</si>
  <si>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</si>
  <si>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</si>
  <si>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</si>
  <si>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</si>
  <si>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</si>
  <si>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</si>
  <si>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</si>
  <si>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</si>
  <si>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</si>
  <si>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</si>
  <si>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</si>
  <si>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</si>
  <si>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</si>
  <si>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</si>
  <si>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</si>
  <si>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</si>
  <si>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</si>
  <si>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</si>
  <si>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</si>
  <si>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</si>
  <si>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</si>
  <si>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</si>
  <si>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</si>
  <si>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</si>
  <si>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</si>
  <si>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</si>
  <si>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</si>
  <si>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</si>
  <si>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</si>
  <si>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</si>
  <si>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</si>
  <si>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</si>
  <si>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</si>
  <si>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</si>
  <si>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</si>
  <si>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</si>
  <si>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</si>
  <si>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</si>
  <si>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</si>
  <si>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</si>
  <si>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</si>
  <si>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</si>
  <si>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</si>
  <si>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</si>
  <si>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</si>
  <si>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</si>
  <si>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</si>
  <si>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</si>
  <si>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</si>
  <si>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</si>
  <si>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</si>
  <si>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</si>
  <si>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</si>
  <si>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</si>
  <si>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</si>
  <si>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</si>
  <si>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</si>
  <si>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</si>
  <si>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</si>
  <si>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</si>
  <si>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</si>
  <si>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</si>
  <si>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</si>
  <si>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</si>
  <si>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</si>
  <si>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</si>
  <si>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</si>
  <si>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</si>
  <si>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</si>
  <si>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</si>
  <si>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</si>
  <si>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</si>
  <si>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</si>
  <si>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</si>
  <si>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</si>
  <si>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</si>
  <si>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</si>
  <si>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</si>
  <si>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</si>
  <si>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</si>
  <si>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</si>
  <si>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</si>
  <si>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</si>
  <si>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</si>
  <si>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</si>
  <si>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</si>
  <si>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</si>
  <si>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</si>
  <si>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</si>
  <si>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</si>
  <si>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</si>
  <si>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</si>
  <si>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</si>
  <si>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</si>
  <si>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</si>
  <si>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</si>
  <si>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</si>
  <si>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</si>
  <si>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</si>
  <si>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</si>
  <si>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</si>
  <si>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</si>
  <si>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</si>
  <si>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</si>
  <si>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</si>
  <si>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</si>
  <si>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</si>
  <si>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</si>
  <si>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</si>
  <si>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</si>
  <si>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</si>
  <si>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</si>
  <si>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</si>
  <si>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</si>
  <si>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</si>
  <si>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</si>
  <si>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</si>
  <si>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</si>
  <si>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</si>
  <si>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</si>
  <si>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</si>
  <si>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</si>
  <si>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</si>
  <si>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</si>
  <si>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</si>
  <si>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</si>
  <si>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</si>
  <si>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</si>
  <si>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</si>
  <si>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</si>
  <si>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</si>
  <si>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</si>
  <si>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</si>
  <si>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</si>
  <si>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</si>
  <si>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</si>
  <si>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</si>
  <si>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</si>
  <si>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</si>
  <si>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</si>
  <si>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</si>
  <si>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</si>
  <si>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</si>
  <si>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</si>
  <si>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</si>
  <si>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</si>
  <si>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</si>
  <si>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</si>
  <si>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</si>
  <si>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</si>
  <si>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</si>
  <si>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</si>
  <si>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</si>
  <si>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</si>
  <si>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</si>
  <si>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</si>
  <si>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</si>
  <si>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</si>
  <si>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</si>
  <si>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</si>
  <si>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</si>
  <si>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</si>
  <si>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</si>
  <si>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</si>
  <si>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</si>
  <si>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</si>
  <si>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</si>
  <si>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</si>
  <si>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</si>
  <si>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</si>
  <si>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</si>
  <si>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</si>
  <si>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</si>
  <si>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</si>
  <si>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</si>
  <si>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</si>
  <si>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</si>
  <si>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</si>
  <si>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</si>
  <si>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</si>
  <si>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</si>
  <si>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</si>
  <si>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</si>
  <si>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</si>
  <si>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</si>
  <si>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</si>
  <si>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</si>
  <si>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</si>
  <si>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</si>
  <si>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</si>
  <si>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</si>
  <si>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</si>
  <si>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</si>
  <si>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</si>
  <si>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</si>
  <si>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</si>
  <si>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</si>
  <si>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</si>
  <si>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</si>
  <si>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</si>
  <si>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</si>
  <si>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</si>
  <si>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</si>
  <si>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</si>
  <si>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</si>
  <si>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</si>
  <si>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</si>
  <si>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</si>
  <si>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</si>
  <si>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</si>
  <si>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</si>
  <si>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</si>
  <si>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</si>
  <si>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</si>
  <si>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</si>
  <si>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</si>
  <si>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</si>
  <si>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</si>
  <si>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</si>
  <si>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</si>
  <si>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</si>
  <si>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</si>
  <si>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</si>
  <si>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</si>
  <si>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</si>
  <si>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</si>
  <si>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</si>
  <si>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</si>
  <si>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</si>
  <si>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</si>
  <si>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</si>
  <si>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</si>
  <si>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</si>
  <si>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</si>
  <si>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</si>
  <si>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</si>
  <si>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</si>
  <si>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</si>
  <si>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</si>
  <si>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</si>
  <si>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</si>
  <si>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</si>
  <si>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</si>
  <si>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</si>
  <si>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</si>
  <si>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</si>
  <si>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</si>
  <si>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</si>
  <si>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</si>
  <si>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</si>
  <si>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</si>
  <si>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</si>
  <si>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</si>
  <si>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</si>
  <si>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</si>
  <si>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</si>
  <si>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</si>
  <si>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</si>
  <si>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</si>
  <si>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</si>
  <si>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</si>
  <si>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</si>
  <si>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</si>
  <si>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</si>
  <si>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</si>
  <si>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</si>
  <si>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</si>
  <si>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</si>
  <si>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</si>
  <si>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</si>
  <si>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</si>
  <si>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</si>
  <si>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</si>
  <si>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</si>
  <si>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</si>
  <si>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</si>
  <si>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</si>
  <si>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</si>
  <si>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</si>
  <si>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</si>
  <si>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</si>
  <si>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</si>
  <si>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</si>
  <si>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</si>
  <si>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</si>
  <si>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</si>
  <si>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</si>
  <si>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</si>
  <si>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</si>
  <si>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</si>
  <si>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</si>
  <si>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</si>
  <si>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</si>
  <si>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</si>
  <si>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</si>
  <si>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</si>
  <si>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</si>
  <si>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</si>
  <si>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</si>
  <si>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</si>
  <si>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</si>
  <si>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</si>
  <si>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</si>
  <si>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</si>
  <si>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</si>
  <si>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</si>
  <si>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</si>
  <si>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</si>
  <si>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</si>
  <si>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</si>
  <si>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</si>
  <si>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</si>
  <si>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</si>
  <si>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</si>
  <si>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</si>
  <si>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</si>
  <si>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</si>
  <si>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</si>
  <si>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</si>
  <si>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</si>
  <si>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</si>
  <si>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</si>
  <si>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</si>
  <si>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</si>
  <si>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</si>
  <si>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</si>
  <si>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</si>
  <si>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</si>
  <si>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</si>
  <si>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</si>
  <si>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</si>
  <si>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</si>
  <si>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</si>
  <si>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</si>
  <si>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</si>
  <si>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</si>
  <si>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</si>
  <si>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</si>
  <si>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</si>
  <si>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</si>
  <si>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</si>
  <si>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</si>
  <si>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</si>
  <si>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</si>
  <si>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</si>
  <si>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</si>
  <si>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</si>
  <si>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</si>
  <si>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</si>
  <si>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</si>
  <si>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</si>
  <si>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</si>
  <si>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</si>
  <si>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</si>
  <si>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</si>
  <si>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</si>
  <si>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</si>
  <si>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</si>
  <si>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</si>
  <si>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</si>
  <si>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</si>
  <si>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</si>
  <si>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</si>
  <si>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</si>
  <si>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</si>
  <si>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</si>
  <si>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</si>
  <si>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</si>
  <si>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</si>
  <si>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</si>
  <si>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</si>
  <si>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</si>
  <si>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</si>
  <si>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</si>
  <si>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</si>
  <si>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</si>
  <si>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</si>
  <si>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</si>
  <si>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</si>
  <si>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</si>
  <si>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</si>
  <si>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</si>
  <si>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</si>
  <si>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</si>
  <si>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</si>
  <si>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</si>
  <si>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</si>
  <si>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</si>
  <si>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</si>
  <si>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</si>
  <si>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</si>
  <si>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</si>
  <si>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</si>
  <si>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</si>
  <si>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</si>
  <si>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</si>
  <si>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</si>
  <si>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</si>
  <si>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</si>
  <si>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</si>
  <si>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</si>
  <si>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</si>
  <si>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</si>
  <si>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</si>
  <si>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</si>
  <si>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</si>
  <si>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</si>
  <si>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</si>
  <si>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</si>
  <si>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</si>
  <si>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</si>
  <si>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</si>
  <si>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</si>
  <si>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</si>
  <si>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</si>
  <si>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</si>
  <si>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</si>
  <si>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</si>
  <si>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</si>
  <si>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</si>
  <si>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</si>
  <si>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</si>
  <si>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</si>
  <si>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</si>
  <si>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</si>
  <si>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</si>
  <si>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</si>
  <si>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</si>
  <si>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</si>
  <si>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</si>
  <si>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</si>
  <si>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</si>
  <si>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</si>
  <si>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</si>
  <si>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</si>
  <si>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</si>
  <si>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</si>
  <si>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</si>
  <si>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</si>
  <si>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</si>
  <si>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</si>
  <si>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</si>
  <si>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</si>
  <si>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</si>
  <si>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</si>
  <si>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</si>
  <si>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</si>
  <si>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</si>
  <si>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</si>
  <si>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</si>
  <si>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</si>
  <si>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</si>
  <si>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</si>
  <si>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</si>
  <si>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</si>
  <si>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</si>
  <si>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</si>
  <si>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</si>
  <si>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</si>
  <si>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</si>
  <si>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</si>
  <si>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</si>
  <si>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</si>
  <si>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</si>
  <si>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</si>
  <si>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</si>
  <si>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</si>
  <si>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</si>
  <si>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</si>
  <si>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</si>
  <si>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</si>
  <si>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</si>
  <si>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</si>
  <si>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</si>
  <si>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</si>
  <si>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</si>
  <si>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</si>
  <si>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</si>
  <si>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</si>
  <si>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</si>
  <si>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</si>
  <si>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</si>
  <si>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</si>
  <si>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</si>
  <si>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</si>
  <si>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</si>
  <si>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</si>
  <si>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</si>
  <si>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</si>
  <si>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</si>
  <si>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</si>
  <si>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</si>
  <si>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</si>
  <si>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</si>
  <si>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</si>
  <si>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</si>
  <si>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</si>
  <si>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</si>
  <si>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</si>
  <si>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</si>
  <si>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</si>
  <si>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</si>
  <si>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</si>
  <si>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</si>
  <si>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</si>
  <si>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</si>
  <si>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</si>
  <si>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</si>
  <si>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</si>
  <si>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</si>
  <si>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</si>
  <si>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</si>
  <si>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</si>
  <si>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</si>
  <si>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</si>
  <si>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</si>
  <si>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</si>
  <si>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</si>
  <si>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</si>
  <si>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</si>
  <si>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</si>
  <si>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</si>
  <si>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</si>
  <si>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</si>
  <si>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</si>
  <si>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</si>
  <si>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</si>
  <si>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</si>
  <si>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</si>
  <si>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</si>
  <si>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</si>
  <si>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</si>
  <si>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</si>
  <si>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</si>
  <si>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</si>
  <si>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</si>
  <si>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</si>
  <si>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</si>
  <si>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</si>
  <si>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</si>
  <si>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</si>
  <si>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</si>
  <si>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</si>
  <si>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</si>
  <si>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</si>
  <si>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</si>
  <si>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</si>
  <si>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</si>
  <si>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</si>
  <si>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</si>
  <si>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</si>
  <si>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</si>
  <si>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</si>
  <si>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</si>
  <si>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</si>
  <si>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</si>
  <si>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</si>
  <si>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</si>
  <si>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</si>
  <si>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</si>
  <si>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</si>
  <si>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</si>
  <si>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</si>
  <si>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</si>
  <si>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</si>
  <si>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</si>
  <si>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</si>
  <si>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</si>
  <si>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</si>
  <si>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</si>
  <si>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</si>
  <si>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</si>
  <si>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</si>
  <si>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</si>
  <si>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</si>
  <si>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</si>
  <si>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</si>
  <si>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</si>
  <si>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</si>
  <si>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</si>
  <si>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</si>
  <si>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</si>
  <si>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</si>
  <si>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</si>
  <si>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</si>
  <si>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</si>
  <si>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</si>
  <si>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</si>
  <si>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</si>
  <si>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</si>
  <si>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</si>
  <si>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</si>
  <si>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</si>
  <si>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</si>
  <si>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</si>
  <si>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</si>
  <si>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</si>
  <si>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</si>
  <si>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</si>
  <si>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</si>
  <si>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</si>
  <si>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</si>
  <si>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</si>
  <si>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</si>
  <si>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</si>
  <si>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</si>
  <si>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</si>
  <si>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</si>
  <si>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</si>
  <si>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</si>
  <si>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</si>
  <si>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</si>
  <si>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</si>
  <si>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</si>
  <si>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</si>
  <si>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</si>
  <si>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</si>
  <si>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</si>
  <si>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</si>
  <si>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</si>
  <si>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</si>
  <si>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</si>
  <si>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</si>
  <si>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</si>
  <si>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</si>
  <si>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</si>
  <si>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</si>
  <si>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</si>
  <si>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</si>
  <si>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</si>
  <si>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</si>
  <si>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</si>
  <si>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</si>
  <si>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</si>
  <si>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</si>
  <si>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</si>
  <si>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</si>
  <si>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</si>
  <si>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</si>
  <si>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</si>
  <si>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</si>
  <si>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</si>
  <si>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</si>
  <si>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</si>
  <si>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</si>
  <si>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</si>
  <si>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</si>
  <si>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</si>
  <si>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</si>
  <si>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</si>
  <si>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</si>
  <si>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</si>
  <si>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</si>
  <si>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</si>
  <si>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</si>
  <si>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</si>
  <si>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</si>
  <si>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</si>
  <si>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</si>
  <si>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</si>
  <si>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</si>
  <si>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</si>
  <si>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</si>
  <si>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</si>
  <si>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</si>
  <si>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</si>
  <si>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</si>
  <si>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</si>
  <si>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</si>
  <si>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</si>
  <si>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</si>
  <si>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</si>
  <si>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</si>
  <si>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</si>
  <si>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</si>
  <si>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</si>
  <si>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</si>
  <si>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</si>
  <si>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</si>
  <si>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</si>
  <si>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</si>
  <si>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</si>
  <si>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</si>
  <si>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</si>
  <si>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</si>
  <si>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</si>
  <si>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</si>
  <si>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</si>
  <si>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</si>
  <si>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</si>
  <si>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</si>
  <si>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</si>
  <si>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</si>
  <si>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</si>
  <si>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</si>
  <si>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</si>
  <si>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</si>
  <si>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</si>
  <si>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</si>
  <si>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</si>
  <si>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</si>
  <si>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</si>
  <si>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</si>
  <si>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</si>
  <si>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</si>
  <si>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</si>
  <si>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</si>
  <si>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</si>
  <si>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</si>
  <si>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</si>
  <si>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</si>
  <si>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</si>
  <si>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</si>
  <si>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</si>
  <si>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</si>
  <si>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</si>
  <si>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</si>
  <si>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</si>
  <si>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</si>
  <si>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</si>
  <si>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</si>
  <si>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</si>
  <si>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</si>
  <si>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</si>
  <si>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</si>
  <si>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</si>
  <si>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</si>
  <si>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</si>
  <si>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</si>
  <si>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</si>
  <si>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</si>
  <si>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</si>
  <si>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</si>
  <si>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</si>
  <si>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</si>
  <si>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</si>
  <si>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</si>
  <si>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</si>
  <si>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</si>
  <si>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</si>
  <si>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</si>
  <si>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</si>
  <si>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</si>
  <si>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</si>
  <si>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</si>
  <si>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</si>
  <si>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</si>
  <si>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</si>
  <si>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</si>
  <si>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</si>
  <si>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</si>
  <si>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</si>
  <si>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</si>
  <si>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</si>
  <si>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</si>
  <si>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</si>
  <si>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</si>
  <si>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</si>
  <si>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</si>
  <si>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</si>
  <si>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</si>
  <si>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</si>
  <si>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</si>
  <si>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</si>
  <si>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</si>
  <si>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</si>
  <si>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</si>
  <si>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</si>
  <si>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</si>
  <si>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</si>
  <si>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</si>
  <si>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</si>
  <si>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</si>
  <si>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</si>
  <si>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</si>
  <si>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</si>
  <si>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</si>
  <si>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</si>
  <si>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</si>
  <si>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</si>
  <si>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</si>
  <si>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</si>
  <si>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</si>
  <si>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</si>
  <si>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</si>
  <si>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</si>
  <si>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</si>
  <si>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</si>
  <si>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</si>
  <si>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</si>
  <si>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</si>
  <si>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</si>
  <si>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</si>
  <si>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</si>
  <si>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</si>
  <si>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</si>
  <si>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</si>
  <si>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</si>
  <si>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</si>
  <si>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</si>
  <si>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</si>
  <si>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</si>
  <si>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</si>
  <si>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</si>
  <si>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</si>
  <si>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</si>
  <si>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</si>
  <si>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</si>
  <si>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</si>
  <si>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</si>
  <si>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</si>
  <si>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</si>
  <si>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</si>
  <si>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</si>
  <si>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</si>
  <si>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</si>
  <si>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</si>
  <si>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</si>
  <si>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</si>
  <si>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</si>
  <si>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</si>
  <si>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</si>
  <si>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</si>
  <si>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</si>
  <si>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</si>
  <si>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</si>
  <si>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</si>
  <si>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</si>
  <si>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</si>
  <si>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</si>
  <si>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</si>
  <si>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</si>
  <si>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</si>
  <si>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</si>
  <si>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</si>
  <si>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</si>
  <si>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</si>
  <si>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</si>
  <si>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</si>
  <si>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</si>
  <si>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</si>
  <si>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</si>
  <si>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</si>
  <si>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</si>
  <si>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</si>
  <si>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</si>
  <si>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</si>
  <si>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</si>
  <si>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</si>
  <si>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</si>
  <si>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</si>
  <si>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</si>
  <si>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</si>
  <si>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</si>
  <si>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</si>
  <si>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</si>
  <si>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</si>
  <si>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</si>
  <si>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</si>
  <si>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</si>
  <si>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</si>
  <si>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</si>
  <si>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</si>
  <si>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</si>
  <si>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</si>
  <si>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</si>
  <si>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</si>
  <si>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</si>
  <si>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</si>
  <si>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</si>
  <si>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</si>
  <si>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</si>
  <si>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</si>
  <si>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</si>
  <si>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</si>
  <si>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</si>
  <si>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</si>
  <si>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</si>
  <si>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</si>
  <si>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</si>
  <si>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</si>
  <si>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</si>
  <si>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</si>
  <si>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</si>
  <si>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</si>
  <si>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</si>
  <si>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</si>
  <si>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</si>
  <si>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</si>
  <si>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</si>
  <si>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</si>
  <si>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（68）ベア等による賃金増率【（67）÷（63）】</t>
    <rPh sb="6" eb="7">
      <t>トウ</t>
    </rPh>
    <rPh sb="10" eb="12">
      <t>チンギン</t>
    </rPh>
    <rPh sb="12" eb="13">
      <t>ゾウ</t>
    </rPh>
    <rPh sb="13" eb="14">
      <t>リツ</t>
    </rPh>
    <phoneticPr fontId="1"/>
  </si>
  <si>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</si>
  <si>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</si>
  <si>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</si>
  <si>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</si>
  <si>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</si>
  <si>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</si>
  <si>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</si>
  <si>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</si>
  <si>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</si>
  <si>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</si>
  <si>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</si>
  <si>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</si>
  <si>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</si>
  <si>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</si>
  <si>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</si>
  <si>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</si>
  <si>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</si>
  <si>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</si>
  <si>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</si>
  <si>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</si>
  <si>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</si>
  <si>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</si>
  <si>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</si>
  <si>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</si>
  <si>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</si>
  <si>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</si>
  <si>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</si>
  <si>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</si>
  <si>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</si>
  <si>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</si>
  <si>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</si>
  <si>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</si>
  <si>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</si>
  <si>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</si>
  <si>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</si>
  <si>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</si>
  <si>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t>
    <phoneticPr fontId="1"/>
  </si>
  <si>
    <r>
      <t>（</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）賃金改善実施期間</t>
    </r>
    <rPh sb="4" eb="6">
      <t>チンギン</t>
    </rPh>
    <rPh sb="6" eb="8">
      <t>カイゼン</t>
    </rPh>
    <rPh sb="8" eb="10">
      <t>ジッシ</t>
    </rPh>
    <rPh sb="10" eb="12">
      <t>キカン</t>
    </rPh>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</si>
  <si>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</si>
  <si>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</si>
  <si>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</si>
  <si>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</si>
  <si>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</si>
  <si>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</si>
  <si>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</si>
  <si>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</si>
  <si>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</si>
  <si>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（３）外来・在宅ベースアップ評価料（Ⅰ）等による収入の実績額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</si>
  <si>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（４）外来・在宅ベースアップ評価料（Ⅱ）等による収入の実績額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</si>
  <si>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（５）入院ベースアップ評価料による収入の実績額</t>
    <rPh sb="17" eb="19">
      <t>シュウニュウ</t>
    </rPh>
    <rPh sb="20" eb="22">
      <t>ジッセキ</t>
    </rPh>
    <rPh sb="22" eb="23">
      <t>ガク</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</si>
  <si>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</si>
  <si>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</si>
  <si>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t>（７）翌年度への繰越予定額</t>
    <rPh sb="3" eb="6">
      <t>ヨクネンド</t>
    </rPh>
    <rPh sb="8" eb="9">
      <t>ク</t>
    </rPh>
    <rPh sb="9" eb="10">
      <t>コ</t>
    </rPh>
    <rPh sb="10" eb="12">
      <t>ヨテイ</t>
    </rPh>
    <rPh sb="12" eb="13">
      <t>ガク</t>
    </rPh>
    <phoneticPr fontId="1"/>
  </si>
  <si>
    <t>（８）前年度からの繰越額</t>
    <rPh sb="3" eb="6">
      <t>ゼンネンド</t>
    </rPh>
    <rPh sb="9" eb="12">
      <t>クリコシガク</t>
    </rPh>
    <phoneticPr fontId="1"/>
  </si>
  <si>
    <r>
      <t>（</t>
    </r>
    <r>
      <rPr>
        <sz val="11"/>
        <color rgb="FFFF0000"/>
        <rFont val="ＭＳ ゴシック"/>
        <family val="3"/>
        <charset val="128"/>
      </rPr>
      <t>10</t>
    </r>
    <r>
      <rPr>
        <strike/>
        <sz val="11"/>
        <color rgb="FFFF0000"/>
        <rFont val="ＭＳ ゴシック"/>
        <family val="3"/>
        <charset val="128"/>
      </rPr>
      <t>７</t>
    </r>
    <r>
      <rPr>
        <sz val="11"/>
        <rFont val="ＭＳ ゴシック"/>
        <family val="3"/>
        <charset val="128"/>
      </rPr>
      <t>）全体の賃金改善の実績額</t>
    </r>
    <rPh sb="5" eb="7">
      <t>ゼンタイ</t>
    </rPh>
    <rPh sb="8" eb="10">
      <t>チンギン</t>
    </rPh>
    <rPh sb="10" eb="12">
      <t>カイゼン</t>
    </rPh>
    <rPh sb="13" eb="15">
      <t>ジッセキ</t>
    </rPh>
    <rPh sb="15" eb="16">
      <t>ガク</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</si>
  <si>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</si>
  <si>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</si>
  <si>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</si>
  <si>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</si>
  <si>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r>
      <t>「（</t>
    </r>
    <r>
      <rPr>
        <sz val="10"/>
        <color rgb="FFFF0000"/>
        <rFont val="ＭＳ ゴシック"/>
        <family val="3"/>
        <charset val="128"/>
      </rPr>
      <t>10</t>
    </r>
    <r>
      <rPr>
        <strike/>
        <sz val="10"/>
        <color rgb="FFFF0000"/>
        <rFont val="ＭＳ ゴシック"/>
        <family val="3"/>
        <charset val="128"/>
      </rPr>
      <t>７</t>
    </r>
    <r>
      <rPr>
        <sz val="10"/>
        <rFont val="ＭＳ ゴシック"/>
        <family val="3"/>
        <charset val="128"/>
      </rPr>
      <t>）全体の賃金改善の実績額」については、賃金改善実施期間において、「賃金の改善措置が実施されなかった場合の給与総額」と、</t>
    </r>
    <phoneticPr fontId="1"/>
  </si>
  <si>
    <t>（９）ベースアップ評価料による収入の実績額のうち、当該年度における対象職員のベア等に充当すべき金額</t>
    <rPh sb="9" eb="12">
      <t>ヒョウカリョウ</t>
    </rPh>
    <rPh sb="15" eb="17">
      <t>シュウニュウ</t>
    </rPh>
    <rPh sb="18" eb="21">
      <t>ジッセキガク</t>
    </rPh>
    <rPh sb="25" eb="29">
      <t>トウガイネンド</t>
    </rPh>
    <rPh sb="33" eb="37">
      <t>タイショウショクイン</t>
    </rPh>
    <rPh sb="40" eb="41">
      <t>トウ</t>
    </rPh>
    <rPh sb="42" eb="44">
      <t>ジュウトウ</t>
    </rPh>
    <rPh sb="47" eb="49">
      <t>キンガク</t>
    </rPh>
    <phoneticPr fontId="1"/>
  </si>
  <si>
    <r>
      <t>「（</t>
    </r>
    <r>
      <rPr>
        <sz val="10"/>
        <color rgb="FFFF0000"/>
        <rFont val="ＭＳ ゴシック"/>
        <family val="3"/>
        <charset val="128"/>
      </rPr>
      <t>11</t>
    </r>
    <r>
      <rPr>
        <strike/>
        <sz val="10"/>
        <color rgb="FFFF0000"/>
        <rFont val="ＭＳ ゴシック"/>
        <family val="3"/>
        <charset val="128"/>
      </rPr>
      <t>12</t>
    </r>
    <r>
      <rPr>
        <sz val="10"/>
        <color rgb="FF000000"/>
        <rFont val="ＭＳ ゴシック"/>
        <family val="3"/>
        <charset val="128"/>
      </rPr>
      <t>）</t>
    </r>
    <r>
      <rPr>
        <sz val="10"/>
        <color rgb="FFFF0000"/>
        <rFont val="ＭＳ ゴシック"/>
        <family val="3"/>
        <charset val="128"/>
      </rPr>
      <t>（10）の</t>
    </r>
    <r>
      <rPr>
        <sz val="10"/>
        <color rgb="FF000000"/>
        <rFont val="ＭＳ ゴシック"/>
        <family val="3"/>
        <charset val="128"/>
      </rPr>
      <t>うち</t>
    </r>
    <r>
      <rPr>
        <strike/>
        <sz val="10"/>
        <color rgb="FFFF0000"/>
        <rFont val="ＭＳ ゴシック"/>
        <family val="3"/>
        <charset val="128"/>
      </rPr>
      <t>（８）及び（９）以外による</t>
    </r>
    <r>
      <rPr>
        <sz val="10"/>
        <color rgb="FF000000"/>
        <rFont val="ＭＳ ゴシック"/>
        <family val="3"/>
        <charset val="128"/>
      </rPr>
      <t>ベア等実施分」については、</t>
    </r>
    <r>
      <rPr>
        <sz val="10"/>
        <color rgb="FFFF0000"/>
        <rFont val="ＭＳ ゴシック"/>
        <family val="3"/>
        <charset val="128"/>
      </rPr>
      <t>ベースアップ評価料による収入以外の財源</t>
    </r>
    <r>
      <rPr>
        <strike/>
        <sz val="10"/>
        <color rgb="FFFF0000"/>
        <rFont val="ＭＳ ゴシック"/>
        <family val="3"/>
        <charset val="128"/>
      </rPr>
      <t>医療機関等に</t>
    </r>
    <rPh sb="52" eb="54">
      <t>シュウニュウ</t>
    </rPh>
    <rPh sb="54" eb="56">
      <t>イガイ</t>
    </rPh>
    <rPh sb="57" eb="59">
      <t>ザイゲン</t>
    </rPh>
    <rPh sb="59" eb="61">
      <t>イリョウ</t>
    </rPh>
    <phoneticPr fontId="1"/>
  </si>
  <si>
    <r>
      <t>Ⅲ．全体の賃金改善の実績額【（</t>
    </r>
    <r>
      <rPr>
        <b/>
        <sz val="11"/>
        <color rgb="FFFF0000"/>
        <rFont val="ＭＳ ゴシック"/>
        <family val="3"/>
        <charset val="128"/>
      </rPr>
      <t>１</t>
    </r>
    <r>
      <rPr>
        <b/>
        <strike/>
        <sz val="11"/>
        <color rgb="FFFF0000"/>
        <rFont val="ＭＳ ゴシック"/>
        <family val="3"/>
        <charset val="128"/>
      </rPr>
      <t>２</t>
    </r>
    <r>
      <rPr>
        <b/>
        <sz val="11"/>
        <rFont val="ＭＳ ゴシック"/>
        <family val="3"/>
        <charset val="128"/>
      </rPr>
      <t>）の期間中】</t>
    </r>
    <rPh sb="2" eb="4">
      <t>ゼンタイ</t>
    </rPh>
    <rPh sb="5" eb="7">
      <t>チンギン</t>
    </rPh>
    <rPh sb="7" eb="9">
      <t>カイゼン</t>
    </rPh>
    <rPh sb="10" eb="12">
      <t>ジッセキ</t>
    </rPh>
    <rPh sb="12" eb="13">
      <t>ガク</t>
    </rPh>
    <rPh sb="19" eb="22">
      <t>キカンチュウ</t>
    </rPh>
    <phoneticPr fontId="1"/>
  </si>
  <si>
    <r>
      <t>○　以下、基本給等総額</t>
    </r>
    <r>
      <rPr>
        <strike/>
        <sz val="12"/>
        <color rgb="FFFF0000"/>
        <rFont val="ＭＳ ゴシック"/>
        <family val="3"/>
        <charset val="128"/>
      </rPr>
      <t>、給与総額</t>
    </r>
    <r>
      <rPr>
        <sz val="12"/>
        <rFont val="ＭＳ ゴシック"/>
        <family val="3"/>
        <charset val="128"/>
      </rPr>
      <t>については</t>
    </r>
    <r>
      <rPr>
        <strike/>
        <sz val="12"/>
        <color rgb="FFFF0000"/>
        <rFont val="ＭＳ ゴシック"/>
        <family val="3"/>
        <charset val="128"/>
      </rPr>
      <t>それぞれ</t>
    </r>
    <r>
      <rPr>
        <sz val="12"/>
        <rFont val="ＭＳ ゴシック"/>
        <family val="3"/>
        <charset val="128"/>
      </rPr>
      <t>１ヶ月当たりの額を記載してください。</t>
    </r>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1"/>
  </si>
  <si>
    <t>「基本給等総額」には、給与のうち、基本給及び決まって毎月支払われる手当の合計を計上すること。</t>
  </si>
  <si>
    <t>年度更新及び区分変更等によりベースアップ評価料の賃金改善計画書を再度届出する場合、「賃金改善する前の対象職員の基本給等総額</t>
    <phoneticPr fontId="1"/>
  </si>
  <si>
    <t>それ以外の月に定期昇給を実施する場合、もしくは定期昇給の制度を設けていない医療機関は「０」と記載すること。</t>
  </si>
  <si>
    <t>【賃金改善実施期間（１）の開始月】」には、初回届出時点における「賃金改善する前の対象職員の基本給等総額【賃金改善実施期間</t>
    <phoneticPr fontId="1"/>
  </si>
  <si>
    <t>（１）の開始月】」の金額を記載すること。</t>
    <phoneticPr fontId="1"/>
  </si>
  <si>
    <t>「うち定期昇給相当分」は、【賃金改善実施期間（１）の開始月】において定期昇給を実施する場合にのみ記載すること。</t>
    <phoneticPr fontId="1"/>
  </si>
  <si>
    <t>報診2-1_1</t>
    <rPh sb="0" eb="1">
      <t>ホウ</t>
    </rPh>
    <rPh sb="1" eb="2">
      <t>シン</t>
    </rPh>
    <phoneticPr fontId="1"/>
  </si>
  <si>
    <t>報診2-1_2</t>
    <rPh sb="0" eb="1">
      <t>ホウ</t>
    </rPh>
    <phoneticPr fontId="1"/>
  </si>
  <si>
    <t>報診2-1_3</t>
    <rPh sb="0" eb="1">
      <t>ホウ</t>
    </rPh>
    <phoneticPr fontId="1"/>
  </si>
  <si>
    <r>
      <t>（</t>
    </r>
    <r>
      <rPr>
        <sz val="11"/>
        <color rgb="FFFF0000"/>
        <rFont val="ＭＳ ゴシック"/>
        <family val="3"/>
        <charset val="128"/>
      </rPr>
      <t>２</t>
    </r>
    <r>
      <rPr>
        <strike/>
        <sz val="11"/>
        <color rgb="FFFF0000"/>
        <rFont val="ＭＳ ゴシック"/>
        <family val="3"/>
        <charset val="128"/>
      </rPr>
      <t>３</t>
    </r>
    <r>
      <rPr>
        <sz val="11"/>
        <rFont val="ＭＳ ゴシック"/>
        <family val="3"/>
        <charset val="128"/>
      </rPr>
      <t>）ベースアップ評価料算定期間</t>
    </r>
    <rPh sb="14" eb="16">
      <t>ヒョウカ</t>
    </rPh>
    <rPh sb="16" eb="17">
      <t>リョウサンテイキカン</t>
    </rPh>
    <phoneticPr fontId="1"/>
  </si>
  <si>
    <t>（６）ベースアップ評価料による収入の実績額【（３）＋（４）＋（５）】</t>
    <rPh sb="9" eb="11">
      <t>ヒョウカ</t>
    </rPh>
    <rPh sb="11" eb="12">
      <t>リョウ</t>
    </rPh>
    <rPh sb="15" eb="17">
      <t>シュウニュウ</t>
    </rPh>
    <rPh sb="18" eb="20">
      <t>ジッセキ</t>
    </rPh>
    <rPh sb="20" eb="21">
      <t>ガク</t>
    </rPh>
    <phoneticPr fontId="1"/>
  </si>
  <si>
    <r>
      <t>Ⅱ</t>
    </r>
    <r>
      <rPr>
        <b/>
        <sz val="11"/>
        <color rgb="FFFF0000"/>
        <rFont val="ＭＳ ゴシック"/>
        <family val="3"/>
        <charset val="128"/>
      </rPr>
      <t>－１．ベースアップ評価料による収入の実績額【（２）の期間中】</t>
    </r>
    <rPh sb="10" eb="13">
      <t>ヒョウカリョウ</t>
    </rPh>
    <rPh sb="16" eb="18">
      <t>シュウニュウ</t>
    </rPh>
    <rPh sb="19" eb="21">
      <t>ジッセキ</t>
    </rPh>
    <rPh sb="21" eb="22">
      <t>ガク</t>
    </rPh>
    <rPh sb="27" eb="30">
      <t>キカンチュウ</t>
    </rPh>
    <phoneticPr fontId="1"/>
  </si>
  <si>
    <t>□</t>
    <phoneticPr fontId="1"/>
  </si>
  <si>
    <t>（５）ベースアップ評価料による収入の実績額【（３）＋（４）】</t>
    <rPh sb="9" eb="11">
      <t>ヒョウカ</t>
    </rPh>
    <rPh sb="11" eb="12">
      <t>リョウ</t>
    </rPh>
    <rPh sb="15" eb="17">
      <t>シュウニュウ</t>
    </rPh>
    <rPh sb="18" eb="20">
      <t>ジッセキ</t>
    </rPh>
    <rPh sb="20" eb="21">
      <t>ガク</t>
    </rPh>
    <phoneticPr fontId="1"/>
  </si>
  <si>
    <t>（６）翌年度への繰越予定額</t>
    <rPh sb="3" eb="6">
      <t>ヨクネンド</t>
    </rPh>
    <rPh sb="8" eb="9">
      <t>ク</t>
    </rPh>
    <rPh sb="9" eb="10">
      <t>コ</t>
    </rPh>
    <rPh sb="10" eb="12">
      <t>ヨテイ</t>
    </rPh>
    <rPh sb="12" eb="13">
      <t>ガク</t>
    </rPh>
    <phoneticPr fontId="1"/>
  </si>
  <si>
    <t>（７）前年度からの繰越額</t>
    <rPh sb="3" eb="6">
      <t>ゼンネンド</t>
    </rPh>
    <rPh sb="9" eb="12">
      <t>クリコシガク</t>
    </rPh>
    <phoneticPr fontId="1"/>
  </si>
  <si>
    <t>（８）ベースアップ評価料による収入の実績額のうち、当該年度における対象職員のベア等に充当すべき金額</t>
    <rPh sb="9" eb="12">
      <t>ヒョウカリョウ</t>
    </rPh>
    <rPh sb="15" eb="17">
      <t>シュウニュウ</t>
    </rPh>
    <rPh sb="18" eb="21">
      <t>ジッセキガク</t>
    </rPh>
    <rPh sb="25" eb="29">
      <t>トウガイネンド</t>
    </rPh>
    <rPh sb="33" eb="37">
      <t>タイショウショクイン</t>
    </rPh>
    <rPh sb="40" eb="41">
      <t>トウ</t>
    </rPh>
    <rPh sb="42" eb="44">
      <t>ジュウトウ</t>
    </rPh>
    <rPh sb="47" eb="49">
      <t>キンガク</t>
    </rPh>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</si>
  <si>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</si>
  <si>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</si>
  <si>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t>　なお、定期昇給とは、毎年一定の時期を定めて、組織内の昇給制度に従って行われる昇給のことをいい、ベア等実施分と明確に区別でき</t>
    <phoneticPr fontId="1"/>
  </si>
  <si>
    <t xml:space="preserve">る場合にのみ記載すること。 　 　 　 　 　 　 　 　 　 　 　 　 　 　 　 　 　 　 　 </t>
    <phoneticPr fontId="1"/>
  </si>
  <si>
    <r>
      <t>（</t>
    </r>
    <r>
      <rPr>
        <sz val="11"/>
        <color rgb="FFFF0000"/>
        <rFont val="ＭＳ ゴシック"/>
        <family val="3"/>
        <charset val="128"/>
      </rPr>
      <t>18</t>
    </r>
    <r>
      <rPr>
        <strike/>
        <sz val="11"/>
        <color rgb="FFFF0000"/>
        <rFont val="ＭＳ ゴシック"/>
        <family val="3"/>
        <charset val="128"/>
      </rPr>
      <t>20</t>
    </r>
    <r>
      <rPr>
        <sz val="11"/>
        <rFont val="ＭＳ ゴシック"/>
        <family val="3"/>
      </rPr>
      <t>）うち定期昇給相当分</t>
    </r>
    <phoneticPr fontId="1"/>
  </si>
  <si>
    <r>
      <t>（</t>
    </r>
    <r>
      <rPr>
        <sz val="11"/>
        <color rgb="FFFF0000"/>
        <rFont val="ＭＳ ゴシック"/>
        <family val="3"/>
        <charset val="128"/>
      </rPr>
      <t>19</t>
    </r>
    <r>
      <rPr>
        <strike/>
        <sz val="11"/>
        <color rgb="FFFF0000"/>
        <rFont val="ＭＳ ゴシック"/>
        <family val="3"/>
        <charset val="128"/>
      </rPr>
      <t>21</t>
    </r>
    <r>
      <rPr>
        <sz val="11"/>
        <color theme="1"/>
        <rFont val="ＭＳ ゴシック"/>
        <family val="3"/>
      </rPr>
      <t>）うちベア等実施分</t>
    </r>
    <rPh sb="10" eb="11">
      <t>トウ</t>
    </rPh>
    <rPh sb="11" eb="13">
      <t>ジッシ</t>
    </rPh>
    <rPh sb="13" eb="14">
      <t>ブン</t>
    </rPh>
    <phoneticPr fontId="1"/>
  </si>
  <si>
    <r>
      <t>（</t>
    </r>
    <r>
      <rPr>
        <sz val="11"/>
        <color rgb="FFFF0000"/>
        <rFont val="ＭＳ ゴシック"/>
        <family val="3"/>
        <charset val="128"/>
      </rPr>
      <t>17</t>
    </r>
    <r>
      <rPr>
        <strike/>
        <sz val="11"/>
        <color rgb="FFFF0000"/>
        <rFont val="ＭＳ ゴシック"/>
        <family val="3"/>
        <charset val="128"/>
      </rPr>
      <t>19</t>
    </r>
    <r>
      <rPr>
        <sz val="11"/>
        <color theme="1"/>
        <rFont val="ＭＳ ゴシック"/>
        <family val="3"/>
        <charset val="128"/>
      </rPr>
      <t>）基本給等に係る賃金改善の見込み額（１ヶ月分）【（</t>
    </r>
    <r>
      <rPr>
        <sz val="11"/>
        <color rgb="FFFF0000"/>
        <rFont val="ＭＳ ゴシック"/>
        <family val="3"/>
        <charset val="128"/>
      </rPr>
      <t>16</t>
    </r>
    <r>
      <rPr>
        <strike/>
        <sz val="11"/>
        <color rgb="FFFF0000"/>
        <rFont val="ＭＳ ゴシック"/>
        <family val="3"/>
        <charset val="128"/>
      </rPr>
      <t>18</t>
    </r>
    <r>
      <rPr>
        <sz val="11"/>
        <color theme="1"/>
        <rFont val="ＭＳ ゴシック"/>
        <family val="3"/>
        <charset val="128"/>
      </rPr>
      <t>）－（</t>
    </r>
    <r>
      <rPr>
        <sz val="11"/>
        <color rgb="FFFF0000"/>
        <rFont val="ＭＳ ゴシック"/>
        <family val="3"/>
        <charset val="128"/>
      </rPr>
      <t>15</t>
    </r>
    <r>
      <rPr>
        <strike/>
        <sz val="11"/>
        <color rgb="FFFF0000"/>
        <rFont val="ＭＳ ゴシック"/>
        <family val="3"/>
        <charset val="128"/>
      </rPr>
      <t>17</t>
    </r>
    <r>
      <rPr>
        <sz val="11"/>
        <color theme="1"/>
        <rFont val="ＭＳ ゴシック"/>
        <family val="3"/>
        <charset val="128"/>
      </rPr>
      <t>）】</t>
    </r>
    <rPh sb="6" eb="9">
      <t>キホンキュウ</t>
    </rPh>
    <rPh sb="9" eb="10">
      <t>トウ</t>
    </rPh>
    <rPh sb="11" eb="12">
      <t>カカ</t>
    </rPh>
    <rPh sb="13" eb="15">
      <t>チンギン</t>
    </rPh>
    <rPh sb="15" eb="17">
      <t>カイゼン</t>
    </rPh>
    <rPh sb="18" eb="20">
      <t>ミコ</t>
    </rPh>
    <rPh sb="21" eb="22">
      <t>ガク</t>
    </rPh>
    <rPh sb="25" eb="26">
      <t>ゲツ</t>
    </rPh>
    <rPh sb="26" eb="27">
      <t>ブン</t>
    </rPh>
    <phoneticPr fontId="1"/>
  </si>
  <si>
    <r>
      <t>（</t>
    </r>
    <r>
      <rPr>
        <sz val="11"/>
        <color rgb="FFFF0000"/>
        <rFont val="ＭＳ ゴシック"/>
        <family val="3"/>
        <charset val="128"/>
      </rPr>
      <t>20</t>
    </r>
    <r>
      <rPr>
        <strike/>
        <sz val="11"/>
        <color rgb="FFFF0000"/>
        <rFont val="ＭＳ ゴシック"/>
        <family val="3"/>
        <charset val="128"/>
      </rPr>
      <t>22</t>
    </r>
    <r>
      <rPr>
        <sz val="11"/>
        <color theme="1"/>
        <rFont val="ＭＳ ゴシック"/>
        <family val="3"/>
      </rPr>
      <t>）ベア等による賃金増率【（</t>
    </r>
    <r>
      <rPr>
        <sz val="11"/>
        <color rgb="FFFF0000"/>
        <rFont val="ＭＳ ゴシック"/>
        <family val="3"/>
        <charset val="128"/>
      </rPr>
      <t>19</t>
    </r>
    <r>
      <rPr>
        <strike/>
        <sz val="11"/>
        <color rgb="FFFF0000"/>
        <rFont val="ＭＳ ゴシック"/>
        <family val="3"/>
        <charset val="128"/>
      </rPr>
      <t>21</t>
    </r>
    <r>
      <rPr>
        <sz val="11"/>
        <color theme="1"/>
        <rFont val="ＭＳ ゴシック"/>
        <family val="3"/>
      </rPr>
      <t>）÷（</t>
    </r>
    <r>
      <rPr>
        <sz val="11"/>
        <color rgb="FFFF0000"/>
        <rFont val="ＭＳ ゴシック"/>
        <family val="3"/>
        <charset val="128"/>
      </rPr>
      <t>15</t>
    </r>
    <r>
      <rPr>
        <strike/>
        <sz val="11"/>
        <color rgb="FFFF0000"/>
        <rFont val="ＭＳ ゴシック"/>
        <family val="3"/>
        <charset val="128"/>
      </rPr>
      <t>17</t>
    </r>
    <r>
      <rPr>
        <sz val="11"/>
        <color theme="1"/>
        <rFont val="ＭＳ ゴシック"/>
        <family val="3"/>
      </rPr>
      <t>）】</t>
    </r>
    <rPh sb="8" eb="9">
      <t>トウ</t>
    </rPh>
    <rPh sb="12" eb="14">
      <t>チンギン</t>
    </rPh>
    <rPh sb="14" eb="15">
      <t>ゾウ</t>
    </rPh>
    <rPh sb="15" eb="16">
      <t>リツ</t>
    </rPh>
    <phoneticPr fontId="1"/>
  </si>
  <si>
    <r>
      <t>（</t>
    </r>
    <r>
      <rPr>
        <sz val="11"/>
        <color rgb="FFFF0000"/>
        <rFont val="ＭＳ ゴシック"/>
        <family val="3"/>
        <charset val="128"/>
      </rPr>
      <t>21</t>
    </r>
    <r>
      <rPr>
        <strike/>
        <sz val="11"/>
        <color rgb="FFFF0000"/>
        <rFont val="ＭＳ ゴシック"/>
        <family val="3"/>
        <charset val="128"/>
      </rPr>
      <t>51</t>
    </r>
    <r>
      <rPr>
        <sz val="11"/>
        <rFont val="ＭＳ ゴシック"/>
        <family val="3"/>
        <charset val="128"/>
      </rPr>
      <t>）40歳未満の勤務医師等の常勤換算数【賃金改善実施期間（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）の開始月時点】</t>
    </r>
    <rPh sb="18" eb="20">
      <t>ジョウキン</t>
    </rPh>
    <rPh sb="20" eb="22">
      <t>カンザン</t>
    </rPh>
    <rPh sb="22" eb="23">
      <t>スウ</t>
    </rPh>
    <rPh sb="24" eb="26">
      <t>チンギン</t>
    </rPh>
    <rPh sb="26" eb="28">
      <t>カイゼン</t>
    </rPh>
    <rPh sb="28" eb="30">
      <t>ジッシ</t>
    </rPh>
    <rPh sb="30" eb="32">
      <t>キカン</t>
    </rPh>
    <rPh sb="37" eb="39">
      <t>カイシ</t>
    </rPh>
    <rPh sb="39" eb="40">
      <t>ツキ</t>
    </rPh>
    <rPh sb="40" eb="42">
      <t>ジテン</t>
    </rPh>
    <phoneticPr fontId="1"/>
  </si>
  <si>
    <r>
      <t>（</t>
    </r>
    <r>
      <rPr>
        <sz val="11"/>
        <color rgb="FFFF0000"/>
        <rFont val="ＭＳ ゴシック"/>
        <family val="3"/>
        <charset val="128"/>
      </rPr>
      <t>22</t>
    </r>
    <r>
      <rPr>
        <strike/>
        <sz val="11"/>
        <color rgb="FFFF0000"/>
        <rFont val="ＭＳ ゴシック"/>
        <family val="3"/>
        <charset val="128"/>
      </rPr>
      <t>53</t>
    </r>
    <r>
      <rPr>
        <sz val="11"/>
        <rFont val="ＭＳ ゴシック"/>
        <family val="3"/>
        <charset val="128"/>
      </rPr>
      <t>）うち賃金改善する前の40歳未満の勤務医師等の基本給等総額【賃金改善実施期間（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t>
    </r>
    <phoneticPr fontId="1"/>
  </si>
  <si>
    <r>
      <t>（</t>
    </r>
    <r>
      <rPr>
        <sz val="11"/>
        <color rgb="FFFF0000"/>
        <rFont val="ＭＳ ゴシック"/>
        <family val="3"/>
        <charset val="128"/>
      </rPr>
      <t>23</t>
    </r>
    <r>
      <rPr>
        <strike/>
        <sz val="11"/>
        <color rgb="FFFF0000"/>
        <rFont val="ＭＳ ゴシック"/>
        <family val="3"/>
        <charset val="128"/>
      </rPr>
      <t>55</t>
    </r>
    <r>
      <rPr>
        <sz val="11"/>
        <rFont val="ＭＳ ゴシック"/>
        <family val="3"/>
        <charset val="128"/>
      </rPr>
      <t>）うち賃金改善した後の40歳未満の勤務医師等の基本給等総額【賃金改善実施期間（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t>
    </r>
    <rPh sb="14" eb="15">
      <t>アト</t>
    </rPh>
    <phoneticPr fontId="1"/>
  </si>
  <si>
    <r>
      <t>（</t>
    </r>
    <r>
      <rPr>
        <sz val="11"/>
        <color rgb="FFFF0000"/>
        <rFont val="ＭＳ ゴシック"/>
        <family val="3"/>
        <charset val="128"/>
      </rPr>
      <t>24</t>
    </r>
    <r>
      <rPr>
        <strike/>
        <sz val="11"/>
        <color rgb="FFFF0000"/>
        <rFont val="ＭＳ ゴシック"/>
        <family val="3"/>
        <charset val="128"/>
      </rPr>
      <t>57</t>
    </r>
    <r>
      <rPr>
        <sz val="11"/>
        <rFont val="ＭＳ ゴシック"/>
        <family val="3"/>
        <charset val="128"/>
      </rPr>
      <t>）基本給等に係る賃金改善の見込み額（１ヶ月分）【（</t>
    </r>
    <r>
      <rPr>
        <sz val="11"/>
        <color rgb="FFFF0000"/>
        <rFont val="ＭＳ ゴシック"/>
        <family val="3"/>
        <charset val="128"/>
      </rPr>
      <t>23</t>
    </r>
    <r>
      <rPr>
        <strike/>
        <sz val="11"/>
        <color rgb="FFFF0000"/>
        <rFont val="ＭＳ ゴシック"/>
        <family val="3"/>
        <charset val="128"/>
      </rPr>
      <t>55</t>
    </r>
    <r>
      <rPr>
        <sz val="11"/>
        <rFont val="ＭＳ ゴシック"/>
        <family val="3"/>
        <charset val="128"/>
      </rPr>
      <t>）－（</t>
    </r>
    <r>
      <rPr>
        <sz val="11"/>
        <color rgb="FFFF0000"/>
        <rFont val="ＭＳ ゴシック"/>
        <family val="3"/>
        <charset val="128"/>
      </rPr>
      <t>22</t>
    </r>
    <r>
      <rPr>
        <strike/>
        <sz val="11"/>
        <color rgb="FFFF0000"/>
        <rFont val="ＭＳ ゴシック"/>
        <family val="3"/>
        <charset val="128"/>
      </rPr>
      <t>53</t>
    </r>
    <r>
      <rPr>
        <sz val="11"/>
        <rFont val="ＭＳ ゴシック"/>
        <family val="3"/>
        <charset val="128"/>
      </rPr>
      <t>）】</t>
    </r>
    <rPh sb="6" eb="9">
      <t>キホンキュウ</t>
    </rPh>
    <rPh sb="9" eb="10">
      <t>トウ</t>
    </rPh>
    <rPh sb="11" eb="12">
      <t>カカ</t>
    </rPh>
    <rPh sb="13" eb="15">
      <t>チンギン</t>
    </rPh>
    <rPh sb="15" eb="17">
      <t>カイゼン</t>
    </rPh>
    <rPh sb="18" eb="20">
      <t>ミコ</t>
    </rPh>
    <rPh sb="21" eb="22">
      <t>ガク</t>
    </rPh>
    <rPh sb="25" eb="26">
      <t>ゲツ</t>
    </rPh>
    <rPh sb="26" eb="27">
      <t>ブン</t>
    </rPh>
    <phoneticPr fontId="1"/>
  </si>
  <si>
    <r>
      <t>（</t>
    </r>
    <r>
      <rPr>
        <sz val="11"/>
        <color rgb="FFFF0000"/>
        <rFont val="ＭＳ ゴシック"/>
        <family val="3"/>
        <charset val="128"/>
      </rPr>
      <t>25</t>
    </r>
    <r>
      <rPr>
        <strike/>
        <sz val="11"/>
        <color rgb="FFFF0000"/>
        <rFont val="ＭＳ ゴシック"/>
        <family val="3"/>
        <charset val="128"/>
      </rPr>
      <t>58</t>
    </r>
    <r>
      <rPr>
        <sz val="11"/>
        <rFont val="ＭＳ ゴシック"/>
        <family val="3"/>
        <charset val="128"/>
      </rPr>
      <t>）うち定期昇給相当分</t>
    </r>
    <phoneticPr fontId="1"/>
  </si>
  <si>
    <r>
      <t>（</t>
    </r>
    <r>
      <rPr>
        <sz val="11"/>
        <color rgb="FFFF0000"/>
        <rFont val="ＭＳ ゴシック"/>
        <family val="3"/>
        <charset val="128"/>
      </rPr>
      <t>26</t>
    </r>
    <r>
      <rPr>
        <strike/>
        <sz val="11"/>
        <color rgb="FFFF0000"/>
        <rFont val="ＭＳ ゴシック"/>
        <family val="3"/>
        <charset val="128"/>
      </rPr>
      <t>59</t>
    </r>
    <r>
      <rPr>
        <sz val="11"/>
        <rFont val="ＭＳ ゴシック"/>
        <family val="3"/>
        <charset val="128"/>
      </rPr>
      <t>）うちベア等実施分</t>
    </r>
    <rPh sb="10" eb="11">
      <t>トウ</t>
    </rPh>
    <rPh sb="11" eb="13">
      <t>ジッシ</t>
    </rPh>
    <rPh sb="13" eb="14">
      <t>ブン</t>
    </rPh>
    <phoneticPr fontId="1"/>
  </si>
  <si>
    <r>
      <t>（</t>
    </r>
    <r>
      <rPr>
        <sz val="11"/>
        <color rgb="FFFF0000"/>
        <rFont val="ＭＳ ゴシック"/>
        <family val="3"/>
        <charset val="128"/>
      </rPr>
      <t>32</t>
    </r>
    <r>
      <rPr>
        <strike/>
        <sz val="11"/>
        <color rgb="FFFF0000"/>
        <rFont val="ＭＳ ゴシック"/>
        <family val="3"/>
        <charset val="128"/>
      </rPr>
      <t>68</t>
    </r>
    <r>
      <rPr>
        <sz val="11"/>
        <rFont val="ＭＳ ゴシック"/>
        <family val="3"/>
        <charset val="128"/>
      </rPr>
      <t>）うち定期昇給相当分</t>
    </r>
    <phoneticPr fontId="1"/>
  </si>
  <si>
    <r>
      <t>（</t>
    </r>
    <r>
      <rPr>
        <sz val="11"/>
        <color rgb="FFFF0000"/>
        <rFont val="ＭＳ ゴシック"/>
        <family val="3"/>
        <charset val="128"/>
      </rPr>
      <t>33</t>
    </r>
    <r>
      <rPr>
        <strike/>
        <sz val="11"/>
        <color rgb="FFFF0000"/>
        <rFont val="ＭＳ ゴシック"/>
        <family val="3"/>
        <charset val="128"/>
      </rPr>
      <t>69</t>
    </r>
    <r>
      <rPr>
        <sz val="11"/>
        <rFont val="ＭＳ ゴシック"/>
        <family val="3"/>
        <charset val="128"/>
      </rPr>
      <t>）うちベア等実施分</t>
    </r>
    <rPh sb="10" eb="11">
      <t>トウ</t>
    </rPh>
    <rPh sb="11" eb="13">
      <t>ジッシ</t>
    </rPh>
    <rPh sb="13" eb="14">
      <t>ブン</t>
    </rPh>
    <phoneticPr fontId="1"/>
  </si>
  <si>
    <r>
      <t>（</t>
    </r>
    <r>
      <rPr>
        <sz val="11"/>
        <color rgb="FFFF0000"/>
        <rFont val="ＭＳ ゴシック"/>
        <family val="3"/>
        <charset val="128"/>
      </rPr>
      <t>27</t>
    </r>
    <r>
      <rPr>
        <strike/>
        <sz val="11"/>
        <color rgb="FFFF0000"/>
        <rFont val="ＭＳ ゴシック"/>
        <family val="3"/>
        <charset val="128"/>
      </rPr>
      <t>60</t>
    </r>
    <r>
      <rPr>
        <sz val="11"/>
        <rFont val="ＭＳ ゴシック"/>
        <family val="3"/>
        <charset val="128"/>
      </rPr>
      <t>）ベア等による賃金増率【（</t>
    </r>
    <r>
      <rPr>
        <sz val="11"/>
        <color rgb="FFFF0000"/>
        <rFont val="ＭＳ ゴシック"/>
        <family val="3"/>
        <charset val="128"/>
      </rPr>
      <t>26</t>
    </r>
    <r>
      <rPr>
        <strike/>
        <sz val="11"/>
        <color rgb="FFFF0000"/>
        <rFont val="ＭＳ ゴシック"/>
        <family val="3"/>
        <charset val="128"/>
      </rPr>
      <t>59</t>
    </r>
    <r>
      <rPr>
        <sz val="11"/>
        <rFont val="ＭＳ ゴシック"/>
        <family val="3"/>
        <charset val="128"/>
      </rPr>
      <t>）÷（</t>
    </r>
    <r>
      <rPr>
        <sz val="11"/>
        <color rgb="FFFF0000"/>
        <rFont val="ＭＳ ゴシック"/>
        <family val="3"/>
        <charset val="128"/>
      </rPr>
      <t>22</t>
    </r>
    <r>
      <rPr>
        <strike/>
        <sz val="11"/>
        <color rgb="FFFF0000"/>
        <rFont val="ＭＳ ゴシック"/>
        <family val="3"/>
        <charset val="128"/>
      </rPr>
      <t>53</t>
    </r>
    <r>
      <rPr>
        <sz val="11"/>
        <rFont val="ＭＳ ゴシック"/>
        <family val="3"/>
        <charset val="128"/>
      </rPr>
      <t>）】</t>
    </r>
    <rPh sb="8" eb="9">
      <t>トウ</t>
    </rPh>
    <rPh sb="12" eb="14">
      <t>チンギン</t>
    </rPh>
    <rPh sb="14" eb="15">
      <t>ゾウ</t>
    </rPh>
    <rPh sb="15" eb="16">
      <t>リツ</t>
    </rPh>
    <phoneticPr fontId="1"/>
  </si>
  <si>
    <r>
      <t>（</t>
    </r>
    <r>
      <rPr>
        <sz val="11"/>
        <color rgb="FFFF0000"/>
        <rFont val="ＭＳ ゴシック"/>
        <family val="3"/>
        <charset val="128"/>
      </rPr>
      <t>31</t>
    </r>
    <r>
      <rPr>
        <strike/>
        <sz val="11"/>
        <color rgb="FFFF0000"/>
        <rFont val="ＭＳ ゴシック"/>
        <family val="3"/>
        <charset val="128"/>
      </rPr>
      <t>67</t>
    </r>
    <r>
      <rPr>
        <sz val="11"/>
        <rFont val="ＭＳ ゴシック"/>
        <family val="3"/>
        <charset val="128"/>
      </rPr>
      <t>）基本給等に係る賃金改善の見込み額（１ヶ月分）【（</t>
    </r>
    <r>
      <rPr>
        <sz val="11"/>
        <color rgb="FFFF0000"/>
        <rFont val="ＭＳ ゴシック"/>
        <family val="3"/>
        <charset val="128"/>
      </rPr>
      <t>30</t>
    </r>
    <r>
      <rPr>
        <strike/>
        <sz val="11"/>
        <color rgb="FFFF0000"/>
        <rFont val="ＭＳ ゴシック"/>
        <family val="3"/>
        <charset val="128"/>
      </rPr>
      <t>65</t>
    </r>
    <r>
      <rPr>
        <sz val="11"/>
        <rFont val="ＭＳ ゴシック"/>
        <family val="3"/>
        <charset val="128"/>
      </rPr>
      <t>）－（</t>
    </r>
    <r>
      <rPr>
        <sz val="11"/>
        <color rgb="FFFF0000"/>
        <rFont val="ＭＳ ゴシック"/>
        <family val="3"/>
        <charset val="128"/>
      </rPr>
      <t>29</t>
    </r>
    <r>
      <rPr>
        <strike/>
        <sz val="11"/>
        <color rgb="FFFF0000"/>
        <rFont val="ＭＳ ゴシック"/>
        <family val="3"/>
        <charset val="128"/>
      </rPr>
      <t>63</t>
    </r>
    <r>
      <rPr>
        <sz val="11"/>
        <rFont val="ＭＳ ゴシック"/>
        <family val="3"/>
        <charset val="128"/>
      </rPr>
      <t>）】</t>
    </r>
    <rPh sb="6" eb="9">
      <t>キホンキュウ</t>
    </rPh>
    <rPh sb="9" eb="10">
      <t>トウ</t>
    </rPh>
    <rPh sb="11" eb="12">
      <t>カカ</t>
    </rPh>
    <rPh sb="13" eb="15">
      <t>チンギン</t>
    </rPh>
    <rPh sb="15" eb="17">
      <t>カイゼン</t>
    </rPh>
    <rPh sb="18" eb="20">
      <t>ミコ</t>
    </rPh>
    <rPh sb="21" eb="22">
      <t>ガク</t>
    </rPh>
    <rPh sb="25" eb="26">
      <t>ゲツ</t>
    </rPh>
    <rPh sb="26" eb="27">
      <t>ブン</t>
    </rPh>
    <phoneticPr fontId="1"/>
  </si>
  <si>
    <r>
      <t>（</t>
    </r>
    <r>
      <rPr>
        <sz val="11"/>
        <color rgb="FFFF0000"/>
        <rFont val="ＭＳ ゴシック"/>
        <family val="3"/>
        <charset val="128"/>
      </rPr>
      <t>28</t>
    </r>
    <r>
      <rPr>
        <strike/>
        <sz val="11"/>
        <color rgb="FFFF0000"/>
        <rFont val="ＭＳ ゴシック"/>
        <family val="3"/>
        <charset val="128"/>
      </rPr>
      <t>61</t>
    </r>
    <r>
      <rPr>
        <sz val="11"/>
        <rFont val="ＭＳ ゴシック"/>
        <family val="3"/>
        <charset val="128"/>
      </rPr>
      <t>）事務職員の常勤換算数【賃金改善実施期間（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）の開始月時点】</t>
    </r>
    <rPh sb="11" eb="13">
      <t>ジョウキン</t>
    </rPh>
    <rPh sb="13" eb="15">
      <t>カンザン</t>
    </rPh>
    <rPh sb="15" eb="16">
      <t>スウ</t>
    </rPh>
    <rPh sb="17" eb="19">
      <t>チンギン</t>
    </rPh>
    <rPh sb="19" eb="21">
      <t>カイゼン</t>
    </rPh>
    <rPh sb="21" eb="23">
      <t>ジッシ</t>
    </rPh>
    <rPh sb="23" eb="25">
      <t>キカン</t>
    </rPh>
    <rPh sb="30" eb="32">
      <t>カイシ</t>
    </rPh>
    <rPh sb="32" eb="33">
      <t>ツキ</t>
    </rPh>
    <rPh sb="33" eb="35">
      <t>ジテン</t>
    </rPh>
    <phoneticPr fontId="1"/>
  </si>
  <si>
    <r>
      <t>（</t>
    </r>
    <r>
      <rPr>
        <sz val="11"/>
        <color rgb="FFFF0000"/>
        <rFont val="ＭＳ ゴシック"/>
        <family val="3"/>
        <charset val="128"/>
      </rPr>
      <t>29</t>
    </r>
    <r>
      <rPr>
        <strike/>
        <sz val="11"/>
        <color rgb="FFFF0000"/>
        <rFont val="ＭＳ ゴシック"/>
        <family val="3"/>
        <charset val="128"/>
      </rPr>
      <t>63</t>
    </r>
    <r>
      <rPr>
        <sz val="11"/>
        <rFont val="ＭＳ ゴシック"/>
        <family val="3"/>
        <charset val="128"/>
      </rPr>
      <t>）うち賃金改善する前の事務職員の基本給等総額【賃金改善実施期間（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t>
    </r>
    <phoneticPr fontId="1"/>
  </si>
  <si>
    <r>
      <t>（</t>
    </r>
    <r>
      <rPr>
        <sz val="11"/>
        <color rgb="FFFF0000"/>
        <rFont val="ＭＳ ゴシック"/>
        <family val="3"/>
        <charset val="128"/>
      </rPr>
      <t>30</t>
    </r>
    <r>
      <rPr>
        <strike/>
        <sz val="11"/>
        <color rgb="FFFF0000"/>
        <rFont val="ＭＳ ゴシック"/>
        <family val="3"/>
        <charset val="128"/>
      </rPr>
      <t>65</t>
    </r>
    <r>
      <rPr>
        <sz val="11"/>
        <rFont val="ＭＳ ゴシック"/>
        <family val="3"/>
        <charset val="128"/>
      </rPr>
      <t>）うち賃金改善した後の事務職員の基本給等総額【賃金改善実施期間（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t>
    </r>
    <rPh sb="14" eb="15">
      <t>アト</t>
    </rPh>
    <phoneticPr fontId="1"/>
  </si>
  <si>
    <r>
      <t>（</t>
    </r>
    <r>
      <rPr>
        <sz val="11"/>
        <color rgb="FFFF0000"/>
        <rFont val="ＭＳ ゴシック"/>
        <family val="3"/>
        <charset val="128"/>
      </rPr>
      <t>34</t>
    </r>
    <r>
      <rPr>
        <strike/>
        <sz val="11"/>
        <color rgb="FFFF0000"/>
        <rFont val="ＭＳ ゴシック"/>
        <family val="3"/>
        <charset val="128"/>
      </rPr>
      <t>70</t>
    </r>
    <r>
      <rPr>
        <sz val="11"/>
        <rFont val="ＭＳ ゴシック"/>
        <family val="3"/>
        <charset val="128"/>
      </rPr>
      <t>）ベア等による賃金増率【（</t>
    </r>
    <r>
      <rPr>
        <sz val="11"/>
        <color rgb="FFFF0000"/>
        <rFont val="ＭＳ ゴシック"/>
        <family val="3"/>
        <charset val="128"/>
      </rPr>
      <t>33</t>
    </r>
    <r>
      <rPr>
        <strike/>
        <sz val="11"/>
        <color rgb="FFFF0000"/>
        <rFont val="ＭＳ ゴシック"/>
        <family val="3"/>
        <charset val="128"/>
      </rPr>
      <t>69</t>
    </r>
    <r>
      <rPr>
        <sz val="11"/>
        <rFont val="ＭＳ ゴシック"/>
        <family val="3"/>
        <charset val="128"/>
      </rPr>
      <t>）÷（</t>
    </r>
    <r>
      <rPr>
        <sz val="11"/>
        <color rgb="FFFF0000"/>
        <rFont val="ＭＳ ゴシック"/>
        <family val="3"/>
        <charset val="128"/>
      </rPr>
      <t>29</t>
    </r>
    <r>
      <rPr>
        <strike/>
        <sz val="11"/>
        <color rgb="FFFF0000"/>
        <rFont val="ＭＳ ゴシック"/>
        <family val="3"/>
        <charset val="128"/>
      </rPr>
      <t>63</t>
    </r>
    <r>
      <rPr>
        <sz val="11"/>
        <rFont val="ＭＳ ゴシック"/>
        <family val="3"/>
        <charset val="128"/>
      </rPr>
      <t>）】</t>
    </r>
    <rPh sb="8" eb="9">
      <t>トウ</t>
    </rPh>
    <rPh sb="12" eb="14">
      <t>チンギン</t>
    </rPh>
    <rPh sb="14" eb="15">
      <t>ゾウ</t>
    </rPh>
    <rPh sb="15" eb="16">
      <t>リツ</t>
    </rPh>
    <phoneticPr fontId="1"/>
  </si>
  <si>
    <r>
      <t>（</t>
    </r>
    <r>
      <rPr>
        <sz val="11"/>
        <color rgb="FFFF0000"/>
        <rFont val="ＭＳ ゴシック"/>
        <family val="3"/>
        <charset val="128"/>
      </rPr>
      <t>14</t>
    </r>
    <r>
      <rPr>
        <strike/>
        <sz val="11"/>
        <color rgb="FFFF0000"/>
        <rFont val="ＭＳ ゴシック"/>
        <family val="3"/>
        <charset val="128"/>
      </rPr>
      <t>16</t>
    </r>
    <r>
      <rPr>
        <sz val="11"/>
        <color theme="1"/>
        <rFont val="ＭＳ ゴシック"/>
        <family val="3"/>
        <charset val="128"/>
      </rPr>
      <t>）対象職員の常勤換算数【賃金改善実施期間（</t>
    </r>
    <r>
      <rPr>
        <sz val="11"/>
        <color rgb="FFFF0000"/>
        <rFont val="ＭＳ ゴシック"/>
        <family val="3"/>
        <charset val="128"/>
      </rPr>
      <t>１</t>
    </r>
    <r>
      <rPr>
        <strike/>
        <sz val="11"/>
        <color rgb="FFFF0000"/>
        <rFont val="ＭＳ ゴシック"/>
        <family val="3"/>
        <charset val="128"/>
      </rPr>
      <t>２</t>
    </r>
    <r>
      <rPr>
        <sz val="11"/>
        <color theme="1"/>
        <rFont val="ＭＳ ゴシック"/>
        <family val="3"/>
        <charset val="128"/>
      </rPr>
      <t>）の開始月時点】</t>
    </r>
    <rPh sb="6" eb="8">
      <t>タイショウ</t>
    </rPh>
    <rPh sb="8" eb="10">
      <t>ショクイン</t>
    </rPh>
    <rPh sb="11" eb="13">
      <t>ジョウキン</t>
    </rPh>
    <rPh sb="13" eb="15">
      <t>カンザン</t>
    </rPh>
    <rPh sb="15" eb="16">
      <t>スウ</t>
    </rPh>
    <rPh sb="17" eb="19">
      <t>チンギン</t>
    </rPh>
    <rPh sb="19" eb="21">
      <t>カイゼン</t>
    </rPh>
    <rPh sb="21" eb="23">
      <t>ジッシ</t>
    </rPh>
    <rPh sb="23" eb="25">
      <t>キカン</t>
    </rPh>
    <rPh sb="30" eb="32">
      <t>カイシ</t>
    </rPh>
    <rPh sb="32" eb="33">
      <t>ツキ</t>
    </rPh>
    <rPh sb="33" eb="35">
      <t>ジテン</t>
    </rPh>
    <phoneticPr fontId="1"/>
  </si>
  <si>
    <r>
      <t>（</t>
    </r>
    <r>
      <rPr>
        <sz val="11"/>
        <color rgb="FFFF0000"/>
        <rFont val="ＭＳ ゴシック"/>
        <family val="3"/>
        <charset val="128"/>
      </rPr>
      <t>15</t>
    </r>
    <r>
      <rPr>
        <strike/>
        <sz val="11"/>
        <color rgb="FFFF0000"/>
        <rFont val="ＭＳ ゴシック"/>
        <family val="3"/>
        <charset val="128"/>
      </rPr>
      <t>17</t>
    </r>
    <r>
      <rPr>
        <sz val="11"/>
        <color rgb="FF000000"/>
        <rFont val="ＭＳ ゴシック"/>
        <family val="3"/>
        <charset val="128"/>
      </rPr>
      <t>）賃金改善する前の対象職員の基本給等総額【賃金改善実施期間（</t>
    </r>
    <r>
      <rPr>
        <sz val="11"/>
        <color rgb="FFFF0000"/>
        <rFont val="ＭＳ ゴシック"/>
        <family val="3"/>
        <charset val="128"/>
      </rPr>
      <t>１</t>
    </r>
    <r>
      <rPr>
        <strike/>
        <sz val="11"/>
        <color rgb="FFFF0000"/>
        <rFont val="ＭＳ ゴシック"/>
        <family val="3"/>
        <charset val="128"/>
      </rPr>
      <t>２</t>
    </r>
    <r>
      <rPr>
        <sz val="11"/>
        <color rgb="FF000000"/>
        <rFont val="ＭＳ ゴシック"/>
        <family val="3"/>
        <charset val="128"/>
      </rPr>
      <t>）の開始月時点】</t>
    </r>
    <phoneticPr fontId="1"/>
  </si>
  <si>
    <r>
      <t>（</t>
    </r>
    <r>
      <rPr>
        <sz val="11"/>
        <color rgb="FFFF0000"/>
        <rFont val="ＭＳ ゴシック"/>
        <family val="3"/>
        <charset val="128"/>
      </rPr>
      <t>16</t>
    </r>
    <r>
      <rPr>
        <strike/>
        <sz val="11"/>
        <color rgb="FFFF0000"/>
        <rFont val="ＭＳ ゴシック"/>
        <family val="3"/>
        <charset val="128"/>
      </rPr>
      <t>18</t>
    </r>
    <r>
      <rPr>
        <sz val="11"/>
        <rFont val="ＭＳ ゴシック"/>
        <family val="3"/>
        <charset val="128"/>
      </rPr>
      <t>）賃金改善した後の対象職員の基本給等総額【賃金改善実施期間（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）の開始月時点】</t>
    </r>
    <phoneticPr fontId="1"/>
  </si>
  <si>
    <r>
      <rPr>
        <b/>
        <sz val="11"/>
        <color rgb="FFFF0000"/>
        <rFont val="ＭＳ ゴシック"/>
        <family val="3"/>
        <charset val="128"/>
      </rPr>
      <t>Ⅴ</t>
    </r>
    <r>
      <rPr>
        <b/>
        <strike/>
        <sz val="11"/>
        <color rgb="FFFF0000"/>
        <rFont val="ＭＳ ゴシック"/>
        <family val="3"/>
        <charset val="128"/>
      </rPr>
      <t>Ⅸ</t>
    </r>
    <r>
      <rPr>
        <b/>
        <sz val="11"/>
        <rFont val="ＭＳ ゴシック"/>
        <family val="3"/>
        <charset val="128"/>
      </rPr>
      <t>．40歳未満の勤務医師、勤務歯科医師の基本給等に係る事項</t>
    </r>
    <rPh sb="5" eb="6">
      <t>サイ</t>
    </rPh>
    <rPh sb="6" eb="8">
      <t>ミマン</t>
    </rPh>
    <rPh sb="9" eb="11">
      <t>キンム</t>
    </rPh>
    <rPh sb="11" eb="13">
      <t>イシ</t>
    </rPh>
    <rPh sb="14" eb="16">
      <t>キンム</t>
    </rPh>
    <rPh sb="16" eb="20">
      <t>シカイシ</t>
    </rPh>
    <rPh sb="26" eb="27">
      <t>カカ</t>
    </rPh>
    <rPh sb="28" eb="30">
      <t>ジコウ</t>
    </rPh>
    <phoneticPr fontId="1"/>
  </si>
  <si>
    <r>
      <rPr>
        <b/>
        <sz val="11"/>
        <color rgb="FFFF0000"/>
        <rFont val="ＭＳ ゴシック"/>
        <family val="3"/>
        <charset val="128"/>
      </rPr>
      <t>Ⅵ</t>
    </r>
    <r>
      <rPr>
        <b/>
        <strike/>
        <sz val="11"/>
        <color rgb="FFFF0000"/>
        <rFont val="ＭＳ ゴシック"/>
        <family val="3"/>
        <charset val="128"/>
      </rPr>
      <t>Ⅹ</t>
    </r>
    <r>
      <rPr>
        <b/>
        <sz val="11"/>
        <rFont val="ＭＳ ゴシック"/>
        <family val="3"/>
        <charset val="128"/>
      </rPr>
      <t>．事務職員の基本給等に係る事項</t>
    </r>
    <rPh sb="3" eb="5">
      <t>ジム</t>
    </rPh>
    <rPh sb="5" eb="7">
      <t>ショクイン</t>
    </rPh>
    <rPh sb="13" eb="14">
      <t>カカ</t>
    </rPh>
    <rPh sb="15" eb="17">
      <t>ジコウ</t>
    </rPh>
    <phoneticPr fontId="1"/>
  </si>
  <si>
    <t>【（５）－（６）＋（７）】</t>
    <phoneticPr fontId="1"/>
  </si>
  <si>
    <r>
      <rPr>
        <strike/>
        <sz val="10"/>
        <color rgb="FFFF0000"/>
        <rFont val="ＭＳ ゴシック"/>
        <family val="3"/>
        <charset val="128"/>
      </rPr>
      <t>おける経営上の余剰や新たに「看護職員処遇改善評価料」等を届け出ること</t>
    </r>
    <r>
      <rPr>
        <sz val="10"/>
        <rFont val="ＭＳ ゴシック"/>
        <family val="3"/>
        <charset val="128"/>
      </rPr>
      <t>により、当該年度においてベア等を実施した分を</t>
    </r>
    <r>
      <rPr>
        <sz val="10"/>
        <color rgb="FFFF0000"/>
        <rFont val="ＭＳ ゴシック"/>
        <family val="3"/>
        <charset val="128"/>
      </rPr>
      <t>含めて</t>
    </r>
    <r>
      <rPr>
        <sz val="10"/>
        <rFont val="ＭＳ ゴシック"/>
        <family val="3"/>
        <charset val="128"/>
      </rPr>
      <t>記載すること。 　 　 　 　 　 　 　 　 　 　 　 　</t>
    </r>
    <rPh sb="56" eb="57">
      <t>フク</t>
    </rPh>
    <phoneticPr fontId="1"/>
  </si>
  <si>
    <t>Ⅸ．その他の対象職種の基本給等に係る事項</t>
    <rPh sb="4" eb="5">
      <t>タ</t>
    </rPh>
    <rPh sb="6" eb="8">
      <t>タイショウ</t>
    </rPh>
    <rPh sb="8" eb="10">
      <t>ショクシュ</t>
    </rPh>
    <rPh sb="16" eb="17">
      <t>カカ</t>
    </rPh>
    <rPh sb="18" eb="20">
      <t>ジコウ</t>
    </rPh>
    <phoneticPr fontId="1"/>
  </si>
  <si>
    <t>【（６）－（７）＋（８）】</t>
    <phoneticPr fontId="1"/>
  </si>
  <si>
    <t>ベースアップ評価料対象職員とベースアップ評価料対象外職種の職員の両方を含めた賃金改善の実績額を記載してください</t>
    <rPh sb="6" eb="9">
      <t>ヒョウカリョウ</t>
    </rPh>
    <rPh sb="9" eb="11">
      <t>タイショウ</t>
    </rPh>
    <rPh sb="11" eb="13">
      <t>ショクイン</t>
    </rPh>
    <rPh sb="20" eb="23">
      <t>ヒョウカリョウ</t>
    </rPh>
    <rPh sb="23" eb="25">
      <t>タイショウ</t>
    </rPh>
    <rPh sb="25" eb="26">
      <t>ガイ</t>
    </rPh>
    <rPh sb="26" eb="28">
      <t>ショクシュ</t>
    </rPh>
    <rPh sb="29" eb="31">
      <t>ショクイン</t>
    </rPh>
    <rPh sb="32" eb="34">
      <t>リョウホウ</t>
    </rPh>
    <rPh sb="35" eb="36">
      <t>フク</t>
    </rPh>
    <rPh sb="38" eb="40">
      <t>チンギン</t>
    </rPh>
    <rPh sb="40" eb="42">
      <t>カイゼン</t>
    </rPh>
    <rPh sb="43" eb="45">
      <t>ジッセキ</t>
    </rPh>
    <rPh sb="45" eb="46">
      <t>ガク</t>
    </rPh>
    <rPh sb="47" eb="49">
      <t>キサイ</t>
    </rPh>
    <phoneticPr fontId="1"/>
  </si>
  <si>
    <t>【ベースアップ評価料対象職種について】</t>
    <rPh sb="7" eb="9">
      <t>ヒョウカ</t>
    </rPh>
    <rPh sb="9" eb="10">
      <t>リョウ</t>
    </rPh>
    <rPh sb="10" eb="12">
      <t>タイショウ</t>
    </rPh>
    <rPh sb="12" eb="14">
      <t>ショクシュ</t>
    </rPh>
    <phoneticPr fontId="1"/>
  </si>
  <si>
    <r>
      <t>（</t>
    </r>
    <r>
      <rPr>
        <sz val="11"/>
        <color rgb="FFFF0000"/>
        <rFont val="ＭＳ ゴシック"/>
        <family val="3"/>
        <charset val="128"/>
      </rPr>
      <t>９</t>
    </r>
    <r>
      <rPr>
        <strike/>
        <sz val="11"/>
        <color rgb="FFFF0000"/>
        <rFont val="ＭＳ ゴシック"/>
        <family val="3"/>
        <charset val="128"/>
      </rPr>
      <t>15</t>
    </r>
    <r>
      <rPr>
        <sz val="11"/>
        <rFont val="ＭＳ ゴシック"/>
        <family val="3"/>
        <charset val="128"/>
      </rPr>
      <t>）（８）</t>
    </r>
    <r>
      <rPr>
        <strike/>
        <sz val="11"/>
        <color rgb="FFFF0000"/>
        <rFont val="ＭＳ ゴシック"/>
        <family val="3"/>
        <charset val="128"/>
      </rPr>
      <t>及び（９）</t>
    </r>
    <r>
      <rPr>
        <sz val="11"/>
        <rFont val="ＭＳ ゴシック"/>
        <family val="3"/>
        <charset val="128"/>
      </rPr>
      <t>について全てベア等実施分に充当しているか。</t>
    </r>
    <rPh sb="8" eb="9">
      <t>オヨ</t>
    </rPh>
    <rPh sb="17" eb="18">
      <t>スベ</t>
    </rPh>
    <rPh sb="21" eb="22">
      <t>トウ</t>
    </rPh>
    <rPh sb="22" eb="25">
      <t>ジッシブン</t>
    </rPh>
    <rPh sb="26" eb="28">
      <t>ジュウトウ</t>
    </rPh>
    <phoneticPr fontId="1"/>
  </si>
  <si>
    <t>（３）歯科外来・在宅ベースアップ評価料（Ⅰ）等による収入の実績額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</si>
  <si>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（４）歯科外来・在宅ベースアップ評価料（Ⅱ）等による収入の実績額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</si>
  <si>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</si>
  <si>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</si>
  <si>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</si>
  <si>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r>
      <t>（</t>
    </r>
    <r>
      <rPr>
        <sz val="11"/>
        <color rgb="FFFF0000"/>
        <rFont val="ＭＳ ゴシック"/>
        <family val="3"/>
        <charset val="128"/>
      </rPr>
      <t>11</t>
    </r>
    <r>
      <rPr>
        <strike/>
        <sz val="11"/>
        <color rgb="FFFF0000"/>
        <rFont val="ＭＳ ゴシック"/>
        <family val="3"/>
        <charset val="128"/>
      </rPr>
      <t>12</t>
    </r>
    <r>
      <rPr>
        <sz val="11"/>
        <color theme="1"/>
        <rFont val="ＭＳ ゴシック"/>
        <family val="3"/>
        <charset val="128"/>
      </rPr>
      <t>）</t>
    </r>
    <r>
      <rPr>
        <sz val="11"/>
        <color rgb="FFFF0000"/>
        <rFont val="ＭＳ ゴシック"/>
        <family val="3"/>
        <charset val="128"/>
      </rPr>
      <t>（10）の</t>
    </r>
    <r>
      <rPr>
        <sz val="11"/>
        <color theme="1"/>
        <rFont val="ＭＳ ゴシック"/>
        <family val="3"/>
        <charset val="128"/>
      </rPr>
      <t>うち</t>
    </r>
    <r>
      <rPr>
        <strike/>
        <sz val="11"/>
        <color rgb="FFFF0000"/>
        <rFont val="ＭＳ ゴシック"/>
        <family val="3"/>
        <charset val="128"/>
      </rPr>
      <t>（８）及び（９）以外による</t>
    </r>
    <r>
      <rPr>
        <sz val="11"/>
        <color theme="1"/>
        <rFont val="ＭＳ ゴシック"/>
        <family val="3"/>
        <charset val="128"/>
      </rPr>
      <t>ベア等実施分</t>
    </r>
    <rPh sb="16" eb="17">
      <t>オヨ</t>
    </rPh>
    <rPh sb="21" eb="23">
      <t>イガイ</t>
    </rPh>
    <rPh sb="28" eb="29">
      <t>トウ</t>
    </rPh>
    <rPh sb="29" eb="31">
      <t>ジッシ</t>
    </rPh>
    <rPh sb="31" eb="32">
      <t>ブン</t>
    </rPh>
    <phoneticPr fontId="1"/>
  </si>
  <si>
    <r>
      <t>（</t>
    </r>
    <r>
      <rPr>
        <sz val="11"/>
        <color rgb="FFFF0000"/>
        <rFont val="ＭＳ ゴシック"/>
        <family val="3"/>
        <charset val="128"/>
      </rPr>
      <t>12</t>
    </r>
    <r>
      <rPr>
        <strike/>
        <sz val="11"/>
        <color rgb="FFFF0000"/>
        <rFont val="ＭＳ ゴシック"/>
        <family val="3"/>
        <charset val="128"/>
      </rPr>
      <t>13</t>
    </r>
    <r>
      <rPr>
        <sz val="11"/>
        <rFont val="ＭＳ ゴシック"/>
        <family val="3"/>
        <charset val="128"/>
      </rPr>
      <t>）</t>
    </r>
    <r>
      <rPr>
        <sz val="11"/>
        <color rgb="FFFF0000"/>
        <rFont val="ＭＳ ゴシック"/>
        <family val="3"/>
        <charset val="128"/>
      </rPr>
      <t>（10）の</t>
    </r>
    <r>
      <rPr>
        <sz val="11"/>
        <rFont val="ＭＳ ゴシック"/>
        <family val="3"/>
        <charset val="128"/>
      </rPr>
      <t>うち定期昇給相当分</t>
    </r>
    <phoneticPr fontId="1"/>
  </si>
  <si>
    <r>
      <t>（</t>
    </r>
    <r>
      <rPr>
        <sz val="11"/>
        <color rgb="FFFF0000"/>
        <rFont val="ＭＳ ゴシック"/>
        <family val="3"/>
        <charset val="128"/>
      </rPr>
      <t>13</t>
    </r>
    <r>
      <rPr>
        <strike/>
        <sz val="11"/>
        <color rgb="FFFF0000"/>
        <rFont val="ＭＳ ゴシック"/>
        <family val="3"/>
        <charset val="128"/>
      </rPr>
      <t>14</t>
    </r>
    <r>
      <rPr>
        <sz val="11"/>
        <rFont val="ＭＳ ゴシック"/>
        <family val="3"/>
        <charset val="128"/>
      </rPr>
      <t>）</t>
    </r>
    <r>
      <rPr>
        <sz val="11"/>
        <color rgb="FFFF0000"/>
        <rFont val="ＭＳ ゴシック"/>
        <family val="3"/>
        <charset val="128"/>
      </rPr>
      <t>（10）の</t>
    </r>
    <r>
      <rPr>
        <sz val="11"/>
        <rFont val="ＭＳ ゴシック"/>
        <family val="3"/>
        <charset val="128"/>
      </rPr>
      <t>うちその他分【</t>
    </r>
    <r>
      <rPr>
        <strike/>
        <sz val="11"/>
        <color rgb="FFFF0000"/>
        <rFont val="ＭＳ ゴシック"/>
        <family val="3"/>
        <charset val="128"/>
      </rPr>
      <t>（７）－（８）－（９）－</t>
    </r>
    <r>
      <rPr>
        <sz val="11"/>
        <rFont val="ＭＳ ゴシック"/>
        <family val="3"/>
        <charset val="128"/>
      </rPr>
      <t>（10）－（11）－（12）－（13）】</t>
    </r>
    <rPh sb="15" eb="16">
      <t>タ</t>
    </rPh>
    <rPh sb="16" eb="17">
      <t>ブン</t>
    </rPh>
    <phoneticPr fontId="1"/>
  </si>
  <si>
    <r>
      <t>（８）うち</t>
    </r>
    <r>
      <rPr>
        <b/>
        <strike/>
        <sz val="11"/>
        <color rgb="FFFF0000"/>
        <rFont val="ＭＳ ゴシック"/>
        <family val="3"/>
        <charset val="128"/>
      </rPr>
      <t>歯科外来・在宅ベースアップ評価料（Ⅰ）等</t>
    </r>
    <r>
      <rPr>
        <strike/>
        <sz val="11"/>
        <color rgb="FFFF0000"/>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</si>
  <si>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trike/>
        <sz val="11"/>
        <color rgb="FFFF0000"/>
        <rFont val="ＭＳ ゴシック"/>
        <family val="3"/>
        <charset val="128"/>
      </rPr>
      <t>歯科外来・在宅ベースアップ評価料（Ⅱ）等</t>
    </r>
    <r>
      <rPr>
        <strike/>
        <sz val="11"/>
        <color rgb="FFFF0000"/>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</si>
  <si>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r>
      <t>「（</t>
    </r>
    <r>
      <rPr>
        <sz val="10"/>
        <color rgb="FFFF0000"/>
        <rFont val="ＭＳ ゴシック"/>
        <family val="3"/>
        <charset val="128"/>
      </rPr>
      <t>13</t>
    </r>
    <r>
      <rPr>
        <strike/>
        <sz val="10"/>
        <color rgb="FFFF0000"/>
        <rFont val="ＭＳ ゴシック"/>
        <family val="3"/>
        <charset val="128"/>
      </rPr>
      <t>14</t>
    </r>
    <r>
      <rPr>
        <sz val="10"/>
        <color rgb="FF000000"/>
        <rFont val="ＭＳ ゴシック"/>
        <family val="3"/>
        <charset val="128"/>
      </rPr>
      <t>）</t>
    </r>
    <r>
      <rPr>
        <sz val="10"/>
        <color rgb="FFFF0000"/>
        <rFont val="ＭＳ ゴシック"/>
        <family val="3"/>
        <charset val="128"/>
      </rPr>
      <t>（10）の</t>
    </r>
    <r>
      <rPr>
        <sz val="10"/>
        <color rgb="FF000000"/>
        <rFont val="ＭＳ ゴシック"/>
        <family val="3"/>
        <charset val="128"/>
      </rPr>
      <t>うちその他分」については、賃金改善実施期間において、定期昇給やベア等によらない、一時金による賃金改善額となること。</t>
    </r>
    <phoneticPr fontId="1"/>
  </si>
  <si>
    <r>
      <t>「（</t>
    </r>
    <r>
      <rPr>
        <sz val="10"/>
        <color rgb="FFFF0000"/>
        <rFont val="ＭＳ ゴシック"/>
        <family val="3"/>
        <charset val="128"/>
      </rPr>
      <t>12</t>
    </r>
    <r>
      <rPr>
        <strike/>
        <sz val="10"/>
        <color rgb="FFFF0000"/>
        <rFont val="ＭＳ ゴシック"/>
        <family val="3"/>
        <charset val="128"/>
      </rPr>
      <t>13</t>
    </r>
    <r>
      <rPr>
        <sz val="10"/>
        <color rgb="FF000000"/>
        <rFont val="ＭＳ ゴシック"/>
        <family val="3"/>
        <charset val="128"/>
      </rPr>
      <t>）</t>
    </r>
    <r>
      <rPr>
        <sz val="10"/>
        <color rgb="FFFF0000"/>
        <rFont val="ＭＳ ゴシック"/>
        <family val="3"/>
        <charset val="128"/>
      </rPr>
      <t>（10）の</t>
    </r>
    <r>
      <rPr>
        <sz val="10"/>
        <color rgb="FF000000"/>
        <rFont val="ＭＳ ゴシック"/>
        <family val="3"/>
        <charset val="128"/>
      </rPr>
      <t xml:space="preserve">うち定期昇給相当分」については、賃金改善実施期間において定期昇給により改善する賃金額を記載すること。 </t>
    </r>
    <phoneticPr fontId="1"/>
  </si>
  <si>
    <t>歯科　開設者</t>
    <rPh sb="0" eb="2">
      <t>シカ</t>
    </rPh>
    <rPh sb="3" eb="6">
      <t>カイセツシャ</t>
    </rPh>
    <phoneticPr fontId="1"/>
  </si>
  <si>
    <r>
      <t>Ⅳ．</t>
    </r>
    <r>
      <rPr>
        <b/>
        <sz val="11"/>
        <color rgb="FFFF0000"/>
        <rFont val="ＭＳ ゴシック"/>
        <family val="3"/>
        <charset val="128"/>
      </rPr>
      <t>ベースアップ評価料</t>
    </r>
    <r>
      <rPr>
        <b/>
        <sz val="11"/>
        <rFont val="ＭＳ ゴシック"/>
        <family val="3"/>
        <charset val="128"/>
      </rPr>
      <t>対象職員（全体）の基本給等（基本給又は決まって毎月支払われる手当）に係る事項</t>
    </r>
    <rPh sb="11" eb="13">
      <t>タイショウ</t>
    </rPh>
    <rPh sb="13" eb="15">
      <t>ショクイン</t>
    </rPh>
    <rPh sb="16" eb="18">
      <t>ゼンタイ</t>
    </rPh>
    <rPh sb="20" eb="23">
      <t>キホンキュウ</t>
    </rPh>
    <rPh sb="23" eb="24">
      <t>トウ</t>
    </rPh>
    <rPh sb="45" eb="46">
      <t>カカ</t>
    </rPh>
    <rPh sb="47" eb="49">
      <t>ジコウ</t>
    </rPh>
    <phoneticPr fontId="1"/>
  </si>
  <si>
    <r>
      <t>Ⅰ．</t>
    </r>
    <r>
      <rPr>
        <b/>
        <strike/>
        <sz val="11"/>
        <color rgb="FFFF0000"/>
        <rFont val="ＭＳ ゴシック"/>
        <family val="3"/>
        <charset val="128"/>
      </rPr>
      <t>賃金引上げの実施方法及び</t>
    </r>
    <r>
      <rPr>
        <b/>
        <sz val="11"/>
        <rFont val="ＭＳ ゴシック"/>
        <family val="3"/>
        <charset val="128"/>
      </rPr>
      <t>賃金改善実施期間</t>
    </r>
    <r>
      <rPr>
        <b/>
        <strike/>
        <sz val="11"/>
        <color rgb="FFFF0000"/>
        <rFont val="ＭＳ ゴシック"/>
        <family val="3"/>
        <charset val="128"/>
      </rPr>
      <t>等</t>
    </r>
    <r>
      <rPr>
        <b/>
        <sz val="11"/>
        <color rgb="FFFF0000"/>
        <rFont val="ＭＳ ゴシック"/>
        <family val="3"/>
        <charset val="128"/>
      </rPr>
      <t>及びベースアップ評価料算定期間</t>
    </r>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rPh sb="23" eb="24">
      <t>オヨ</t>
    </rPh>
    <rPh sb="31" eb="34">
      <t>ヒョウカリョウ</t>
    </rPh>
    <rPh sb="34" eb="36">
      <t>サンテイ</t>
    </rPh>
    <rPh sb="36" eb="38">
      <t>キカン</t>
    </rPh>
    <phoneticPr fontId="1"/>
  </si>
  <si>
    <t>所在地</t>
    <rPh sb="0" eb="3">
      <t>ショザイチ</t>
    </rPh>
    <phoneticPr fontId="1"/>
  </si>
  <si>
    <t>都道府県</t>
    <rPh sb="0" eb="4">
      <t>トドウフケン</t>
    </rPh>
    <phoneticPr fontId="1"/>
  </si>
  <si>
    <t>東京都</t>
  </si>
  <si>
    <t>住所</t>
    <rPh sb="0" eb="2">
      <t>ジュウショ</t>
    </rPh>
    <phoneticPr fontId="1"/>
  </si>
  <si>
    <t>担当者氏名</t>
    <rPh sb="0" eb="3">
      <t>タントウシャ</t>
    </rPh>
    <rPh sb="3" eb="5">
      <t>シメイ</t>
    </rPh>
    <phoneticPr fontId="1"/>
  </si>
  <si>
    <t>電話番号</t>
    <rPh sb="0" eb="4">
      <t>デンワバンゴウ</t>
    </rPh>
    <phoneticPr fontId="1"/>
  </si>
  <si>
    <t>（１）賃金改善実施期間</t>
    <rPh sb="3" eb="5">
      <t>チンギン</t>
    </rPh>
    <rPh sb="5" eb="7">
      <t>カイゼン</t>
    </rPh>
    <rPh sb="7" eb="9">
      <t>ジッシ</t>
    </rPh>
    <rPh sb="9" eb="11">
      <t>キカン</t>
    </rPh>
    <phoneticPr fontId="1"/>
  </si>
  <si>
    <t>（２）ベースアップ評価料算定期間</t>
    <rPh sb="9" eb="11">
      <t>ヒョウカ</t>
    </rPh>
    <rPh sb="11" eb="12">
      <t>リョウ</t>
    </rPh>
    <rPh sb="12" eb="14">
      <t>サンテイ</t>
    </rPh>
    <rPh sb="14" eb="16">
      <t>キカン</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</si>
  <si>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</si>
  <si>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t>Ⅱ－１．ベースアップ評価料による収入の実績額【（２）の期間中】</t>
    <rPh sb="16" eb="18">
      <t>シュウニュウ</t>
    </rPh>
    <rPh sb="27" eb="30">
      <t>キカンチュウ</t>
    </rPh>
    <phoneticPr fontId="1"/>
  </si>
  <si>
    <t>（10）（９）について全てベア等実施分に充当しているか。</t>
    <rPh sb="11" eb="12">
      <t>スベ</t>
    </rPh>
    <rPh sb="15" eb="16">
      <t>トウ</t>
    </rPh>
    <rPh sb="16" eb="19">
      <t>ジッシブン</t>
    </rPh>
    <rPh sb="20" eb="22">
      <t>ジュウトウ</t>
    </rPh>
    <phoneticPr fontId="1"/>
  </si>
  <si>
    <t>Ⅲ．全体の賃金改善の実績額【（１）の期間中】</t>
    <rPh sb="2" eb="4">
      <t>ゼンタイ</t>
    </rPh>
    <rPh sb="5" eb="7">
      <t>チンギン</t>
    </rPh>
    <rPh sb="7" eb="9">
      <t>カイゼン</t>
    </rPh>
    <rPh sb="10" eb="12">
      <t>ジッセキ</t>
    </rPh>
    <rPh sb="12" eb="13">
      <t>ガク</t>
    </rPh>
    <rPh sb="18" eb="21">
      <t>キカンチュウ</t>
    </rPh>
    <phoneticPr fontId="1"/>
  </si>
  <si>
    <t>（11）全体の賃金改善の実績額</t>
    <rPh sb="4" eb="6">
      <t>ゼンタイ</t>
    </rPh>
    <rPh sb="7" eb="9">
      <t>チンギン</t>
    </rPh>
    <rPh sb="9" eb="11">
      <t>カイゼン</t>
    </rPh>
    <rPh sb="12" eb="14">
      <t>ジッセキ</t>
    </rPh>
    <rPh sb="14" eb="15">
      <t>ガク</t>
    </rPh>
    <phoneticPr fontId="1"/>
  </si>
  <si>
    <t>（12）（11）のうちベア等実施分</t>
    <rPh sb="13" eb="14">
      <t>トウ</t>
    </rPh>
    <rPh sb="14" eb="16">
      <t>ジッシ</t>
    </rPh>
    <rPh sb="16" eb="17">
      <t>ブン</t>
    </rPh>
    <phoneticPr fontId="1"/>
  </si>
  <si>
    <t>（13）（11）のうち定期昇給相当分</t>
    <phoneticPr fontId="1"/>
  </si>
  <si>
    <t>（14）（11）のうちその他分【（11）－（12）－（13）】</t>
    <rPh sb="13" eb="14">
      <t>タ</t>
    </rPh>
    <rPh sb="14" eb="15">
      <t>ブン</t>
    </rPh>
    <phoneticPr fontId="1"/>
  </si>
  <si>
    <t>ることにより、当該年度においてベア等を実施した分を記載すること。 　 　 　 　 　 　 　 　 　 　 　 　</t>
    <phoneticPr fontId="1"/>
  </si>
  <si>
    <t>「（11）全体の賃金改善の実績額」については、賃金改善実施期間において、「賃金の改善措置が実施されなかった場合の給与総額」と、</t>
    <phoneticPr fontId="1"/>
  </si>
  <si>
    <t>「（12）（11）のうちベア等実施分」については、ベースアップ評価料による収入以外の財源や新たに「看護職員処遇改善評価料」等を届け出</t>
    <rPh sb="37" eb="39">
      <t>シュウニュウ</t>
    </rPh>
    <rPh sb="39" eb="41">
      <t>イガイ</t>
    </rPh>
    <rPh sb="42" eb="44">
      <t>ザイゲン</t>
    </rPh>
    <phoneticPr fontId="1"/>
  </si>
  <si>
    <t xml:space="preserve">「（13）（11）のうち定期昇給相当分」については、賃金改善実施期間において定期昇給により改善する賃金額を記載すること。 </t>
    <phoneticPr fontId="1"/>
  </si>
  <si>
    <t>「（14）（11）のうちその他分」については、賃金改善実施期間において、定期昇給やベア等によらない、一時金による賃金改善額となること。</t>
    <phoneticPr fontId="1"/>
  </si>
  <si>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</si>
  <si>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r>
      <t>（８）うち</t>
    </r>
    <r>
      <rPr>
        <b/>
        <strike/>
        <sz val="11"/>
        <rFont val="ＭＳ ゴシック"/>
        <family val="3"/>
        <charset val="128"/>
      </rPr>
      <t>外来・在宅ベースアップ評価料（Ⅰ）等</t>
    </r>
    <r>
      <rPr>
        <strike/>
        <sz val="11"/>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</si>
  <si>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r>
      <t>（９）うち</t>
    </r>
    <r>
      <rPr>
        <b/>
        <strike/>
        <sz val="11"/>
        <rFont val="ＭＳ ゴシック"/>
        <family val="3"/>
        <charset val="128"/>
      </rPr>
      <t>入院ベースアップ評価料による算定実績</t>
    </r>
    <r>
      <rPr>
        <strike/>
        <sz val="11"/>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</si>
  <si>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202503報告書様式</t>
    <rPh sb="6" eb="11">
      <t>ホウコクショヨウシキ</t>
    </rPh>
    <phoneticPr fontId="1"/>
  </si>
  <si>
    <t xml:space="preserve">した分を含めて記載すること。 </t>
  </si>
  <si>
    <r>
      <t>（</t>
    </r>
    <r>
      <rPr>
        <sz val="11"/>
        <rFont val="ＭＳ ゴシック"/>
        <family val="3"/>
        <charset val="128"/>
      </rPr>
      <t>１）賃金改善実施期間</t>
    </r>
    <rPh sb="3" eb="5">
      <t>チンギン</t>
    </rPh>
    <rPh sb="5" eb="7">
      <t>カイゼン</t>
    </rPh>
    <rPh sb="7" eb="9">
      <t>ジッシ</t>
    </rPh>
    <rPh sb="9" eb="11">
      <t>キカン</t>
    </rPh>
    <phoneticPr fontId="1"/>
  </si>
  <si>
    <r>
      <t>（</t>
    </r>
    <r>
      <rPr>
        <sz val="11"/>
        <rFont val="ＭＳ ゴシック"/>
        <family val="3"/>
        <charset val="128"/>
      </rPr>
      <t>２）ベースアップ評価料算定期間</t>
    </r>
    <rPh sb="13" eb="15">
      <t>ヒョウカ</t>
    </rPh>
    <rPh sb="15" eb="16">
      <t>リョウサンテイキカン</t>
    </rPh>
    <phoneticPr fontId="1"/>
  </si>
  <si>
    <t>Ⅱ－１．ベースアップ評価料による収入の実績額【（２）の期間中】</t>
    <rPh sb="10" eb="13">
      <t>ヒョウカリョウ</t>
    </rPh>
    <rPh sb="16" eb="18">
      <t>シュウニュウ</t>
    </rPh>
    <rPh sb="19" eb="21">
      <t>ジッセキ</t>
    </rPh>
    <rPh sb="21" eb="22">
      <t>ガク</t>
    </rPh>
    <rPh sb="27" eb="30">
      <t>キカンチュウ</t>
    </rPh>
    <phoneticPr fontId="1"/>
  </si>
  <si>
    <t>（10）全体の賃金改善の実績額</t>
    <rPh sb="4" eb="6">
      <t>ゼンタイ</t>
    </rPh>
    <rPh sb="7" eb="9">
      <t>チンギン</t>
    </rPh>
    <rPh sb="9" eb="11">
      <t>カイゼン</t>
    </rPh>
    <rPh sb="12" eb="14">
      <t>ジッセキ</t>
    </rPh>
    <rPh sb="14" eb="15">
      <t>ガク</t>
    </rPh>
    <phoneticPr fontId="1"/>
  </si>
  <si>
    <r>
      <t>（９）うち</t>
    </r>
    <r>
      <rPr>
        <b/>
        <strike/>
        <sz val="11"/>
        <rFont val="ＭＳ ゴシック"/>
        <family val="3"/>
        <charset val="128"/>
      </rPr>
      <t>外来・在宅ベースアップ評価料（Ⅱ）等</t>
    </r>
    <r>
      <rPr>
        <strike/>
        <sz val="11"/>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</si>
  <si>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（11）（10）のうちベア等実施分</t>
    <rPh sb="13" eb="14">
      <t>トウ</t>
    </rPh>
    <rPh sb="14" eb="16">
      <t>ジッシ</t>
    </rPh>
    <rPh sb="16" eb="17">
      <t>ブン</t>
    </rPh>
    <phoneticPr fontId="1"/>
  </si>
  <si>
    <t>（12）（10）のうち定期昇給相当分</t>
    <phoneticPr fontId="1"/>
  </si>
  <si>
    <t>（13）（10）のうちその他分【（10）－（11）－（12）－（13）】</t>
    <rPh sb="13" eb="14">
      <t>タ</t>
    </rPh>
    <rPh sb="14" eb="15">
      <t>ブン</t>
    </rPh>
    <phoneticPr fontId="1"/>
  </si>
  <si>
    <t>「（10）全体の賃金改善の実績額」については、賃金改善実施期間において、「賃金の改善措置が実施されなかった場合の給与総額」と、</t>
    <phoneticPr fontId="1"/>
  </si>
  <si>
    <t>「（11）（10）のうちベア等実施分」については、ベースアップ評価料による収入以外の財源により、当該年度においてベア等を実施</t>
    <rPh sb="37" eb="39">
      <t>シュウニュウ</t>
    </rPh>
    <rPh sb="39" eb="41">
      <t>イガイ</t>
    </rPh>
    <rPh sb="42" eb="44">
      <t>ザイゲン</t>
    </rPh>
    <rPh sb="48" eb="50">
      <t>トウガイ</t>
    </rPh>
    <rPh sb="50" eb="52">
      <t>ネンド</t>
    </rPh>
    <rPh sb="58" eb="59">
      <t>トウ</t>
    </rPh>
    <rPh sb="60" eb="62">
      <t>ジッシ</t>
    </rPh>
    <phoneticPr fontId="1"/>
  </si>
  <si>
    <t xml:space="preserve">「（12）（10）のうち定期昇給相当分」については、賃金改善実施期間において定期昇給により改善する賃金額を記載すること。 </t>
    <phoneticPr fontId="1"/>
  </si>
  <si>
    <t>「（13）（10）のうちその他分」については、賃金改善実施期間において、定期昇給やベア等によらない、一時金による賃金改善額となること。</t>
    <phoneticPr fontId="1"/>
  </si>
  <si>
    <t>（15）賃金改善する前の対象職員の基本給等総額【賃金改善実施期間（１）の開始月時点】</t>
    <phoneticPr fontId="1"/>
  </si>
  <si>
    <t>（18）うち定期昇給相当分</t>
    <phoneticPr fontId="1"/>
  </si>
  <si>
    <t>（19）うちベア等実施分</t>
    <rPh sb="8" eb="9">
      <t>トウ</t>
    </rPh>
    <rPh sb="9" eb="11">
      <t>ジッシ</t>
    </rPh>
    <rPh sb="11" eb="12">
      <t>ブン</t>
    </rPh>
    <phoneticPr fontId="1"/>
  </si>
  <si>
    <t>（25）うち定期昇給相当分</t>
    <phoneticPr fontId="1"/>
  </si>
  <si>
    <t>（26）うちベア等実施分</t>
    <rPh sb="8" eb="9">
      <t>トウ</t>
    </rPh>
    <rPh sb="9" eb="11">
      <t>ジッシ</t>
    </rPh>
    <rPh sb="11" eb="12">
      <t>ブン</t>
    </rPh>
    <phoneticPr fontId="1"/>
  </si>
  <si>
    <t>（10）対象職員の常勤換算数【賃金改善実施期間（１）の開始月時点】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</si>
  <si>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（11）賃金改善した後の対象職員の基本給等総額【賃金改善実施期間（１）の開始月時点】</t>
    <phoneticPr fontId="1"/>
  </si>
  <si>
    <t>（22）賃金改善する前の40歳未満の勤務医師等の基本給等総額【賃金改善実施期間（１）の開始月】</t>
    <phoneticPr fontId="1"/>
  </si>
  <si>
    <t>（15）40歳未満の勤務医師等の常勤換算数【賃金改善実施期間（１）の開始月時点】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</si>
  <si>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（19）事務職員の常勤換算数【賃金改善実施期間（１）の開始月時点】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</si>
  <si>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（20）賃金改善する前の事務職員の基本給等総額【賃金改善実施期間（１）の開始月】</t>
    <phoneticPr fontId="1"/>
  </si>
  <si>
    <t>（23）うち定期昇給相当分</t>
    <phoneticPr fontId="1"/>
  </si>
  <si>
    <t>（24）うちベア等実施分</t>
    <rPh sb="8" eb="9">
      <t>トウ</t>
    </rPh>
    <rPh sb="9" eb="11">
      <t>ジッシ</t>
    </rPh>
    <rPh sb="11" eb="12">
      <t>ブン</t>
    </rPh>
    <phoneticPr fontId="1"/>
  </si>
  <si>
    <t>（13）ベア等による賃金増率【（12）÷（（11）－（12））】</t>
    <rPh sb="6" eb="7">
      <t>トウ</t>
    </rPh>
    <rPh sb="10" eb="12">
      <t>チンギン</t>
    </rPh>
    <rPh sb="12" eb="13">
      <t>ゾウ</t>
    </rPh>
    <rPh sb="13" eb="14">
      <t>リツ</t>
    </rPh>
    <phoneticPr fontId="1"/>
  </si>
  <si>
    <t>（18）ベア等による賃金増率【（17）÷（（16）－（17））】</t>
    <rPh sb="6" eb="7">
      <t>トウ</t>
    </rPh>
    <rPh sb="10" eb="12">
      <t>チンギン</t>
    </rPh>
    <rPh sb="12" eb="13">
      <t>ゾウ</t>
    </rPh>
    <rPh sb="13" eb="14">
      <t>リツ</t>
    </rPh>
    <phoneticPr fontId="1"/>
  </si>
  <si>
    <t>在籍している</t>
    <rPh sb="0" eb="2">
      <t>ザイセキ</t>
    </rPh>
    <phoneticPr fontId="1"/>
  </si>
  <si>
    <t>在籍していない</t>
    <rPh sb="0" eb="2">
      <t>ザイセキ</t>
    </rPh>
    <phoneticPr fontId="1"/>
  </si>
  <si>
    <t>以下は（14）で「在籍している」と回答した場合のみ記載すること。</t>
  </si>
  <si>
    <t>（63）給与総額に係る賃金改善実績額（１ヶ月分）【（61）－（59）】</t>
    <rPh sb="4" eb="6">
      <t>キュウヨ</t>
    </rPh>
    <rPh sb="6" eb="8">
      <t>ソウガク</t>
    </rPh>
    <rPh sb="9" eb="10">
      <t>カカ</t>
    </rPh>
    <rPh sb="21" eb="22">
      <t>ゲツ</t>
    </rPh>
    <rPh sb="22" eb="23">
      <t>ブン</t>
    </rPh>
    <phoneticPr fontId="1"/>
  </si>
  <si>
    <t>（73）給与総額に係る賃金改善実績額（１ヶ月分）【（71）－（69）】</t>
    <rPh sb="4" eb="6">
      <t>キュウヨ</t>
    </rPh>
    <rPh sb="6" eb="8">
      <t>ソウガク</t>
    </rPh>
    <rPh sb="9" eb="10">
      <t>カカ</t>
    </rPh>
    <rPh sb="21" eb="22">
      <t>ゲツ</t>
    </rPh>
    <rPh sb="22" eb="23">
      <t>ブン</t>
    </rPh>
    <phoneticPr fontId="1"/>
  </si>
  <si>
    <t>（26）基本給等に係る賃金改善実績額（１ヶ月分）【（25）－（24）】</t>
    <rPh sb="4" eb="7">
      <t>キホンキュウ</t>
    </rPh>
    <rPh sb="7" eb="8">
      <t>トウ</t>
    </rPh>
    <rPh sb="9" eb="10">
      <t>カカ</t>
    </rPh>
    <rPh sb="21" eb="22">
      <t>ゲツ</t>
    </rPh>
    <rPh sb="22" eb="23">
      <t>ブン</t>
    </rPh>
    <phoneticPr fontId="1"/>
  </si>
  <si>
    <t>（33）基本給等に係る賃金改善実績額（１ヶ月分）【（32）－（31）】</t>
    <rPh sb="4" eb="7">
      <t>キホンキュウ</t>
    </rPh>
    <rPh sb="7" eb="8">
      <t>トウ</t>
    </rPh>
    <rPh sb="9" eb="10">
      <t>カカ</t>
    </rPh>
    <rPh sb="21" eb="22">
      <t>ゲツ</t>
    </rPh>
    <rPh sb="22" eb="23">
      <t>ブン</t>
    </rPh>
    <phoneticPr fontId="1"/>
  </si>
  <si>
    <t>（40）基本給等に係る賃金改善実績額（１ヶ月分）【（39）－（38）】</t>
    <rPh sb="4" eb="7">
      <t>キホンキュウ</t>
    </rPh>
    <rPh sb="7" eb="8">
      <t>トウ</t>
    </rPh>
    <rPh sb="9" eb="10">
      <t>カカ</t>
    </rPh>
    <rPh sb="21" eb="22">
      <t>ゲツ</t>
    </rPh>
    <rPh sb="22" eb="23">
      <t>ブン</t>
    </rPh>
    <phoneticPr fontId="1"/>
  </si>
  <si>
    <t>（47）基本給等に係る賃金改善実績額（１ヶ月分）【（46）－（45）】</t>
    <rPh sb="4" eb="7">
      <t>キホンキュウ</t>
    </rPh>
    <rPh sb="7" eb="8">
      <t>トウ</t>
    </rPh>
    <rPh sb="9" eb="10">
      <t>カカ</t>
    </rPh>
    <rPh sb="21" eb="22">
      <t>ゲツ</t>
    </rPh>
    <rPh sb="22" eb="23">
      <t>ブン</t>
    </rPh>
    <phoneticPr fontId="1"/>
  </si>
  <si>
    <t>（56）給与総額に係る賃金改善実績額（１ヶ月分）【（54）－（52）】</t>
    <rPh sb="4" eb="6">
      <t>キュウヨ</t>
    </rPh>
    <rPh sb="6" eb="8">
      <t>ソウガク</t>
    </rPh>
    <rPh sb="9" eb="10">
      <t>カカ</t>
    </rPh>
    <rPh sb="21" eb="22">
      <t>ゲツ</t>
    </rPh>
    <rPh sb="22" eb="23">
      <t>ブン</t>
    </rPh>
    <phoneticPr fontId="1"/>
  </si>
  <si>
    <t>（66）給与総額に係る賃金改善実績額（１ヶ月分）【（64）－（62）】</t>
    <rPh sb="4" eb="6">
      <t>キュウヨ</t>
    </rPh>
    <rPh sb="6" eb="8">
      <t>ソウガク</t>
    </rPh>
    <rPh sb="9" eb="10">
      <t>カカ</t>
    </rPh>
    <rPh sb="21" eb="22">
      <t>ゲツ</t>
    </rPh>
    <rPh sb="22" eb="23">
      <t>ブン</t>
    </rPh>
    <phoneticPr fontId="1"/>
  </si>
  <si>
    <t>Ⅲ．ベースアップ評価料対象職員（全体）の基本給等（基本給又は決まって毎月支払われる手当）に係る事項</t>
    <rPh sb="11" eb="13">
      <t>タイショウ</t>
    </rPh>
    <rPh sb="13" eb="15">
      <t>ショクイン</t>
    </rPh>
    <rPh sb="16" eb="18">
      <t>ゼンタイ</t>
    </rPh>
    <rPh sb="20" eb="23">
      <t>キホンキュウ</t>
    </rPh>
    <rPh sb="23" eb="24">
      <t>トウ</t>
    </rPh>
    <rPh sb="45" eb="46">
      <t>カカ</t>
    </rPh>
    <rPh sb="47" eb="49">
      <t>ジコウ</t>
    </rPh>
    <phoneticPr fontId="1"/>
  </si>
  <si>
    <t>Ⅳ．40歳未満の勤務医師、勤務歯科医師の基本給等に係る事項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</si>
  <si>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Ⅴ．事務職員の基本給等に係る事項</t>
    <rPh sb="2" eb="4">
      <t>ジム</t>
    </rPh>
    <rPh sb="4" eb="6">
      <t>ショクイン</t>
    </rPh>
    <rPh sb="12" eb="13">
      <t>カカ</t>
    </rPh>
    <rPh sb="14" eb="16">
      <t>ジコウ</t>
    </rPh>
    <phoneticPr fontId="1"/>
  </si>
  <si>
    <t>（14）以下のⅣ又はⅤに該当する職員の在籍有無</t>
    <rPh sb="4" eb="6">
      <t>イカ</t>
    </rPh>
    <rPh sb="8" eb="9">
      <t>マタ</t>
    </rPh>
    <rPh sb="12" eb="14">
      <t>ガイトウ</t>
    </rPh>
    <rPh sb="16" eb="18">
      <t>ショクイン</t>
    </rPh>
    <rPh sb="19" eb="21">
      <t>ザイセキ</t>
    </rPh>
    <rPh sb="21" eb="23">
      <t>ウム</t>
    </rPh>
    <phoneticPr fontId="1"/>
  </si>
  <si>
    <t>（26）（25）のうち定期昇給相当分</t>
    <phoneticPr fontId="1"/>
  </si>
  <si>
    <r>
      <t>（</t>
    </r>
    <r>
      <rPr>
        <sz val="11"/>
        <rFont val="ＭＳ ゴシック"/>
        <family val="3"/>
        <charset val="128"/>
      </rPr>
      <t>11）対象職員の常勤換算数【賃金改善実施期間（１）の開始月時点】</t>
    </r>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</si>
  <si>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（12）賃金改善する前の対象職員の基本給等総額【賃金改善実施期間（１）の開始月時点】</t>
    <rPh sb="39" eb="41">
      <t>ジテン</t>
    </rPh>
    <phoneticPr fontId="1"/>
  </si>
  <si>
    <t>（17）看護職員等の常勤換算数【賃金改善実施期間（１）の開始月時点】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</si>
  <si>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（23）薬剤師の常勤換算数【賃金改善実施期間（１）の開始月時点】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</si>
  <si>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（29）看護補助者の常勤換算数【賃金改善実施期間（１）の開始月時点】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</si>
  <si>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t>（</t>
    </r>
    <r>
      <rPr>
        <sz val="11"/>
        <rFont val="ＭＳ ゴシック"/>
        <family val="3"/>
        <charset val="128"/>
      </rPr>
      <t>35</t>
    </r>
    <r>
      <rPr>
        <sz val="11"/>
        <rFont val="ＭＳ ゴシック"/>
        <family val="3"/>
      </rPr>
      <t>）歯科衛生士の常勤換算数【賃金改善実施期間（</t>
    </r>
    <r>
      <rPr>
        <sz val="11"/>
        <rFont val="ＭＳ ゴシック"/>
        <family val="3"/>
        <charset val="128"/>
      </rPr>
      <t>１</t>
    </r>
    <r>
      <rPr>
        <sz val="11"/>
        <rFont val="ＭＳ ゴシック"/>
        <family val="3"/>
      </rPr>
      <t>）の開始月時点】</t>
    </r>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</si>
  <si>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t>（</t>
    </r>
    <r>
      <rPr>
        <sz val="11"/>
        <rFont val="ＭＳ ゴシック"/>
        <family val="3"/>
        <charset val="128"/>
      </rPr>
      <t>41</t>
    </r>
    <r>
      <rPr>
        <sz val="11"/>
        <rFont val="ＭＳ ゴシック"/>
        <family val="3"/>
      </rPr>
      <t>）その他の対象職種の常勤換算数【賃金改善実施期間（</t>
    </r>
    <r>
      <rPr>
        <sz val="11"/>
        <rFont val="ＭＳ ゴシック"/>
        <family val="3"/>
        <charset val="128"/>
      </rPr>
      <t>１</t>
    </r>
    <r>
      <rPr>
        <sz val="11"/>
        <rFont val="ＭＳ ゴシック"/>
        <family val="3"/>
      </rPr>
      <t>）の開始月時点】</t>
    </r>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</si>
  <si>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（47）40歳未満の勤務医師等の常勤換算数【賃金改善実施期間（１）の開始月時点】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</si>
  <si>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（53）事務職員の常勤換算数（賃金改善実施期間（１）の開始月時点）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</si>
  <si>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（19）賃金改善する前の看護職員等の基本給等総額【賃金改善実施期間（１）の開始月】</t>
    <rPh sb="12" eb="14">
      <t>カンゴ</t>
    </rPh>
    <rPh sb="14" eb="16">
      <t>ショクイン</t>
    </rPh>
    <rPh sb="16" eb="17">
      <t>トウ</t>
    </rPh>
    <phoneticPr fontId="1"/>
  </si>
  <si>
    <t>（26）賃金改善する前の薬剤師の基本給等総額【賃金改善実施期間（１）の開始月】</t>
    <rPh sb="12" eb="15">
      <t>ヤクザイシ</t>
    </rPh>
    <phoneticPr fontId="1"/>
  </si>
  <si>
    <t>（33）賃金改善する前の看護補助者の基本給等総額【賃金改善実施期間（１）の開始月】</t>
    <rPh sb="12" eb="14">
      <t>カンゴ</t>
    </rPh>
    <phoneticPr fontId="1"/>
  </si>
  <si>
    <r>
      <t>（</t>
    </r>
    <r>
      <rPr>
        <sz val="11"/>
        <rFont val="ＭＳ ゴシック"/>
        <family val="3"/>
        <charset val="128"/>
      </rPr>
      <t>40</t>
    </r>
    <r>
      <rPr>
        <sz val="11"/>
        <rFont val="ＭＳ ゴシック"/>
        <family val="3"/>
      </rPr>
      <t>）賃金改善する前の歯科衛生士の基本給等総額【賃金改善実施期間（</t>
    </r>
    <r>
      <rPr>
        <sz val="11"/>
        <rFont val="ＭＳ ゴシック"/>
        <family val="3"/>
        <charset val="128"/>
      </rPr>
      <t>１</t>
    </r>
    <r>
      <rPr>
        <sz val="11"/>
        <rFont val="ＭＳ ゴシック"/>
        <family val="3"/>
      </rPr>
      <t>）の開始月時点】</t>
    </r>
    <rPh sb="40" eb="42">
      <t>ジテン</t>
    </rPh>
    <phoneticPr fontId="1"/>
  </si>
  <si>
    <r>
      <t>（47）賃金改善する前のその他の対象職種の基本給等総額【賃金改善実施期間（</t>
    </r>
    <r>
      <rPr>
        <sz val="11"/>
        <rFont val="ＭＳ ゴシック"/>
        <family val="3"/>
        <charset val="128"/>
      </rPr>
      <t>１</t>
    </r>
    <r>
      <rPr>
        <sz val="11"/>
        <rFont val="ＭＳ ゴシック"/>
        <family val="3"/>
      </rPr>
      <t>）の開始月時点】</t>
    </r>
    <rPh sb="43" eb="45">
      <t>ジテン</t>
    </rPh>
    <phoneticPr fontId="1"/>
  </si>
  <si>
    <t>（54）賃金改善する前の40歳未満の勤務医師等の基本給等総額【賃金改善実施期間（１）の開始月】</t>
    <phoneticPr fontId="1"/>
  </si>
  <si>
    <t>（61）賃金改善する前の事務職員の基本給等総額（賃金改善実施期間（１）の開始月）</t>
    <phoneticPr fontId="1"/>
  </si>
  <si>
    <t>（50）（49）のうち定期昇給相当分</t>
    <phoneticPr fontId="1"/>
  </si>
  <si>
    <t>（51）（49）のうちベア等実施分【（49）－（50）】</t>
    <rPh sb="13" eb="14">
      <t>トウ</t>
    </rPh>
    <rPh sb="14" eb="16">
      <t>ジッシ</t>
    </rPh>
    <rPh sb="16" eb="17">
      <t>ブン</t>
    </rPh>
    <phoneticPr fontId="1"/>
  </si>
  <si>
    <t>ベア等とは、基本給又は決まって毎月支払われる手当の引上げをいい、定期昇給は含まない。</t>
    <phoneticPr fontId="1"/>
  </si>
  <si>
    <t>ベア等の定義はⅡ－２を参照のこと。</t>
    <rPh sb="4" eb="6">
      <t>テイギ</t>
    </rPh>
    <rPh sb="11" eb="13">
      <t>サンショウ</t>
    </rPh>
    <phoneticPr fontId="1"/>
  </si>
  <si>
    <t>（12）賃金改善した後の対象職員の基本給等総額【賃金改善実施期間（１）の開始月時点】</t>
    <phoneticPr fontId="1"/>
  </si>
  <si>
    <t>（13）基本給等に係る賃金改善実績額（１ヶ月分）</t>
    <rPh sb="4" eb="7">
      <t>キホンキュウ</t>
    </rPh>
    <rPh sb="7" eb="8">
      <t>トウ</t>
    </rPh>
    <rPh sb="9" eb="10">
      <t>カカ</t>
    </rPh>
    <rPh sb="21" eb="22">
      <t>ゲツ</t>
    </rPh>
    <rPh sb="22" eb="23">
      <t>ブン</t>
    </rPh>
    <phoneticPr fontId="1"/>
  </si>
  <si>
    <t>（14）（13）のうち定期昇給相当分</t>
    <phoneticPr fontId="1"/>
  </si>
  <si>
    <t>（18）賃金改善した後の看護職員等の基本給等総額【賃金改善実施期間（１）の開始月】</t>
    <rPh sb="12" eb="14">
      <t>カンゴ</t>
    </rPh>
    <rPh sb="14" eb="16">
      <t>ショクイン</t>
    </rPh>
    <rPh sb="16" eb="17">
      <t>トウ</t>
    </rPh>
    <phoneticPr fontId="1"/>
  </si>
  <si>
    <t>（24）賃金改善した後の薬剤師の基本給等総額【賃金改善実施期間（１）の開始月】</t>
    <rPh sb="12" eb="15">
      <t>ヤクザイシ</t>
    </rPh>
    <phoneticPr fontId="1"/>
  </si>
  <si>
    <t>（30）賃金改善した後の看護補助者の基本給等総額【賃金改善実施期間（１）の開始月】</t>
    <rPh sb="12" eb="14">
      <t>カンゴ</t>
    </rPh>
    <phoneticPr fontId="1"/>
  </si>
  <si>
    <t>（36）賃金改善した後の歯科衛生士の基本給等総額【賃金改善実施期間（１）の開始月時点】</t>
    <rPh sb="40" eb="42">
      <t>ジテン</t>
    </rPh>
    <phoneticPr fontId="1"/>
  </si>
  <si>
    <t>（42）賃金改善した後のその他の対象職種の基本給等総額【賃金改善実施期間（１）の開始月時点】</t>
    <rPh sb="43" eb="45">
      <t>ジテン</t>
    </rPh>
    <phoneticPr fontId="1"/>
  </si>
  <si>
    <t>（48）賃金改善した後の40歳未満の勤務医師等の基本給等総額【賃金改善実施期間（１）の開始月】</t>
    <rPh sb="10" eb="11">
      <t>アト</t>
    </rPh>
    <phoneticPr fontId="1"/>
  </si>
  <si>
    <t>（54）賃金改善した後の事務職員の基本給等総額（賃金改善実施期間（１）の開始月）</t>
    <rPh sb="10" eb="11">
      <t>アト</t>
    </rPh>
    <phoneticPr fontId="1"/>
  </si>
  <si>
    <t>（15）（14）のうちベア等実施分【（13）－（14）】</t>
    <rPh sb="13" eb="14">
      <t>トウ</t>
    </rPh>
    <rPh sb="14" eb="16">
      <t>ジッシ</t>
    </rPh>
    <rPh sb="16" eb="17">
      <t>ブン</t>
    </rPh>
    <phoneticPr fontId="1"/>
  </si>
  <si>
    <t>（16）ベア等による賃金増率【（15）÷（（12）－（13））】</t>
    <rPh sb="6" eb="7">
      <t>トウ</t>
    </rPh>
    <rPh sb="10" eb="12">
      <t>チンギン</t>
    </rPh>
    <rPh sb="12" eb="13">
      <t>ゾウ</t>
    </rPh>
    <rPh sb="13" eb="14">
      <t>リツ</t>
    </rPh>
    <phoneticPr fontId="1"/>
  </si>
  <si>
    <t>（19）基本給等に係る賃金改善実績額（１ヶ月分）</t>
    <rPh sb="4" eb="7">
      <t>キホンキュウ</t>
    </rPh>
    <rPh sb="7" eb="8">
      <t>トウ</t>
    </rPh>
    <rPh sb="9" eb="10">
      <t>カカ</t>
    </rPh>
    <rPh sb="21" eb="22">
      <t>ゲツ</t>
    </rPh>
    <rPh sb="22" eb="23">
      <t>ブン</t>
    </rPh>
    <phoneticPr fontId="1"/>
  </si>
  <si>
    <t>（25）基本給等に係る賃金改善実績額（１ヶ月分）</t>
    <rPh sb="4" eb="7">
      <t>キホンキュウ</t>
    </rPh>
    <rPh sb="7" eb="8">
      <t>トウ</t>
    </rPh>
    <rPh sb="9" eb="10">
      <t>カカ</t>
    </rPh>
    <rPh sb="21" eb="22">
      <t>ゲツ</t>
    </rPh>
    <rPh sb="22" eb="23">
      <t>ブン</t>
    </rPh>
    <phoneticPr fontId="1"/>
  </si>
  <si>
    <t>（31）基本給等に係る賃金改善実績額（１ヶ月分）</t>
    <rPh sb="4" eb="7">
      <t>キホンキュウ</t>
    </rPh>
    <rPh sb="7" eb="8">
      <t>トウ</t>
    </rPh>
    <rPh sb="9" eb="10">
      <t>カカ</t>
    </rPh>
    <rPh sb="21" eb="22">
      <t>ゲツ</t>
    </rPh>
    <rPh sb="22" eb="23">
      <t>ブン</t>
    </rPh>
    <phoneticPr fontId="1"/>
  </si>
  <si>
    <t>（20）（19）のうち定期昇給相当分</t>
    <phoneticPr fontId="1"/>
  </si>
  <si>
    <t>（21）（19）のうちベア等実施分【（19）－（20）】</t>
    <rPh sb="13" eb="14">
      <t>トウ</t>
    </rPh>
    <rPh sb="14" eb="16">
      <t>ジッシ</t>
    </rPh>
    <rPh sb="16" eb="17">
      <t>ブン</t>
    </rPh>
    <phoneticPr fontId="1"/>
  </si>
  <si>
    <t>（27）（25）のうちベア等実施分【（25）－（26）】</t>
    <rPh sb="13" eb="14">
      <t>トウ</t>
    </rPh>
    <rPh sb="14" eb="16">
      <t>ジッシ</t>
    </rPh>
    <rPh sb="16" eb="17">
      <t>ブン</t>
    </rPh>
    <phoneticPr fontId="1"/>
  </si>
  <si>
    <t>（32）（31）のうち定期昇給相当分</t>
    <phoneticPr fontId="1"/>
  </si>
  <si>
    <t>（33）（31）のうちベア等実施分【（31）－（32）】</t>
    <rPh sb="13" eb="14">
      <t>トウ</t>
    </rPh>
    <rPh sb="14" eb="16">
      <t>ジッシ</t>
    </rPh>
    <rPh sb="16" eb="17">
      <t>ブン</t>
    </rPh>
    <phoneticPr fontId="1"/>
  </si>
  <si>
    <t>（38）（37）のうち定期昇給相当分</t>
    <phoneticPr fontId="1"/>
  </si>
  <si>
    <t>（39）（37）のうちベア等実施分【（37）－（38）】</t>
    <rPh sb="13" eb="14">
      <t>トウ</t>
    </rPh>
    <rPh sb="14" eb="16">
      <t>ジッシ</t>
    </rPh>
    <rPh sb="16" eb="17">
      <t>ブン</t>
    </rPh>
    <phoneticPr fontId="1"/>
  </si>
  <si>
    <t>（44）（43）のうち定期昇給相当分</t>
    <phoneticPr fontId="1"/>
  </si>
  <si>
    <t>（45）（43）のうちベア等実施分【（43）－（44）】</t>
    <rPh sb="13" eb="14">
      <t>トウ</t>
    </rPh>
    <rPh sb="14" eb="16">
      <t>ジッシ</t>
    </rPh>
    <rPh sb="16" eb="17">
      <t>ブン</t>
    </rPh>
    <phoneticPr fontId="1"/>
  </si>
  <si>
    <t>（56）（55）のうち定期昇給相当分</t>
    <phoneticPr fontId="1"/>
  </si>
  <si>
    <t>（55）基本給等に係る賃金改善実績額（１ヶ月分）</t>
    <rPh sb="4" eb="7">
      <t>キホンキュウ</t>
    </rPh>
    <rPh sb="7" eb="8">
      <t>トウ</t>
    </rPh>
    <rPh sb="9" eb="10">
      <t>カカ</t>
    </rPh>
    <rPh sb="21" eb="22">
      <t>ゲツ</t>
    </rPh>
    <rPh sb="22" eb="23">
      <t>ブン</t>
    </rPh>
    <phoneticPr fontId="1"/>
  </si>
  <si>
    <t>（49）基本給等に係る賃金改善実績額（１ヶ月分）</t>
    <rPh sb="4" eb="7">
      <t>キホンキュウ</t>
    </rPh>
    <rPh sb="7" eb="8">
      <t>トウ</t>
    </rPh>
    <rPh sb="9" eb="10">
      <t>カカ</t>
    </rPh>
    <rPh sb="21" eb="22">
      <t>ゲツ</t>
    </rPh>
    <rPh sb="22" eb="23">
      <t>ブン</t>
    </rPh>
    <phoneticPr fontId="1"/>
  </si>
  <si>
    <t>（43）基本給等に係る賃金改善実績額（１ヶ月分）</t>
    <rPh sb="4" eb="7">
      <t>キホンキュウ</t>
    </rPh>
    <rPh sb="7" eb="8">
      <t>トウ</t>
    </rPh>
    <rPh sb="9" eb="10">
      <t>カカ</t>
    </rPh>
    <rPh sb="21" eb="22">
      <t>ゲツ</t>
    </rPh>
    <rPh sb="22" eb="23">
      <t>ブン</t>
    </rPh>
    <phoneticPr fontId="1"/>
  </si>
  <si>
    <t>（37）基本給等に係る賃金改善実績額（１ヶ月分）</t>
    <rPh sb="4" eb="7">
      <t>キホンキュウ</t>
    </rPh>
    <rPh sb="7" eb="8">
      <t>トウ</t>
    </rPh>
    <rPh sb="9" eb="10">
      <t>カカ</t>
    </rPh>
    <rPh sb="21" eb="22">
      <t>ゲツ</t>
    </rPh>
    <rPh sb="22" eb="23">
      <t>ブン</t>
    </rPh>
    <phoneticPr fontId="1"/>
  </si>
  <si>
    <t>（57）（55）のうちベア等実施分【（55）－（56）】</t>
    <rPh sb="13" eb="14">
      <t>トウ</t>
    </rPh>
    <rPh sb="14" eb="16">
      <t>ジッシ</t>
    </rPh>
    <rPh sb="16" eb="17">
      <t>ブン</t>
    </rPh>
    <phoneticPr fontId="1"/>
  </si>
  <si>
    <t>（58）ベア等による賃金増率【（57）÷（（54）－（55））】</t>
    <rPh sb="6" eb="7">
      <t>トウ</t>
    </rPh>
    <rPh sb="10" eb="12">
      <t>チンギン</t>
    </rPh>
    <rPh sb="12" eb="13">
      <t>ゾウ</t>
    </rPh>
    <rPh sb="13" eb="14">
      <t>リツ</t>
    </rPh>
    <phoneticPr fontId="1"/>
  </si>
  <si>
    <r>
      <t>（</t>
    </r>
    <r>
      <rPr>
        <sz val="11"/>
        <rFont val="ＭＳ ゴシック"/>
        <family val="3"/>
        <charset val="128"/>
      </rPr>
      <t>22</t>
    </r>
    <r>
      <rPr>
        <sz val="11"/>
        <rFont val="ＭＳ ゴシック"/>
        <family val="3"/>
      </rPr>
      <t>）ベア等による賃金増率【（21）÷（（18）－（19））】</t>
    </r>
    <rPh sb="6" eb="7">
      <t>トウ</t>
    </rPh>
    <rPh sb="10" eb="12">
      <t>チンギン</t>
    </rPh>
    <rPh sb="12" eb="13">
      <t>ゾウ</t>
    </rPh>
    <rPh sb="13" eb="14">
      <t>リツ</t>
    </rPh>
    <phoneticPr fontId="1"/>
  </si>
  <si>
    <t>（28）ベア等による賃金増率【（27）÷（（24）－（25））】</t>
    <rPh sb="6" eb="7">
      <t>トウ</t>
    </rPh>
    <rPh sb="10" eb="12">
      <t>チンギン</t>
    </rPh>
    <rPh sb="12" eb="13">
      <t>ゾウ</t>
    </rPh>
    <rPh sb="13" eb="14">
      <t>リツ</t>
    </rPh>
    <phoneticPr fontId="1"/>
  </si>
  <si>
    <r>
      <t>（</t>
    </r>
    <r>
      <rPr>
        <sz val="11"/>
        <rFont val="ＭＳ ゴシック"/>
        <family val="3"/>
        <charset val="128"/>
      </rPr>
      <t>34</t>
    </r>
    <r>
      <rPr>
        <sz val="11"/>
        <rFont val="ＭＳ ゴシック"/>
        <family val="3"/>
      </rPr>
      <t>）ベア等による賃金増率【（33）÷（（30）－（31））】</t>
    </r>
    <rPh sb="6" eb="7">
      <t>トウ</t>
    </rPh>
    <rPh sb="10" eb="12">
      <t>チンギン</t>
    </rPh>
    <rPh sb="12" eb="13">
      <t>ゾウ</t>
    </rPh>
    <rPh sb="13" eb="14">
      <t>リツ</t>
    </rPh>
    <phoneticPr fontId="1"/>
  </si>
  <si>
    <r>
      <t>（</t>
    </r>
    <r>
      <rPr>
        <sz val="11"/>
        <rFont val="ＭＳ ゴシック"/>
        <family val="3"/>
        <charset val="128"/>
      </rPr>
      <t>40</t>
    </r>
    <r>
      <rPr>
        <sz val="11"/>
        <rFont val="ＭＳ ゴシック"/>
        <family val="3"/>
      </rPr>
      <t>）ベア等による賃金増率【（39）÷（（36）－（37））】</t>
    </r>
    <rPh sb="6" eb="7">
      <t>トウ</t>
    </rPh>
    <rPh sb="10" eb="12">
      <t>チンギン</t>
    </rPh>
    <rPh sb="12" eb="13">
      <t>ゾウ</t>
    </rPh>
    <rPh sb="13" eb="14">
      <t>リツ</t>
    </rPh>
    <phoneticPr fontId="1"/>
  </si>
  <si>
    <t>（46）ベア等による賃金増率【（45）÷（（42）－（43））】</t>
    <rPh sb="6" eb="7">
      <t>トウ</t>
    </rPh>
    <rPh sb="10" eb="12">
      <t>チンギン</t>
    </rPh>
    <rPh sb="12" eb="13">
      <t>ゾウ</t>
    </rPh>
    <rPh sb="13" eb="14">
      <t>リツ</t>
    </rPh>
    <phoneticPr fontId="1"/>
  </si>
  <si>
    <t>（52）ベア等による賃金増率【（51）÷（（48）－（49））】</t>
    <rPh sb="6" eb="7">
      <t>トウ</t>
    </rPh>
    <rPh sb="10" eb="12">
      <t>チンギン</t>
    </rPh>
    <rPh sb="12" eb="13">
      <t>ゾウ</t>
    </rPh>
    <rPh sb="13" eb="14">
      <t>リツ</t>
    </rPh>
    <phoneticPr fontId="1"/>
  </si>
  <si>
    <t>（22）ベア等による賃金増率【（21）÷（（20）－（21））】</t>
    <rPh sb="6" eb="7">
      <t>トウ</t>
    </rPh>
    <rPh sb="10" eb="12">
      <t>チンギン</t>
    </rPh>
    <rPh sb="12" eb="13">
      <t>ゾウ</t>
    </rPh>
    <rPh sb="13" eb="14">
      <t>リツ</t>
    </rPh>
    <phoneticPr fontId="1"/>
  </si>
  <si>
    <t>報告書様式（診）</t>
    <rPh sb="0" eb="3">
      <t>ホウコクショ</t>
    </rPh>
    <rPh sb="3" eb="5">
      <t>ヨウシキ</t>
    </rPh>
    <rPh sb="6" eb="7">
      <t>シン</t>
    </rPh>
    <phoneticPr fontId="1"/>
  </si>
  <si>
    <t>報告書様式（診）</t>
    <rPh sb="0" eb="5">
      <t>ホウコクショヨウシキ</t>
    </rPh>
    <rPh sb="6" eb="7">
      <t>シン</t>
    </rPh>
    <phoneticPr fontId="1"/>
  </si>
  <si>
    <t>202503報告書様式（診）</t>
    <rPh sb="6" eb="8">
      <t>ホウコク</t>
    </rPh>
    <rPh sb="8" eb="9">
      <t>ショ</t>
    </rPh>
    <rPh sb="9" eb="11">
      <t>ヨウシキ</t>
    </rPh>
    <rPh sb="12" eb="13">
      <t>シン</t>
    </rPh>
    <phoneticPr fontId="1"/>
  </si>
  <si>
    <t>（診療所及び歯科診療所用）賃金改善実績報告書（令和</t>
    <rPh sb="1" eb="4">
      <t>シンリョウジョ</t>
    </rPh>
    <rPh sb="4" eb="5">
      <t>オヨ</t>
    </rPh>
    <rPh sb="6" eb="12">
      <t>シカシンリョウジョヨウ</t>
    </rPh>
    <rPh sb="13" eb="15">
      <t>チンギン</t>
    </rPh>
    <rPh sb="15" eb="17">
      <t>カイゼン</t>
    </rPh>
    <rPh sb="17" eb="19">
      <t>ジッセキ</t>
    </rPh>
    <phoneticPr fontId="1"/>
  </si>
  <si>
    <t>１</t>
    <phoneticPr fontId="1"/>
  </si>
  <si>
    <t>在宅ベースアップ評価料（Ⅰ）」のことをいう。</t>
  </si>
  <si>
    <t>２</t>
    <phoneticPr fontId="1"/>
  </si>
  <si>
    <t>ベースアップ評価料（Ⅱ）」のことをいう。</t>
  </si>
  <si>
    <t>「対象職員の常勤換算数」は、当該時点における対象職員の人数を常勤換算で記載すること。常勤の職員の常勤換算数は１とする。</t>
  </si>
  <si>
    <t>本報告書において、「外来・在宅ベースアップ評価料（Ⅰ）等」とは、「外来・在宅ベースアップ評価料（Ⅰ）」及び「歯科外来・在宅</t>
    <phoneticPr fontId="1"/>
  </si>
  <si>
    <t>本報告書において、「外来・在宅ベースアップ評価料（Ⅱ）等」とは、「外来・在宅ベースアップ評価料（Ⅱ）」及び「歯科外来・在宅</t>
    <phoneticPr fontId="1"/>
  </si>
  <si>
    <t>常勤でない職員の常勤換算数は、「当該常勤でない職員の所定労働時間」を「当該保険医療機関において定めている常勤職員の所定労働</t>
    <phoneticPr fontId="1"/>
  </si>
  <si>
    <t>４</t>
    <phoneticPr fontId="1"/>
  </si>
  <si>
    <t>本報告書において、「ベースアップ評価料」とは、「外来・在宅ベースアップ評価料（Ⅰ）等」及び「外来・在宅ベースアップ評価料</t>
    <rPh sb="41" eb="42">
      <t>トウ</t>
    </rPh>
    <rPh sb="43" eb="44">
      <t>オヨ</t>
    </rPh>
    <phoneticPr fontId="1"/>
  </si>
  <si>
    <t>（Ⅱ）等」のことをいう。</t>
    <phoneticPr fontId="1"/>
  </si>
  <si>
    <t>都道府県CD</t>
  </si>
  <si>
    <t>都道府県名</t>
  </si>
  <si>
    <t>01</t>
  </si>
  <si>
    <t>北海道</t>
  </si>
  <si>
    <t>baseup-hyoukaryou01@mhlw.go.jp</t>
    <phoneticPr fontId="1"/>
  </si>
  <si>
    <t>北海道厚生局長</t>
    <rPh sb="0" eb="5">
      <t>ホッカイドウコウセイ</t>
    </rPh>
    <rPh sb="5" eb="6">
      <t>キョク</t>
    </rPh>
    <rPh sb="6" eb="7">
      <t>チョウ</t>
    </rPh>
    <phoneticPr fontId="1"/>
  </si>
  <si>
    <t>02</t>
  </si>
  <si>
    <t>青森県</t>
  </si>
  <si>
    <t>baseup-hyoukaryou02@mhlw.go.jp</t>
    <phoneticPr fontId="1"/>
  </si>
  <si>
    <t>東北厚生局長</t>
    <rPh sb="0" eb="4">
      <t>トウホクコウセイ</t>
    </rPh>
    <rPh sb="4" eb="5">
      <t>キョク</t>
    </rPh>
    <rPh sb="5" eb="6">
      <t>チョウ</t>
    </rPh>
    <phoneticPr fontId="1"/>
  </si>
  <si>
    <t>03</t>
  </si>
  <si>
    <t>岩手県</t>
  </si>
  <si>
    <t>baseup-hyoukaryou03@mhlw.go.jp</t>
    <phoneticPr fontId="1"/>
  </si>
  <si>
    <t>04</t>
  </si>
  <si>
    <t>宮城県</t>
  </si>
  <si>
    <t>baseup-hyoukaryou04@mhlw.go.jp</t>
    <phoneticPr fontId="1"/>
  </si>
  <si>
    <t>05</t>
  </si>
  <si>
    <t>秋田県</t>
  </si>
  <si>
    <t>baseup-hyoukaryou05@mhlw.go.jp</t>
    <phoneticPr fontId="1"/>
  </si>
  <si>
    <t>06</t>
  </si>
  <si>
    <t>山形県</t>
  </si>
  <si>
    <t>baseup-hyoukaryou06@mhlw.go.jp</t>
    <phoneticPr fontId="1"/>
  </si>
  <si>
    <t>07</t>
  </si>
  <si>
    <t>福島県</t>
  </si>
  <si>
    <t>baseup-hyoukaryou07@mhlw.go.jp</t>
    <phoneticPr fontId="1"/>
  </si>
  <si>
    <t>08</t>
  </si>
  <si>
    <t>茨城県</t>
  </si>
  <si>
    <t>baseup-hyoukaryou08@mhlw.go.jp</t>
    <phoneticPr fontId="1"/>
  </si>
  <si>
    <t>関東信越厚生局長</t>
    <rPh sb="0" eb="7">
      <t>カントウシンエツコウセイキョク</t>
    </rPh>
    <rPh sb="7" eb="8">
      <t>チョウ</t>
    </rPh>
    <phoneticPr fontId="1"/>
  </si>
  <si>
    <t>09</t>
  </si>
  <si>
    <t>栃木県</t>
  </si>
  <si>
    <t>baseup-hyoukaryou09@mhlw.go.jp</t>
    <phoneticPr fontId="1"/>
  </si>
  <si>
    <t>10</t>
  </si>
  <si>
    <t>群馬県</t>
  </si>
  <si>
    <t>baseup-hyoukaryou10@mhlw.go.jp</t>
    <phoneticPr fontId="1"/>
  </si>
  <si>
    <t>11</t>
  </si>
  <si>
    <t>埼玉県</t>
  </si>
  <si>
    <t>baseup-hyoukaryou11@mhlw.go.jp</t>
    <phoneticPr fontId="1"/>
  </si>
  <si>
    <t>12</t>
  </si>
  <si>
    <t>千葉県</t>
  </si>
  <si>
    <t>baseup-hyoukaryou12@mhlw.go.jp</t>
    <phoneticPr fontId="1"/>
  </si>
  <si>
    <t>13</t>
  </si>
  <si>
    <t>baseup-hyoukaryou13@mhlw.go.jp</t>
    <phoneticPr fontId="1"/>
  </si>
  <si>
    <t>14</t>
  </si>
  <si>
    <t>神奈川県</t>
  </si>
  <si>
    <t>baseup-hyoukaryou14@mhlw.go.jp</t>
    <phoneticPr fontId="1"/>
  </si>
  <si>
    <t>15</t>
  </si>
  <si>
    <t>新潟県</t>
  </si>
  <si>
    <t>baseup-hyoukaryou15@mhlw.go.jp</t>
    <phoneticPr fontId="1"/>
  </si>
  <si>
    <t>16</t>
  </si>
  <si>
    <t>富山県</t>
  </si>
  <si>
    <t>baseup-hyoukaryou16@mhlw.go.jp</t>
    <phoneticPr fontId="1"/>
  </si>
  <si>
    <t>東海北陸厚生局長</t>
    <rPh sb="0" eb="7">
      <t>トウカイホクリクコウセイキョク</t>
    </rPh>
    <rPh sb="7" eb="8">
      <t>チョウ</t>
    </rPh>
    <phoneticPr fontId="1"/>
  </si>
  <si>
    <t>17</t>
  </si>
  <si>
    <t>石川県</t>
  </si>
  <si>
    <t>baseup-hyoukaryou17@mhlw.go.jp</t>
  </si>
  <si>
    <t>18</t>
  </si>
  <si>
    <t>福井県</t>
  </si>
  <si>
    <t>baseup-hyoukaryou18@mhlw.go.jp</t>
  </si>
  <si>
    <t>近畿厚生局長</t>
    <rPh sb="0" eb="4">
      <t>キンキコウセイ</t>
    </rPh>
    <rPh sb="4" eb="5">
      <t>キョク</t>
    </rPh>
    <rPh sb="5" eb="6">
      <t>チョウ</t>
    </rPh>
    <phoneticPr fontId="1"/>
  </si>
  <si>
    <t>19</t>
  </si>
  <si>
    <t>山梨県</t>
  </si>
  <si>
    <t>baseup-hyoukaryou19@mhlw.go.jp</t>
  </si>
  <si>
    <t>20</t>
  </si>
  <si>
    <t>長野県</t>
  </si>
  <si>
    <t>baseup-hyoukaryou20@mhlw.go.jp</t>
  </si>
  <si>
    <t>21</t>
  </si>
  <si>
    <t>岐阜県</t>
  </si>
  <si>
    <t>baseup-hyoukaryou21@mhlw.go.jp</t>
  </si>
  <si>
    <t>22</t>
  </si>
  <si>
    <t>静岡県</t>
  </si>
  <si>
    <t>baseup-hyoukaryou22@mhlw.go.jp</t>
  </si>
  <si>
    <t>23</t>
  </si>
  <si>
    <t>愛知県</t>
  </si>
  <si>
    <t>baseup-hyoukaryou23@mhlw.go.jp</t>
  </si>
  <si>
    <t>24</t>
  </si>
  <si>
    <t>三重県</t>
  </si>
  <si>
    <t>baseup-hyoukaryou24@mhlw.go.jp</t>
  </si>
  <si>
    <t>25</t>
  </si>
  <si>
    <t>滋賀県</t>
  </si>
  <si>
    <t>baseup-hyoukaryou25@mhlw.go.jp</t>
  </si>
  <si>
    <t>26</t>
  </si>
  <si>
    <t>京都府</t>
  </si>
  <si>
    <t>baseup-hyoukaryou26@mhlw.go.jp</t>
  </si>
  <si>
    <t>27</t>
  </si>
  <si>
    <t>大阪府</t>
  </si>
  <si>
    <t>baseup-hyoukaryou27@mhlw.go.jp</t>
  </si>
  <si>
    <t>28</t>
  </si>
  <si>
    <t>兵庫県</t>
  </si>
  <si>
    <t>baseup-hyoukaryou28@mhlw.go.jp</t>
  </si>
  <si>
    <t>29</t>
  </si>
  <si>
    <t>奈良県</t>
  </si>
  <si>
    <t>baseup-hyoukaryou29@mhlw.go.jp</t>
  </si>
  <si>
    <t>30</t>
  </si>
  <si>
    <t>和歌山県</t>
  </si>
  <si>
    <t>baseup-hyoukaryou30@mhlw.go.jp</t>
  </si>
  <si>
    <t>31</t>
  </si>
  <si>
    <t>鳥取県</t>
  </si>
  <si>
    <t>baseup-hyoukaryou31@mhlw.go.jp</t>
  </si>
  <si>
    <t>中国四国厚生局長</t>
    <rPh sb="0" eb="7">
      <t>チュウゴクシコクコウセイキョク</t>
    </rPh>
    <rPh sb="7" eb="8">
      <t>チョウ</t>
    </rPh>
    <phoneticPr fontId="1"/>
  </si>
  <si>
    <t>32</t>
  </si>
  <si>
    <t>島根県</t>
  </si>
  <si>
    <t>baseup-hyoukaryou32@mhlw.go.jp</t>
  </si>
  <si>
    <t>33</t>
  </si>
  <si>
    <t>岡山県</t>
  </si>
  <si>
    <t>baseup-hyoukaryou33@mhlw.go.jp</t>
  </si>
  <si>
    <t>34</t>
  </si>
  <si>
    <t>広島県</t>
  </si>
  <si>
    <t>baseup-hyoukaryou34@mhlw.go.jp</t>
  </si>
  <si>
    <t>35</t>
  </si>
  <si>
    <t>山口県</t>
  </si>
  <si>
    <t>baseup-hyoukaryou35@mhlw.go.jp</t>
  </si>
  <si>
    <t>36</t>
  </si>
  <si>
    <t>徳島県</t>
  </si>
  <si>
    <t>baseup-hyoukaryou36@mhlw.go.jp</t>
  </si>
  <si>
    <t>四国厚生支局長</t>
    <rPh sb="0" eb="6">
      <t>シコクコウセイシキョク</t>
    </rPh>
    <rPh sb="6" eb="7">
      <t>チョウ</t>
    </rPh>
    <phoneticPr fontId="1"/>
  </si>
  <si>
    <t>37</t>
  </si>
  <si>
    <t>香川県</t>
  </si>
  <si>
    <t>baseup-hyoukaryou37@mhlw.go.jp</t>
  </si>
  <si>
    <t>38</t>
  </si>
  <si>
    <t>愛媛県</t>
  </si>
  <si>
    <t>baseup-hyoukaryou38@mhlw.go.jp</t>
  </si>
  <si>
    <t>39</t>
  </si>
  <si>
    <t>高知県</t>
  </si>
  <si>
    <t>baseup-hyoukaryou39@mhlw.go.jp</t>
  </si>
  <si>
    <t>40</t>
  </si>
  <si>
    <t>福岡県</t>
  </si>
  <si>
    <t>baseup-hyoukaryou40@mhlw.go.jp</t>
  </si>
  <si>
    <t>九州厚生局長</t>
    <rPh sb="0" eb="5">
      <t>キュウシュウコウセイキョク</t>
    </rPh>
    <rPh sb="5" eb="6">
      <t>チョウ</t>
    </rPh>
    <phoneticPr fontId="1"/>
  </si>
  <si>
    <t>41</t>
  </si>
  <si>
    <t>佐賀県</t>
  </si>
  <si>
    <t>baseup-hyoukaryou41@mhlw.go.jp</t>
  </si>
  <si>
    <t>42</t>
  </si>
  <si>
    <t>長崎県</t>
  </si>
  <si>
    <t>baseup-hyoukaryou42@mhlw.go.jp</t>
  </si>
  <si>
    <t>43</t>
  </si>
  <si>
    <t>熊本県</t>
  </si>
  <si>
    <t>baseup-hyoukaryou43@mhlw.go.jp</t>
  </si>
  <si>
    <t>44</t>
  </si>
  <si>
    <t>大分県</t>
  </si>
  <si>
    <t>baseup-hyoukaryou44@mhlw.go.jp</t>
  </si>
  <si>
    <t>45</t>
  </si>
  <si>
    <t>宮崎県</t>
  </si>
  <si>
    <t>baseup-hyoukaryou45@mhlw.go.jp</t>
  </si>
  <si>
    <t>46</t>
  </si>
  <si>
    <t>鹿児島県</t>
  </si>
  <si>
    <t>baseup-hyoukaryou46@mhlw.go.jp</t>
  </si>
  <si>
    <t>47</t>
  </si>
  <si>
    <t>沖縄県</t>
  </si>
  <si>
    <t>baseup-hyoukaryou47@mhlw.go.jp</t>
  </si>
  <si>
    <t>総計</t>
  </si>
  <si>
    <t>（選択してください）</t>
    <rPh sb="1" eb="3">
      <t>センタク</t>
    </rPh>
    <phoneticPr fontId="1"/>
  </si>
  <si>
    <t>様式提出先のメールアドレス↓</t>
    <rPh sb="0" eb="2">
      <t>ヨウシキ</t>
    </rPh>
    <rPh sb="2" eb="4">
      <t>テイシュツ</t>
    </rPh>
    <rPh sb="4" eb="5">
      <t>サキ</t>
    </rPh>
    <phoneticPr fontId="1"/>
  </si>
  <si>
    <t>（７）前年度からの繰越額（令和７年度分報告時のみ記載）</t>
    <rPh sb="3" eb="6">
      <t>ゼンネンド</t>
    </rPh>
    <rPh sb="9" eb="12">
      <t>クリコシガク</t>
    </rPh>
    <phoneticPr fontId="1"/>
  </si>
  <si>
    <t>※上記でベースアップ評価料対象職種に計上した職員を除く</t>
  </si>
  <si>
    <t>（16）40歳未満の勤務医師等の基本給等総額【賃金改善実施期間（１）の開始月】</t>
    <phoneticPr fontId="1"/>
  </si>
  <si>
    <t>（20）事務職員の基本給等総額【賃金改善実施期間（１）の開始月】</t>
    <phoneticPr fontId="1"/>
  </si>
  <si>
    <t>届出種別</t>
    <rPh sb="0" eb="4">
      <t>トドケデシュベツ</t>
    </rPh>
    <phoneticPr fontId="1"/>
  </si>
  <si>
    <t>報告書提出</t>
    <rPh sb="0" eb="5">
      <t>ホウコクショテイシュツ</t>
    </rPh>
    <phoneticPr fontId="1"/>
  </si>
  <si>
    <t>時間」で除して得た数（当該常勤でない職員の常勤換算数が１を超える場合は、１とする。）</t>
    <phoneticPr fontId="1"/>
  </si>
  <si>
    <t>報告書届出における注意点</t>
    <rPh sb="0" eb="2">
      <t>ホウコク</t>
    </rPh>
    <rPh sb="2" eb="3">
      <t>ショ</t>
    </rPh>
    <rPh sb="3" eb="5">
      <t>トドケデ</t>
    </rPh>
    <rPh sb="9" eb="12">
      <t>チュウイテン</t>
    </rPh>
    <phoneticPr fontId="1"/>
  </si>
  <si>
    <t>（８）ベースアップ評価料による収入の実績額のうち、当該年度における対象職員のベア等及びそれに伴う賞与、</t>
    <rPh sb="9" eb="12">
      <t>ヒョウカリョウ</t>
    </rPh>
    <rPh sb="15" eb="17">
      <t>シュウニュウ</t>
    </rPh>
    <rPh sb="18" eb="21">
      <t>ジッセキガク</t>
    </rPh>
    <rPh sb="25" eb="29">
      <t>トウガイネンド</t>
    </rPh>
    <rPh sb="33" eb="37">
      <t>タイショウショクイン</t>
    </rPh>
    <rPh sb="40" eb="41">
      <t>トウ</t>
    </rPh>
    <rPh sb="41" eb="42">
      <t>オヨ</t>
    </rPh>
    <rPh sb="46" eb="47">
      <t>トモナ</t>
    </rPh>
    <rPh sb="48" eb="50">
      <t>ショウヨ</t>
    </rPh>
    <phoneticPr fontId="1"/>
  </si>
  <si>
    <t>（９）（８）について全てベア等及びそれに伴う賞与、時間外手当、法定福利費等に充当しているか。</t>
    <rPh sb="10" eb="11">
      <t>スベ</t>
    </rPh>
    <rPh sb="14" eb="15">
      <t>トウ</t>
    </rPh>
    <rPh sb="15" eb="16">
      <t>オヨ</t>
    </rPh>
    <rPh sb="20" eb="21">
      <t>トモナ</t>
    </rPh>
    <rPh sb="22" eb="24">
      <t>ショウヨ</t>
    </rPh>
    <rPh sb="25" eb="28">
      <t>ジカンガイ</t>
    </rPh>
    <rPh sb="28" eb="30">
      <t>テアテ</t>
    </rPh>
    <rPh sb="31" eb="33">
      <t>ホウテイ</t>
    </rPh>
    <rPh sb="33" eb="35">
      <t>フクリ</t>
    </rPh>
    <rPh sb="35" eb="36">
      <t>ヒ</t>
    </rPh>
    <rPh sb="36" eb="37">
      <t>トウ</t>
    </rPh>
    <rPh sb="38" eb="40">
      <t>ジュウトウ</t>
    </rPh>
    <phoneticPr fontId="1"/>
  </si>
  <si>
    <t>時間外手当、法定福利費等に充当すべき金額【（５）－（６）＋（７）】</t>
    <phoneticPr fontId="1"/>
  </si>
  <si>
    <t>（12）ベア等による賃金改善実績額（１ヶ月分）</t>
    <rPh sb="6" eb="7">
      <t>トウ</t>
    </rPh>
    <rPh sb="10" eb="12">
      <t>チンギン</t>
    </rPh>
    <rPh sb="12" eb="14">
      <t>カイゼン</t>
    </rPh>
    <rPh sb="14" eb="16">
      <t>ジッセキ</t>
    </rPh>
    <rPh sb="16" eb="17">
      <t>ガク</t>
    </rPh>
    <rPh sb="20" eb="21">
      <t>ゲツ</t>
    </rPh>
    <rPh sb="21" eb="22">
      <t>ブン</t>
    </rPh>
    <phoneticPr fontId="1"/>
  </si>
  <si>
    <t>には含めないこと。</t>
    <phoneticPr fontId="1"/>
  </si>
  <si>
    <t>定期昇給による賃金増加分は、「賃金改善した後の対象職員の基本給等総額」及び「ベア等による賃金改善実績額（１ヶ月分）」</t>
    <rPh sb="15" eb="19">
      <t>チンギンカイゼン</t>
    </rPh>
    <rPh sb="21" eb="22">
      <t>ノチ</t>
    </rPh>
    <rPh sb="23" eb="25">
      <t>タイショウ</t>
    </rPh>
    <rPh sb="25" eb="27">
      <t>ショクイン</t>
    </rPh>
    <rPh sb="28" eb="30">
      <t>キホン</t>
    </rPh>
    <rPh sb="30" eb="31">
      <t>キュウ</t>
    </rPh>
    <rPh sb="31" eb="32">
      <t>トウ</t>
    </rPh>
    <rPh sb="32" eb="34">
      <t>ソウガク</t>
    </rPh>
    <rPh sb="35" eb="36">
      <t>オヨ</t>
    </rPh>
    <rPh sb="48" eb="50">
      <t>ジッセキ</t>
    </rPh>
    <phoneticPr fontId="1"/>
  </si>
  <si>
    <r>
      <t>（17）ベア等による賃金改善実績額（１ヶ月分）</t>
    </r>
    <r>
      <rPr>
        <sz val="10"/>
        <rFont val="ＭＳ ゴシック"/>
        <family val="3"/>
        <charset val="128"/>
      </rPr>
      <t>※賃金改善を実施していない場合は０</t>
    </r>
    <r>
      <rPr>
        <sz val="11"/>
        <rFont val="ＭＳ ゴシック"/>
        <family val="3"/>
        <charset val="128"/>
      </rPr>
      <t>円</t>
    </r>
    <rPh sb="6" eb="7">
      <t>トウ</t>
    </rPh>
    <rPh sb="10" eb="12">
      <t>チンギン</t>
    </rPh>
    <rPh sb="12" eb="14">
      <t>カイゼン</t>
    </rPh>
    <rPh sb="14" eb="16">
      <t>ジッセキ</t>
    </rPh>
    <rPh sb="16" eb="17">
      <t>ガク</t>
    </rPh>
    <rPh sb="20" eb="21">
      <t>ゲツ</t>
    </rPh>
    <rPh sb="21" eb="22">
      <t>ブン</t>
    </rPh>
    <rPh sb="24" eb="28">
      <t>チンギンカイゼン</t>
    </rPh>
    <rPh sb="29" eb="31">
      <t>ジッシ</t>
    </rPh>
    <rPh sb="36" eb="38">
      <t>バアイ</t>
    </rPh>
    <rPh sb="40" eb="41">
      <t>エン</t>
    </rPh>
    <phoneticPr fontId="1"/>
  </si>
  <si>
    <r>
      <t>（21）ベア等による賃金改善実績額（１ヶ月分）</t>
    </r>
    <r>
      <rPr>
        <sz val="10"/>
        <rFont val="ＭＳ ゴシック"/>
        <family val="3"/>
        <charset val="128"/>
      </rPr>
      <t>※賃金改善を実施していない場合は０円</t>
    </r>
    <rPh sb="6" eb="7">
      <t>トウ</t>
    </rPh>
    <rPh sb="10" eb="12">
      <t>チンギン</t>
    </rPh>
    <rPh sb="12" eb="14">
      <t>カイゼン</t>
    </rPh>
    <rPh sb="14" eb="16">
      <t>ジッセキ</t>
    </rPh>
    <rPh sb="16" eb="17">
      <t>ガク</t>
    </rPh>
    <rPh sb="20" eb="21">
      <t>ゲツ</t>
    </rPh>
    <rPh sb="21" eb="22">
      <t>ブン</t>
    </rPh>
    <phoneticPr fontId="1"/>
  </si>
  <si>
    <t>https://www.mhlw.go.jp/stf/seisakunitsuite/bunya/0000188411_00053.html#note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</si>
</sst>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0_ ;[Red]\-#,##0.0\ "/>
    <numFmt numFmtId="182" formatCode="\ "/>
    <numFmt numFmtId="183" formatCode="#"/>
    <numFmt numFmtId="184" formatCode="&quot;¥&quot;#,##0_);[Red]\(&quot;¥&quot;#,##0\)"/>
  </numFmts>
  <fonts count="68">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1"/>
      <color theme="1"/>
      <name val="ＭＳ ゴシック"/>
      <family val="3"/>
    </font>
    <font>
      <sz val="16"/>
      <name val="ＭＳ Ｐゴシック"/>
      <family val="3"/>
    </font>
    <font>
      <sz val="11"/>
      <color rgb="FF000000"/>
      <name val="ＭＳ ゴシック"/>
      <family val="3"/>
      <charset val="128"/>
    </font>
    <font>
      <u/>
      <sz val="11"/>
      <color theme="10"/>
      <name val="游ゴシック"/>
      <family val="2"/>
      <charset val="128"/>
      <scheme val="minor"/>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
      <strike/>
      <sz val="11"/>
      <color rgb="FFFF0000"/>
      <name val="ＭＳ ゴシック"/>
      <family val="3"/>
      <charset val="128"/>
    </font>
    <font>
      <b/>
      <sz val="11"/>
      <color rgb="FFFF0000"/>
      <name val="ＭＳ ゴシック"/>
      <family val="3"/>
      <charset val="128"/>
    </font>
    <font>
      <b/>
      <strike/>
      <sz val="11"/>
      <color rgb="FFFF0000"/>
      <name val="ＭＳ ゴシック"/>
      <family val="3"/>
      <charset val="128"/>
    </font>
    <font>
      <sz val="11"/>
      <color rgb="FFFF0000"/>
      <name val="ＭＳ ゴシック"/>
      <family val="3"/>
    </font>
    <font>
      <strike/>
      <sz val="11"/>
      <color rgb="FFFF0000"/>
      <name val="ＭＳ ゴシック"/>
      <family val="3"/>
    </font>
    <font>
      <sz val="10"/>
      <color rgb="FFFF0000"/>
      <name val="ＭＳ ゴシック"/>
      <family val="3"/>
      <charset val="128"/>
    </font>
    <font>
      <strike/>
      <sz val="10"/>
      <color rgb="FFFF0000"/>
      <name val="ＭＳ ゴシック"/>
      <family val="3"/>
      <charset val="128"/>
    </font>
    <font>
      <sz val="12"/>
      <color rgb="FFFF0000"/>
      <name val="ＭＳ ゴシック"/>
      <family val="3"/>
      <charset val="128"/>
    </font>
    <font>
      <strike/>
      <sz val="12"/>
      <color rgb="FFFF0000"/>
      <name val="ＭＳ ゴシック"/>
      <family val="3"/>
      <charset val="128"/>
    </font>
    <font>
      <b/>
      <sz val="11"/>
      <color rgb="FFFF0000"/>
      <name val="ＭＳ ゴシック"/>
      <family val="3"/>
    </font>
    <font>
      <strike/>
      <sz val="10"/>
      <name val="ＭＳ ゴシック"/>
      <family val="3"/>
      <charset val="128"/>
    </font>
    <font>
      <strike/>
      <sz val="11"/>
      <name val="ＭＳ ゴシック"/>
      <family val="3"/>
      <charset val="128"/>
    </font>
    <font>
      <strike/>
      <u/>
      <sz val="11"/>
      <name val="游ゴシック"/>
      <family val="2"/>
      <charset val="128"/>
      <scheme val="minor"/>
    </font>
    <font>
      <strike/>
      <sz val="11"/>
      <name val="ＭＳ ゴシック"/>
      <family val="3"/>
    </font>
    <font>
      <b/>
      <strike/>
      <sz val="11"/>
      <name val="ＭＳ ゴシック"/>
      <family val="3"/>
      <charset val="128"/>
    </font>
    <font>
      <b/>
      <strike/>
      <sz val="11"/>
      <name val="ＭＳ ゴシック"/>
      <family val="3"/>
    </font>
    <font>
      <sz val="11"/>
      <color theme="1"/>
      <name val="MSゴシック"/>
      <family val="3"/>
      <charset val="128"/>
    </font>
    <font>
      <strike/>
      <sz val="9"/>
      <name val="ＭＳ ゴシック"/>
      <family val="3"/>
      <charset val="128"/>
    </font>
    <font>
      <sz val="10.5"/>
      <color rgb="FF000000"/>
      <name val="ＭＳ ゴシック"/>
      <family val="3"/>
      <charset val="128"/>
    </font>
    <font>
      <u/>
      <sz val="11"/>
      <color theme="10"/>
      <name val="ＭＳ ゴシック"/>
      <family val="3"/>
      <charset val="128"/>
    </font>
    <font>
      <b/>
      <sz val="9"/>
      <color indexed="81"/>
      <name val="MS P ゴシック"/>
      <family val="3"/>
      <charset val="128"/>
    </font>
    <font>
      <u/>
      <sz val="11"/>
      <color theme="1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s>
  <borders count="63">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873">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17" xfId="0" applyFont="1" applyFill="1" applyBorder="1">
      <alignment vertical="center"/>
    </xf>
    <xf numFmtId="0" fontId="2" fillId="2" borderId="34"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15" xfId="0" applyFont="1" applyFill="1" applyBorder="1">
      <alignment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1" fillId="2" borderId="37" xfId="0" applyFont="1" applyFill="1" applyBorder="1">
      <alignment vertical="center"/>
    </xf>
    <xf numFmtId="0" fontId="11" fillId="0" borderId="18" xfId="0" applyFont="1" applyBorder="1">
      <alignment vertical="center"/>
    </xf>
    <xf numFmtId="0" fontId="14" fillId="2" borderId="1" xfId="0" applyFont="1" applyFill="1" applyBorder="1">
      <alignment vertical="center"/>
    </xf>
    <xf numFmtId="0" fontId="14" fillId="2" borderId="17" xfId="0" applyFont="1" applyFill="1" applyBorder="1">
      <alignment vertical="center"/>
    </xf>
    <xf numFmtId="0" fontId="2" fillId="2" borderId="47" xfId="0" applyFont="1" applyFill="1" applyBorder="1">
      <alignment vertical="center"/>
    </xf>
    <xf numFmtId="0" fontId="17" fillId="2" borderId="38" xfId="0" applyFont="1" applyFill="1" applyBorder="1">
      <alignment vertical="center"/>
    </xf>
    <xf numFmtId="0" fontId="17" fillId="2" borderId="48" xfId="0" applyFont="1" applyFill="1" applyBorder="1">
      <alignment vertical="center"/>
    </xf>
    <xf numFmtId="0" fontId="14" fillId="2" borderId="49" xfId="0" applyFont="1" applyFill="1" applyBorder="1">
      <alignment vertical="center"/>
    </xf>
    <xf numFmtId="0" fontId="11" fillId="2" borderId="2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19" fillId="2" borderId="20"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21"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2"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2"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4"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21"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21" fillId="0" borderId="0" xfId="0" applyFont="1" applyAlignment="1">
      <alignment horizontal="left" vertical="center"/>
    </xf>
    <xf numFmtId="0" fontId="21"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5" fillId="2" borderId="0" xfId="0" applyFont="1" applyFill="1">
      <alignment vertical="center"/>
    </xf>
    <xf numFmtId="0" fontId="26" fillId="0" borderId="0" xfId="1" applyFont="1" applyAlignment="1">
      <alignment horizontal="center" vertical="center"/>
    </xf>
    <xf numFmtId="176" fontId="9" fillId="0" borderId="0" xfId="1" applyNumberFormat="1" applyFont="1" applyAlignment="1">
      <alignment horizontal="center" vertical="center"/>
    </xf>
    <xf numFmtId="0" fontId="27" fillId="0" borderId="0" xfId="1" applyFont="1" applyAlignment="1">
      <alignment vertical="center" textRotation="255"/>
    </xf>
    <xf numFmtId="0" fontId="28"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14" fillId="2" borderId="20" xfId="0" applyFont="1" applyFill="1" applyBorder="1">
      <alignment vertical="center"/>
    </xf>
    <xf numFmtId="0" fontId="14" fillId="0" borderId="18" xfId="0" applyFont="1" applyBorder="1">
      <alignment vertical="center"/>
    </xf>
    <xf numFmtId="0" fontId="14" fillId="2" borderId="29" xfId="0" applyFont="1" applyFill="1" applyBorder="1">
      <alignment vertical="center"/>
    </xf>
    <xf numFmtId="0" fontId="14" fillId="2" borderId="38" xfId="0" applyFont="1" applyFill="1" applyBorder="1">
      <alignment vertical="center"/>
    </xf>
    <xf numFmtId="0" fontId="14" fillId="2" borderId="48" xfId="0" applyFont="1" applyFill="1" applyBorder="1">
      <alignment vertical="center"/>
    </xf>
    <xf numFmtId="0" fontId="30"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31" fillId="0" borderId="0" xfId="0" applyFont="1">
      <alignment vertical="center"/>
    </xf>
    <xf numFmtId="0" fontId="11" fillId="0" borderId="0" xfId="0" applyFont="1">
      <alignment vertical="center"/>
    </xf>
    <xf numFmtId="0" fontId="32"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4"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3" fillId="2" borderId="0" xfId="0" applyFont="1" applyFill="1" applyProtection="1">
      <alignment vertical="center"/>
      <protection locked="0"/>
    </xf>
    <xf numFmtId="0" fontId="35"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2" fillId="0" borderId="15" xfId="0" applyFont="1" applyBorder="1" applyAlignment="1">
      <alignment vertical="center" wrapText="1"/>
    </xf>
    <xf numFmtId="0" fontId="11" fillId="0" borderId="0" xfId="0" applyFont="1" applyAlignment="1">
      <alignment vertical="center" wrapText="1"/>
    </xf>
    <xf numFmtId="0" fontId="32"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9" fillId="0" borderId="0" xfId="0" applyFont="1">
      <alignment vertical="center"/>
    </xf>
    <xf numFmtId="0" fontId="37" fillId="0" borderId="0" xfId="0" applyFont="1">
      <alignment vertical="center"/>
    </xf>
    <xf numFmtId="0" fontId="11" fillId="0" borderId="16" xfId="0" applyFont="1" applyBorder="1">
      <alignment vertical="center"/>
    </xf>
    <xf numFmtId="0" fontId="37"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7" fillId="0" borderId="10" xfId="0" applyFont="1" applyBorder="1" applyAlignment="1">
      <alignment horizontal="left" vertical="center"/>
    </xf>
    <xf numFmtId="0" fontId="38" fillId="0" borderId="10" xfId="0" applyFont="1" applyBorder="1" applyAlignment="1">
      <alignment horizontal="left" vertical="center" wrapText="1"/>
    </xf>
    <xf numFmtId="0" fontId="37" fillId="0" borderId="10" xfId="0" applyFont="1" applyBorder="1" applyAlignment="1">
      <alignment horizontal="left" vertical="center" indent="2"/>
    </xf>
    <xf numFmtId="0" fontId="11" fillId="0" borderId="3" xfId="0" applyFont="1" applyBorder="1" applyAlignment="1">
      <alignment horizontal="center" vertical="center"/>
    </xf>
    <xf numFmtId="0" fontId="37" fillId="0" borderId="3" xfId="0" applyFont="1" applyBorder="1" applyAlignment="1">
      <alignment horizontal="left" vertical="center"/>
    </xf>
    <xf numFmtId="0" fontId="37"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4" fillId="0" borderId="8" xfId="0" applyFont="1" applyBorder="1">
      <alignment vertical="center"/>
    </xf>
    <xf numFmtId="0" fontId="41"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0" fontId="43" fillId="0" borderId="0" xfId="0" applyFont="1">
      <alignment vertical="center"/>
    </xf>
    <xf numFmtId="0" fontId="44" fillId="0" borderId="0" xfId="1" applyFont="1" applyAlignment="1">
      <alignment horizontal="left" vertical="center"/>
    </xf>
    <xf numFmtId="0" fontId="44"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6" fillId="0" borderId="0" xfId="0" applyFont="1">
      <alignment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31"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5"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46" fillId="2" borderId="0" xfId="0" applyFont="1" applyFill="1">
      <alignment vertical="center"/>
    </xf>
    <xf numFmtId="0" fontId="49" fillId="2" borderId="18" xfId="0" applyFont="1" applyFill="1" applyBorder="1">
      <alignment vertical="center"/>
    </xf>
    <xf numFmtId="0" fontId="16" fillId="2" borderId="7" xfId="0" applyFont="1" applyFill="1" applyBorder="1">
      <alignment vertical="center"/>
    </xf>
    <xf numFmtId="0" fontId="16" fillId="2" borderId="19" xfId="0" applyFont="1" applyFill="1" applyBorder="1">
      <alignment vertical="center"/>
    </xf>
    <xf numFmtId="0" fontId="16" fillId="2" borderId="61" xfId="0" applyFont="1" applyFill="1" applyBorder="1">
      <alignment vertical="center"/>
    </xf>
    <xf numFmtId="0" fontId="16" fillId="2" borderId="11" xfId="0" applyFont="1" applyFill="1" applyBorder="1">
      <alignment vertical="center"/>
    </xf>
    <xf numFmtId="0" fontId="16" fillId="2" borderId="24" xfId="0" applyFont="1" applyFill="1" applyBorder="1">
      <alignment vertical="center"/>
    </xf>
    <xf numFmtId="0" fontId="16" fillId="2" borderId="25" xfId="0" applyFont="1" applyFill="1" applyBorder="1">
      <alignment vertical="center"/>
    </xf>
    <xf numFmtId="0" fontId="16" fillId="2" borderId="26" xfId="0" applyFont="1" applyFill="1" applyBorder="1">
      <alignment vertical="center"/>
    </xf>
    <xf numFmtId="0" fontId="16" fillId="2" borderId="27" xfId="0" applyFont="1" applyFill="1" applyBorder="1">
      <alignment vertical="center"/>
    </xf>
    <xf numFmtId="0" fontId="16" fillId="2" borderId="0" xfId="0" applyFont="1" applyFill="1">
      <alignment vertical="center"/>
    </xf>
    <xf numFmtId="0" fontId="47" fillId="2" borderId="0" xfId="0" applyFont="1" applyFill="1">
      <alignment vertical="center"/>
    </xf>
    <xf numFmtId="0" fontId="16" fillId="2" borderId="14" xfId="0" applyFont="1" applyFill="1" applyBorder="1">
      <alignment vertical="center"/>
    </xf>
    <xf numFmtId="0" fontId="16" fillId="2" borderId="8" xfId="0" applyFont="1" applyFill="1" applyBorder="1">
      <alignment vertical="center"/>
    </xf>
    <xf numFmtId="0" fontId="16" fillId="0" borderId="8" xfId="0" applyFont="1" applyBorder="1">
      <alignment vertical="center"/>
    </xf>
    <xf numFmtId="0" fontId="16" fillId="0" borderId="9" xfId="0" applyFont="1" applyBorder="1">
      <alignment vertical="center"/>
    </xf>
    <xf numFmtId="0" fontId="46" fillId="0" borderId="8" xfId="0" applyFont="1" applyBorder="1">
      <alignment vertical="center"/>
    </xf>
    <xf numFmtId="0" fontId="46" fillId="2" borderId="17" xfId="0" applyFont="1" applyFill="1" applyBorder="1">
      <alignment vertical="center"/>
    </xf>
    <xf numFmtId="0" fontId="46" fillId="2" borderId="5" xfId="0" applyFont="1" applyFill="1" applyBorder="1">
      <alignment vertical="center"/>
    </xf>
    <xf numFmtId="0" fontId="46" fillId="2" borderId="12" xfId="0" applyFont="1" applyFill="1" applyBorder="1">
      <alignment vertical="center"/>
    </xf>
    <xf numFmtId="38" fontId="0" fillId="0" borderId="0" xfId="0" applyNumberFormat="1" applyAlignment="1">
      <alignment vertical="center" shrinkToFit="1"/>
    </xf>
    <xf numFmtId="0" fontId="50" fillId="2" borderId="37" xfId="0" applyFont="1" applyFill="1" applyBorder="1">
      <alignment vertical="center"/>
    </xf>
    <xf numFmtId="0" fontId="46" fillId="2" borderId="1" xfId="0" applyFont="1" applyFill="1" applyBorder="1">
      <alignment vertical="center"/>
    </xf>
    <xf numFmtId="0" fontId="46" fillId="2" borderId="17" xfId="0" applyFont="1" applyFill="1" applyBorder="1" applyAlignment="1">
      <alignment horizontal="left" vertical="center"/>
    </xf>
    <xf numFmtId="0" fontId="2" fillId="2" borderId="0" xfId="0" applyFont="1" applyFill="1" applyBorder="1" applyAlignment="1" applyProtection="1">
      <alignment horizontal="center" vertical="center"/>
      <protection locked="0"/>
    </xf>
    <xf numFmtId="0" fontId="23" fillId="2" borderId="0" xfId="0" applyFont="1" applyFill="1" applyAlignment="1">
      <alignment horizontal="center" vertical="center"/>
    </xf>
    <xf numFmtId="0" fontId="23" fillId="2" borderId="0" xfId="0" applyFont="1" applyFill="1">
      <alignment vertical="center"/>
    </xf>
    <xf numFmtId="0" fontId="23" fillId="2" borderId="0" xfId="0" applyFont="1" applyFill="1" applyBorder="1" applyAlignment="1" applyProtection="1">
      <alignment horizontal="center" vertical="center"/>
      <protection locked="0"/>
    </xf>
    <xf numFmtId="0" fontId="51" fillId="2" borderId="0" xfId="0" applyFont="1" applyFill="1" applyAlignment="1">
      <alignment horizontal="center" vertical="center"/>
    </xf>
    <xf numFmtId="0" fontId="51" fillId="2" borderId="0" xfId="0" applyFont="1" applyFill="1">
      <alignment vertical="center"/>
    </xf>
    <xf numFmtId="0" fontId="52" fillId="2" borderId="0" xfId="0" applyFont="1" applyFill="1" applyAlignment="1">
      <alignment horizontal="center" vertical="center"/>
    </xf>
    <xf numFmtId="0" fontId="52" fillId="2" borderId="0" xfId="0" applyFont="1" applyFill="1">
      <alignment vertical="center"/>
    </xf>
    <xf numFmtId="0" fontId="52" fillId="2" borderId="0" xfId="0" applyFont="1" applyFill="1" applyBorder="1" applyAlignment="1" applyProtection="1">
      <alignment horizontal="center" vertical="center"/>
      <protection locked="0"/>
    </xf>
    <xf numFmtId="0" fontId="46" fillId="6" borderId="20" xfId="0" applyFont="1" applyFill="1" applyBorder="1">
      <alignment vertical="center"/>
    </xf>
    <xf numFmtId="0" fontId="46" fillId="6" borderId="3" xfId="0" applyFont="1" applyFill="1" applyBorder="1">
      <alignment vertical="center"/>
    </xf>
    <xf numFmtId="0" fontId="46" fillId="6" borderId="5" xfId="0" applyFont="1" applyFill="1" applyBorder="1">
      <alignment vertical="center"/>
    </xf>
    <xf numFmtId="0" fontId="46" fillId="6" borderId="29" xfId="0" applyFont="1" applyFill="1" applyBorder="1">
      <alignment vertical="center"/>
    </xf>
    <xf numFmtId="0" fontId="46" fillId="6" borderId="0" xfId="0" applyFont="1" applyFill="1">
      <alignment vertical="center"/>
    </xf>
    <xf numFmtId="0" fontId="51" fillId="0" borderId="0" xfId="0" applyFont="1" applyAlignment="1">
      <alignment horizontal="left" vertical="center"/>
    </xf>
    <xf numFmtId="0" fontId="51" fillId="0" borderId="0" xfId="0" applyFont="1">
      <alignment vertical="center"/>
    </xf>
    <xf numFmtId="0" fontId="16" fillId="2" borderId="0" xfId="0" applyFont="1" applyFill="1" applyAlignment="1">
      <alignment horizontal="center" vertical="center"/>
    </xf>
    <xf numFmtId="0" fontId="53" fillId="2" borderId="0" xfId="0" applyFont="1" applyFill="1">
      <alignment vertical="center"/>
    </xf>
    <xf numFmtId="0" fontId="3" fillId="2" borderId="0" xfId="0" applyFont="1" applyFill="1" applyAlignment="1">
      <alignment horizontal="left" vertical="center"/>
    </xf>
    <xf numFmtId="0" fontId="3" fillId="0" borderId="12" xfId="0" applyFont="1" applyBorder="1" applyAlignment="1">
      <alignment horizontal="left" vertical="center"/>
    </xf>
    <xf numFmtId="0" fontId="50" fillId="0" borderId="0" xfId="0" applyFont="1">
      <alignment vertical="center"/>
    </xf>
    <xf numFmtId="0" fontId="48" fillId="0" borderId="0" xfId="0" applyFont="1">
      <alignment vertical="center"/>
    </xf>
    <xf numFmtId="0" fontId="46" fillId="0" borderId="0" xfId="0" applyFont="1" applyAlignment="1">
      <alignment horizontal="center" vertical="center"/>
    </xf>
    <xf numFmtId="0" fontId="46" fillId="0" borderId="14" xfId="0" applyFont="1" applyBorder="1">
      <alignment vertical="center"/>
    </xf>
    <xf numFmtId="0" fontId="46" fillId="0" borderId="7" xfId="0" applyFont="1" applyBorder="1">
      <alignment vertical="center"/>
    </xf>
    <xf numFmtId="0" fontId="46" fillId="0" borderId="19" xfId="0" applyFont="1" applyBorder="1" applyAlignment="1">
      <alignment horizontal="center" vertical="center"/>
    </xf>
    <xf numFmtId="0" fontId="46" fillId="0" borderId="15" xfId="0" applyFont="1" applyBorder="1">
      <alignment vertical="center"/>
    </xf>
    <xf numFmtId="0" fontId="46" fillId="0" borderId="31" xfId="0" applyFont="1" applyBorder="1" applyAlignment="1">
      <alignment horizontal="center" vertical="center"/>
    </xf>
    <xf numFmtId="0" fontId="46" fillId="0" borderId="2" xfId="0" applyFont="1" applyBorder="1">
      <alignment vertical="center"/>
    </xf>
    <xf numFmtId="0" fontId="46" fillId="0" borderId="3" xfId="0" applyFont="1" applyBorder="1">
      <alignment vertical="center"/>
    </xf>
    <xf numFmtId="0" fontId="46" fillId="0" borderId="3" xfId="0" applyFont="1" applyBorder="1" applyAlignment="1">
      <alignment horizontal="center" vertical="center"/>
    </xf>
    <xf numFmtId="0" fontId="46" fillId="0" borderId="4" xfId="0" applyFont="1" applyBorder="1" applyAlignment="1">
      <alignment horizontal="center" vertical="center"/>
    </xf>
    <xf numFmtId="0" fontId="46" fillId="0" borderId="5" xfId="0" applyFont="1" applyBorder="1">
      <alignment vertical="center"/>
    </xf>
    <xf numFmtId="0" fontId="46" fillId="0" borderId="29" xfId="0" applyFont="1" applyBorder="1">
      <alignment vertical="center"/>
    </xf>
    <xf numFmtId="0" fontId="46" fillId="0" borderId="34" xfId="0" applyFont="1" applyBorder="1">
      <alignment vertical="center"/>
    </xf>
    <xf numFmtId="0" fontId="46" fillId="0" borderId="30" xfId="0" applyFont="1" applyBorder="1">
      <alignment vertical="center"/>
    </xf>
    <xf numFmtId="0" fontId="46" fillId="0" borderId="23" xfId="0" applyFont="1" applyBorder="1" applyAlignment="1">
      <alignment horizontal="center" vertical="center"/>
    </xf>
    <xf numFmtId="0" fontId="46" fillId="0" borderId="35" xfId="0" applyFont="1" applyBorder="1" applyAlignment="1">
      <alignment horizontal="center" vertical="center"/>
    </xf>
    <xf numFmtId="0" fontId="46" fillId="0" borderId="17" xfId="0" applyFont="1" applyBorder="1">
      <alignment vertical="center"/>
    </xf>
    <xf numFmtId="0" fontId="46" fillId="0" borderId="16" xfId="0" applyFont="1" applyBorder="1">
      <alignment vertical="center"/>
    </xf>
    <xf numFmtId="0" fontId="46" fillId="0" borderId="13" xfId="0" applyFont="1" applyBorder="1" applyAlignment="1">
      <alignment horizontal="center" vertical="center"/>
    </xf>
    <xf numFmtId="0" fontId="48" fillId="2" borderId="0" xfId="0" applyFont="1" applyFill="1">
      <alignment vertical="center"/>
    </xf>
    <xf numFmtId="0" fontId="2" fillId="0" borderId="12" xfId="0" applyFont="1" applyFill="1" applyBorder="1" applyProtection="1">
      <alignment vertical="center"/>
      <protection locked="0"/>
    </xf>
    <xf numFmtId="0" fontId="46" fillId="2" borderId="22" xfId="0" applyFont="1" applyFill="1" applyBorder="1" applyAlignment="1">
      <alignment horizontal="center" vertical="center"/>
    </xf>
    <xf numFmtId="0" fontId="2" fillId="2" borderId="24" xfId="0" applyFont="1" applyFill="1" applyBorder="1">
      <alignment vertical="center"/>
    </xf>
    <xf numFmtId="0" fontId="16" fillId="0" borderId="26" xfId="0" applyFont="1" applyBorder="1">
      <alignment vertical="center"/>
    </xf>
    <xf numFmtId="38" fontId="16" fillId="0" borderId="26" xfId="3" applyFont="1" applyFill="1" applyBorder="1" applyAlignment="1" applyProtection="1">
      <alignment horizontal="right" vertical="center" shrinkToFit="1"/>
      <protection locked="0"/>
    </xf>
    <xf numFmtId="0" fontId="16" fillId="0" borderId="12" xfId="0" applyFont="1" applyBorder="1">
      <alignment vertical="center"/>
    </xf>
    <xf numFmtId="38" fontId="16" fillId="0" borderId="12" xfId="3" applyFont="1" applyFill="1" applyBorder="1" applyAlignment="1" applyProtection="1">
      <alignment horizontal="right" vertical="center" shrinkToFit="1"/>
      <protection locked="0"/>
    </xf>
    <xf numFmtId="0" fontId="2" fillId="2" borderId="0" xfId="0" applyFont="1" applyFill="1" applyAlignment="1">
      <alignment horizontal="center" vertical="center"/>
    </xf>
    <xf numFmtId="0" fontId="46" fillId="2" borderId="5" xfId="0" applyFont="1" applyFill="1" applyBorder="1" applyAlignment="1">
      <alignment horizontal="center" vertical="center"/>
    </xf>
    <xf numFmtId="0" fontId="46" fillId="2" borderId="21" xfId="0" applyFont="1" applyFill="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21" xfId="0" applyFont="1" applyBorder="1" applyAlignment="1">
      <alignment horizontal="center" vertical="center"/>
    </xf>
    <xf numFmtId="0" fontId="46" fillId="0" borderId="30" xfId="0" applyFont="1" applyBorder="1" applyAlignment="1">
      <alignment horizontal="center" vertical="center"/>
    </xf>
    <xf numFmtId="0" fontId="46" fillId="0" borderId="0" xfId="0" applyFont="1" applyProtection="1">
      <alignment vertical="center"/>
      <protection locked="0"/>
    </xf>
    <xf numFmtId="0" fontId="16" fillId="2" borderId="0" xfId="0" applyFont="1" applyFill="1" applyBorder="1">
      <alignment vertical="center"/>
    </xf>
    <xf numFmtId="0" fontId="16" fillId="0" borderId="0" xfId="0" applyFont="1" applyFill="1" applyBorder="1">
      <alignment vertical="center"/>
    </xf>
    <xf numFmtId="38" fontId="16" fillId="0" borderId="0" xfId="3" applyFont="1" applyFill="1" applyBorder="1" applyAlignment="1" applyProtection="1">
      <alignment horizontal="right" vertical="center" shrinkToFit="1"/>
      <protection locked="0"/>
    </xf>
    <xf numFmtId="0" fontId="16" fillId="2" borderId="15" xfId="0" applyFont="1" applyFill="1" applyBorder="1">
      <alignment vertical="center"/>
    </xf>
    <xf numFmtId="0" fontId="16" fillId="2" borderId="10" xfId="0" applyFont="1" applyFill="1" applyBorder="1">
      <alignment vertical="center"/>
    </xf>
    <xf numFmtId="0" fontId="55" fillId="0" borderId="0" xfId="0" applyFont="1" applyFill="1">
      <alignment vertical="center"/>
    </xf>
    <xf numFmtId="0" fontId="46" fillId="2" borderId="0" xfId="0" applyFont="1" applyFill="1" applyAlignment="1">
      <alignment horizontal="center" vertical="center"/>
    </xf>
    <xf numFmtId="0" fontId="46" fillId="2" borderId="62" xfId="0" applyFont="1" applyFill="1" applyBorder="1" applyAlignment="1">
      <alignment horizontal="center" vertical="center"/>
    </xf>
    <xf numFmtId="0" fontId="46" fillId="3" borderId="16" xfId="0" applyFont="1" applyFill="1" applyBorder="1" applyProtection="1">
      <alignment vertical="center"/>
      <protection locked="0"/>
    </xf>
    <xf numFmtId="0" fontId="2" fillId="0" borderId="0" xfId="0" applyFont="1" applyFill="1" applyBorder="1" applyProtection="1">
      <alignment vertical="center"/>
      <protection locked="0"/>
    </xf>
    <xf numFmtId="0" fontId="50" fillId="2" borderId="32" xfId="0" applyFont="1" applyFill="1" applyBorder="1">
      <alignment vertical="center"/>
    </xf>
    <xf numFmtId="0" fontId="2" fillId="2" borderId="0" xfId="0" applyFont="1" applyFill="1" applyBorder="1" applyAlignment="1">
      <alignment horizontal="center" vertical="center"/>
    </xf>
    <xf numFmtId="0" fontId="2" fillId="0" borderId="0" xfId="0" applyFont="1" applyFill="1" applyProtection="1">
      <alignment vertical="center"/>
      <protection locked="0"/>
    </xf>
    <xf numFmtId="0" fontId="2" fillId="2" borderId="0" xfId="0" applyFont="1" applyFill="1" applyAlignment="1">
      <alignment horizontal="center" vertical="center"/>
    </xf>
    <xf numFmtId="0" fontId="2" fillId="2" borderId="0" xfId="0" applyFont="1" applyFill="1" applyAlignment="1">
      <alignment horizontal="left" vertical="center" shrinkToFit="1"/>
    </xf>
    <xf numFmtId="0" fontId="2" fillId="2" borderId="56" xfId="0" applyFont="1" applyFill="1" applyBorder="1" applyAlignment="1">
      <alignment horizontal="left" vertical="center" shrinkToFit="1"/>
    </xf>
    <xf numFmtId="49" fontId="2" fillId="3" borderId="17" xfId="0" applyNumberFormat="1" applyFont="1" applyFill="1" applyBorder="1" applyAlignment="1" applyProtection="1">
      <alignment horizontal="left" vertical="center"/>
      <protection locked="0"/>
    </xf>
    <xf numFmtId="49" fontId="2" fillId="3" borderId="5" xfId="0" applyNumberFormat="1" applyFont="1" applyFill="1" applyBorder="1" applyAlignment="1" applyProtection="1">
      <alignment horizontal="left" vertical="center"/>
      <protection locked="0"/>
    </xf>
    <xf numFmtId="49" fontId="2" fillId="3" borderId="6" xfId="0" applyNumberFormat="1" applyFont="1" applyFill="1" applyBorder="1" applyAlignment="1" applyProtection="1">
      <alignment horizontal="left" vertical="center"/>
      <protection locked="0"/>
    </xf>
    <xf numFmtId="0" fontId="2" fillId="2" borderId="56" xfId="0" applyFont="1" applyFill="1" applyBorder="1" applyAlignment="1">
      <alignment horizontal="left" vertical="center"/>
    </xf>
    <xf numFmtId="0" fontId="2" fillId="3" borderId="17"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6" xfId="0" applyFont="1" applyFill="1" applyBorder="1" applyProtection="1">
      <alignment vertical="center"/>
      <protection locked="0"/>
    </xf>
    <xf numFmtId="0" fontId="2" fillId="3" borderId="5" xfId="0" applyFont="1" applyFill="1" applyBorder="1">
      <alignment vertical="center"/>
    </xf>
    <xf numFmtId="0" fontId="2" fillId="3" borderId="6" xfId="0" applyFont="1" applyFill="1" applyBorder="1">
      <alignment vertical="center"/>
    </xf>
    <xf numFmtId="0" fontId="14" fillId="2" borderId="18" xfId="0" applyFont="1" applyFill="1" applyBorder="1">
      <alignment vertical="center"/>
    </xf>
    <xf numFmtId="0" fontId="2" fillId="2" borderId="61" xfId="0" applyFont="1" applyFill="1" applyBorder="1">
      <alignment vertical="center"/>
    </xf>
    <xf numFmtId="0" fontId="2" fillId="2" borderId="25" xfId="0" applyFont="1" applyFill="1" applyBorder="1">
      <alignment vertical="center"/>
    </xf>
    <xf numFmtId="0" fontId="15" fillId="2" borderId="0" xfId="0" applyFont="1" applyFill="1">
      <alignment vertical="center"/>
    </xf>
    <xf numFmtId="0" fontId="2" fillId="2" borderId="18" xfId="0" applyFont="1" applyFill="1" applyBorder="1">
      <alignment vertical="center"/>
    </xf>
    <xf numFmtId="0" fontId="14" fillId="2" borderId="14" xfId="0" applyFont="1" applyFill="1" applyBorder="1">
      <alignment vertical="center"/>
    </xf>
    <xf numFmtId="0" fontId="2" fillId="0" borderId="8" xfId="0" applyFont="1" applyBorder="1">
      <alignment vertical="center"/>
    </xf>
    <xf numFmtId="0" fontId="2" fillId="0" borderId="9" xfId="0" applyFont="1" applyBorder="1">
      <alignment vertical="center"/>
    </xf>
    <xf numFmtId="0" fontId="2" fillId="2" borderId="0" xfId="0" applyFont="1" applyFill="1" applyBorder="1">
      <alignment vertical="center"/>
    </xf>
    <xf numFmtId="0" fontId="56" fillId="2" borderId="0" xfId="0" applyFont="1" applyFill="1">
      <alignment vertical="center"/>
    </xf>
    <xf numFmtId="0" fontId="56" fillId="2" borderId="0" xfId="0" applyFont="1" applyFill="1" applyBorder="1" applyAlignment="1" applyProtection="1">
      <alignment horizontal="center" vertical="center"/>
      <protection locked="0"/>
    </xf>
    <xf numFmtId="0" fontId="23" fillId="0" borderId="0" xfId="0" applyFont="1">
      <alignment vertical="center"/>
    </xf>
    <xf numFmtId="0" fontId="23" fillId="0" borderId="0" xfId="0" applyFont="1" applyAlignment="1">
      <alignment horizontal="left" vertical="center"/>
    </xf>
    <xf numFmtId="0" fontId="15" fillId="0" borderId="0" xfId="0" applyFont="1" applyFill="1">
      <alignment vertical="center"/>
    </xf>
    <xf numFmtId="0" fontId="57" fillId="2" borderId="0" xfId="0" applyFont="1" applyFill="1">
      <alignment vertical="center"/>
    </xf>
    <xf numFmtId="0" fontId="57" fillId="2" borderId="14" xfId="0" applyFont="1" applyFill="1" applyBorder="1">
      <alignment vertical="center"/>
    </xf>
    <xf numFmtId="0" fontId="57" fillId="2" borderId="8" xfId="0" applyFont="1" applyFill="1" applyBorder="1">
      <alignment vertical="center"/>
    </xf>
    <xf numFmtId="0" fontId="57" fillId="0" borderId="8" xfId="0" applyFont="1" applyBorder="1">
      <alignment vertical="center"/>
    </xf>
    <xf numFmtId="0" fontId="57" fillId="2" borderId="7" xfId="0" applyFont="1" applyFill="1" applyBorder="1">
      <alignment vertical="center"/>
    </xf>
    <xf numFmtId="0" fontId="57" fillId="2" borderId="19" xfId="0" applyFont="1" applyFill="1" applyBorder="1">
      <alignment vertical="center"/>
    </xf>
    <xf numFmtId="0" fontId="57" fillId="2" borderId="15" xfId="0" applyFont="1" applyFill="1" applyBorder="1">
      <alignment vertical="center"/>
    </xf>
    <xf numFmtId="0" fontId="57" fillId="2" borderId="31" xfId="0" applyFont="1" applyFill="1" applyBorder="1" applyAlignment="1">
      <alignment horizontal="center" vertical="center"/>
    </xf>
    <xf numFmtId="0" fontId="57" fillId="2" borderId="2" xfId="0" applyFont="1" applyFill="1" applyBorder="1">
      <alignment vertical="center"/>
    </xf>
    <xf numFmtId="0" fontId="57" fillId="2" borderId="3" xfId="0" applyFont="1" applyFill="1" applyBorder="1">
      <alignment vertical="center"/>
    </xf>
    <xf numFmtId="0" fontId="57" fillId="2" borderId="3" xfId="0" applyFont="1" applyFill="1" applyBorder="1" applyAlignment="1">
      <alignment horizontal="center" vertical="center"/>
    </xf>
    <xf numFmtId="0" fontId="57" fillId="2" borderId="4" xfId="0" applyFont="1" applyFill="1" applyBorder="1" applyAlignment="1">
      <alignment horizontal="center" vertical="center"/>
    </xf>
    <xf numFmtId="0" fontId="57" fillId="2" borderId="17" xfId="0" applyFont="1" applyFill="1" applyBorder="1">
      <alignment vertical="center"/>
    </xf>
    <xf numFmtId="0" fontId="57" fillId="2" borderId="21" xfId="0" applyFont="1" applyFill="1" applyBorder="1">
      <alignment vertical="center"/>
    </xf>
    <xf numFmtId="0" fontId="57" fillId="2" borderId="30" xfId="0" applyFont="1" applyFill="1" applyBorder="1" applyAlignment="1">
      <alignment horizontal="center" vertical="center"/>
    </xf>
    <xf numFmtId="0" fontId="57" fillId="2" borderId="29" xfId="0" applyFont="1" applyFill="1" applyBorder="1">
      <alignment vertical="center"/>
    </xf>
    <xf numFmtId="0" fontId="57" fillId="2" borderId="5" xfId="0" applyFont="1" applyFill="1" applyBorder="1">
      <alignment vertical="center"/>
    </xf>
    <xf numFmtId="0" fontId="57" fillId="2" borderId="5" xfId="0" applyFont="1" applyFill="1" applyBorder="1" applyAlignment="1">
      <alignment horizontal="center" vertical="center"/>
    </xf>
    <xf numFmtId="0" fontId="57" fillId="2" borderId="6" xfId="0" applyFont="1" applyFill="1" applyBorder="1" applyAlignment="1">
      <alignment horizontal="center" vertical="center"/>
    </xf>
    <xf numFmtId="0" fontId="57" fillId="2" borderId="34" xfId="0" applyFont="1" applyFill="1" applyBorder="1">
      <alignment vertical="center"/>
    </xf>
    <xf numFmtId="0" fontId="58" fillId="0" borderId="5" xfId="5" applyFont="1" applyBorder="1">
      <alignment vertical="center"/>
    </xf>
    <xf numFmtId="0" fontId="57" fillId="2" borderId="30" xfId="0" applyFont="1" applyFill="1" applyBorder="1">
      <alignment vertical="center"/>
    </xf>
    <xf numFmtId="0" fontId="57" fillId="2" borderId="23" xfId="0" applyFont="1" applyFill="1" applyBorder="1">
      <alignment vertical="center"/>
    </xf>
    <xf numFmtId="0" fontId="57" fillId="2" borderId="35" xfId="0" applyFont="1" applyFill="1" applyBorder="1" applyAlignment="1">
      <alignment horizontal="center" vertical="center"/>
    </xf>
    <xf numFmtId="0" fontId="59" fillId="2" borderId="15" xfId="0" applyFont="1" applyFill="1" applyBorder="1">
      <alignment vertical="center"/>
    </xf>
    <xf numFmtId="0" fontId="59" fillId="2" borderId="35" xfId="0" applyFont="1" applyFill="1" applyBorder="1" applyAlignment="1">
      <alignment horizontal="center" vertical="center"/>
    </xf>
    <xf numFmtId="0" fontId="59" fillId="2" borderId="5" xfId="0" applyFont="1" applyFill="1" applyBorder="1">
      <alignment vertical="center"/>
    </xf>
    <xf numFmtId="0" fontId="59" fillId="2" borderId="5" xfId="0" applyFont="1" applyFill="1" applyBorder="1" applyAlignment="1">
      <alignment horizontal="center" vertical="center"/>
    </xf>
    <xf numFmtId="0" fontId="59" fillId="2" borderId="6" xfId="0" applyFont="1" applyFill="1" applyBorder="1" applyAlignment="1">
      <alignment horizontal="center" vertical="center"/>
    </xf>
    <xf numFmtId="0" fontId="59" fillId="2" borderId="17" xfId="0" applyFont="1" applyFill="1" applyBorder="1">
      <alignment vertical="center"/>
    </xf>
    <xf numFmtId="0" fontId="59" fillId="2" borderId="21" xfId="0" applyFont="1" applyFill="1" applyBorder="1">
      <alignment vertical="center"/>
    </xf>
    <xf numFmtId="0" fontId="59" fillId="2" borderId="30" xfId="0" applyFont="1" applyFill="1" applyBorder="1" applyAlignment="1">
      <alignment horizontal="center" vertical="center"/>
    </xf>
    <xf numFmtId="0" fontId="57" fillId="2" borderId="16" xfId="0" applyFont="1" applyFill="1" applyBorder="1">
      <alignment vertical="center"/>
    </xf>
    <xf numFmtId="0" fontId="57" fillId="2" borderId="51" xfId="0" applyFont="1" applyFill="1" applyBorder="1" applyAlignment="1">
      <alignment horizontal="center" vertical="center"/>
    </xf>
    <xf numFmtId="0" fontId="57" fillId="2" borderId="12" xfId="0" applyFont="1" applyFill="1" applyBorder="1">
      <alignment vertical="center"/>
    </xf>
    <xf numFmtId="0" fontId="57" fillId="2" borderId="12" xfId="0" applyFont="1" applyFill="1" applyBorder="1" applyAlignment="1">
      <alignment horizontal="center" vertical="center"/>
    </xf>
    <xf numFmtId="0" fontId="57" fillId="2" borderId="32" xfId="0" applyFont="1" applyFill="1" applyBorder="1">
      <alignment vertical="center"/>
    </xf>
    <xf numFmtId="0" fontId="57" fillId="2" borderId="13"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57" fillId="2" borderId="1" xfId="0" applyFont="1" applyFill="1" applyBorder="1">
      <alignment vertical="center"/>
    </xf>
    <xf numFmtId="0" fontId="57" fillId="2" borderId="22" xfId="0" applyFont="1" applyFill="1" applyBorder="1">
      <alignment vertical="center"/>
    </xf>
    <xf numFmtId="0" fontId="57" fillId="2" borderId="37" xfId="0" applyFont="1" applyFill="1" applyBorder="1">
      <alignment vertical="center"/>
    </xf>
    <xf numFmtId="0" fontId="57" fillId="2" borderId="17" xfId="0" applyFont="1" applyFill="1" applyBorder="1" applyAlignment="1">
      <alignment horizontal="left" vertical="center"/>
    </xf>
    <xf numFmtId="0" fontId="57" fillId="0" borderId="0" xfId="0" applyFont="1" applyProtection="1">
      <alignment vertical="center"/>
      <protection locked="0"/>
    </xf>
    <xf numFmtId="0" fontId="57" fillId="0" borderId="0" xfId="0" applyFont="1">
      <alignment vertical="center"/>
    </xf>
    <xf numFmtId="0" fontId="56" fillId="2" borderId="0" xfId="0" applyFont="1" applyFill="1" applyAlignment="1">
      <alignment horizontal="center" vertical="center"/>
    </xf>
    <xf numFmtId="0" fontId="57" fillId="6" borderId="20" xfId="0" applyFont="1" applyFill="1" applyBorder="1">
      <alignment vertical="center"/>
    </xf>
    <xf numFmtId="0" fontId="57" fillId="6" borderId="3" xfId="0" applyFont="1" applyFill="1" applyBorder="1">
      <alignment vertical="center"/>
    </xf>
    <xf numFmtId="0" fontId="60" fillId="6" borderId="3" xfId="0" applyFont="1" applyFill="1" applyBorder="1" applyAlignment="1">
      <alignment horizontal="center" vertical="center"/>
    </xf>
    <xf numFmtId="0" fontId="57" fillId="6" borderId="23" xfId="0" applyFont="1" applyFill="1" applyBorder="1" applyAlignment="1">
      <alignment horizontal="center" vertical="center"/>
    </xf>
    <xf numFmtId="0" fontId="57" fillId="6" borderId="5" xfId="0" applyFont="1" applyFill="1" applyBorder="1">
      <alignment vertical="center"/>
    </xf>
    <xf numFmtId="0" fontId="57" fillId="6" borderId="21" xfId="0" applyFont="1" applyFill="1" applyBorder="1" applyAlignment="1">
      <alignment horizontal="center" vertical="center"/>
    </xf>
    <xf numFmtId="0" fontId="57" fillId="6" borderId="29" xfId="0" applyFont="1" applyFill="1" applyBorder="1">
      <alignment vertical="center"/>
    </xf>
    <xf numFmtId="0" fontId="57" fillId="6" borderId="0" xfId="0" applyFont="1" applyFill="1">
      <alignment vertical="center"/>
    </xf>
    <xf numFmtId="0" fontId="57" fillId="6" borderId="21" xfId="0" applyFont="1" applyFill="1" applyBorder="1">
      <alignment vertical="center"/>
    </xf>
    <xf numFmtId="0" fontId="2" fillId="2" borderId="0" xfId="0" applyFont="1" applyFill="1" applyAlignment="1">
      <alignment horizontal="center" vertical="center"/>
    </xf>
    <xf numFmtId="0" fontId="57" fillId="3" borderId="25" xfId="0" applyFont="1" applyFill="1" applyBorder="1" applyAlignment="1" applyProtection="1">
      <alignment horizontal="center" vertical="center"/>
      <protection locked="0"/>
    </xf>
    <xf numFmtId="0" fontId="57" fillId="2"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lignment vertical="center"/>
    </xf>
    <xf numFmtId="0" fontId="2" fillId="0" borderId="8" xfId="0" applyFont="1" applyBorder="1" applyAlignment="1">
      <alignment horizontal="center" vertical="center"/>
    </xf>
    <xf numFmtId="0" fontId="60" fillId="2" borderId="0" xfId="0" applyFont="1" applyFill="1">
      <alignment vertical="center"/>
    </xf>
    <xf numFmtId="0" fontId="60" fillId="0" borderId="0" xfId="0" applyFont="1">
      <alignment vertical="center"/>
    </xf>
    <xf numFmtId="0" fontId="57" fillId="0" borderId="0" xfId="0" applyFont="1" applyAlignment="1">
      <alignment horizontal="center" vertical="center"/>
    </xf>
    <xf numFmtId="0" fontId="57" fillId="0" borderId="14" xfId="0" applyFont="1" applyBorder="1">
      <alignment vertical="center"/>
    </xf>
    <xf numFmtId="0" fontId="57" fillId="0" borderId="7" xfId="0" applyFont="1" applyBorder="1">
      <alignment vertical="center"/>
    </xf>
    <xf numFmtId="0" fontId="57" fillId="0" borderId="19" xfId="0" applyFont="1" applyBorder="1" applyAlignment="1">
      <alignment horizontal="center" vertical="center"/>
    </xf>
    <xf numFmtId="0" fontId="57" fillId="0" borderId="15" xfId="0" applyFont="1" applyBorder="1">
      <alignment vertical="center"/>
    </xf>
    <xf numFmtId="0" fontId="57" fillId="0" borderId="31" xfId="0" applyFont="1" applyBorder="1" applyAlignment="1">
      <alignment horizontal="center" vertical="center"/>
    </xf>
    <xf numFmtId="0" fontId="57" fillId="0" borderId="2" xfId="0" applyFont="1" applyBorder="1">
      <alignment vertical="center"/>
    </xf>
    <xf numFmtId="0" fontId="57" fillId="0" borderId="3" xfId="0" applyFont="1" applyBorder="1">
      <alignment vertical="center"/>
    </xf>
    <xf numFmtId="0" fontId="57" fillId="0" borderId="3" xfId="0" applyFont="1" applyBorder="1" applyAlignment="1">
      <alignment horizontal="center" vertical="center"/>
    </xf>
    <xf numFmtId="0" fontId="57" fillId="0" borderId="4" xfId="0" applyFont="1" applyBorder="1" applyAlignment="1">
      <alignment horizontal="center" vertical="center"/>
    </xf>
    <xf numFmtId="0" fontId="57" fillId="0" borderId="5" xfId="0" applyFont="1" applyBorder="1">
      <alignment vertical="center"/>
    </xf>
    <xf numFmtId="0" fontId="57" fillId="0" borderId="21" xfId="0" applyFont="1" applyBorder="1" applyAlignment="1">
      <alignment horizontal="center" vertical="center"/>
    </xf>
    <xf numFmtId="0" fontId="57" fillId="0" borderId="30" xfId="0" applyFont="1" applyBorder="1" applyAlignment="1">
      <alignment horizontal="center" vertical="center"/>
    </xf>
    <xf numFmtId="0" fontId="57" fillId="0" borderId="29" xfId="0" applyFont="1" applyBorder="1">
      <alignment vertical="center"/>
    </xf>
    <xf numFmtId="0" fontId="57" fillId="0" borderId="6" xfId="0" applyFont="1" applyBorder="1" applyAlignment="1">
      <alignment horizontal="center" vertical="center"/>
    </xf>
    <xf numFmtId="0" fontId="57" fillId="0" borderId="34" xfId="0" applyFont="1" applyBorder="1">
      <alignment vertical="center"/>
    </xf>
    <xf numFmtId="0" fontId="57" fillId="0" borderId="30" xfId="0" applyFont="1" applyBorder="1">
      <alignment vertical="center"/>
    </xf>
    <xf numFmtId="0" fontId="57" fillId="0" borderId="23" xfId="0" applyFont="1" applyBorder="1" applyAlignment="1">
      <alignment horizontal="center" vertical="center"/>
    </xf>
    <xf numFmtId="0" fontId="57" fillId="0" borderId="35" xfId="0" applyFont="1" applyBorder="1" applyAlignment="1">
      <alignment horizontal="center" vertical="center"/>
    </xf>
    <xf numFmtId="0" fontId="57" fillId="0" borderId="17" xfId="0" applyFont="1" applyBorder="1">
      <alignment vertical="center"/>
    </xf>
    <xf numFmtId="0" fontId="57" fillId="0" borderId="5" xfId="0" applyFont="1" applyBorder="1" applyAlignment="1">
      <alignment horizontal="center" vertical="center"/>
    </xf>
    <xf numFmtId="0" fontId="57" fillId="0" borderId="16" xfId="0" applyFont="1" applyBorder="1">
      <alignment vertical="center"/>
    </xf>
    <xf numFmtId="0" fontId="57" fillId="0" borderId="13" xfId="0" applyFont="1" applyBorder="1" applyAlignment="1">
      <alignment horizontal="center" vertical="center"/>
    </xf>
    <xf numFmtId="0" fontId="2" fillId="0" borderId="12" xfId="0" applyFont="1" applyBorder="1">
      <alignment vertical="center"/>
    </xf>
    <xf numFmtId="38" fontId="2" fillId="0" borderId="12" xfId="3" applyFont="1" applyFill="1" applyBorder="1" applyAlignment="1" applyProtection="1">
      <alignment horizontal="right" vertical="center" shrinkToFit="1"/>
      <protection locked="0"/>
    </xf>
    <xf numFmtId="0" fontId="57" fillId="2" borderId="22" xfId="0" applyFont="1" applyFill="1" applyBorder="1" applyAlignment="1">
      <alignment horizontal="center" vertical="center"/>
    </xf>
    <xf numFmtId="0" fontId="57" fillId="2" borderId="62" xfId="0" applyFont="1" applyFill="1" applyBorder="1" applyAlignment="1">
      <alignment horizontal="center" vertical="center"/>
    </xf>
    <xf numFmtId="0" fontId="57" fillId="2" borderId="0" xfId="0" applyFont="1" applyFill="1" applyAlignment="1">
      <alignment horizontal="center" vertical="center"/>
    </xf>
    <xf numFmtId="0" fontId="3" fillId="0" borderId="0" xfId="0" applyFont="1" applyFill="1">
      <alignment vertical="center"/>
    </xf>
    <xf numFmtId="0" fontId="57" fillId="0" borderId="18" xfId="0" applyFont="1" applyBorder="1">
      <alignment vertical="center"/>
    </xf>
    <xf numFmtId="0" fontId="60" fillId="0" borderId="7" xfId="0" applyFont="1" applyBorder="1" applyAlignment="1">
      <alignment horizontal="center" vertical="center"/>
    </xf>
    <xf numFmtId="0" fontId="57" fillId="2" borderId="20" xfId="0" applyFont="1" applyFill="1" applyBorder="1">
      <alignment vertical="center"/>
    </xf>
    <xf numFmtId="0" fontId="60" fillId="0" borderId="3" xfId="0" applyFont="1" applyBorder="1" applyAlignment="1">
      <alignment horizontal="center" vertical="center"/>
    </xf>
    <xf numFmtId="0" fontId="57" fillId="2" borderId="23" xfId="0" applyFont="1" applyFill="1" applyBorder="1" applyAlignment="1">
      <alignment horizontal="center" vertical="center"/>
    </xf>
    <xf numFmtId="0" fontId="57" fillId="2" borderId="38" xfId="0" applyFont="1" applyFill="1" applyBorder="1">
      <alignment vertical="center"/>
    </xf>
    <xf numFmtId="0" fontId="57" fillId="2" borderId="47" xfId="0" applyFont="1" applyFill="1" applyBorder="1">
      <alignment vertical="center"/>
    </xf>
    <xf numFmtId="0" fontId="57" fillId="2" borderId="48" xfId="0" applyFont="1" applyFill="1" applyBorder="1">
      <alignment vertical="center"/>
    </xf>
    <xf numFmtId="0" fontId="57" fillId="2" borderId="49" xfId="0" applyFont="1" applyFill="1" applyBorder="1">
      <alignment vertical="center"/>
    </xf>
    <xf numFmtId="0" fontId="57" fillId="2" borderId="50" xfId="0" applyFont="1" applyFill="1" applyBorder="1" applyAlignment="1">
      <alignment horizontal="center" vertical="center"/>
    </xf>
    <xf numFmtId="0" fontId="57" fillId="2" borderId="5" xfId="0" applyFont="1" applyFill="1" applyBorder="1" applyAlignment="1">
      <alignment horizontal="center" vertical="center"/>
    </xf>
    <xf numFmtId="0" fontId="57" fillId="2" borderId="21" xfId="0" applyFont="1" applyFill="1" applyBorder="1" applyAlignment="1">
      <alignment horizontal="center" vertical="center"/>
    </xf>
    <xf numFmtId="0" fontId="2" fillId="2" borderId="0" xfId="0" applyFont="1" applyFill="1" applyAlignment="1">
      <alignment horizontal="center" vertical="center"/>
    </xf>
    <xf numFmtId="0" fontId="57" fillId="2" borderId="5" xfId="0" applyFont="1" applyFill="1" applyBorder="1" applyAlignment="1">
      <alignment horizontal="center" vertical="center"/>
    </xf>
    <xf numFmtId="0" fontId="61" fillId="2" borderId="0" xfId="0" applyFont="1" applyFill="1">
      <alignment vertical="center"/>
    </xf>
    <xf numFmtId="0" fontId="57" fillId="2" borderId="9" xfId="0" applyFont="1" applyFill="1" applyBorder="1" applyAlignment="1">
      <alignment horizontal="center" vertical="center"/>
    </xf>
    <xf numFmtId="0" fontId="57" fillId="2" borderId="33" xfId="0" applyFont="1" applyFill="1" applyBorder="1">
      <alignment vertical="center"/>
    </xf>
    <xf numFmtId="0" fontId="57" fillId="2" borderId="11" xfId="0" applyFont="1" applyFill="1" applyBorder="1">
      <alignment vertical="center"/>
    </xf>
    <xf numFmtId="0" fontId="57" fillId="2" borderId="24" xfId="0" applyFont="1" applyFill="1" applyBorder="1">
      <alignment vertical="center"/>
    </xf>
    <xf numFmtId="0" fontId="56" fillId="0" borderId="0" xfId="0" applyFont="1">
      <alignment vertical="center"/>
    </xf>
    <xf numFmtId="0" fontId="57" fillId="2" borderId="0" xfId="0" applyFont="1" applyFill="1" applyBorder="1" applyAlignment="1" applyProtection="1">
      <alignment horizontal="center" vertical="center"/>
      <protection locked="0"/>
    </xf>
    <xf numFmtId="0" fontId="2" fillId="6" borderId="0" xfId="0" quotePrefix="1" applyFont="1" applyFill="1">
      <alignment vertical="center"/>
    </xf>
    <xf numFmtId="0" fontId="2" fillId="3" borderId="0" xfId="0" applyFont="1" applyFill="1">
      <alignment vertical="center"/>
    </xf>
    <xf numFmtId="0" fontId="0" fillId="6" borderId="0" xfId="0" applyFill="1" applyAlignment="1" applyProtection="1">
      <alignment vertical="center"/>
      <protection locked="0"/>
    </xf>
    <xf numFmtId="0" fontId="62" fillId="6" borderId="0" xfId="0" applyFont="1" applyFill="1" applyAlignment="1" applyProtection="1">
      <alignment vertical="center"/>
      <protection locked="0"/>
    </xf>
    <xf numFmtId="0" fontId="2" fillId="6" borderId="0" xfId="0" applyFont="1" applyFill="1" applyAlignment="1" applyProtection="1">
      <alignment vertical="center"/>
      <protection locked="0"/>
    </xf>
    <xf numFmtId="0" fontId="2" fillId="6" borderId="0" xfId="0" quotePrefix="1" applyFont="1" applyFill="1" applyAlignment="1">
      <alignment horizontal="center" vertical="center"/>
    </xf>
    <xf numFmtId="0" fontId="57" fillId="2" borderId="9" xfId="0" applyFont="1" applyFill="1" applyBorder="1">
      <alignment vertical="center"/>
    </xf>
    <xf numFmtId="0" fontId="63" fillId="2" borderId="0" xfId="0" applyFont="1" applyFill="1">
      <alignment vertical="center"/>
    </xf>
    <xf numFmtId="0" fontId="47" fillId="0" borderId="0" xfId="0" applyFont="1">
      <alignment vertical="center"/>
    </xf>
    <xf numFmtId="0" fontId="43" fillId="0" borderId="0" xfId="0" applyFont="1" applyAlignment="1">
      <alignment vertical="center" shrinkToFit="1"/>
    </xf>
    <xf numFmtId="0" fontId="64" fillId="0" borderId="0" xfId="0" applyFont="1">
      <alignment vertical="center"/>
    </xf>
    <xf numFmtId="0" fontId="64" fillId="0" borderId="0" xfId="0" applyFont="1" applyAlignment="1">
      <alignment horizontal="left" vertical="center"/>
    </xf>
    <xf numFmtId="0" fontId="2" fillId="0" borderId="0" xfId="0" quotePrefix="1" applyFont="1" applyAlignment="1">
      <alignment horizontal="center" vertical="top" wrapText="1"/>
    </xf>
    <xf numFmtId="0" fontId="20" fillId="0" borderId="0" xfId="5">
      <alignment vertical="center"/>
    </xf>
    <xf numFmtId="0" fontId="9" fillId="0" borderId="0" xfId="1" applyFont="1" applyAlignment="1">
      <alignment vertical="center" shrinkToFit="1"/>
    </xf>
    <xf numFmtId="0" fontId="65" fillId="0" borderId="36" xfId="5" applyFont="1" applyBorder="1" applyAlignment="1" applyProtection="1">
      <alignment horizontal="center" vertical="center"/>
    </xf>
    <xf numFmtId="0" fontId="2" fillId="2" borderId="16" xfId="0" applyFont="1" applyFill="1" applyBorder="1" applyAlignment="1">
      <alignment horizontal="left" vertical="center" indent="3"/>
    </xf>
    <xf numFmtId="0" fontId="67" fillId="0" borderId="0" xfId="5" applyFont="1" applyProtection="1">
      <alignment vertical="center"/>
      <protection locked="0"/>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11" fillId="3" borderId="0" xfId="0" applyFont="1" applyFill="1" applyAlignment="1" applyProtection="1">
      <alignment horizontal="center" vertical="center" wrapText="1"/>
      <protection locked="0"/>
    </xf>
    <xf numFmtId="0" fontId="37" fillId="0" borderId="0" xfId="0" applyFont="1" applyAlignment="1">
      <alignment horizontal="right" vertical="center"/>
    </xf>
    <xf numFmtId="0" fontId="37"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7" fillId="0" borderId="38" xfId="0" applyFont="1" applyBorder="1" applyAlignment="1">
      <alignment horizontal="left" vertical="center" indent="2"/>
    </xf>
    <xf numFmtId="0" fontId="37" fillId="0" borderId="0" xfId="0" applyFont="1" applyAlignment="1">
      <alignment horizontal="left" vertical="center" indent="2"/>
    </xf>
    <xf numFmtId="0" fontId="37" fillId="0" borderId="56" xfId="0" applyFont="1" applyBorder="1" applyAlignment="1">
      <alignment horizontal="left" vertical="center" indent="2"/>
    </xf>
    <xf numFmtId="0" fontId="11" fillId="0" borderId="0" xfId="0" applyFont="1" applyAlignment="1">
      <alignment horizontal="left" vertical="center" wrapText="1" indent="1"/>
    </xf>
    <xf numFmtId="0" fontId="38" fillId="0" borderId="0" xfId="0" applyFont="1" applyAlignment="1">
      <alignment horizontal="left" vertical="center" wrapText="1"/>
    </xf>
    <xf numFmtId="0" fontId="38" fillId="0" borderId="56" xfId="0" applyFont="1" applyBorder="1" applyAlignment="1">
      <alignment horizontal="left" vertical="center" wrapText="1"/>
    </xf>
    <xf numFmtId="0" fontId="11" fillId="0" borderId="0" xfId="0" applyFont="1" applyAlignment="1">
      <alignment horizontal="left" vertical="center" wrapText="1" indent="2"/>
    </xf>
    <xf numFmtId="0" fontId="40" fillId="3" borderId="0" xfId="0" applyFont="1" applyFill="1" applyAlignment="1" applyProtection="1">
      <alignment horizontal="center" vertical="center" wrapText="1"/>
      <protection locked="0"/>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10" fillId="0" borderId="0" xfId="1" applyFont="1" applyAlignment="1">
      <alignment horizontal="center" vertical="center"/>
    </xf>
    <xf numFmtId="0" fontId="9" fillId="4" borderId="3" xfId="1" applyFont="1" applyFill="1" applyBorder="1" applyAlignment="1">
      <alignment horizontal="center" vertical="center"/>
    </xf>
    <xf numFmtId="182" fontId="9" fillId="4" borderId="3" xfId="1" applyNumberFormat="1" applyFont="1" applyFill="1" applyBorder="1" applyAlignment="1">
      <alignment horizontal="center" vertical="center" shrinkToFit="1"/>
    </xf>
    <xf numFmtId="0" fontId="6" fillId="0" borderId="5" xfId="0" applyFont="1" applyBorder="1" applyAlignment="1">
      <alignment vertical="center"/>
    </xf>
    <xf numFmtId="0" fontId="6" fillId="0" borderId="6" xfId="0" applyFont="1" applyBorder="1" applyAlignment="1">
      <alignment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176" fontId="9" fillId="4" borderId="3" xfId="2" applyNumberFormat="1" applyFont="1" applyFill="1" applyBorder="1" applyAlignment="1">
      <alignment horizontal="center" vertical="center"/>
    </xf>
    <xf numFmtId="38" fontId="9" fillId="3" borderId="3" xfId="3" applyFont="1" applyFill="1" applyBorder="1" applyAlignment="1" applyProtection="1">
      <alignment horizontal="center" vertical="center"/>
      <protection locked="0"/>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10" fontId="9" fillId="4" borderId="3" xfId="4"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177" fontId="9" fillId="4" borderId="3" xfId="2" applyNumberFormat="1" applyFont="1" applyFill="1" applyBorder="1" applyAlignment="1">
      <alignment horizontal="center" vertical="center"/>
    </xf>
    <xf numFmtId="183" fontId="9" fillId="4" borderId="3" xfId="1" applyNumberFormat="1" applyFont="1" applyFill="1" applyBorder="1" applyAlignment="1">
      <alignment horizontal="center" vertical="center"/>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0" fontId="3" fillId="0" borderId="12" xfId="0" applyFont="1" applyBorder="1" applyAlignment="1">
      <alignment horizontal="center" vertical="center"/>
    </xf>
    <xf numFmtId="38" fontId="2" fillId="3" borderId="5"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176" fontId="2" fillId="4" borderId="49" xfId="3" applyNumberFormat="1" applyFont="1" applyFill="1" applyBorder="1" applyAlignment="1">
      <alignment horizontal="right" vertical="center" shrinkToFit="1"/>
    </xf>
    <xf numFmtId="0" fontId="3" fillId="2" borderId="12" xfId="0" applyFont="1" applyFill="1" applyBorder="1" applyAlignment="1">
      <alignment horizontal="left" vertical="center"/>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0" xfId="3" applyFont="1" applyFill="1" applyBorder="1" applyAlignment="1" applyProtection="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vertical="center" shrinkToFit="1"/>
      <protection locked="0"/>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38" fontId="2" fillId="3" borderId="0" xfId="3" applyFont="1" applyFill="1" applyAlignment="1" applyProtection="1">
      <alignment horizontal="right" vertical="center" shrinkToFit="1"/>
      <protection locked="0"/>
    </xf>
    <xf numFmtId="38" fontId="2" fillId="4" borderId="5"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2" fillId="4" borderId="5" xfId="3" applyFont="1" applyFill="1" applyBorder="1" applyAlignment="1">
      <alignment horizontal="right" vertical="center" shrinkToFit="1"/>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2" fillId="4" borderId="1" xfId="3" applyFont="1" applyFill="1" applyBorder="1" applyAlignment="1">
      <alignment horizontal="right" vertical="center"/>
    </xf>
    <xf numFmtId="0" fontId="21" fillId="4" borderId="5" xfId="0" applyFont="1" applyFill="1" applyBorder="1" applyAlignment="1">
      <alignment horizontal="center" vertical="center" shrinkToFit="1"/>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184" fontId="2" fillId="4" borderId="3" xfId="0" applyNumberFormat="1" applyFont="1" applyFill="1" applyBorder="1" applyAlignment="1">
      <alignment horizontal="right" vertical="center"/>
    </xf>
    <xf numFmtId="0" fontId="14" fillId="3" borderId="0" xfId="0" applyFont="1" applyFill="1" applyAlignment="1" applyProtection="1">
      <alignment horizontal="center" vertical="center" shrinkToFit="1"/>
      <protection locked="0"/>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57" fillId="3" borderId="25" xfId="0" applyFont="1" applyFill="1" applyBorder="1" applyAlignment="1" applyProtection="1">
      <alignment horizontal="center" vertical="center"/>
      <protection locked="0"/>
    </xf>
    <xf numFmtId="0" fontId="57" fillId="3" borderId="27" xfId="0" applyFont="1" applyFill="1" applyBorder="1" applyAlignment="1" applyProtection="1">
      <alignment horizontal="center" vertical="center"/>
      <protection locked="0"/>
    </xf>
    <xf numFmtId="0" fontId="57" fillId="2" borderId="6" xfId="0" applyFont="1" applyFill="1" applyBorder="1" applyAlignment="1">
      <alignment horizontal="left" vertical="center"/>
    </xf>
    <xf numFmtId="0" fontId="57" fillId="2" borderId="30" xfId="0" applyFont="1" applyFill="1" applyBorder="1" applyAlignment="1">
      <alignment horizontal="left" vertical="center"/>
    </xf>
    <xf numFmtId="0" fontId="57" fillId="2" borderId="4" xfId="0" applyFont="1" applyFill="1" applyBorder="1" applyAlignment="1">
      <alignment horizontal="left" vertical="center"/>
    </xf>
    <xf numFmtId="0" fontId="57" fillId="2" borderId="31" xfId="0" applyFont="1" applyFill="1" applyBorder="1" applyAlignment="1">
      <alignment horizontal="left" vertical="center"/>
    </xf>
    <xf numFmtId="0" fontId="57" fillId="2" borderId="8" xfId="0" applyFont="1" applyFill="1" applyBorder="1" applyAlignment="1">
      <alignment horizontal="center" vertical="center"/>
    </xf>
    <xf numFmtId="0" fontId="57" fillId="2" borderId="7" xfId="0" applyFont="1" applyFill="1" applyBorder="1" applyAlignment="1">
      <alignment horizontal="center" vertical="center"/>
    </xf>
    <xf numFmtId="0" fontId="57" fillId="2" borderId="7" xfId="0" applyFont="1" applyFill="1" applyBorder="1" applyAlignment="1">
      <alignment vertical="center"/>
    </xf>
    <xf numFmtId="0" fontId="57" fillId="2" borderId="30" xfId="0" applyFont="1" applyFill="1" applyBorder="1" applyAlignment="1">
      <alignment horizontal="center" vertical="center"/>
    </xf>
    <xf numFmtId="0" fontId="57" fillId="2" borderId="17" xfId="0" applyFont="1" applyFill="1" applyBorder="1" applyAlignment="1">
      <alignment horizontal="center" vertical="center"/>
    </xf>
    <xf numFmtId="0" fontId="57" fillId="2" borderId="5" xfId="0" applyFont="1" applyFill="1" applyBorder="1" applyAlignment="1">
      <alignment horizontal="center" vertical="center"/>
    </xf>
    <xf numFmtId="0" fontId="57" fillId="2" borderId="6" xfId="0" applyFont="1" applyFill="1" applyBorder="1" applyAlignment="1">
      <alignment horizontal="center" vertical="center"/>
    </xf>
    <xf numFmtId="0" fontId="57" fillId="2" borderId="21" xfId="0" applyFont="1" applyFill="1" applyBorder="1" applyAlignment="1">
      <alignment horizontal="center" vertical="center"/>
    </xf>
    <xf numFmtId="0" fontId="57" fillId="4" borderId="5" xfId="0" applyFont="1" applyFill="1" applyBorder="1" applyAlignment="1">
      <alignment horizontal="center" vertical="center"/>
    </xf>
    <xf numFmtId="0" fontId="57" fillId="3" borderId="5" xfId="0" applyFont="1" applyFill="1" applyBorder="1" applyAlignment="1" applyProtection="1">
      <alignment horizontal="center" vertical="center"/>
      <protection locked="0"/>
    </xf>
    <xf numFmtId="0" fontId="57" fillId="4" borderId="5" xfId="0" applyFont="1" applyFill="1" applyBorder="1" applyAlignment="1">
      <alignment horizontal="center" vertical="center" shrinkToFit="1"/>
    </xf>
    <xf numFmtId="0" fontId="57" fillId="3" borderId="5" xfId="0" applyFont="1" applyFill="1" applyBorder="1" applyAlignment="1" applyProtection="1">
      <alignment horizontal="center" vertical="center" shrinkToFit="1"/>
      <protection locked="0"/>
    </xf>
    <xf numFmtId="0" fontId="57" fillId="4" borderId="5" xfId="0" applyFont="1" applyFill="1" applyBorder="1" applyAlignment="1">
      <alignment horizontal="right" vertical="center"/>
    </xf>
    <xf numFmtId="0" fontId="57" fillId="2" borderId="5" xfId="0" applyFont="1" applyFill="1" applyBorder="1" applyAlignment="1">
      <alignment vertical="center"/>
    </xf>
    <xf numFmtId="38" fontId="57" fillId="3" borderId="5" xfId="3" applyFont="1" applyFill="1" applyBorder="1" applyAlignment="1" applyProtection="1">
      <alignment horizontal="right" vertical="center" shrinkToFit="1"/>
      <protection locked="0"/>
    </xf>
    <xf numFmtId="0" fontId="57" fillId="2" borderId="3" xfId="0" applyFont="1" applyFill="1" applyBorder="1" applyAlignment="1">
      <alignment vertical="center"/>
    </xf>
    <xf numFmtId="38" fontId="57" fillId="4" borderId="5" xfId="3" applyFont="1" applyFill="1" applyBorder="1" applyAlignment="1">
      <alignment horizontal="right" vertical="center" shrinkToFit="1"/>
    </xf>
    <xf numFmtId="38" fontId="59" fillId="3" borderId="5" xfId="3" applyFont="1" applyFill="1" applyBorder="1" applyAlignment="1" applyProtection="1">
      <alignment horizontal="right" vertical="center" shrinkToFit="1"/>
      <protection locked="0"/>
    </xf>
    <xf numFmtId="38" fontId="57" fillId="3" borderId="5" xfId="3" applyFont="1" applyFill="1" applyBorder="1" applyAlignment="1" applyProtection="1">
      <alignment horizontal="right" vertical="center"/>
      <protection locked="0"/>
    </xf>
    <xf numFmtId="38" fontId="57" fillId="3" borderId="1" xfId="3" applyFont="1" applyFill="1" applyBorder="1" applyAlignment="1" applyProtection="1">
      <alignment horizontal="right" vertical="center" shrinkToFit="1"/>
      <protection locked="0"/>
    </xf>
    <xf numFmtId="38" fontId="57" fillId="4" borderId="11" xfId="3" applyFont="1" applyFill="1" applyBorder="1" applyAlignment="1">
      <alignment horizontal="right" vertical="center" shrinkToFit="1"/>
    </xf>
    <xf numFmtId="38" fontId="57" fillId="3" borderId="12" xfId="3" applyFont="1" applyFill="1" applyBorder="1" applyAlignment="1" applyProtection="1">
      <alignment horizontal="right" vertical="center" shrinkToFit="1"/>
      <protection locked="0"/>
    </xf>
    <xf numFmtId="0" fontId="57" fillId="2" borderId="8" xfId="0" applyFont="1" applyFill="1" applyBorder="1" applyAlignment="1" applyProtection="1">
      <alignment horizontal="center" vertical="center"/>
      <protection locked="0"/>
    </xf>
    <xf numFmtId="38" fontId="57" fillId="4" borderId="12" xfId="3" applyFont="1" applyFill="1" applyBorder="1" applyAlignment="1">
      <alignment horizontal="right" vertical="center" shrinkToFit="1"/>
    </xf>
    <xf numFmtId="38" fontId="57" fillId="3" borderId="8" xfId="3" applyFont="1" applyFill="1" applyBorder="1" applyAlignment="1" applyProtection="1">
      <alignment horizontal="right" vertical="center" shrinkToFit="1"/>
      <protection locked="0"/>
    </xf>
    <xf numFmtId="38" fontId="57" fillId="4" borderId="5"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3" borderId="11"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2" fillId="2" borderId="8" xfId="0" applyFont="1" applyFill="1" applyBorder="1" applyAlignment="1" applyProtection="1">
      <alignment horizontal="center" vertical="center"/>
      <protection locked="0"/>
    </xf>
    <xf numFmtId="176" fontId="14" fillId="4" borderId="49" xfId="3" applyNumberFormat="1" applyFont="1" applyFill="1" applyBorder="1" applyAlignment="1">
      <alignment horizontal="right" vertical="center" shrinkToFit="1"/>
    </xf>
    <xf numFmtId="38" fontId="2" fillId="3" borderId="1" xfId="3" applyFont="1" applyFill="1" applyBorder="1" applyAlignment="1" applyProtection="1">
      <alignment vertical="center" shrinkToFit="1"/>
      <protection locked="0"/>
    </xf>
    <xf numFmtId="176" fontId="2" fillId="4" borderId="49" xfId="3" applyNumberFormat="1" applyFont="1" applyFill="1" applyBorder="1" applyAlignment="1">
      <alignment vertical="center" shrinkToFit="1"/>
    </xf>
    <xf numFmtId="38" fontId="57" fillId="3" borderId="3" xfId="3" applyFont="1" applyFill="1" applyBorder="1" applyAlignment="1" applyProtection="1">
      <alignment vertical="center" shrinkToFit="1"/>
      <protection locked="0"/>
    </xf>
    <xf numFmtId="38" fontId="57" fillId="4" borderId="1" xfId="3" applyFont="1" applyFill="1" applyBorder="1" applyAlignment="1" applyProtection="1">
      <alignment vertical="center" shrinkToFit="1"/>
      <protection locked="0"/>
    </xf>
    <xf numFmtId="49" fontId="2" fillId="3" borderId="17" xfId="0" applyNumberFormat="1" applyFont="1" applyFill="1" applyBorder="1" applyAlignment="1" applyProtection="1">
      <alignment horizontal="left" vertical="center"/>
      <protection locked="0"/>
    </xf>
    <xf numFmtId="49" fontId="2" fillId="3" borderId="5" xfId="0" applyNumberFormat="1" applyFont="1" applyFill="1" applyBorder="1" applyAlignment="1" applyProtection="1">
      <alignment horizontal="left" vertical="center"/>
      <protection locked="0"/>
    </xf>
    <xf numFmtId="49" fontId="2" fillId="3" borderId="6" xfId="0" applyNumberFormat="1" applyFont="1" applyFill="1" applyBorder="1" applyAlignment="1" applyProtection="1">
      <alignment horizontal="left" vertical="center"/>
      <protection locked="0"/>
    </xf>
    <xf numFmtId="0" fontId="2" fillId="3" borderId="17"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6" xfId="0" applyFont="1" applyFill="1" applyBorder="1" applyProtection="1">
      <alignment vertical="center"/>
      <protection locked="0"/>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0" fontId="2" fillId="0" borderId="12" xfId="0" applyFont="1" applyFill="1" applyBorder="1" applyAlignment="1">
      <alignment horizontal="center" vertical="center"/>
    </xf>
    <xf numFmtId="0" fontId="57" fillId="0" borderId="8" xfId="0" applyFont="1" applyBorder="1" applyAlignment="1">
      <alignment horizontal="center" vertical="center"/>
    </xf>
    <xf numFmtId="0" fontId="57" fillId="0" borderId="7" xfId="0" applyFont="1" applyBorder="1" applyAlignment="1">
      <alignment horizontal="center" vertical="center"/>
    </xf>
    <xf numFmtId="0" fontId="57" fillId="0" borderId="7" xfId="0" applyFont="1" applyBorder="1" applyAlignment="1">
      <alignment vertical="center"/>
    </xf>
    <xf numFmtId="0" fontId="57" fillId="0" borderId="30" xfId="0" applyFont="1" applyBorder="1" applyAlignment="1">
      <alignment horizontal="center" vertical="center"/>
    </xf>
    <xf numFmtId="0" fontId="57" fillId="0" borderId="17" xfId="0" applyFont="1" applyBorder="1" applyAlignment="1">
      <alignment horizontal="center" vertical="center"/>
    </xf>
    <xf numFmtId="0" fontId="57" fillId="0" borderId="5" xfId="0" applyFont="1" applyBorder="1" applyAlignment="1">
      <alignment horizontal="center" vertical="center"/>
    </xf>
    <xf numFmtId="0" fontId="57" fillId="0" borderId="6" xfId="0" applyFont="1" applyBorder="1" applyAlignment="1">
      <alignment horizontal="center" vertical="center"/>
    </xf>
    <xf numFmtId="0" fontId="57" fillId="0" borderId="21" xfId="0" applyFont="1" applyBorder="1" applyAlignment="1">
      <alignment horizontal="center" vertical="center"/>
    </xf>
    <xf numFmtId="0" fontId="57" fillId="0" borderId="26" xfId="0" applyFont="1" applyBorder="1" applyAlignment="1">
      <alignment horizontal="center" vertical="center"/>
    </xf>
    <xf numFmtId="0" fontId="57" fillId="0" borderId="27" xfId="0" applyFont="1" applyBorder="1" applyAlignment="1">
      <alignment horizontal="center" vertical="center"/>
    </xf>
    <xf numFmtId="0" fontId="57" fillId="4" borderId="17" xfId="0" applyFont="1" applyFill="1" applyBorder="1" applyAlignment="1">
      <alignment horizontal="center" vertical="center"/>
    </xf>
    <xf numFmtId="0" fontId="57" fillId="3" borderId="17" xfId="0" applyFont="1" applyFill="1" applyBorder="1" applyAlignment="1" applyProtection="1">
      <alignment horizontal="center" vertical="center" shrinkToFit="1"/>
      <protection locked="0"/>
    </xf>
    <xf numFmtId="0" fontId="57" fillId="3" borderId="6" xfId="0" applyFont="1" applyFill="1" applyBorder="1" applyAlignment="1" applyProtection="1">
      <alignment horizontal="center" vertical="center" shrinkToFit="1"/>
      <protection locked="0"/>
    </xf>
    <xf numFmtId="0" fontId="57" fillId="4" borderId="5" xfId="0" applyFont="1" applyFill="1" applyBorder="1" applyAlignment="1" applyProtection="1">
      <alignment horizontal="center" vertical="center"/>
      <protection locked="0"/>
    </xf>
    <xf numFmtId="38" fontId="57" fillId="3" borderId="17" xfId="3" applyFont="1" applyFill="1" applyBorder="1" applyAlignment="1" applyProtection="1">
      <alignment horizontal="center" vertical="center"/>
      <protection locked="0"/>
    </xf>
    <xf numFmtId="38" fontId="57" fillId="3" borderId="5" xfId="3" applyFont="1" applyFill="1" applyBorder="1" applyAlignment="1" applyProtection="1">
      <alignment horizontal="center" vertical="center"/>
      <protection locked="0"/>
    </xf>
    <xf numFmtId="38" fontId="57" fillId="3" borderId="17" xfId="3" applyFont="1" applyFill="1" applyBorder="1" applyAlignment="1" applyProtection="1">
      <alignment horizontal="center" vertical="center" shrinkToFit="1"/>
      <protection locked="0"/>
    </xf>
    <xf numFmtId="38" fontId="57" fillId="3" borderId="5" xfId="3" applyFont="1" applyFill="1" applyBorder="1" applyAlignment="1" applyProtection="1">
      <alignment horizontal="center" vertical="center" shrinkToFit="1"/>
      <protection locked="0"/>
    </xf>
    <xf numFmtId="0" fontId="57" fillId="0" borderId="5" xfId="0" applyFont="1" applyBorder="1" applyAlignment="1">
      <alignment vertical="center"/>
    </xf>
    <xf numFmtId="38" fontId="57" fillId="4" borderId="17" xfId="3" applyFont="1" applyFill="1" applyBorder="1" applyAlignment="1">
      <alignment horizontal="center" vertical="center"/>
    </xf>
    <xf numFmtId="38" fontId="57" fillId="4" borderId="5" xfId="3" applyFont="1" applyFill="1" applyBorder="1" applyAlignment="1">
      <alignment horizontal="center" vertical="center"/>
    </xf>
    <xf numFmtId="38" fontId="57" fillId="4" borderId="17" xfId="3" applyFont="1" applyFill="1" applyBorder="1" applyAlignment="1">
      <alignment horizontal="center" vertical="center" shrinkToFit="1"/>
    </xf>
    <xf numFmtId="38" fontId="57" fillId="4" borderId="5" xfId="3" applyFont="1" applyFill="1" applyBorder="1" applyAlignment="1">
      <alignment horizontal="center" vertical="center" shrinkToFit="1"/>
    </xf>
    <xf numFmtId="0" fontId="57" fillId="0" borderId="17" xfId="0" applyFont="1" applyBorder="1" applyAlignment="1">
      <alignment horizontal="right" vertical="center"/>
    </xf>
    <xf numFmtId="0" fontId="57" fillId="0" borderId="5" xfId="0" applyFont="1" applyBorder="1" applyAlignment="1">
      <alignment horizontal="right" vertical="center"/>
    </xf>
    <xf numFmtId="0" fontId="57" fillId="0" borderId="6" xfId="0" applyFont="1" applyBorder="1" applyAlignment="1">
      <alignment horizontal="right" vertical="center"/>
    </xf>
    <xf numFmtId="38" fontId="57" fillId="4" borderId="17" xfId="3" applyFont="1" applyFill="1" applyBorder="1" applyAlignment="1">
      <alignment horizontal="right" vertical="center"/>
    </xf>
    <xf numFmtId="38" fontId="57" fillId="4" borderId="5" xfId="3" applyFont="1" applyFill="1" applyBorder="1" applyAlignment="1">
      <alignment horizontal="right" vertical="center"/>
    </xf>
    <xf numFmtId="38" fontId="57" fillId="4" borderId="17" xfId="3" applyFont="1" applyFill="1" applyBorder="1" applyAlignment="1">
      <alignment horizontal="right" vertical="center" shrinkToFit="1"/>
    </xf>
    <xf numFmtId="0" fontId="57" fillId="0" borderId="3" xfId="0" applyFont="1" applyBorder="1" applyAlignment="1">
      <alignment vertical="center"/>
    </xf>
    <xf numFmtId="38" fontId="57" fillId="3" borderId="5" xfId="3" applyFont="1" applyFill="1" applyBorder="1" applyAlignment="1" applyProtection="1">
      <alignment vertical="center"/>
      <protection locked="0"/>
    </xf>
    <xf numFmtId="0" fontId="57" fillId="3" borderId="17" xfId="0" applyFont="1" applyFill="1" applyBorder="1" applyAlignment="1" applyProtection="1">
      <alignment horizontal="center" vertical="center"/>
      <protection locked="0"/>
    </xf>
    <xf numFmtId="0" fontId="57" fillId="0" borderId="33" xfId="0" applyFont="1" applyBorder="1" applyAlignment="1">
      <alignment horizontal="right" vertical="center"/>
    </xf>
    <xf numFmtId="0" fontId="57" fillId="0" borderId="11" xfId="0" applyFont="1" applyBorder="1" applyAlignment="1">
      <alignment horizontal="right" vertical="center"/>
    </xf>
    <xf numFmtId="0" fontId="57" fillId="0" borderId="52" xfId="0" applyFont="1" applyBorder="1" applyAlignment="1">
      <alignment horizontal="right" vertical="center"/>
    </xf>
    <xf numFmtId="38" fontId="57" fillId="4" borderId="33" xfId="3" applyFont="1" applyFill="1" applyBorder="1" applyAlignment="1">
      <alignment horizontal="right" vertical="center" shrinkToFit="1"/>
    </xf>
    <xf numFmtId="38" fontId="2" fillId="4" borderId="12" xfId="3" applyFont="1" applyFill="1" applyBorder="1" applyAlignment="1" applyProtection="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0" fontId="2" fillId="2" borderId="8" xfId="0" applyFont="1" applyFill="1" applyBorder="1" applyAlignment="1">
      <alignment horizontal="center" vertical="center"/>
    </xf>
    <xf numFmtId="0" fontId="57" fillId="2" borderId="32" xfId="0" applyFont="1" applyFill="1" applyBorder="1" applyAlignment="1">
      <alignment horizontal="left" vertical="center"/>
    </xf>
    <xf numFmtId="0" fontId="57" fillId="2" borderId="12" xfId="0" applyFont="1" applyFill="1" applyBorder="1" applyAlignment="1">
      <alignment horizontal="left" vertical="center"/>
    </xf>
    <xf numFmtId="38" fontId="57" fillId="3" borderId="3" xfId="3" applyFont="1" applyFill="1" applyBorder="1" applyAlignment="1" applyProtection="1">
      <alignment horizontal="right" vertical="center" shrinkToFit="1"/>
      <protection locked="0"/>
    </xf>
    <xf numFmtId="38" fontId="57" fillId="4" borderId="1" xfId="3" applyFont="1" applyFill="1" applyBorder="1" applyAlignment="1">
      <alignment horizontal="right" vertical="center" shrinkToFit="1"/>
    </xf>
    <xf numFmtId="38" fontId="57" fillId="3" borderId="0" xfId="3" applyFont="1" applyFill="1" applyBorder="1" applyAlignment="1" applyProtection="1">
      <alignment horizontal="right" vertical="center" shrinkToFit="1"/>
      <protection locked="0"/>
    </xf>
    <xf numFmtId="176" fontId="57" fillId="4" borderId="49" xfId="3" applyNumberFormat="1" applyFont="1" applyFill="1" applyBorder="1" applyAlignment="1">
      <alignment horizontal="right" vertical="center" shrinkToFit="1"/>
    </xf>
    <xf numFmtId="0" fontId="60" fillId="0" borderId="12" xfId="0" applyFont="1" applyBorder="1" applyAlignment="1">
      <alignment horizontal="center" vertical="center"/>
    </xf>
    <xf numFmtId="176" fontId="57" fillId="4" borderId="7" xfId="3" applyNumberFormat="1" applyFont="1" applyFill="1" applyBorder="1" applyAlignment="1">
      <alignment horizontal="right" vertical="center" shrinkToFit="1"/>
    </xf>
    <xf numFmtId="38" fontId="2" fillId="4" borderId="5" xfId="3" applyFont="1" applyFill="1" applyBorder="1" applyAlignment="1" applyProtection="1">
      <alignment horizontal="right" vertical="center" shrinkToFit="1"/>
      <protection locked="0"/>
    </xf>
    <xf numFmtId="38" fontId="2" fillId="4" borderId="0" xfId="3" applyFont="1" applyFill="1" applyBorder="1" applyAlignment="1" applyProtection="1">
      <alignment vertical="center" shrinkToFit="1"/>
      <protection locked="0"/>
    </xf>
    <xf numFmtId="176" fontId="2" fillId="4" borderId="49" xfId="3" applyNumberFormat="1" applyFont="1" applyFill="1" applyBorder="1" applyAlignment="1" applyProtection="1">
      <alignment vertical="center" shrinkToFit="1"/>
    </xf>
    <xf numFmtId="0" fontId="46" fillId="3" borderId="25" xfId="0" applyFont="1" applyFill="1" applyBorder="1" applyAlignment="1" applyProtection="1">
      <alignment horizontal="center" vertical="center"/>
      <protection locked="0"/>
    </xf>
    <xf numFmtId="0" fontId="46" fillId="3" borderId="27" xfId="0" applyFont="1" applyFill="1" applyBorder="1" applyAlignment="1" applyProtection="1">
      <alignment horizontal="center" vertical="center"/>
      <protection locked="0"/>
    </xf>
    <xf numFmtId="0" fontId="16" fillId="2" borderId="4" xfId="0" applyFont="1" applyFill="1" applyBorder="1" applyAlignment="1">
      <alignment horizontal="left" vertical="center"/>
    </xf>
    <xf numFmtId="0" fontId="16" fillId="2" borderId="31" xfId="0" applyFont="1" applyFill="1" applyBorder="1" applyAlignment="1">
      <alignment horizontal="left" vertical="center"/>
    </xf>
    <xf numFmtId="0" fontId="2" fillId="4" borderId="26"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16" fillId="2" borderId="6" xfId="0" applyFont="1" applyFill="1" applyBorder="1" applyAlignment="1">
      <alignment horizontal="left" vertical="center"/>
    </xf>
    <xf numFmtId="0" fontId="16" fillId="2" borderId="30" xfId="0" applyFont="1" applyFill="1" applyBorder="1" applyAlignment="1">
      <alignment horizontal="left" vertical="center"/>
    </xf>
    <xf numFmtId="0" fontId="46" fillId="0" borderId="12" xfId="0" applyFont="1" applyBorder="1" applyAlignment="1">
      <alignment horizontal="center" vertical="center"/>
    </xf>
    <xf numFmtId="0" fontId="46" fillId="0" borderId="13" xfId="0" applyFont="1" applyBorder="1" applyAlignment="1">
      <alignment horizontal="center" vertical="center"/>
    </xf>
    <xf numFmtId="0" fontId="46" fillId="0" borderId="8" xfId="0" applyFont="1" applyBorder="1" applyAlignment="1">
      <alignment horizontal="center" vertical="center"/>
    </xf>
    <xf numFmtId="0" fontId="46" fillId="0" borderId="7" xfId="0" applyFont="1" applyBorder="1" applyAlignment="1">
      <alignment horizontal="center" vertical="center"/>
    </xf>
    <xf numFmtId="0" fontId="46" fillId="0" borderId="7" xfId="0" applyFont="1" applyBorder="1" applyAlignment="1">
      <alignment vertical="center"/>
    </xf>
    <xf numFmtId="0" fontId="46" fillId="0" borderId="30" xfId="0" applyFont="1" applyBorder="1" applyAlignment="1">
      <alignment horizontal="center" vertical="center"/>
    </xf>
    <xf numFmtId="0" fontId="46" fillId="0" borderId="17" xfId="0" applyFont="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21" xfId="0" applyFont="1" applyBorder="1" applyAlignment="1">
      <alignment horizontal="center" vertical="center"/>
    </xf>
    <xf numFmtId="0" fontId="2" fillId="0" borderId="0" xfId="0" applyFont="1" applyFill="1" applyBorder="1" applyAlignment="1">
      <alignment horizontal="center" vertical="center"/>
    </xf>
    <xf numFmtId="0" fontId="46" fillId="4" borderId="17" xfId="0" applyFont="1" applyFill="1" applyBorder="1" applyAlignment="1">
      <alignment horizontal="center" vertical="center"/>
    </xf>
    <xf numFmtId="0" fontId="46" fillId="4" borderId="5" xfId="0" applyFont="1" applyFill="1" applyBorder="1" applyAlignment="1">
      <alignment horizontal="center" vertical="center"/>
    </xf>
    <xf numFmtId="0" fontId="46" fillId="3" borderId="5" xfId="0" applyFont="1" applyFill="1" applyBorder="1" applyAlignment="1" applyProtection="1">
      <alignment horizontal="center" vertical="center"/>
      <protection locked="0"/>
    </xf>
    <xf numFmtId="0" fontId="46" fillId="3" borderId="17" xfId="0" applyFont="1" applyFill="1" applyBorder="1" applyAlignment="1" applyProtection="1">
      <alignment horizontal="center" vertical="center" shrinkToFit="1"/>
      <protection locked="0"/>
    </xf>
    <xf numFmtId="0" fontId="46" fillId="3" borderId="5" xfId="0" applyFont="1" applyFill="1" applyBorder="1" applyAlignment="1" applyProtection="1">
      <alignment horizontal="center" vertical="center" shrinkToFit="1"/>
      <protection locked="0"/>
    </xf>
    <xf numFmtId="0" fontId="46" fillId="3" borderId="6" xfId="0" applyFont="1" applyFill="1" applyBorder="1" applyAlignment="1" applyProtection="1">
      <alignment horizontal="center" vertical="center" shrinkToFit="1"/>
      <protection locked="0"/>
    </xf>
    <xf numFmtId="0" fontId="46" fillId="4" borderId="5" xfId="0" applyFont="1" applyFill="1" applyBorder="1" applyAlignment="1" applyProtection="1">
      <alignment horizontal="center" vertical="center"/>
      <protection locked="0"/>
    </xf>
    <xf numFmtId="38" fontId="46" fillId="3" borderId="17" xfId="3" applyFont="1" applyFill="1" applyBorder="1" applyAlignment="1" applyProtection="1">
      <alignment horizontal="center" vertical="center"/>
      <protection locked="0"/>
    </xf>
    <xf numFmtId="38" fontId="46" fillId="3" borderId="5" xfId="3" applyFont="1" applyFill="1" applyBorder="1" applyAlignment="1" applyProtection="1">
      <alignment horizontal="center" vertical="center"/>
      <protection locked="0"/>
    </xf>
    <xf numFmtId="38" fontId="46" fillId="3" borderId="17" xfId="3" applyFont="1" applyFill="1" applyBorder="1" applyAlignment="1" applyProtection="1">
      <alignment horizontal="center" vertical="center" shrinkToFit="1"/>
      <protection locked="0"/>
    </xf>
    <xf numFmtId="38" fontId="46" fillId="3" borderId="5" xfId="3" applyFont="1" applyFill="1" applyBorder="1" applyAlignment="1" applyProtection="1">
      <alignment horizontal="center" vertical="center" shrinkToFit="1"/>
      <protection locked="0"/>
    </xf>
    <xf numFmtId="0" fontId="46" fillId="0" borderId="5" xfId="0" applyFont="1" applyBorder="1" applyAlignment="1">
      <alignment vertical="center"/>
    </xf>
    <xf numFmtId="38" fontId="46" fillId="4" borderId="17" xfId="3" applyFont="1" applyFill="1" applyBorder="1" applyAlignment="1">
      <alignment horizontal="center" vertical="center"/>
    </xf>
    <xf numFmtId="38" fontId="46" fillId="4" borderId="5" xfId="3" applyFont="1" applyFill="1" applyBorder="1" applyAlignment="1">
      <alignment horizontal="center" vertical="center"/>
    </xf>
    <xf numFmtId="38" fontId="46" fillId="4" borderId="17" xfId="3" applyFont="1" applyFill="1" applyBorder="1" applyAlignment="1">
      <alignment horizontal="center" vertical="center" shrinkToFit="1"/>
    </xf>
    <xf numFmtId="38" fontId="46" fillId="4" borderId="5" xfId="3" applyFont="1" applyFill="1" applyBorder="1" applyAlignment="1">
      <alignment horizontal="center" vertical="center" shrinkToFit="1"/>
    </xf>
    <xf numFmtId="0" fontId="46" fillId="0" borderId="17" xfId="0" applyFont="1" applyBorder="1" applyAlignment="1">
      <alignment horizontal="right" vertical="center"/>
    </xf>
    <xf numFmtId="0" fontId="46" fillId="0" borderId="5" xfId="0" applyFont="1" applyBorder="1" applyAlignment="1">
      <alignment horizontal="right" vertical="center"/>
    </xf>
    <xf numFmtId="0" fontId="46" fillId="0" borderId="6" xfId="0" applyFont="1" applyBorder="1" applyAlignment="1">
      <alignment horizontal="right" vertical="center"/>
    </xf>
    <xf numFmtId="38" fontId="46" fillId="4" borderId="17" xfId="3" applyFont="1" applyFill="1" applyBorder="1" applyAlignment="1">
      <alignment horizontal="right" vertical="center"/>
    </xf>
    <xf numFmtId="38" fontId="46" fillId="4" borderId="5" xfId="3" applyFont="1" applyFill="1" applyBorder="1" applyAlignment="1">
      <alignment horizontal="right" vertical="center"/>
    </xf>
    <xf numFmtId="38" fontId="46" fillId="4" borderId="17" xfId="3" applyFont="1" applyFill="1" applyBorder="1" applyAlignment="1">
      <alignment horizontal="right" vertical="center" shrinkToFit="1"/>
    </xf>
    <xf numFmtId="38" fontId="46" fillId="4" borderId="5" xfId="3" applyFont="1" applyFill="1" applyBorder="1" applyAlignment="1">
      <alignment horizontal="right" vertical="center" shrinkToFit="1"/>
    </xf>
    <xf numFmtId="0" fontId="46" fillId="0" borderId="3" xfId="0" applyFont="1" applyBorder="1" applyAlignment="1">
      <alignment vertical="center"/>
    </xf>
    <xf numFmtId="0" fontId="46" fillId="3" borderId="17" xfId="0" applyFont="1" applyFill="1" applyBorder="1" applyAlignment="1" applyProtection="1">
      <alignment horizontal="center" vertical="center"/>
      <protection locked="0"/>
    </xf>
    <xf numFmtId="0" fontId="46" fillId="0" borderId="33" xfId="0" applyFont="1" applyBorder="1" applyAlignment="1">
      <alignment horizontal="right" vertical="center"/>
    </xf>
    <xf numFmtId="0" fontId="46" fillId="0" borderId="11" xfId="0" applyFont="1" applyBorder="1" applyAlignment="1">
      <alignment horizontal="right" vertical="center"/>
    </xf>
    <xf numFmtId="0" fontId="46" fillId="0" borderId="52" xfId="0" applyFont="1" applyBorder="1" applyAlignment="1">
      <alignment horizontal="right" vertical="center"/>
    </xf>
    <xf numFmtId="38" fontId="46" fillId="4" borderId="33" xfId="3" applyFont="1" applyFill="1" applyBorder="1" applyAlignment="1">
      <alignment horizontal="right" vertical="center" shrinkToFit="1"/>
    </xf>
    <xf numFmtId="38" fontId="46" fillId="4" borderId="11" xfId="3" applyFont="1" applyFill="1" applyBorder="1" applyAlignment="1">
      <alignment horizontal="right" vertical="center" shrinkToFit="1"/>
    </xf>
    <xf numFmtId="38" fontId="46" fillId="3" borderId="5" xfId="3" applyFont="1" applyFill="1" applyBorder="1" applyAlignment="1" applyProtection="1">
      <alignment horizontal="right" vertical="center" shrinkToFit="1"/>
      <protection locked="0"/>
    </xf>
    <xf numFmtId="38" fontId="16" fillId="3" borderId="7" xfId="3" applyFont="1" applyFill="1" applyBorder="1" applyAlignment="1" applyProtection="1">
      <alignment horizontal="right" vertical="center" shrinkToFit="1"/>
      <protection locked="0"/>
    </xf>
    <xf numFmtId="38" fontId="16" fillId="3" borderId="11" xfId="3" applyFont="1" applyFill="1" applyBorder="1" applyAlignment="1" applyProtection="1">
      <alignment horizontal="right" vertical="center" shrinkToFit="1"/>
      <protection locked="0"/>
    </xf>
    <xf numFmtId="38" fontId="16" fillId="4" borderId="26" xfId="3" applyFont="1" applyFill="1" applyBorder="1" applyAlignment="1" applyProtection="1">
      <alignment horizontal="right" vertical="center" shrinkToFit="1"/>
      <protection locked="0"/>
    </xf>
    <xf numFmtId="38" fontId="16" fillId="4" borderId="0" xfId="3" applyFont="1" applyFill="1" applyBorder="1" applyAlignment="1" applyProtection="1">
      <alignment horizontal="right" vertical="center" shrinkToFit="1"/>
      <protection locked="0"/>
    </xf>
    <xf numFmtId="0" fontId="2" fillId="2" borderId="61" xfId="0" applyFont="1" applyFill="1" applyBorder="1" applyAlignment="1">
      <alignment horizontal="left" vertical="center"/>
    </xf>
    <xf numFmtId="38" fontId="14" fillId="3" borderId="11" xfId="3" applyFont="1" applyFill="1" applyBorder="1" applyAlignment="1" applyProtection="1">
      <alignment horizontal="right" vertical="center" shrinkToFit="1"/>
      <protection locked="0"/>
    </xf>
    <xf numFmtId="38" fontId="46" fillId="3" borderId="12" xfId="3" applyFont="1" applyFill="1" applyBorder="1" applyAlignment="1" applyProtection="1">
      <alignment horizontal="right" vertical="center" shrinkToFit="1"/>
      <protection locked="0"/>
    </xf>
    <xf numFmtId="0" fontId="46" fillId="2" borderId="8" xfId="0" applyFont="1" applyFill="1" applyBorder="1" applyAlignment="1">
      <alignment horizontal="center" vertical="center"/>
    </xf>
    <xf numFmtId="176" fontId="2" fillId="4" borderId="7" xfId="3" applyNumberFormat="1" applyFont="1" applyFill="1" applyBorder="1" applyAlignment="1">
      <alignment horizontal="right" vertical="center" shrinkToFit="1"/>
    </xf>
    <xf numFmtId="38" fontId="46" fillId="3" borderId="5" xfId="3" applyFont="1" applyFill="1" applyBorder="1" applyAlignment="1" applyProtection="1">
      <alignment vertical="center"/>
      <protection locked="0"/>
    </xf>
    <xf numFmtId="38" fontId="14" fillId="4" borderId="11" xfId="3" applyFont="1" applyFill="1" applyBorder="1" applyAlignment="1">
      <alignment horizontal="right" vertical="center" shrinkToFit="1"/>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38" fontId="12" fillId="3" borderId="3" xfId="3" applyFont="1" applyFill="1" applyBorder="1" applyAlignment="1" applyProtection="1">
      <alignment horizontal="center" vertical="center"/>
      <protection locked="0"/>
    </xf>
    <xf numFmtId="0" fontId="18" fillId="0" borderId="0" xfId="1" applyFont="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33">
    <dxf>
      <font>
        <color rgb="FFFF0000"/>
      </font>
    </dxf>
    <dxf>
      <font>
        <color rgb="FFFF0000"/>
      </font>
    </dxf>
    <dxf>
      <font>
        <color rgb="FFFF0000"/>
      </font>
    </dxf>
    <dxf>
      <font>
        <color rgb="FFFF0000"/>
      </font>
    </dxf>
    <dxf>
      <font>
        <color rgb="FFFF0000"/>
      </font>
    </dxf>
    <dxf>
      <font>
        <color auto="1"/>
      </font>
      <fill>
        <patternFill>
          <bgColor theme="1" tint="0.499984740745262"/>
        </patternFill>
      </fill>
    </dxf>
    <dxf>
      <font>
        <color auto="1"/>
      </font>
      <fill>
        <patternFill>
          <bgColor theme="1" tint="0.499984740745262"/>
        </patternFill>
      </fill>
    </dxf>
    <dxf>
      <font>
        <color rgb="FFFF0000"/>
      </font>
    </dxf>
    <dxf>
      <font>
        <color auto="1"/>
      </font>
      <fill>
        <patternFill>
          <bgColor theme="1" tint="0.499984740745262"/>
        </patternFill>
      </fill>
    </dxf>
    <dxf>
      <font>
        <color rgb="FFFF0000"/>
      </font>
    </dxf>
    <dxf>
      <font>
        <color rgb="FFFF0000"/>
      </font>
    </dxf>
    <dxf>
      <fill>
        <patternFill>
          <bgColor theme="0" tint="-0.499984740745262"/>
        </patternFill>
      </fill>
    </dxf>
    <dxf>
      <font>
        <color rgb="FFFF0000"/>
      </font>
    </dxf>
    <dxf>
      <font>
        <color rgb="FFFF0000"/>
      </font>
    </dxf>
    <dxf>
      <font>
        <color rgb="FFFF0000"/>
      </font>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rgb="FFFF0000"/>
      </font>
    </dxf>
    <dxf>
      <font>
        <color rgb="FFFF0000"/>
      </font>
    </dxf>
    <dxf>
      <font>
        <color rgb="FFFF0000"/>
      </font>
    </dxf>
    <dxf>
      <font>
        <color rgb="FFFF0000"/>
      </font>
    </dxf>
    <dxf>
      <font>
        <color rgb="FFFF0000"/>
      </font>
    </dxf>
    <dxf>
      <font>
        <color rgb="FFFF0000"/>
      </font>
    </dxf>
    <dxf>
      <fill>
        <patternFill>
          <bgColor theme="2" tint="-0.499984740745262"/>
        </patternFill>
      </fill>
    </dxf>
    <dxf>
      <font>
        <color rgb="FFFF0000"/>
      </font>
    </dxf>
    <dxf>
      <fill>
        <patternFill>
          <bgColor theme="2" tint="-0.499984740745262"/>
        </patternFill>
      </fill>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7C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externalLinks/externalLink1.xml" Type="http://schemas.openxmlformats.org/officeDocument/2006/relationships/externalLink"/><Relationship Id="rId18" Target="externalLinks/externalLink2.xml" Type="http://schemas.openxmlformats.org/officeDocument/2006/relationships/externalLink"/><Relationship Id="rId19" Target="externalLinks/externalLink3.xml" Type="http://schemas.openxmlformats.org/officeDocument/2006/relationships/externalLink"/><Relationship Id="rId2" Target="worksheets/sheet2.xml" Type="http://schemas.openxmlformats.org/officeDocument/2006/relationships/worksheet"/><Relationship Id="rId20" Target="externalLinks/externalLink4.xml" Type="http://schemas.openxmlformats.org/officeDocument/2006/relationships/externalLink"/><Relationship Id="rId21" Target="externalLinks/externalLink5.xml" Type="http://schemas.openxmlformats.org/officeDocument/2006/relationships/externalLink"/><Relationship Id="rId22" Target="externalLinks/externalLink6.xml" Type="http://schemas.openxmlformats.org/officeDocument/2006/relationships/externalLink"/><Relationship Id="rId23" Target="externalLinks/externalLink7.xml" Type="http://schemas.openxmlformats.org/officeDocument/2006/relationships/externalLink"/><Relationship Id="rId24" Target="theme/theme1.xml" Type="http://schemas.openxmlformats.org/officeDocument/2006/relationships/theme"/><Relationship Id="rId25" Target="styles.xml" Type="http://schemas.openxmlformats.org/officeDocument/2006/relationships/styles"/><Relationship Id="rId26" Target="sharedStrings.xml" Type="http://schemas.openxmlformats.org/officeDocument/2006/relationships/sharedStrings"/><Relationship Id="rId27" Target="calcChain.xml" Type="http://schemas.openxmlformats.org/officeDocument/2006/relationships/calcChain"/><Relationship Id="rId28" Target="../customXml/item1.xml" Type="http://schemas.openxmlformats.org/officeDocument/2006/relationships/customXml"/><Relationship Id="rId29" Target="../customXml/item2.xml" Type="http://schemas.openxmlformats.org/officeDocument/2006/relationships/customXml"/><Relationship Id="rId3" Target="worksheets/sheet3.xml" Type="http://schemas.openxmlformats.org/officeDocument/2006/relationships/worksheet"/><Relationship Id="rId30" Target="../customXml/item3.xml" Type="http://schemas.openxmlformats.org/officeDocument/2006/relationships/customXml"/><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7"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8"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1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0"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43" lockText="1" noThreeD="1"/>
</file>

<file path=xl/ctrlProps/ctrlProp47.xml><?xml version="1.0" encoding="utf-8"?>
<formControlPr xmlns="http://schemas.microsoft.com/office/spreadsheetml/2009/9/main" objectType="CheckBox" fmlaLink="$AJ$145" lockText="1" noThreeD="1"/>
</file>

<file path=xl/ctrlProps/ctrlProp48.xml><?xml version="1.0" encoding="utf-8"?>
<formControlPr xmlns="http://schemas.microsoft.com/office/spreadsheetml/2009/9/main" objectType="CheckBox" fmlaLink="$AJ$144"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39" lockText="1" noThreeD="1"/>
</file>

<file path=xl/ctrlProps/ctrlProp54.xml><?xml version="1.0" encoding="utf-8"?>
<formControlPr xmlns="http://schemas.microsoft.com/office/spreadsheetml/2009/9/main" objectType="CheckBox" fmlaLink="$AJ$141" lockText="1" noThreeD="1"/>
</file>

<file path=xl/ctrlProps/ctrlProp55.xml><?xml version="1.0" encoding="utf-8"?>
<formControlPr xmlns="http://schemas.microsoft.com/office/spreadsheetml/2009/9/main" objectType="CheckBox" fmlaLink="$AJ$140"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39"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1" lockText="1" noThreeD="1"/>
</file>

<file path=xl/ctrlProps/ctrlProp61.xml><?xml version="1.0" encoding="utf-8"?>
<formControlPr xmlns="http://schemas.microsoft.com/office/spreadsheetml/2009/9/main" objectType="CheckBox" fmlaLink="$AI$140"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CheckBox" fmlaLink="$AH$60" lockText="1" noThreeD="1"/>
</file>

<file path=xl/ctrlProps/ctrlProp66.xml><?xml version="1.0" encoding="utf-8"?>
<formControlPr xmlns="http://schemas.microsoft.com/office/spreadsheetml/2009/9/main" objectType="CheckBox" fmlaLink="$AH$61" lockText="1" noThreeD="1"/>
</file>

<file path=xl/ctrlProps/ctrlProp67.xml><?xml version="1.0" encoding="utf-8"?>
<formControlPr xmlns="http://schemas.microsoft.com/office/spreadsheetml/2009/9/main" objectType="Radio" firstButton="1" fmlaLink="$AH$142"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checked="Checked" fmlaLink="$AH$54"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28575</xdr:rowOff>
    </xdr:from>
    <xdr:to>
      <xdr:col>9</xdr:col>
      <xdr:colOff>171450</xdr:colOff>
      <xdr:row>13</xdr:row>
      <xdr:rowOff>571500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924175"/>
          <a:ext cx="3876675" cy="542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16</xdr:row>
          <xdr:rowOff>104775</xdr:rowOff>
        </xdr:from>
        <xdr:to>
          <xdr:col>1</xdr:col>
          <xdr:colOff>428625</xdr:colOff>
          <xdr:row>16</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114300</xdr:rowOff>
        </xdr:from>
        <xdr:to>
          <xdr:col>1</xdr:col>
          <xdr:colOff>438150</xdr:colOff>
          <xdr:row>17</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133350</xdr:rowOff>
        </xdr:from>
        <xdr:to>
          <xdr:col>1</xdr:col>
          <xdr:colOff>438150</xdr:colOff>
          <xdr:row>18</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114300</xdr:rowOff>
        </xdr:from>
        <xdr:to>
          <xdr:col>1</xdr:col>
          <xdr:colOff>447675</xdr:colOff>
          <xdr:row>19</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59</xdr:row>
          <xdr:rowOff>171450</xdr:rowOff>
        </xdr:from>
        <xdr:to>
          <xdr:col>32</xdr:col>
          <xdr:colOff>171450</xdr:colOff>
          <xdr:row>61</xdr:row>
          <xdr:rowOff>28575</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140</xdr:row>
          <xdr:rowOff>180975</xdr:rowOff>
        </xdr:from>
        <xdr:to>
          <xdr:col>2</xdr:col>
          <xdr:colOff>85725</xdr:colOff>
          <xdr:row>142</xdr:row>
          <xdr:rowOff>28575</xdr:rowOff>
        </xdr:to>
        <xdr:sp macro="" textlink="">
          <xdr:nvSpPr>
            <xdr:cNvPr id="54291" name="Option Button 19" hidden="1">
              <a:extLst>
                <a:ext uri="{63B3BB69-23CF-44E3-9099-C40C66FF867C}">
                  <a14:compatExt spid="_x0000_s54291"/>
                </a:ext>
                <a:ext uri="{FF2B5EF4-FFF2-40B4-BE49-F238E27FC236}">
                  <a16:creationId xmlns:a16="http://schemas.microsoft.com/office/drawing/2014/main" id="{00000000-0008-0000-0900-00001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141</xdr:row>
          <xdr:rowOff>171450</xdr:rowOff>
        </xdr:from>
        <xdr:to>
          <xdr:col>2</xdr:col>
          <xdr:colOff>85725</xdr:colOff>
          <xdr:row>143</xdr:row>
          <xdr:rowOff>19050</xdr:rowOff>
        </xdr:to>
        <xdr:sp macro="" textlink="">
          <xdr:nvSpPr>
            <xdr:cNvPr id="54292" name="Option Button 20" hidden="1">
              <a:extLst>
                <a:ext uri="{63B3BB69-23CF-44E3-9099-C40C66FF867C}">
                  <a14:compatExt spid="_x0000_s54292"/>
                </a:ext>
                <a:ext uri="{FF2B5EF4-FFF2-40B4-BE49-F238E27FC236}">
                  <a16:creationId xmlns:a16="http://schemas.microsoft.com/office/drawing/2014/main" id="{00000000-0008-0000-0900-00001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162</xdr:row>
      <xdr:rowOff>19050</xdr:rowOff>
    </xdr:from>
    <xdr:to>
      <xdr:col>32</xdr:col>
      <xdr:colOff>9526</xdr:colOff>
      <xdr:row>170</xdr:row>
      <xdr:rowOff>66675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27451050"/>
          <a:ext cx="838200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52</xdr:row>
          <xdr:rowOff>171450</xdr:rowOff>
        </xdr:from>
        <xdr:to>
          <xdr:col>32</xdr:col>
          <xdr:colOff>171450</xdr:colOff>
          <xdr:row>54</xdr:row>
          <xdr:rowOff>38100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A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85725</xdr:colOff>
      <xdr:row>48</xdr:row>
      <xdr:rowOff>28575</xdr:rowOff>
    </xdr:from>
    <xdr:to>
      <xdr:col>23</xdr:col>
      <xdr:colOff>152400</xdr:colOff>
      <xdr:row>50</xdr:row>
      <xdr:rowOff>9525</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4400550" y="4514850"/>
          <a:ext cx="1866900" cy="381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繰越の項目を独立させた</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142</xdr:row>
          <xdr:rowOff>171450</xdr:rowOff>
        </xdr:from>
        <xdr:to>
          <xdr:col>2</xdr:col>
          <xdr:colOff>19050</xdr:colOff>
          <xdr:row>144</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143</xdr:row>
          <xdr:rowOff>180975</xdr:rowOff>
        </xdr:from>
        <xdr:to>
          <xdr:col>2</xdr:col>
          <xdr:colOff>19050</xdr:colOff>
          <xdr:row>145</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142</xdr:row>
          <xdr:rowOff>171450</xdr:rowOff>
        </xdr:from>
        <xdr:to>
          <xdr:col>12</xdr:col>
          <xdr:colOff>47625</xdr:colOff>
          <xdr:row>144</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147</xdr:row>
      <xdr:rowOff>10886</xdr:rowOff>
    </xdr:from>
    <xdr:to>
      <xdr:col>32</xdr:col>
      <xdr:colOff>119743</xdr:colOff>
      <xdr:row>147</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155</xdr:row>
      <xdr:rowOff>28574</xdr:rowOff>
    </xdr:from>
    <xdr:to>
      <xdr:col>32</xdr:col>
      <xdr:colOff>228600</xdr:colOff>
      <xdr:row>180</xdr:row>
      <xdr:rowOff>123825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29489399"/>
          <a:ext cx="8924924" cy="48577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178</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104775</xdr:colOff>
      <xdr:row>35</xdr:row>
      <xdr:rowOff>9525</xdr:rowOff>
    </xdr:from>
    <xdr:to>
      <xdr:col>33</xdr:col>
      <xdr:colOff>171450</xdr:colOff>
      <xdr:row>37</xdr:row>
      <xdr:rowOff>85725</xdr:rowOff>
    </xdr:to>
    <xdr:sp macro="" textlink="">
      <xdr:nvSpPr>
        <xdr:cNvPr id="10" name="テキスト ボックス 4">
          <a:extLst>
            <a:ext uri="{FF2B5EF4-FFF2-40B4-BE49-F238E27FC236}">
              <a16:creationId xmlns:a16="http://schemas.microsoft.com/office/drawing/2014/main" id="{00000000-0008-0000-0500-00000A000000}"/>
            </a:ext>
          </a:extLst>
        </xdr:cNvPr>
        <xdr:cNvSpPr txBox="1"/>
      </xdr:nvSpPr>
      <xdr:spPr>
        <a:xfrm>
          <a:off x="104775" y="6591300"/>
          <a:ext cx="9182100"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44</xdr:row>
      <xdr:rowOff>19050</xdr:rowOff>
    </xdr:from>
    <xdr:to>
      <xdr:col>33</xdr:col>
      <xdr:colOff>161925</xdr:colOff>
      <xdr:row>53</xdr:row>
      <xdr:rowOff>85725</xdr:rowOff>
    </xdr:to>
    <xdr:sp macro="" textlink="">
      <xdr:nvSpPr>
        <xdr:cNvPr id="11" name="テキスト ボックス 4">
          <a:extLst>
            <a:ext uri="{FF2B5EF4-FFF2-40B4-BE49-F238E27FC236}">
              <a16:creationId xmlns:a16="http://schemas.microsoft.com/office/drawing/2014/main" id="{00000000-0008-0000-0500-00000B000000}"/>
            </a:ext>
          </a:extLst>
        </xdr:cNvPr>
        <xdr:cNvSpPr txBox="1"/>
      </xdr:nvSpPr>
      <xdr:spPr>
        <a:xfrm>
          <a:off x="95250" y="8801100"/>
          <a:ext cx="9182100" cy="18669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54</xdr:row>
      <xdr:rowOff>152399</xdr:rowOff>
    </xdr:from>
    <xdr:to>
      <xdr:col>33</xdr:col>
      <xdr:colOff>114300</xdr:colOff>
      <xdr:row>62</xdr:row>
      <xdr:rowOff>95250</xdr:rowOff>
    </xdr:to>
    <xdr:sp macro="" textlink="">
      <xdr:nvSpPr>
        <xdr:cNvPr id="13" name="テキスト ボックス 4">
          <a:extLst>
            <a:ext uri="{FF2B5EF4-FFF2-40B4-BE49-F238E27FC236}">
              <a16:creationId xmlns:a16="http://schemas.microsoft.com/office/drawing/2014/main" id="{00000000-0008-0000-0500-00000D000000}"/>
            </a:ext>
          </a:extLst>
        </xdr:cNvPr>
        <xdr:cNvSpPr txBox="1"/>
      </xdr:nvSpPr>
      <xdr:spPr>
        <a:xfrm>
          <a:off x="47625" y="10934699"/>
          <a:ext cx="9182100" cy="1543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病院及び有床診療所（ベースアップ評価料（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）を届出するものを除く。）においては、「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Ⅲ</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．対象職員（全体）の基本給等（基本給又は決まって毎月支払われる手当）に係る事項」は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Ⅳ</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Ⅷ</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の合計により計算されるものとする。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9525</xdr:rowOff>
        </xdr:from>
        <xdr:to>
          <xdr:col>2</xdr:col>
          <xdr:colOff>28575</xdr:colOff>
          <xdr:row>141</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9525</xdr:rowOff>
        </xdr:from>
        <xdr:to>
          <xdr:col>12</xdr:col>
          <xdr:colOff>57150</xdr:colOff>
          <xdr:row>139</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161925</xdr:colOff>
      <xdr:row>42</xdr:row>
      <xdr:rowOff>47625</xdr:rowOff>
    </xdr:from>
    <xdr:to>
      <xdr:col>32</xdr:col>
      <xdr:colOff>171450</xdr:colOff>
      <xdr:row>44</xdr:row>
      <xdr:rowOff>123825</xdr:rowOff>
    </xdr:to>
    <xdr:sp macro="" textlink="">
      <xdr:nvSpPr>
        <xdr:cNvPr id="6" name="テキスト ボックス 4">
          <a:extLst>
            <a:ext uri="{FF2B5EF4-FFF2-40B4-BE49-F238E27FC236}">
              <a16:creationId xmlns:a16="http://schemas.microsoft.com/office/drawing/2014/main" id="{00000000-0008-0000-0600-000006000000}"/>
            </a:ext>
          </a:extLst>
        </xdr:cNvPr>
        <xdr:cNvSpPr txBox="1"/>
      </xdr:nvSpPr>
      <xdr:spPr>
        <a:xfrm>
          <a:off x="161925" y="7829550"/>
          <a:ext cx="8848725" cy="476250"/>
        </a:xfrm>
        <a:prstGeom prst="rect">
          <a:avLst/>
        </a:prstGeom>
        <a:solidFill>
          <a:schemeClr val="lt1"/>
        </a:solid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150</xdr:row>
      <xdr:rowOff>171450</xdr:rowOff>
    </xdr:from>
    <xdr:to>
      <xdr:col>32</xdr:col>
      <xdr:colOff>200025</xdr:colOff>
      <xdr:row>179</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59</xdr:row>
      <xdr:rowOff>123825</xdr:rowOff>
    </xdr:to>
    <xdr:sp macro="" textlink="">
      <xdr:nvSpPr>
        <xdr:cNvPr id="12" name="テキスト ボックス 4">
          <a:extLst>
            <a:ext uri="{FF2B5EF4-FFF2-40B4-BE49-F238E27FC236}">
              <a16:creationId xmlns:a16="http://schemas.microsoft.com/office/drawing/2014/main" id="{00000000-0008-0000-0600-00000C000000}"/>
            </a:ext>
          </a:extLst>
        </xdr:cNvPr>
        <xdr:cNvSpPr txBox="1"/>
      </xdr:nvSpPr>
      <xdr:spPr>
        <a:xfrm>
          <a:off x="95250" y="10182225"/>
          <a:ext cx="9020175" cy="17240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13" name="テキスト ボックス 4">
          <a:extLst>
            <a:ext uri="{FF2B5EF4-FFF2-40B4-BE49-F238E27FC236}">
              <a16:creationId xmlns:a16="http://schemas.microsoft.com/office/drawing/2014/main" id="{00000000-0008-0000-0600-00000D000000}"/>
            </a:ext>
          </a:extLst>
        </xdr:cNvPr>
        <xdr:cNvSpPr txBox="1"/>
      </xdr:nvSpPr>
      <xdr:spPr>
        <a:xfrm>
          <a:off x="47625" y="12220574"/>
          <a:ext cx="9067800" cy="117157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28575</xdr:rowOff>
        </xdr:from>
        <xdr:to>
          <xdr:col>2</xdr:col>
          <xdr:colOff>28575</xdr:colOff>
          <xdr:row>141</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19050</xdr:rowOff>
        </xdr:from>
        <xdr:to>
          <xdr:col>12</xdr:col>
          <xdr:colOff>57150</xdr:colOff>
          <xdr:row>140</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151</xdr:row>
      <xdr:rowOff>19050</xdr:rowOff>
    </xdr:from>
    <xdr:to>
      <xdr:col>32</xdr:col>
      <xdr:colOff>209550</xdr:colOff>
      <xdr:row>179</xdr:row>
      <xdr:rowOff>38100</xdr:rowOff>
    </xdr:to>
    <xdr:sp macro="" textlink="">
      <xdr:nvSpPr>
        <xdr:cNvPr id="37" name="テキスト ボックス 36">
          <a:extLst>
            <a:ext uri="{FF2B5EF4-FFF2-40B4-BE49-F238E27FC236}">
              <a16:creationId xmlns:a16="http://schemas.microsoft.com/office/drawing/2014/main" id="{00000000-0008-0000-0700-000025000000}"/>
            </a:ext>
          </a:extLst>
        </xdr:cNvPr>
        <xdr:cNvSpPr txBox="1"/>
      </xdr:nvSpPr>
      <xdr:spPr>
        <a:xfrm>
          <a:off x="57150" y="219170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60</xdr:row>
      <xdr:rowOff>57150</xdr:rowOff>
    </xdr:to>
    <xdr:sp macro="" textlink="">
      <xdr:nvSpPr>
        <xdr:cNvPr id="8" name="テキスト ボックス 4">
          <a:extLst>
            <a:ext uri="{FF2B5EF4-FFF2-40B4-BE49-F238E27FC236}">
              <a16:creationId xmlns:a16="http://schemas.microsoft.com/office/drawing/2014/main" id="{00000000-0008-0000-0700-000008000000}"/>
            </a:ext>
          </a:extLst>
        </xdr:cNvPr>
        <xdr:cNvSpPr txBox="1"/>
      </xdr:nvSpPr>
      <xdr:spPr>
        <a:xfrm>
          <a:off x="95250" y="10182225"/>
          <a:ext cx="9020175" cy="18573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9" name="テキスト ボックス 4">
          <a:extLst>
            <a:ext uri="{FF2B5EF4-FFF2-40B4-BE49-F238E27FC236}">
              <a16:creationId xmlns:a16="http://schemas.microsoft.com/office/drawing/2014/main" id="{00000000-0008-0000-0700-000009000000}"/>
            </a:ext>
          </a:extLst>
        </xdr:cNvPr>
        <xdr:cNvSpPr txBox="1"/>
      </xdr:nvSpPr>
      <xdr:spPr>
        <a:xfrm>
          <a:off x="47625" y="12220574"/>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178</xdr:row>
      <xdr:rowOff>28575</xdr:rowOff>
    </xdr:from>
    <xdr:to>
      <xdr:col>32</xdr:col>
      <xdr:colOff>142875</xdr:colOff>
      <xdr:row>185</xdr:row>
      <xdr:rowOff>9525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8994100"/>
          <a:ext cx="8772525" cy="13144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58</xdr:row>
          <xdr:rowOff>171450</xdr:rowOff>
        </xdr:from>
        <xdr:to>
          <xdr:col>32</xdr:col>
          <xdr:colOff>142875</xdr:colOff>
          <xdr:row>60</xdr:row>
          <xdr:rowOff>19050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8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12304;&#22577;&#21578;&#26360;&#23554;&#29992;&#27096;&#24335;0306&#29256;&#12305;&#35370;&#21839;&#30475;&#35703;&#12505;&#12540;&#12473;&#12450;&#12483;&#12503;&#35413;&#20385;&#26009;.xlsx"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添"/>
      <sheetName val="計画書"/>
      <sheetName val="リスト用"/>
      <sheetName val="（参考）_賃金引き上げ計画書作成のための計算シート"/>
      <sheetName val="別紙様式11_訪問看護ベースアップ評価料（Ⅱ）"/>
      <sheetName val="（別添２）_賃金改善実績報告書（訪問看護ステーション）"/>
      <sheetName val="（別添３）_特別事情届出書"/>
      <sheetName val="訪看集計シート（横）"/>
      <sheetName val="←"/>
      <sheetName val="リスト（訪問看護）"/>
    </sheetNames>
    <sheetDataSet>
      <sheetData sheetId="0"/>
      <sheetData sheetId="1"/>
      <sheetData sheetId="2"/>
      <sheetData sheetId="3">
        <row r="63">
          <cell r="M63">
            <v>0</v>
          </cell>
        </row>
      </sheetData>
      <sheetData sheetId="4">
        <row r="79">
          <cell r="M79">
            <v>0</v>
          </cell>
        </row>
      </sheetData>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様式11_訪問看護ベースアップ評価料（Ⅰ）"/>
      <sheetName val="（参考）_賃金引き上げ計画書作成のための計算シート"/>
      <sheetName val="別紙様式11_訪問看護ベースアップ評価料（Ⅱ）"/>
      <sheetName val="（別添１）_賃金改善計画書（訪問看護ステーション）"/>
      <sheetName val="（別添２）_賃金改善実績報告書（訪問看護ステーション）"/>
      <sheetName val="（別添３）_特別事情届出書"/>
      <sheetName val="訪看集計シート（横）"/>
      <sheetName val="リスト用"/>
      <sheetName val="←"/>
      <sheetName val="リスト（訪問看護）"/>
    </sheetNames>
    <sheetDataSet>
      <sheetData sheetId="0">
        <row r="7">
          <cell r="M7" t="str">
            <v>0123456</v>
          </cell>
        </row>
        <row r="8">
          <cell r="M8" t="str">
            <v>●●ステーション</v>
          </cell>
        </row>
      </sheetData>
      <sheetData sheetId="1">
        <row r="65">
          <cell r="M65">
            <v>0</v>
          </cell>
        </row>
      </sheetData>
      <sheetData sheetId="2">
        <row r="79">
          <cell r="M79">
            <v>0</v>
          </cell>
        </row>
      </sheetData>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_rels/sheet10.xml.rels><?xml version="1.0" encoding="UTF-8" standalone="yes"?><Relationships xmlns="http://schemas.openxmlformats.org/package/2006/relationships"><Relationship Id="rId1" Target="https://www.mhlw.go.jp/stf/seisakunitsuite/bunya/0000188411_00053.html" TargetMode="External" Type="http://schemas.openxmlformats.org/officeDocument/2006/relationships/hyperlink"/><Relationship Id="rId2" Target="../printerSettings/printerSettings10.bin" Type="http://schemas.openxmlformats.org/officeDocument/2006/relationships/printerSettings"/><Relationship Id="rId3" Target="../drawings/drawing10.xml" Type="http://schemas.openxmlformats.org/officeDocument/2006/relationships/drawing"/><Relationship Id="rId4" Target="../drawings/vmlDrawing9.vml" Type="http://schemas.openxmlformats.org/officeDocument/2006/relationships/vmlDrawing"/><Relationship Id="rId5" Target="../ctrlProps/ctrlProp66.xml" Type="http://schemas.openxmlformats.org/officeDocument/2006/relationships/ctrlProp"/><Relationship Id="rId6" Target="../ctrlProps/ctrlProp67.xml" Type="http://schemas.openxmlformats.org/officeDocument/2006/relationships/ctrlProp"/><Relationship Id="rId7" Target="../ctrlProps/ctrlProp68.xml" Type="http://schemas.openxmlformats.org/officeDocument/2006/relationships/ctrlProp"/><Relationship Id="rId8" Target="../comments1.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 Id="rId3" Target="../drawings/vmlDrawing10.vml" Type="http://schemas.openxmlformats.org/officeDocument/2006/relationships/vmlDrawing"/><Relationship Id="rId4" Target="../ctrlProps/ctrlProp69.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mailto:baseup-hyoukaryou14@mhlw.go.jp" TargetMode="External" Type="http://schemas.openxmlformats.org/officeDocument/2006/relationships/hyperlink"/><Relationship Id="rId15" Target="mailto:baseup-hyoukaryou15@mhlw.go.jp" TargetMode="External" Type="http://schemas.openxmlformats.org/officeDocument/2006/relationships/hyperlink"/><Relationship Id="rId16" Target="mailto:baseup-hyoukaryou16@mhlw.go.jp" TargetMode="External" Type="http://schemas.openxmlformats.org/officeDocument/2006/relationships/hyperlink"/><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15.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5.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52.xml" Type="http://schemas.openxmlformats.org/officeDocument/2006/relationships/ctrlProp"/><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6.xml" Type="http://schemas.openxmlformats.org/officeDocument/2006/relationships/ctrlProp"/><Relationship Id="rId5" Target="../ctrlProps/ctrlProp47.xml" Type="http://schemas.openxmlformats.org/officeDocument/2006/relationships/ctrlProp"/><Relationship Id="rId6" Target="../ctrlProps/ctrlProp48.xml" Type="http://schemas.openxmlformats.org/officeDocument/2006/relationships/ctrlProp"/><Relationship Id="rId7" Target="../ctrlProps/ctrlProp49.xml" Type="http://schemas.openxmlformats.org/officeDocument/2006/relationships/ctrlProp"/><Relationship Id="rId8" Target="../ctrlProps/ctrlProp50.xml" Type="http://schemas.openxmlformats.org/officeDocument/2006/relationships/ctrlProp"/><Relationship Id="rId9" Target="../ctrlProps/ctrlProp5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53.xml" Type="http://schemas.openxmlformats.org/officeDocument/2006/relationships/ctrlProp"/><Relationship Id="rId5" Target="../ctrlProps/ctrlProp54.xml" Type="http://schemas.openxmlformats.org/officeDocument/2006/relationships/ctrlProp"/><Relationship Id="rId6" Target="../ctrlProps/ctrlProp55.xml" Type="http://schemas.openxmlformats.org/officeDocument/2006/relationships/ctrlProp"/><Relationship Id="rId7" Target="../ctrlProps/ctrlProp56.xml" Type="http://schemas.openxmlformats.org/officeDocument/2006/relationships/ctrlProp"/><Relationship Id="rId8" Target="../ctrlProps/ctrlProp57.xml" Type="http://schemas.openxmlformats.org/officeDocument/2006/relationships/ctrlProp"/><Relationship Id="rId9" Target="../ctrlProps/ctrlProp58.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 Id="rId3" Target="../drawings/vmlDrawing7.vml" Type="http://schemas.openxmlformats.org/officeDocument/2006/relationships/vmlDrawing"/><Relationship Id="rId4" Target="../ctrlProps/ctrlProp59.xml" Type="http://schemas.openxmlformats.org/officeDocument/2006/relationships/ctrlProp"/><Relationship Id="rId5" Target="../ctrlProps/ctrlProp60.xml" Type="http://schemas.openxmlformats.org/officeDocument/2006/relationships/ctrlProp"/><Relationship Id="rId6" Target="../ctrlProps/ctrlProp61.xml" Type="http://schemas.openxmlformats.org/officeDocument/2006/relationships/ctrlProp"/><Relationship Id="rId7" Target="../ctrlProps/ctrlProp62.xml" Type="http://schemas.openxmlformats.org/officeDocument/2006/relationships/ctrlProp"/><Relationship Id="rId8" Target="../ctrlProps/ctrlProp63.xml" Type="http://schemas.openxmlformats.org/officeDocument/2006/relationships/ctrlProp"/><Relationship Id="rId9" Target="../ctrlProps/ctrlProp64.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 Id="rId3" Target="../drawings/vmlDrawing8.vml" Type="http://schemas.openxmlformats.org/officeDocument/2006/relationships/vmlDrawing"/><Relationship Id="rId4" Target="../ctrlProps/ctrlProp6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codeName="Sheet8">
    <tabColor theme="9" tint="0.79998168889431442"/>
  </sheetPr>
  <dimension ref="A1:O35"/>
  <sheetViews>
    <sheetView showGridLines="0" workbookViewId="0">
      <selection activeCell="P28" sqref="P28"/>
    </sheetView>
  </sheetViews>
  <sheetFormatPr defaultRowHeight="13.5"/>
  <cols>
    <col min="1" max="1" width="2.875" style="192" customWidth="1"/>
    <col min="2" max="8" width="6.25" style="192" customWidth="1"/>
    <col min="9" max="11" width="9" style="192"/>
    <col min="12" max="13" width="3.625" style="192" customWidth="1"/>
    <col min="14" max="14" width="9.5" style="192" bestFit="1" customWidth="1"/>
    <col min="15" max="15" width="0" style="192" hidden="1" customWidth="1"/>
    <col min="16" max="16384" width="9" style="192"/>
  </cols>
  <sheetData>
    <row r="1" spans="1:15">
      <c r="A1" s="192" t="s">
        <v>0</v>
      </c>
      <c r="M1" s="262" t="s">
        <v>1666</v>
      </c>
    </row>
    <row r="3" spans="1:15" ht="18.75" customHeight="1">
      <c r="A3" s="220" t="s">
        <v>1</v>
      </c>
      <c r="B3" s="221"/>
      <c r="C3" s="221"/>
      <c r="D3" s="221"/>
      <c r="E3" s="221"/>
      <c r="F3" s="221"/>
      <c r="G3" s="221"/>
      <c r="H3" s="221"/>
      <c r="I3" s="221"/>
      <c r="J3" s="221"/>
      <c r="K3" s="221"/>
      <c r="L3" s="221"/>
      <c r="M3" s="221"/>
    </row>
    <row r="4" spans="1:15" ht="11.25" customHeight="1" thickBot="1">
      <c r="A4" s="220"/>
      <c r="B4" s="221"/>
      <c r="C4" s="221"/>
      <c r="D4" s="221"/>
      <c r="E4" s="221"/>
      <c r="F4" s="221"/>
      <c r="G4" s="221"/>
      <c r="H4" s="221"/>
      <c r="I4" s="221"/>
      <c r="J4" s="221"/>
      <c r="K4" s="221"/>
      <c r="L4" s="221"/>
      <c r="M4" s="221"/>
    </row>
    <row r="5" spans="1:15">
      <c r="A5" s="223"/>
      <c r="B5" s="224"/>
      <c r="C5" s="224"/>
      <c r="D5" s="224"/>
      <c r="E5" s="257" t="str">
        <f>IF(E6="","",IF(LEN(E6)=7,"","↓保険医療機関コードを7桁で記載してください"))</f>
        <v/>
      </c>
      <c r="F5" s="224"/>
      <c r="G5" s="224"/>
      <c r="H5" s="224"/>
      <c r="I5" s="224"/>
      <c r="J5" s="224"/>
      <c r="K5" s="224"/>
      <c r="L5" s="224"/>
      <c r="M5" s="225"/>
    </row>
    <row r="6" spans="1:15" ht="22.5" customHeight="1">
      <c r="A6" s="226"/>
      <c r="B6" s="575" t="s">
        <v>2</v>
      </c>
      <c r="C6" s="575"/>
      <c r="D6" s="575"/>
      <c r="E6" s="577"/>
      <c r="F6" s="578"/>
      <c r="G6" s="579"/>
      <c r="H6" s="222"/>
      <c r="I6" s="574" t="s">
        <v>3</v>
      </c>
      <c r="J6" s="574"/>
      <c r="K6" s="574"/>
      <c r="L6" s="222"/>
      <c r="M6" s="227"/>
    </row>
    <row r="7" spans="1:15" ht="22.5" customHeight="1">
      <c r="A7" s="228"/>
      <c r="B7" s="576" t="s">
        <v>4</v>
      </c>
      <c r="C7" s="576"/>
      <c r="D7" s="576"/>
      <c r="E7" s="580"/>
      <c r="F7" s="581"/>
      <c r="G7" s="582"/>
      <c r="H7" s="222"/>
      <c r="I7" s="574"/>
      <c r="J7" s="574"/>
      <c r="K7" s="574"/>
      <c r="L7" s="222"/>
      <c r="M7" s="227"/>
    </row>
    <row r="8" spans="1:15" ht="11.25" customHeight="1">
      <c r="A8" s="229"/>
      <c r="B8" s="230"/>
      <c r="C8" s="230"/>
      <c r="D8" s="230"/>
      <c r="E8" s="193"/>
      <c r="F8" s="193"/>
      <c r="G8" s="193"/>
      <c r="H8" s="193"/>
      <c r="I8" s="193"/>
      <c r="J8" s="193"/>
      <c r="K8" s="193"/>
      <c r="L8" s="193"/>
      <c r="M8" s="231"/>
    </row>
    <row r="9" spans="1:15" ht="22.5" customHeight="1">
      <c r="A9" s="229"/>
      <c r="B9" s="569" t="s">
        <v>5</v>
      </c>
      <c r="C9" s="569"/>
      <c r="D9" s="569"/>
      <c r="E9" s="193"/>
      <c r="F9" s="193"/>
      <c r="G9" s="193"/>
      <c r="H9" s="193"/>
      <c r="I9" s="193"/>
      <c r="J9" s="193"/>
      <c r="K9" s="193"/>
      <c r="L9" s="193"/>
      <c r="M9" s="231"/>
    </row>
    <row r="10" spans="1:15" ht="22.5" customHeight="1">
      <c r="A10" s="229"/>
      <c r="B10" s="572" t="s">
        <v>6</v>
      </c>
      <c r="C10" s="572"/>
      <c r="D10" s="572"/>
      <c r="E10" s="573"/>
      <c r="F10" s="573"/>
      <c r="G10" s="573"/>
      <c r="H10" s="573"/>
      <c r="I10" s="193"/>
      <c r="J10" s="193"/>
      <c r="K10" s="193"/>
      <c r="L10" s="193"/>
      <c r="M10" s="231"/>
    </row>
    <row r="11" spans="1:15" ht="22.5" customHeight="1">
      <c r="A11" s="229"/>
      <c r="B11" s="572" t="s">
        <v>7</v>
      </c>
      <c r="C11" s="572"/>
      <c r="D11" s="572"/>
      <c r="E11" s="573"/>
      <c r="F11" s="573"/>
      <c r="G11" s="573"/>
      <c r="H11" s="573"/>
      <c r="I11" s="193"/>
      <c r="J11" s="193"/>
      <c r="K11" s="193"/>
      <c r="L11" s="193"/>
      <c r="M11" s="231"/>
    </row>
    <row r="12" spans="1:15" ht="11.25" customHeight="1">
      <c r="A12" s="226"/>
      <c r="M12" s="232"/>
    </row>
    <row r="13" spans="1:15" ht="22.5" customHeight="1">
      <c r="A13" s="226"/>
      <c r="B13" s="240" t="s">
        <v>8</v>
      </c>
      <c r="C13" s="241"/>
      <c r="D13" s="241"/>
      <c r="E13" s="241"/>
      <c r="F13" s="241"/>
      <c r="G13" s="241"/>
      <c r="H13" s="241"/>
      <c r="I13" s="241"/>
      <c r="J13" s="241"/>
      <c r="K13" s="241"/>
      <c r="L13" s="242"/>
      <c r="M13" s="232"/>
    </row>
    <row r="14" spans="1:15" ht="48.75" customHeight="1">
      <c r="A14" s="226"/>
      <c r="B14" s="243"/>
      <c r="C14" s="561"/>
      <c r="D14" s="561"/>
      <c r="E14" s="561"/>
      <c r="F14" s="561"/>
      <c r="G14" s="561"/>
      <c r="H14" s="561"/>
      <c r="I14" s="561"/>
      <c r="J14" s="562" t="s">
        <v>9</v>
      </c>
      <c r="K14" s="562"/>
      <c r="L14" s="563"/>
      <c r="M14" s="248"/>
    </row>
    <row r="15" spans="1:15" ht="11.25" customHeight="1">
      <c r="A15" s="226"/>
      <c r="B15" s="245"/>
      <c r="C15" s="251"/>
      <c r="D15" s="251"/>
      <c r="E15" s="251"/>
      <c r="F15" s="251"/>
      <c r="G15" s="251"/>
      <c r="H15" s="251"/>
      <c r="I15" s="251"/>
      <c r="J15" s="252"/>
      <c r="K15" s="252"/>
      <c r="L15" s="253"/>
      <c r="M15" s="248"/>
      <c r="O15" s="260"/>
    </row>
    <row r="16" spans="1:15" ht="11.25" customHeight="1">
      <c r="A16" s="226"/>
      <c r="B16" s="258" t="str">
        <f>IF(O16=4,"","↓チェックをしてください。すべての基準に適合していない場合には届出ができません。")</f>
        <v>↓チェックをしてください。すべての基準に適合していない場合には届出ができません。</v>
      </c>
      <c r="L16" s="254"/>
      <c r="M16" s="232"/>
      <c r="O16" s="260">
        <f>COUNTIF(O17:O20,"TRUE")</f>
        <v>0</v>
      </c>
    </row>
    <row r="17" spans="1:15" ht="36.75" customHeight="1">
      <c r="A17" s="226"/>
      <c r="B17" s="255"/>
      <c r="C17" s="570" t="s">
        <v>10</v>
      </c>
      <c r="D17" s="570"/>
      <c r="E17" s="570"/>
      <c r="F17" s="570"/>
      <c r="G17" s="570"/>
      <c r="H17" s="570"/>
      <c r="I17" s="570"/>
      <c r="J17" s="570"/>
      <c r="K17" s="570"/>
      <c r="L17" s="571"/>
      <c r="M17" s="249"/>
      <c r="O17" s="260" t="b">
        <v>0</v>
      </c>
    </row>
    <row r="18" spans="1:15" ht="36.75" customHeight="1">
      <c r="A18" s="226"/>
      <c r="B18" s="255"/>
      <c r="C18" s="570" t="s">
        <v>11</v>
      </c>
      <c r="D18" s="570"/>
      <c r="E18" s="570"/>
      <c r="F18" s="570"/>
      <c r="G18" s="570"/>
      <c r="H18" s="570"/>
      <c r="I18" s="570"/>
      <c r="J18" s="570"/>
      <c r="K18" s="570"/>
      <c r="L18" s="571"/>
      <c r="M18" s="249"/>
      <c r="O18" s="260" t="b">
        <v>0</v>
      </c>
    </row>
    <row r="19" spans="1:15" ht="36.75" customHeight="1">
      <c r="A19" s="226"/>
      <c r="B19" s="255"/>
      <c r="C19" s="570" t="s">
        <v>12</v>
      </c>
      <c r="D19" s="570"/>
      <c r="E19" s="570"/>
      <c r="F19" s="570"/>
      <c r="G19" s="570"/>
      <c r="H19" s="570"/>
      <c r="I19" s="570"/>
      <c r="J19" s="570"/>
      <c r="K19" s="570"/>
      <c r="L19" s="571"/>
      <c r="M19" s="249"/>
      <c r="O19" s="260" t="b">
        <v>0</v>
      </c>
    </row>
    <row r="20" spans="1:15" ht="36.75" customHeight="1">
      <c r="A20" s="226"/>
      <c r="B20" s="255"/>
      <c r="C20" s="570" t="s">
        <v>13</v>
      </c>
      <c r="D20" s="570"/>
      <c r="E20" s="570"/>
      <c r="F20" s="570"/>
      <c r="G20" s="570"/>
      <c r="H20" s="570"/>
      <c r="I20" s="570"/>
      <c r="J20" s="570"/>
      <c r="K20" s="570"/>
      <c r="L20" s="571"/>
      <c r="M20" s="249"/>
      <c r="O20" s="260" t="b">
        <v>0</v>
      </c>
    </row>
    <row r="21" spans="1:15" ht="15" customHeight="1">
      <c r="A21" s="226"/>
      <c r="B21" s="243"/>
      <c r="D21" s="564"/>
      <c r="E21" s="564"/>
      <c r="F21" s="564"/>
      <c r="G21" s="564"/>
      <c r="H21" s="564"/>
      <c r="I21" s="564"/>
      <c r="J21" s="564"/>
      <c r="K21" s="564"/>
      <c r="L21" s="565"/>
      <c r="M21" s="232"/>
    </row>
    <row r="22" spans="1:15" ht="22.5" customHeight="1">
      <c r="A22" s="226"/>
      <c r="B22" s="566" t="s">
        <v>14</v>
      </c>
      <c r="C22" s="567"/>
      <c r="D22" s="567"/>
      <c r="E22" s="567"/>
      <c r="F22" s="567"/>
      <c r="G22" s="567"/>
      <c r="H22" s="567"/>
      <c r="I22" s="567"/>
      <c r="J22" s="567"/>
      <c r="K22" s="567"/>
      <c r="L22" s="568"/>
      <c r="M22" s="250"/>
    </row>
    <row r="23" spans="1:15" ht="15" customHeight="1">
      <c r="A23" s="226"/>
      <c r="B23" s="243"/>
      <c r="L23" s="254"/>
      <c r="M23" s="232"/>
    </row>
    <row r="24" spans="1:15" ht="22.5" customHeight="1">
      <c r="A24" s="226"/>
      <c r="B24" s="244" t="s">
        <v>15</v>
      </c>
      <c r="C24" s="256"/>
      <c r="D24" s="233" t="s">
        <v>16</v>
      </c>
      <c r="E24" s="256"/>
      <c r="F24" s="233" t="s">
        <v>17</v>
      </c>
      <c r="G24" s="256"/>
      <c r="H24" s="233" t="s">
        <v>18</v>
      </c>
      <c r="L24" s="254"/>
      <c r="M24" s="232"/>
    </row>
    <row r="25" spans="1:15" ht="15" customHeight="1">
      <c r="A25" s="226"/>
      <c r="B25" s="243"/>
      <c r="L25" s="254"/>
      <c r="M25" s="232"/>
    </row>
    <row r="26" spans="1:15" ht="22.5" customHeight="1">
      <c r="A26" s="226"/>
      <c r="B26" s="243"/>
      <c r="C26" s="234" t="s">
        <v>19</v>
      </c>
      <c r="H26" s="560"/>
      <c r="I26" s="560"/>
      <c r="J26" s="560"/>
      <c r="K26" s="560"/>
      <c r="L26" s="254"/>
      <c r="M26" s="232"/>
    </row>
    <row r="27" spans="1:15" ht="22.5" customHeight="1">
      <c r="A27" s="226"/>
      <c r="B27" s="243"/>
      <c r="C27" s="234" t="s">
        <v>20</v>
      </c>
      <c r="H27" s="560"/>
      <c r="I27" s="560"/>
      <c r="J27" s="560"/>
      <c r="K27" s="560"/>
      <c r="L27" s="254"/>
      <c r="M27" s="232"/>
    </row>
    <row r="28" spans="1:15" ht="15" customHeight="1">
      <c r="A28" s="226"/>
      <c r="B28" s="243"/>
      <c r="L28" s="254"/>
      <c r="M28" s="232"/>
    </row>
    <row r="29" spans="1:15" ht="22.5" customHeight="1">
      <c r="A29" s="226"/>
      <c r="B29" s="243"/>
      <c r="G29" s="192" t="s">
        <v>21</v>
      </c>
      <c r="I29" s="558"/>
      <c r="J29" s="558"/>
      <c r="K29" s="558"/>
      <c r="L29" s="254"/>
      <c r="M29" s="232"/>
    </row>
    <row r="30" spans="1:15" ht="15" customHeight="1">
      <c r="A30" s="226"/>
      <c r="B30" s="243"/>
      <c r="L30" s="254"/>
      <c r="M30" s="232"/>
    </row>
    <row r="31" spans="1:15" ht="22.5" customHeight="1">
      <c r="A31" s="226"/>
      <c r="B31" s="559"/>
      <c r="C31" s="558"/>
      <c r="D31" s="558"/>
      <c r="E31" s="558"/>
      <c r="F31" s="192" t="s">
        <v>22</v>
      </c>
      <c r="L31" s="254"/>
      <c r="M31" s="232"/>
    </row>
    <row r="32" spans="1:15" ht="11.25" customHeight="1">
      <c r="A32" s="226"/>
      <c r="B32" s="245"/>
      <c r="C32" s="246"/>
      <c r="D32" s="246"/>
      <c r="E32" s="246"/>
      <c r="F32" s="246"/>
      <c r="G32" s="246"/>
      <c r="H32" s="246"/>
      <c r="I32" s="246"/>
      <c r="J32" s="246"/>
      <c r="K32" s="246"/>
      <c r="L32" s="247"/>
      <c r="M32" s="232"/>
    </row>
    <row r="33" spans="1:13" ht="22.5" customHeight="1">
      <c r="A33" s="226"/>
      <c r="B33" s="235" t="s">
        <v>23</v>
      </c>
      <c r="M33" s="232"/>
    </row>
    <row r="34" spans="1:13" ht="22.5" customHeight="1">
      <c r="A34" s="226"/>
      <c r="B34" s="235" t="s">
        <v>24</v>
      </c>
      <c r="M34" s="232"/>
    </row>
    <row r="35" spans="1:13" ht="22.5" customHeight="1" thickBot="1">
      <c r="A35" s="236"/>
      <c r="B35" s="237" t="s">
        <v>25</v>
      </c>
      <c r="C35" s="238"/>
      <c r="D35" s="238"/>
      <c r="E35" s="238"/>
      <c r="F35" s="238"/>
      <c r="G35" s="238"/>
      <c r="H35" s="238"/>
      <c r="I35" s="238"/>
      <c r="J35" s="238"/>
      <c r="K35" s="238"/>
      <c r="L35" s="238"/>
      <c r="M35" s="239"/>
    </row>
  </sheetData>
  <mergeCells count="22">
    <mergeCell ref="J6:K7"/>
    <mergeCell ref="B6:D6"/>
    <mergeCell ref="B7:D7"/>
    <mergeCell ref="I6:I7"/>
    <mergeCell ref="E6:G7"/>
    <mergeCell ref="B9:D9"/>
    <mergeCell ref="C17:L17"/>
    <mergeCell ref="C18:L18"/>
    <mergeCell ref="C19:L19"/>
    <mergeCell ref="C20:L20"/>
    <mergeCell ref="B10:D10"/>
    <mergeCell ref="B11:D11"/>
    <mergeCell ref="E10:H10"/>
    <mergeCell ref="E11:H11"/>
    <mergeCell ref="I29:K29"/>
    <mergeCell ref="B31:E31"/>
    <mergeCell ref="H26:K26"/>
    <mergeCell ref="H27:K27"/>
    <mergeCell ref="C14:I14"/>
    <mergeCell ref="J14:L14"/>
    <mergeCell ref="D21:L21"/>
    <mergeCell ref="B22:L22"/>
  </mergeCells>
  <phoneticPr fontId="1"/>
  <dataValidations count="1">
    <dataValidation type="textLength" operator="equal" allowBlank="1" showInputMessage="1" showErrorMessage="1" sqref="E6" xr:uid="{455C9BAC-0496-4054-B965-35C8F2309A80}">
      <formula1>7</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16</xdr:row>
                    <xdr:rowOff>104775</xdr:rowOff>
                  </from>
                  <to>
                    <xdr:col>1</xdr:col>
                    <xdr:colOff>428625</xdr:colOff>
                    <xdr:row>16</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17</xdr:row>
                    <xdr:rowOff>114300</xdr:rowOff>
                  </from>
                  <to>
                    <xdr:col>1</xdr:col>
                    <xdr:colOff>438150</xdr:colOff>
                    <xdr:row>17</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18</xdr:row>
                    <xdr:rowOff>133350</xdr:rowOff>
                  </from>
                  <to>
                    <xdr:col>1</xdr:col>
                    <xdr:colOff>438150</xdr:colOff>
                    <xdr:row>18</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19</xdr:row>
                    <xdr:rowOff>114300</xdr:rowOff>
                  </from>
                  <to>
                    <xdr:col>1</xdr:col>
                    <xdr:colOff>447675</xdr:colOff>
                    <xdr:row>19</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codeName="Sheet11">
    <tabColor theme="9" tint="0.79998168889431442"/>
    <pageSetUpPr fitToPage="1"/>
  </sheetPr>
  <dimension ref="A1:AQ217"/>
  <sheetViews>
    <sheetView showGridLines="0" tabSelected="1" view="pageBreakPreview" zoomScaleNormal="100" zoomScaleSheetLayoutView="100" workbookViewId="0">
      <selection activeCell="AR18" sqref="AR18"/>
    </sheetView>
  </sheetViews>
  <sheetFormatPr defaultColWidth="8.75" defaultRowHeight="13.5" outlineLevelRow="2" outlineLevelCol="1"/>
  <cols>
    <col min="1" max="1" width="4.75" style="4" customWidth="1"/>
    <col min="2" max="2" width="3.375" style="4" customWidth="1"/>
    <col min="3" max="3" width="4.625" style="4" customWidth="1"/>
    <col min="4" max="32" width="3.375" style="4" customWidth="1"/>
    <col min="33" max="33" width="3.375" style="28" customWidth="1"/>
    <col min="34" max="34" width="7" style="189" hidden="1" customWidth="1" outlineLevel="1"/>
    <col min="35" max="40" width="2.75" style="189" hidden="1" customWidth="1" outlineLevel="1"/>
    <col min="41" max="42" width="8.75" style="189" hidden="1" customWidth="1" outlineLevel="1"/>
    <col min="43" max="43" width="33.875" style="4" bestFit="1" customWidth="1" collapsed="1"/>
    <col min="44" max="16384" width="8.75" style="4"/>
  </cols>
  <sheetData>
    <row r="1" spans="1:43" ht="16.149999999999999" customHeight="1">
      <c r="A1" s="49" t="s">
        <v>254</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82"/>
      <c r="AQ1" s="549" t="s">
        <v>1771</v>
      </c>
    </row>
    <row r="2" spans="1:43" ht="16.149999999999999" customHeight="1">
      <c r="A2" s="655" t="s">
        <v>1772</v>
      </c>
      <c r="B2" s="655"/>
      <c r="C2" s="655"/>
      <c r="D2" s="655"/>
      <c r="E2" s="655"/>
      <c r="F2" s="655"/>
      <c r="G2" s="655"/>
      <c r="H2" s="655"/>
      <c r="I2" s="655"/>
      <c r="J2" s="655"/>
      <c r="K2" s="655"/>
      <c r="L2" s="655"/>
      <c r="M2" s="655"/>
      <c r="N2" s="655"/>
      <c r="O2" s="655"/>
      <c r="P2" s="655"/>
      <c r="Q2" s="655"/>
      <c r="R2" s="655"/>
      <c r="S2" s="655"/>
      <c r="T2" s="655"/>
      <c r="U2" s="655"/>
      <c r="V2" s="656"/>
      <c r="W2" s="656"/>
      <c r="X2" s="177" t="s">
        <v>256</v>
      </c>
      <c r="Z2" s="2"/>
      <c r="AA2" s="2"/>
      <c r="AB2" s="2"/>
      <c r="AC2" s="2"/>
      <c r="AD2" s="2"/>
      <c r="AE2" s="2"/>
      <c r="AF2" s="2"/>
      <c r="AG2" s="2"/>
    </row>
    <row r="3" spans="1:43" ht="7.15"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82"/>
    </row>
    <row r="4" spans="1:43" s="486" customFormat="1" ht="16.149999999999999" customHeight="1">
      <c r="X4" s="485"/>
      <c r="Y4" s="485"/>
      <c r="Z4" s="485"/>
      <c r="AA4" s="485"/>
      <c r="AB4" s="485"/>
      <c r="AC4" s="485"/>
      <c r="AD4" s="485"/>
      <c r="AE4" s="485"/>
      <c r="AF4" s="485"/>
      <c r="AG4" s="485"/>
      <c r="AH4" s="400"/>
      <c r="AI4" s="400"/>
      <c r="AJ4" s="400"/>
      <c r="AK4" s="400"/>
      <c r="AL4" s="400"/>
      <c r="AM4" s="400"/>
      <c r="AN4" s="400"/>
      <c r="AO4" s="400"/>
      <c r="AP4" s="400"/>
    </row>
    <row r="5" spans="1:43" ht="16.149999999999999" customHeight="1">
      <c r="B5" s="265" t="s">
        <v>257</v>
      </c>
      <c r="C5" s="402"/>
      <c r="D5" s="402"/>
      <c r="E5" s="402"/>
      <c r="F5" s="402"/>
      <c r="G5" s="402"/>
      <c r="H5" s="402"/>
      <c r="I5" s="403"/>
      <c r="J5" s="741"/>
      <c r="K5" s="742"/>
      <c r="L5" s="742"/>
      <c r="M5" s="742"/>
      <c r="N5" s="742"/>
      <c r="O5" s="742"/>
      <c r="P5" s="742"/>
      <c r="Q5" s="742"/>
      <c r="R5" s="742"/>
      <c r="S5" s="743"/>
      <c r="X5" s="28"/>
      <c r="Y5" s="28"/>
      <c r="Z5" s="28"/>
      <c r="AA5" s="28"/>
      <c r="AB5" s="28"/>
      <c r="AC5" s="28"/>
      <c r="AD5" s="28"/>
      <c r="AE5" s="28"/>
      <c r="AF5" s="28"/>
      <c r="AQ5" s="189"/>
    </row>
    <row r="6" spans="1:43" ht="16.149999999999999" customHeight="1" thickBot="1">
      <c r="B6" s="265" t="s">
        <v>258</v>
      </c>
      <c r="C6" s="265"/>
      <c r="D6" s="265"/>
      <c r="E6" s="265"/>
      <c r="F6" s="265"/>
      <c r="G6" s="265"/>
      <c r="H6" s="265"/>
      <c r="I6" s="407"/>
      <c r="J6" s="744"/>
      <c r="K6" s="745"/>
      <c r="L6" s="745"/>
      <c r="M6" s="745"/>
      <c r="N6" s="745"/>
      <c r="O6" s="745"/>
      <c r="P6" s="745"/>
      <c r="Q6" s="745"/>
      <c r="R6" s="745"/>
      <c r="S6" s="746"/>
      <c r="X6" s="28"/>
      <c r="Y6" s="28"/>
      <c r="Z6" s="28"/>
      <c r="AA6" s="28"/>
      <c r="AB6" s="28"/>
      <c r="AC6" s="28"/>
      <c r="AD6" s="28"/>
      <c r="AE6" s="28"/>
      <c r="AF6" s="28"/>
      <c r="AQ6" s="4" t="s">
        <v>1936</v>
      </c>
    </row>
    <row r="7" spans="1:43" ht="16.149999999999999" customHeight="1" thickBot="1">
      <c r="B7" s="49" t="s">
        <v>1642</v>
      </c>
      <c r="C7" s="49"/>
      <c r="E7" s="49"/>
      <c r="F7" s="49" t="s">
        <v>1643</v>
      </c>
      <c r="G7" s="49"/>
      <c r="H7" s="49"/>
      <c r="I7" s="49"/>
      <c r="J7" s="744" t="s">
        <v>1935</v>
      </c>
      <c r="K7" s="745"/>
      <c r="L7" s="745"/>
      <c r="M7" s="745"/>
      <c r="N7" s="745"/>
      <c r="O7" s="745"/>
      <c r="P7" s="745"/>
      <c r="Q7" s="745"/>
      <c r="R7" s="745"/>
      <c r="S7" s="746"/>
      <c r="X7" s="28"/>
      <c r="Y7" s="28"/>
      <c r="Z7" s="28"/>
      <c r="AA7" s="28"/>
      <c r="AB7" s="28"/>
      <c r="AC7" s="28"/>
      <c r="AD7" s="28"/>
      <c r="AE7" s="28"/>
      <c r="AF7" s="28"/>
      <c r="AH7" s="554">
        <f>IFERROR(VLOOKUP(J7,リスト用!C:D,2,FALSE),"")</f>
        <v>0</v>
      </c>
      <c r="AQ7" s="555">
        <f>HYPERLINK("mailto:"&amp;AH7,AH7)</f>
        <v>0</v>
      </c>
    </row>
    <row r="8" spans="1:43" ht="16.149999999999999" customHeight="1">
      <c r="B8" s="49"/>
      <c r="C8" s="49"/>
      <c r="E8" s="49"/>
      <c r="F8" s="49" t="s">
        <v>1645</v>
      </c>
      <c r="G8" s="49"/>
      <c r="H8" s="49"/>
      <c r="I8" s="49"/>
      <c r="J8" s="744"/>
      <c r="K8" s="745"/>
      <c r="L8" s="745"/>
      <c r="M8" s="745"/>
      <c r="N8" s="745"/>
      <c r="O8" s="745"/>
      <c r="P8" s="745"/>
      <c r="Q8" s="745"/>
      <c r="R8" s="745"/>
      <c r="S8" s="746"/>
      <c r="X8" s="28"/>
      <c r="Y8" s="28"/>
      <c r="Z8" s="28"/>
      <c r="AA8" s="28"/>
      <c r="AB8" s="28"/>
      <c r="AC8" s="28"/>
      <c r="AD8" s="28"/>
      <c r="AE8" s="28"/>
      <c r="AF8" s="28"/>
      <c r="AQ8" s="189" t="s">
        <v>1944</v>
      </c>
    </row>
    <row r="9" spans="1:43" ht="16.149999999999999" customHeight="1">
      <c r="B9" s="49" t="s">
        <v>5</v>
      </c>
      <c r="C9" s="49"/>
      <c r="D9" s="49"/>
      <c r="E9" s="49"/>
      <c r="F9" s="49" t="s">
        <v>1646</v>
      </c>
      <c r="G9" s="49"/>
      <c r="H9" s="49"/>
      <c r="I9" s="49"/>
      <c r="J9" s="744"/>
      <c r="K9" s="745"/>
      <c r="L9" s="745"/>
      <c r="M9" s="745"/>
      <c r="N9" s="745"/>
      <c r="O9" s="745"/>
      <c r="P9" s="745"/>
      <c r="Q9" s="745"/>
      <c r="R9" s="745"/>
      <c r="S9" s="746"/>
      <c r="X9" s="28"/>
      <c r="Y9" s="28"/>
      <c r="Z9" s="28"/>
      <c r="AA9" s="28"/>
      <c r="AB9" s="28"/>
      <c r="AC9" s="28"/>
      <c r="AD9" s="28"/>
      <c r="AE9" s="28"/>
      <c r="AF9" s="28"/>
      <c r="AQ9" s="557" t="s">
        <v>1953</v>
      </c>
    </row>
    <row r="10" spans="1:43" ht="16.149999999999999" customHeight="1">
      <c r="B10" s="49"/>
      <c r="C10" s="49"/>
      <c r="D10" s="49"/>
      <c r="E10" s="49"/>
      <c r="F10" s="49" t="s">
        <v>1647</v>
      </c>
      <c r="G10" s="49"/>
      <c r="H10" s="49"/>
      <c r="I10" s="49"/>
      <c r="J10" s="744"/>
      <c r="K10" s="745"/>
      <c r="L10" s="745"/>
      <c r="M10" s="745"/>
      <c r="N10" s="745"/>
      <c r="O10" s="745"/>
      <c r="P10" s="745"/>
      <c r="Q10" s="745"/>
      <c r="R10" s="745"/>
      <c r="S10" s="746"/>
      <c r="X10" s="28"/>
      <c r="Y10" s="28"/>
      <c r="Z10" s="28"/>
      <c r="AA10" s="28"/>
      <c r="AB10" s="28"/>
      <c r="AC10" s="28"/>
      <c r="AD10" s="28"/>
      <c r="AE10" s="28"/>
      <c r="AF10" s="28"/>
      <c r="AQ10" s="189"/>
    </row>
    <row r="11" spans="1:43" s="486" customFormat="1" ht="16.149999999999999" customHeight="1">
      <c r="X11" s="485"/>
      <c r="Y11" s="485"/>
      <c r="Z11" s="485"/>
      <c r="AA11" s="485"/>
      <c r="AB11" s="485"/>
      <c r="AC11" s="485"/>
      <c r="AD11" s="485"/>
      <c r="AE11" s="485"/>
      <c r="AF11" s="485"/>
      <c r="AG11" s="485"/>
      <c r="AH11" s="400"/>
      <c r="AI11" s="400"/>
      <c r="AJ11" s="400"/>
      <c r="AK11" s="400"/>
      <c r="AL11" s="400"/>
      <c r="AM11" s="400"/>
      <c r="AN11" s="400"/>
      <c r="AO11" s="400"/>
      <c r="AP11" s="400"/>
    </row>
    <row r="12" spans="1:43" ht="16.149999999999999" customHeight="1">
      <c r="A12" s="2" t="s">
        <v>1650</v>
      </c>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82"/>
    </row>
    <row r="13" spans="1:43" ht="16.149999999999999" hidden="1" customHeight="1" outlineLevel="1" thickBot="1">
      <c r="A13" s="427" t="s">
        <v>260</v>
      </c>
      <c r="B13" s="427"/>
      <c r="C13" s="427"/>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9"/>
      <c r="AB13" s="49"/>
      <c r="AC13" s="49"/>
      <c r="AD13" s="49"/>
      <c r="AE13" s="49"/>
      <c r="AF13" s="49"/>
      <c r="AG13" s="482"/>
    </row>
    <row r="14" spans="1:43" ht="16.149999999999999" hidden="1" customHeight="1" outlineLevel="1" thickBot="1">
      <c r="A14" s="427"/>
      <c r="B14" s="700" t="s">
        <v>1548</v>
      </c>
      <c r="C14" s="701"/>
      <c r="D14" s="702" t="s">
        <v>261</v>
      </c>
      <c r="E14" s="703"/>
      <c r="F14" s="703"/>
      <c r="G14" s="703"/>
      <c r="H14" s="703"/>
      <c r="I14" s="703"/>
      <c r="J14" s="703"/>
      <c r="K14" s="703"/>
      <c r="L14" s="703"/>
      <c r="M14" s="703"/>
      <c r="N14" s="703"/>
      <c r="O14" s="703"/>
      <c r="P14" s="703"/>
      <c r="Q14" s="703"/>
      <c r="R14" s="703"/>
      <c r="S14" s="703"/>
      <c r="T14" s="703"/>
      <c r="U14" s="703"/>
      <c r="V14" s="703"/>
      <c r="W14" s="703"/>
      <c r="X14" s="703"/>
      <c r="Y14" s="703"/>
      <c r="Z14" s="703"/>
      <c r="AA14" s="49"/>
      <c r="AB14" s="49"/>
      <c r="AC14" s="49"/>
      <c r="AD14" s="49"/>
      <c r="AE14" s="49"/>
      <c r="AF14" s="49"/>
      <c r="AG14" s="482"/>
    </row>
    <row r="15" spans="1:43" ht="16.149999999999999" hidden="1" customHeight="1" outlineLevel="1" thickBot="1">
      <c r="A15" s="427"/>
      <c r="B15" s="700" t="s">
        <v>1548</v>
      </c>
      <c r="C15" s="701"/>
      <c r="D15" s="704" t="s">
        <v>262</v>
      </c>
      <c r="E15" s="705"/>
      <c r="F15" s="705"/>
      <c r="G15" s="705"/>
      <c r="H15" s="705"/>
      <c r="I15" s="705"/>
      <c r="J15" s="705"/>
      <c r="K15" s="705"/>
      <c r="L15" s="705"/>
      <c r="M15" s="705"/>
      <c r="N15" s="705"/>
      <c r="O15" s="705"/>
      <c r="P15" s="705"/>
      <c r="Q15" s="705"/>
      <c r="R15" s="705"/>
      <c r="S15" s="705"/>
      <c r="T15" s="705"/>
      <c r="U15" s="705"/>
      <c r="V15" s="705"/>
      <c r="W15" s="705"/>
      <c r="X15" s="705"/>
      <c r="Y15" s="705"/>
      <c r="Z15" s="705"/>
      <c r="AA15" s="49"/>
      <c r="AB15" s="49"/>
      <c r="AC15" s="49"/>
      <c r="AD15" s="49"/>
      <c r="AE15" s="49"/>
      <c r="AF15" s="49"/>
      <c r="AG15" s="482"/>
    </row>
    <row r="16" spans="1:43" ht="16.149999999999999" hidden="1" customHeight="1" outlineLevel="1">
      <c r="A16" s="2"/>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82"/>
    </row>
    <row r="17" spans="1:43" ht="16.149999999999999" customHeight="1" collapsed="1" thickBot="1">
      <c r="A17" s="49" t="s">
        <v>1668</v>
      </c>
      <c r="B17" s="49"/>
      <c r="C17" s="49"/>
      <c r="D17" s="49"/>
      <c r="E17" s="49"/>
      <c r="F17" s="49"/>
      <c r="L17" s="49"/>
      <c r="M17" s="49"/>
      <c r="N17" s="49"/>
      <c r="O17" s="49"/>
      <c r="P17" s="49"/>
      <c r="Q17" s="49"/>
      <c r="R17" s="49"/>
      <c r="S17" s="49"/>
      <c r="T17" s="49"/>
      <c r="U17" s="49"/>
      <c r="V17" s="49"/>
      <c r="AE17" s="49"/>
      <c r="AF17" s="49"/>
      <c r="AG17" s="482"/>
    </row>
    <row r="18" spans="1:43" ht="16.149999999999999" customHeight="1" thickBot="1">
      <c r="B18" s="647" t="s">
        <v>15</v>
      </c>
      <c r="C18" s="685"/>
      <c r="D18" s="685"/>
      <c r="E18" s="648"/>
      <c r="F18" s="648"/>
      <c r="G18" s="20" t="s">
        <v>16</v>
      </c>
      <c r="H18" s="648"/>
      <c r="I18" s="648"/>
      <c r="J18" s="20" t="s">
        <v>264</v>
      </c>
      <c r="K18" s="20"/>
      <c r="L18" s="20" t="s">
        <v>265</v>
      </c>
      <c r="M18" s="20" t="s">
        <v>15</v>
      </c>
      <c r="N18" s="20"/>
      <c r="O18" s="648"/>
      <c r="P18" s="648"/>
      <c r="Q18" s="20" t="s">
        <v>16</v>
      </c>
      <c r="R18" s="648"/>
      <c r="S18" s="648"/>
      <c r="T18" s="21" t="s">
        <v>264</v>
      </c>
      <c r="V18" s="747">
        <f>IFERROR(IF(E18=O18,R18-H18+1,IF(O18-E18=1,12-H18+1+R18,IF(O18-E18=2,12-H18+1+R18+12,"エラー"))),1)</f>
        <v>1</v>
      </c>
      <c r="W18" s="747"/>
      <c r="X18" s="747"/>
      <c r="Y18" s="748"/>
      <c r="Z18" s="49" t="s">
        <v>266</v>
      </c>
      <c r="AA18" s="49"/>
      <c r="AG18" s="482"/>
      <c r="AQ18" s="548" t="str">
        <f>IF(OR(V18&gt;12,V18&lt;0),"←終了月が開始月と同年度内となるように選択してください","")</f>
        <v/>
      </c>
    </row>
    <row r="19" spans="1:43" ht="16.149999999999999" customHeight="1">
      <c r="B19" s="28"/>
      <c r="C19" s="28"/>
      <c r="D19" s="28"/>
      <c r="E19" s="28"/>
      <c r="F19" s="28"/>
      <c r="H19" s="28"/>
      <c r="I19" s="28"/>
      <c r="O19" s="28"/>
      <c r="P19" s="28"/>
      <c r="R19" s="28"/>
      <c r="S19" s="28"/>
      <c r="V19" s="28"/>
      <c r="W19" s="28"/>
      <c r="X19" s="28"/>
      <c r="Y19" s="28"/>
    </row>
    <row r="20" spans="1:43" ht="16.149999999999999" customHeight="1" thickBot="1">
      <c r="A20" s="49" t="s">
        <v>1669</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82"/>
    </row>
    <row r="21" spans="1:43" ht="16.149999999999999" customHeight="1" thickBot="1">
      <c r="A21" s="49"/>
      <c r="B21" s="647" t="s">
        <v>15</v>
      </c>
      <c r="C21" s="685"/>
      <c r="D21" s="685"/>
      <c r="E21" s="648"/>
      <c r="F21" s="648"/>
      <c r="G21" s="20" t="s">
        <v>16</v>
      </c>
      <c r="H21" s="648"/>
      <c r="I21" s="648"/>
      <c r="J21" s="20" t="s">
        <v>264</v>
      </c>
      <c r="K21" s="20"/>
      <c r="L21" s="20" t="s">
        <v>265</v>
      </c>
      <c r="M21" s="20" t="s">
        <v>15</v>
      </c>
      <c r="N21" s="20"/>
      <c r="O21" s="648"/>
      <c r="P21" s="648"/>
      <c r="Q21" s="20" t="s">
        <v>16</v>
      </c>
      <c r="R21" s="648"/>
      <c r="S21" s="648"/>
      <c r="T21" s="21" t="s">
        <v>264</v>
      </c>
      <c r="V21" s="747">
        <f>IFERROR(IF(E21=O21,R21-H21+1,IF(O21-E21=1,12-H21+1+R21,IF(O21-E21=2,12-H21+1+R21+12,"エラー"))),1)</f>
        <v>1</v>
      </c>
      <c r="W21" s="747"/>
      <c r="X21" s="747"/>
      <c r="Y21" s="748"/>
      <c r="Z21" s="49" t="s">
        <v>266</v>
      </c>
      <c r="AA21" s="49"/>
      <c r="AG21" s="482"/>
      <c r="AQ21" s="548" t="str">
        <f>IF(OR(V21&gt;12,V21&lt;0),"←終了月が開始月と同年度内となるように選択してください","")</f>
        <v/>
      </c>
    </row>
    <row r="22" spans="1:43" ht="16.149999999999999" customHeight="1">
      <c r="B22" s="28"/>
      <c r="C22" s="28"/>
      <c r="D22" s="28"/>
      <c r="E22" s="28"/>
      <c r="F22" s="28"/>
      <c r="H22" s="28"/>
      <c r="I22" s="28"/>
      <c r="O22" s="28"/>
      <c r="P22" s="28"/>
      <c r="R22" s="28"/>
      <c r="S22" s="28"/>
      <c r="V22" s="487"/>
      <c r="W22" s="487"/>
      <c r="X22" s="487"/>
      <c r="Y22" s="487"/>
    </row>
    <row r="23" spans="1:43" ht="16.149999999999999" customHeight="1" thickBot="1">
      <c r="A23" s="2" t="s">
        <v>1670</v>
      </c>
      <c r="B23" s="2"/>
      <c r="C23" s="49"/>
      <c r="D23" s="49"/>
      <c r="E23" s="49"/>
      <c r="F23" s="49"/>
      <c r="G23" s="49"/>
      <c r="H23" s="49"/>
      <c r="I23" s="49"/>
      <c r="J23" s="49"/>
      <c r="K23" s="49"/>
      <c r="L23" s="49"/>
      <c r="M23" s="49"/>
      <c r="N23" s="49"/>
      <c r="O23" s="49"/>
      <c r="P23" s="49"/>
      <c r="Q23" s="49"/>
      <c r="R23" s="49"/>
      <c r="S23" s="49"/>
      <c r="T23" s="49"/>
      <c r="U23" s="49"/>
      <c r="W23" s="373"/>
      <c r="X23" s="749"/>
      <c r="Y23" s="749"/>
      <c r="Z23" s="49"/>
      <c r="AA23" s="49"/>
      <c r="AB23" s="49"/>
      <c r="AC23" s="49"/>
      <c r="AD23" s="49"/>
      <c r="AE23" s="49"/>
      <c r="AF23" s="49"/>
      <c r="AG23" s="482"/>
    </row>
    <row r="24" spans="1:43" ht="16.149999999999999" hidden="1" customHeight="1" outlineLevel="1" thickBot="1">
      <c r="A24" s="488" t="s">
        <v>374</v>
      </c>
      <c r="B24" s="488"/>
      <c r="C24" s="427"/>
      <c r="D24" s="427"/>
      <c r="E24" s="427"/>
      <c r="F24" s="427"/>
      <c r="G24" s="427"/>
      <c r="H24" s="427"/>
      <c r="I24" s="427"/>
      <c r="J24" s="427"/>
      <c r="K24" s="427"/>
      <c r="L24" s="427"/>
      <c r="M24" s="427"/>
      <c r="N24" s="427"/>
      <c r="O24" s="427"/>
      <c r="P24" s="427"/>
      <c r="Q24" s="427"/>
      <c r="R24" s="427"/>
      <c r="S24" s="427"/>
      <c r="T24" s="427"/>
      <c r="U24" s="427"/>
      <c r="V24" s="471"/>
      <c r="W24" s="483" t="s">
        <v>1588</v>
      </c>
      <c r="X24" s="758" t="s">
        <v>375</v>
      </c>
      <c r="Y24" s="759"/>
      <c r="Z24" s="49"/>
      <c r="AA24" s="49"/>
      <c r="AB24" s="49"/>
      <c r="AC24" s="49"/>
      <c r="AD24" s="49"/>
      <c r="AE24" s="49"/>
      <c r="AF24" s="49"/>
      <c r="AG24" s="482"/>
      <c r="AH24" s="189" t="b">
        <v>1</v>
      </c>
    </row>
    <row r="25" spans="1:43" ht="16.149999999999999" hidden="1" customHeight="1" outlineLevel="1" thickBot="1">
      <c r="A25" s="471" t="s">
        <v>490</v>
      </c>
      <c r="B25" s="489"/>
      <c r="C25" s="471"/>
      <c r="D25" s="471"/>
      <c r="E25" s="471"/>
      <c r="F25" s="471"/>
      <c r="G25" s="471"/>
      <c r="H25" s="471"/>
      <c r="I25" s="471"/>
      <c r="J25" s="471"/>
      <c r="K25" s="471"/>
      <c r="L25" s="471"/>
      <c r="M25" s="471"/>
      <c r="N25" s="471"/>
      <c r="O25" s="471"/>
      <c r="P25" s="471"/>
      <c r="Q25" s="471"/>
      <c r="R25" s="471"/>
      <c r="S25" s="471"/>
      <c r="T25" s="471"/>
      <c r="U25" s="471"/>
      <c r="V25" s="471"/>
      <c r="W25" s="471"/>
      <c r="X25" s="471"/>
      <c r="Y25" s="471"/>
      <c r="Z25" s="471"/>
      <c r="AA25" s="471"/>
      <c r="AB25" s="471"/>
      <c r="AC25" s="471"/>
      <c r="AD25" s="471"/>
      <c r="AE25" s="471"/>
      <c r="AF25" s="471"/>
      <c r="AG25" s="490"/>
    </row>
    <row r="26" spans="1:43" ht="16.149999999999999" hidden="1" customHeight="1" outlineLevel="1">
      <c r="A26" s="491" t="s">
        <v>491</v>
      </c>
      <c r="B26" s="430"/>
      <c r="C26" s="430"/>
      <c r="D26" s="430"/>
      <c r="E26" s="430"/>
      <c r="F26" s="430"/>
      <c r="G26" s="430"/>
      <c r="H26" s="430"/>
      <c r="I26" s="430"/>
      <c r="J26" s="430"/>
      <c r="K26" s="430"/>
      <c r="L26" s="430"/>
      <c r="M26" s="430"/>
      <c r="N26" s="430"/>
      <c r="O26" s="430"/>
      <c r="P26" s="430"/>
      <c r="Q26" s="430"/>
      <c r="R26" s="750"/>
      <c r="S26" s="751"/>
      <c r="T26" s="751"/>
      <c r="U26" s="751"/>
      <c r="V26" s="751"/>
      <c r="W26" s="751"/>
      <c r="X26" s="751"/>
      <c r="Y26" s="492"/>
      <c r="Z26" s="492"/>
      <c r="AA26" s="492"/>
      <c r="AB26" s="492"/>
      <c r="AC26" s="752"/>
      <c r="AD26" s="752"/>
      <c r="AE26" s="752"/>
      <c r="AF26" s="752"/>
      <c r="AG26" s="493"/>
    </row>
    <row r="27" spans="1:43" ht="16.149999999999999" hidden="1" customHeight="1" outlineLevel="1">
      <c r="A27" s="494"/>
      <c r="B27" s="753" t="s">
        <v>436</v>
      </c>
      <c r="C27" s="753"/>
      <c r="D27" s="753"/>
      <c r="E27" s="753"/>
      <c r="F27" s="753"/>
      <c r="G27" s="753"/>
      <c r="H27" s="753"/>
      <c r="I27" s="753"/>
      <c r="J27" s="753"/>
      <c r="K27" s="753"/>
      <c r="L27" s="753"/>
      <c r="M27" s="753"/>
      <c r="N27" s="753"/>
      <c r="O27" s="753"/>
      <c r="P27" s="753"/>
      <c r="Q27" s="753"/>
      <c r="R27" s="753"/>
      <c r="S27" s="754" t="s">
        <v>437</v>
      </c>
      <c r="T27" s="755"/>
      <c r="U27" s="755"/>
      <c r="V27" s="755"/>
      <c r="W27" s="755"/>
      <c r="X27" s="755"/>
      <c r="Y27" s="756"/>
      <c r="Z27" s="754" t="s">
        <v>380</v>
      </c>
      <c r="AA27" s="755"/>
      <c r="AB27" s="755"/>
      <c r="AC27" s="756"/>
      <c r="AD27" s="754" t="s">
        <v>381</v>
      </c>
      <c r="AE27" s="755"/>
      <c r="AF27" s="755"/>
      <c r="AG27" s="757"/>
    </row>
    <row r="28" spans="1:43" ht="16.149999999999999" hidden="1" customHeight="1" outlineLevel="1">
      <c r="A28" s="494"/>
      <c r="B28" s="495" t="s">
        <v>438</v>
      </c>
      <c r="C28" s="496" t="s">
        <v>15</v>
      </c>
      <c r="D28" s="714">
        <f>E21</f>
        <v>0</v>
      </c>
      <c r="E28" s="714"/>
      <c r="F28" s="497" t="s">
        <v>16</v>
      </c>
      <c r="G28" s="714">
        <f>H21</f>
        <v>0</v>
      </c>
      <c r="H28" s="714"/>
      <c r="I28" s="497" t="s">
        <v>264</v>
      </c>
      <c r="J28" s="497" t="s">
        <v>439</v>
      </c>
      <c r="K28" s="497" t="s">
        <v>440</v>
      </c>
      <c r="L28" s="497"/>
      <c r="M28" s="715"/>
      <c r="N28" s="715"/>
      <c r="O28" s="498" t="s">
        <v>16</v>
      </c>
      <c r="P28" s="715"/>
      <c r="Q28" s="715"/>
      <c r="R28" s="499" t="s">
        <v>264</v>
      </c>
      <c r="S28" s="761"/>
      <c r="T28" s="717"/>
      <c r="U28" s="717"/>
      <c r="V28" s="717"/>
      <c r="W28" s="717"/>
      <c r="X28" s="717"/>
      <c r="Y28" s="762"/>
      <c r="Z28" s="760" t="str">
        <f>IF(S28="","",VLOOKUP(S28,'リスト（外来）'!C:D,2,FALSE))</f>
        <v/>
      </c>
      <c r="AA28" s="714"/>
      <c r="AB28" s="714"/>
      <c r="AC28" s="500" t="s">
        <v>276</v>
      </c>
      <c r="AD28" s="760" t="str">
        <f>IF(S28="","",VLOOKUP(S28,'リスト（外来）'!C:E,3,FALSE))</f>
        <v/>
      </c>
      <c r="AE28" s="714"/>
      <c r="AF28" s="714"/>
      <c r="AG28" s="501" t="s">
        <v>276</v>
      </c>
    </row>
    <row r="29" spans="1:43" ht="16.149999999999999" hidden="1" customHeight="1" outlineLevel="1">
      <c r="A29" s="494"/>
      <c r="B29" s="495" t="s">
        <v>441</v>
      </c>
      <c r="C29" s="496" t="s">
        <v>15</v>
      </c>
      <c r="D29" s="715"/>
      <c r="E29" s="715"/>
      <c r="F29" s="497" t="s">
        <v>16</v>
      </c>
      <c r="G29" s="715"/>
      <c r="H29" s="715"/>
      <c r="I29" s="497" t="s">
        <v>264</v>
      </c>
      <c r="J29" s="497" t="s">
        <v>439</v>
      </c>
      <c r="K29" s="497" t="s">
        <v>440</v>
      </c>
      <c r="L29" s="497"/>
      <c r="M29" s="715"/>
      <c r="N29" s="715"/>
      <c r="O29" s="498" t="s">
        <v>16</v>
      </c>
      <c r="P29" s="715"/>
      <c r="Q29" s="715"/>
      <c r="R29" s="499" t="s">
        <v>264</v>
      </c>
      <c r="S29" s="761"/>
      <c r="T29" s="717"/>
      <c r="U29" s="717"/>
      <c r="V29" s="717"/>
      <c r="W29" s="717"/>
      <c r="X29" s="717"/>
      <c r="Y29" s="762"/>
      <c r="Z29" s="760" t="str">
        <f>IF(S29="","",VLOOKUP(S29,'リスト（外来）'!C:D,2,FALSE))</f>
        <v/>
      </c>
      <c r="AA29" s="714"/>
      <c r="AB29" s="714"/>
      <c r="AC29" s="500" t="s">
        <v>276</v>
      </c>
      <c r="AD29" s="760" t="str">
        <f>IF(S29="","",VLOOKUP(S29,'リスト（外来）'!C:E,3,FALSE))</f>
        <v/>
      </c>
      <c r="AE29" s="714"/>
      <c r="AF29" s="714"/>
      <c r="AG29" s="501" t="s">
        <v>276</v>
      </c>
    </row>
    <row r="30" spans="1:43" ht="16.149999999999999" hidden="1" customHeight="1" outlineLevel="1">
      <c r="A30" s="494"/>
      <c r="B30" s="495" t="s">
        <v>442</v>
      </c>
      <c r="C30" s="496" t="s">
        <v>15</v>
      </c>
      <c r="D30" s="715"/>
      <c r="E30" s="715"/>
      <c r="F30" s="497" t="s">
        <v>16</v>
      </c>
      <c r="G30" s="715"/>
      <c r="H30" s="715"/>
      <c r="I30" s="497" t="s">
        <v>264</v>
      </c>
      <c r="J30" s="497" t="s">
        <v>439</v>
      </c>
      <c r="K30" s="497" t="s">
        <v>440</v>
      </c>
      <c r="L30" s="497"/>
      <c r="M30" s="715"/>
      <c r="N30" s="715"/>
      <c r="O30" s="498" t="s">
        <v>16</v>
      </c>
      <c r="P30" s="715"/>
      <c r="Q30" s="715"/>
      <c r="R30" s="499" t="s">
        <v>264</v>
      </c>
      <c r="S30" s="761"/>
      <c r="T30" s="717"/>
      <c r="U30" s="717"/>
      <c r="V30" s="717"/>
      <c r="W30" s="717"/>
      <c r="X30" s="717"/>
      <c r="Y30" s="762"/>
      <c r="Z30" s="760" t="str">
        <f>IF(S30="","",VLOOKUP(S30,'リスト（外来）'!C:D,2,FALSE))</f>
        <v/>
      </c>
      <c r="AA30" s="714"/>
      <c r="AB30" s="714"/>
      <c r="AC30" s="500" t="s">
        <v>276</v>
      </c>
      <c r="AD30" s="760" t="str">
        <f>IF(S30="","",VLOOKUP(S30,'リスト（外来）'!C:E,3,FALSE))</f>
        <v/>
      </c>
      <c r="AE30" s="714"/>
      <c r="AF30" s="714"/>
      <c r="AG30" s="501" t="s">
        <v>276</v>
      </c>
    </row>
    <row r="31" spans="1:43" ht="16.149999999999999" hidden="1" customHeight="1" outlineLevel="1">
      <c r="A31" s="494"/>
      <c r="B31" s="502" t="s">
        <v>443</v>
      </c>
      <c r="C31" s="496" t="s">
        <v>15</v>
      </c>
      <c r="D31" s="715"/>
      <c r="E31" s="715"/>
      <c r="F31" s="497" t="s">
        <v>16</v>
      </c>
      <c r="G31" s="715"/>
      <c r="H31" s="715"/>
      <c r="I31" s="497" t="s">
        <v>264</v>
      </c>
      <c r="J31" s="497" t="s">
        <v>439</v>
      </c>
      <c r="K31" s="497" t="s">
        <v>440</v>
      </c>
      <c r="L31" s="497"/>
      <c r="M31" s="715"/>
      <c r="N31" s="715"/>
      <c r="O31" s="498" t="s">
        <v>16</v>
      </c>
      <c r="P31" s="715"/>
      <c r="Q31" s="715"/>
      <c r="R31" s="499" t="s">
        <v>264</v>
      </c>
      <c r="S31" s="761"/>
      <c r="T31" s="717"/>
      <c r="U31" s="717"/>
      <c r="V31" s="717"/>
      <c r="W31" s="717"/>
      <c r="X31" s="717"/>
      <c r="Y31" s="762"/>
      <c r="Z31" s="760" t="str">
        <f>IF(S31="","",VLOOKUP(S31,'リスト（外来）'!C:D,2,FALSE))</f>
        <v/>
      </c>
      <c r="AA31" s="714"/>
      <c r="AB31" s="714"/>
      <c r="AC31" s="500" t="s">
        <v>276</v>
      </c>
      <c r="AD31" s="760" t="str">
        <f>IF(S31="","",VLOOKUP(S31,'リスト（外来）'!C:E,3,FALSE))</f>
        <v/>
      </c>
      <c r="AE31" s="714"/>
      <c r="AF31" s="714"/>
      <c r="AG31" s="501" t="s">
        <v>276</v>
      </c>
    </row>
    <row r="32" spans="1:43" ht="16.149999999999999" hidden="1" customHeight="1" outlineLevel="1">
      <c r="A32" s="503" t="s">
        <v>444</v>
      </c>
      <c r="B32" s="500"/>
      <c r="C32" s="500"/>
      <c r="D32" s="500"/>
      <c r="E32" s="500"/>
      <c r="F32" s="500"/>
      <c r="G32" s="500"/>
      <c r="H32" s="500"/>
      <c r="I32" s="500"/>
      <c r="J32" s="500"/>
      <c r="K32" s="500"/>
      <c r="L32" s="500"/>
      <c r="M32" s="500"/>
      <c r="N32" s="500"/>
      <c r="O32" s="500"/>
      <c r="P32" s="500"/>
      <c r="Q32" s="500"/>
      <c r="R32" s="500"/>
      <c r="S32" s="500"/>
      <c r="T32" s="500"/>
      <c r="U32" s="500"/>
      <c r="V32" s="500"/>
      <c r="W32" s="500"/>
      <c r="X32" s="500"/>
      <c r="Y32" s="500"/>
      <c r="Z32" s="500"/>
      <c r="AA32" s="500"/>
      <c r="AB32" s="500"/>
      <c r="AC32" s="768"/>
      <c r="AD32" s="768"/>
      <c r="AE32" s="768"/>
      <c r="AF32" s="768"/>
      <c r="AG32" s="501"/>
    </row>
    <row r="33" spans="1:43" ht="16.149999999999999" hidden="1" customHeight="1" outlineLevel="1">
      <c r="A33" s="494"/>
      <c r="B33" s="754" t="s">
        <v>436</v>
      </c>
      <c r="C33" s="755"/>
      <c r="D33" s="755"/>
      <c r="E33" s="755"/>
      <c r="F33" s="755"/>
      <c r="G33" s="755"/>
      <c r="H33" s="755"/>
      <c r="I33" s="755"/>
      <c r="J33" s="755"/>
      <c r="K33" s="755"/>
      <c r="L33" s="755"/>
      <c r="M33" s="755"/>
      <c r="N33" s="755"/>
      <c r="O33" s="755"/>
      <c r="P33" s="755"/>
      <c r="Q33" s="755"/>
      <c r="R33" s="756"/>
      <c r="S33" s="754" t="s">
        <v>492</v>
      </c>
      <c r="T33" s="755"/>
      <c r="U33" s="755"/>
      <c r="V33" s="755"/>
      <c r="W33" s="755"/>
      <c r="X33" s="755"/>
      <c r="Y33" s="756"/>
      <c r="Z33" s="755" t="s">
        <v>493</v>
      </c>
      <c r="AA33" s="755"/>
      <c r="AB33" s="755"/>
      <c r="AC33" s="755"/>
      <c r="AD33" s="755"/>
      <c r="AE33" s="755"/>
      <c r="AF33" s="755"/>
      <c r="AG33" s="757"/>
    </row>
    <row r="34" spans="1:43" ht="16.149999999999999" hidden="1" customHeight="1" outlineLevel="1">
      <c r="A34" s="494"/>
      <c r="B34" s="495" t="s">
        <v>438</v>
      </c>
      <c r="C34" s="496" t="s">
        <v>15</v>
      </c>
      <c r="D34" s="714">
        <f>IF(D28="","",D28)</f>
        <v>0</v>
      </c>
      <c r="E34" s="714"/>
      <c r="F34" s="497" t="s">
        <v>16</v>
      </c>
      <c r="G34" s="714">
        <f>IF(G28="","",G28)</f>
        <v>0</v>
      </c>
      <c r="H34" s="714"/>
      <c r="I34" s="497" t="s">
        <v>264</v>
      </c>
      <c r="J34" s="497" t="s">
        <v>439</v>
      </c>
      <c r="K34" s="497" t="s">
        <v>440</v>
      </c>
      <c r="L34" s="497"/>
      <c r="M34" s="763" t="str">
        <f>IF(M28="","",M28)</f>
        <v/>
      </c>
      <c r="N34" s="763"/>
      <c r="O34" s="498" t="s">
        <v>16</v>
      </c>
      <c r="P34" s="763" t="str">
        <f>IF(P28="","",P28)</f>
        <v/>
      </c>
      <c r="Q34" s="763"/>
      <c r="R34" s="499" t="s">
        <v>264</v>
      </c>
      <c r="S34" s="764"/>
      <c r="T34" s="765"/>
      <c r="U34" s="765"/>
      <c r="V34" s="765"/>
      <c r="W34" s="765"/>
      <c r="X34" s="765"/>
      <c r="Y34" s="504" t="s">
        <v>278</v>
      </c>
      <c r="Z34" s="766"/>
      <c r="AA34" s="767"/>
      <c r="AB34" s="767"/>
      <c r="AC34" s="767"/>
      <c r="AD34" s="767"/>
      <c r="AE34" s="767"/>
      <c r="AF34" s="767"/>
      <c r="AG34" s="501" t="s">
        <v>278</v>
      </c>
    </row>
    <row r="35" spans="1:43" ht="16.149999999999999" hidden="1" customHeight="1" outlineLevel="1">
      <c r="A35" s="494"/>
      <c r="B35" s="495" t="s">
        <v>441</v>
      </c>
      <c r="C35" s="496" t="s">
        <v>15</v>
      </c>
      <c r="D35" s="763" t="str">
        <f>IF(D29="","",D29)</f>
        <v/>
      </c>
      <c r="E35" s="763"/>
      <c r="F35" s="497" t="s">
        <v>16</v>
      </c>
      <c r="G35" s="763" t="str">
        <f>IF(G29="","",G29)</f>
        <v/>
      </c>
      <c r="H35" s="763"/>
      <c r="I35" s="497" t="s">
        <v>264</v>
      </c>
      <c r="J35" s="497" t="s">
        <v>439</v>
      </c>
      <c r="K35" s="497" t="s">
        <v>440</v>
      </c>
      <c r="L35" s="497"/>
      <c r="M35" s="763" t="str">
        <f>IF(M29="","",M29)</f>
        <v/>
      </c>
      <c r="N35" s="763"/>
      <c r="O35" s="498" t="s">
        <v>16</v>
      </c>
      <c r="P35" s="763" t="str">
        <f>IF(P29="","",P29)</f>
        <v/>
      </c>
      <c r="Q35" s="763"/>
      <c r="R35" s="499" t="s">
        <v>264</v>
      </c>
      <c r="S35" s="764"/>
      <c r="T35" s="765"/>
      <c r="U35" s="765"/>
      <c r="V35" s="765"/>
      <c r="W35" s="765"/>
      <c r="X35" s="765"/>
      <c r="Y35" s="504" t="s">
        <v>278</v>
      </c>
      <c r="Z35" s="766"/>
      <c r="AA35" s="767"/>
      <c r="AB35" s="767"/>
      <c r="AC35" s="767"/>
      <c r="AD35" s="767"/>
      <c r="AE35" s="767"/>
      <c r="AF35" s="767"/>
      <c r="AG35" s="501" t="s">
        <v>278</v>
      </c>
    </row>
    <row r="36" spans="1:43" ht="16.149999999999999" hidden="1" customHeight="1" outlineLevel="1">
      <c r="A36" s="494"/>
      <c r="B36" s="495" t="s">
        <v>442</v>
      </c>
      <c r="C36" s="496" t="s">
        <v>15</v>
      </c>
      <c r="D36" s="763" t="str">
        <f>IF(D30="","",D30)</f>
        <v/>
      </c>
      <c r="E36" s="763"/>
      <c r="F36" s="497" t="s">
        <v>16</v>
      </c>
      <c r="G36" s="763" t="str">
        <f>IF(G30="","",G30)</f>
        <v/>
      </c>
      <c r="H36" s="763"/>
      <c r="I36" s="497" t="s">
        <v>264</v>
      </c>
      <c r="J36" s="497" t="s">
        <v>439</v>
      </c>
      <c r="K36" s="497" t="s">
        <v>440</v>
      </c>
      <c r="L36" s="497"/>
      <c r="M36" s="763" t="str">
        <f>IF(M30="","",M30)</f>
        <v/>
      </c>
      <c r="N36" s="763"/>
      <c r="O36" s="498" t="s">
        <v>16</v>
      </c>
      <c r="P36" s="763" t="str">
        <f>IF(P30="","",P30)</f>
        <v/>
      </c>
      <c r="Q36" s="763"/>
      <c r="R36" s="499" t="s">
        <v>264</v>
      </c>
      <c r="S36" s="764"/>
      <c r="T36" s="765"/>
      <c r="U36" s="765"/>
      <c r="V36" s="765"/>
      <c r="W36" s="765"/>
      <c r="X36" s="765"/>
      <c r="Y36" s="504" t="s">
        <v>278</v>
      </c>
      <c r="Z36" s="766"/>
      <c r="AA36" s="767"/>
      <c r="AB36" s="767"/>
      <c r="AC36" s="767"/>
      <c r="AD36" s="767"/>
      <c r="AE36" s="767"/>
      <c r="AF36" s="767"/>
      <c r="AG36" s="501" t="s">
        <v>278</v>
      </c>
    </row>
    <row r="37" spans="1:43" ht="16.149999999999999" hidden="1" customHeight="1" outlineLevel="1">
      <c r="A37" s="505"/>
      <c r="B37" s="502" t="s">
        <v>443</v>
      </c>
      <c r="C37" s="496" t="s">
        <v>15</v>
      </c>
      <c r="D37" s="763" t="str">
        <f>IF(D31="","",D31)</f>
        <v/>
      </c>
      <c r="E37" s="763"/>
      <c r="F37" s="497" t="s">
        <v>16</v>
      </c>
      <c r="G37" s="763" t="str">
        <f>IF(G31="","",G31)</f>
        <v/>
      </c>
      <c r="H37" s="763"/>
      <c r="I37" s="497" t="s">
        <v>264</v>
      </c>
      <c r="J37" s="497" t="s">
        <v>439</v>
      </c>
      <c r="K37" s="497" t="s">
        <v>440</v>
      </c>
      <c r="L37" s="497"/>
      <c r="M37" s="763" t="str">
        <f>IF(M31="","",M31)</f>
        <v/>
      </c>
      <c r="N37" s="763"/>
      <c r="O37" s="498" t="s">
        <v>16</v>
      </c>
      <c r="P37" s="763" t="str">
        <f>IF(P31="","",P31)</f>
        <v/>
      </c>
      <c r="Q37" s="763"/>
      <c r="R37" s="499" t="s">
        <v>264</v>
      </c>
      <c r="S37" s="764"/>
      <c r="T37" s="765"/>
      <c r="U37" s="765"/>
      <c r="V37" s="765"/>
      <c r="W37" s="765"/>
      <c r="X37" s="765"/>
      <c r="Y37" s="504" t="s">
        <v>278</v>
      </c>
      <c r="Z37" s="766"/>
      <c r="AA37" s="767"/>
      <c r="AB37" s="767"/>
      <c r="AC37" s="767"/>
      <c r="AD37" s="767"/>
      <c r="AE37" s="767"/>
      <c r="AF37" s="767"/>
      <c r="AG37" s="501" t="s">
        <v>278</v>
      </c>
    </row>
    <row r="38" spans="1:43" ht="16.149999999999999" hidden="1" customHeight="1" outlineLevel="1">
      <c r="A38" s="494"/>
      <c r="B38" s="773" t="s">
        <v>446</v>
      </c>
      <c r="C38" s="774"/>
      <c r="D38" s="774"/>
      <c r="E38" s="774"/>
      <c r="F38" s="774"/>
      <c r="G38" s="774"/>
      <c r="H38" s="774"/>
      <c r="I38" s="774"/>
      <c r="J38" s="774"/>
      <c r="K38" s="774"/>
      <c r="L38" s="774"/>
      <c r="M38" s="774"/>
      <c r="N38" s="774"/>
      <c r="O38" s="774"/>
      <c r="P38" s="774"/>
      <c r="Q38" s="774"/>
      <c r="R38" s="775"/>
      <c r="S38" s="776">
        <f>SUM(S34:X37)</f>
        <v>0</v>
      </c>
      <c r="T38" s="777"/>
      <c r="U38" s="777"/>
      <c r="V38" s="777"/>
      <c r="W38" s="777"/>
      <c r="X38" s="777"/>
      <c r="Y38" s="504" t="s">
        <v>278</v>
      </c>
      <c r="Z38" s="778">
        <f>SUM(Z34:AF37)</f>
        <v>0</v>
      </c>
      <c r="AA38" s="722"/>
      <c r="AB38" s="722"/>
      <c r="AC38" s="722"/>
      <c r="AD38" s="722"/>
      <c r="AE38" s="722"/>
      <c r="AF38" s="722"/>
      <c r="AG38" s="501" t="s">
        <v>278</v>
      </c>
    </row>
    <row r="39" spans="1:43" ht="16.149999999999999" hidden="1" customHeight="1" outlineLevel="1">
      <c r="A39" s="503" t="s">
        <v>494</v>
      </c>
      <c r="B39" s="506"/>
      <c r="C39" s="497"/>
      <c r="D39" s="497"/>
      <c r="E39" s="497"/>
      <c r="F39" s="497"/>
      <c r="G39" s="497"/>
      <c r="H39" s="497"/>
      <c r="I39" s="497"/>
      <c r="J39" s="497"/>
      <c r="K39" s="497"/>
      <c r="L39" s="497"/>
      <c r="M39" s="497"/>
      <c r="N39" s="497"/>
      <c r="O39" s="497"/>
      <c r="P39" s="497"/>
      <c r="Q39" s="497"/>
      <c r="R39" s="497"/>
      <c r="S39" s="497"/>
      <c r="T39" s="497"/>
      <c r="U39" s="497"/>
      <c r="V39" s="497"/>
      <c r="W39" s="497"/>
      <c r="X39" s="497"/>
      <c r="Y39" s="497"/>
      <c r="Z39" s="497"/>
      <c r="AA39" s="497"/>
      <c r="AB39" s="497"/>
      <c r="AC39" s="779"/>
      <c r="AD39" s="779"/>
      <c r="AE39" s="779"/>
      <c r="AF39" s="779"/>
      <c r="AG39" s="507"/>
    </row>
    <row r="40" spans="1:43" ht="16.149999999999999" hidden="1" customHeight="1" outlineLevel="1">
      <c r="A40" s="494"/>
      <c r="B40" s="754" t="s">
        <v>436</v>
      </c>
      <c r="C40" s="755"/>
      <c r="D40" s="755"/>
      <c r="E40" s="755"/>
      <c r="F40" s="755"/>
      <c r="G40" s="755"/>
      <c r="H40" s="755"/>
      <c r="I40" s="755"/>
      <c r="J40" s="755"/>
      <c r="K40" s="755"/>
      <c r="L40" s="755"/>
      <c r="M40" s="755"/>
      <c r="N40" s="755"/>
      <c r="O40" s="755"/>
      <c r="P40" s="755"/>
      <c r="Q40" s="755"/>
      <c r="R40" s="756"/>
      <c r="S40" s="754" t="s">
        <v>495</v>
      </c>
      <c r="T40" s="755"/>
      <c r="U40" s="755"/>
      <c r="V40" s="755"/>
      <c r="W40" s="755"/>
      <c r="X40" s="755"/>
      <c r="Y40" s="756"/>
      <c r="Z40" s="755" t="s">
        <v>496</v>
      </c>
      <c r="AA40" s="755"/>
      <c r="AB40" s="755"/>
      <c r="AC40" s="755"/>
      <c r="AD40" s="755"/>
      <c r="AE40" s="755"/>
      <c r="AF40" s="755"/>
      <c r="AG40" s="757"/>
    </row>
    <row r="41" spans="1:43" ht="16.149999999999999" hidden="1" customHeight="1" outlineLevel="1">
      <c r="A41" s="494"/>
      <c r="B41" s="495" t="s">
        <v>438</v>
      </c>
      <c r="C41" s="496" t="s">
        <v>15</v>
      </c>
      <c r="D41" s="714">
        <f>IF(D28="","",D28)</f>
        <v>0</v>
      </c>
      <c r="E41" s="714"/>
      <c r="F41" s="497" t="s">
        <v>16</v>
      </c>
      <c r="G41" s="714">
        <f>IF(G28="","",G28)</f>
        <v>0</v>
      </c>
      <c r="H41" s="714"/>
      <c r="I41" s="497" t="s">
        <v>264</v>
      </c>
      <c r="J41" s="497" t="s">
        <v>439</v>
      </c>
      <c r="K41" s="497" t="s">
        <v>440</v>
      </c>
      <c r="L41" s="497"/>
      <c r="M41" s="763" t="str">
        <f>IF(M28="","",M28)</f>
        <v/>
      </c>
      <c r="N41" s="763"/>
      <c r="O41" s="498" t="s">
        <v>16</v>
      </c>
      <c r="P41" s="763" t="str">
        <f>IF(P28="","",P28)</f>
        <v/>
      </c>
      <c r="Q41" s="763"/>
      <c r="R41" s="498" t="s">
        <v>264</v>
      </c>
      <c r="S41" s="769" t="str">
        <f>IFERROR(S34*Z28*10,"")</f>
        <v/>
      </c>
      <c r="T41" s="770"/>
      <c r="U41" s="770"/>
      <c r="V41" s="770"/>
      <c r="W41" s="770"/>
      <c r="X41" s="770"/>
      <c r="Y41" s="504" t="s">
        <v>270</v>
      </c>
      <c r="Z41" s="771" t="str">
        <f>IFERROR(Z34*AD28*10,"")</f>
        <v/>
      </c>
      <c r="AA41" s="772"/>
      <c r="AB41" s="772"/>
      <c r="AC41" s="772"/>
      <c r="AD41" s="772"/>
      <c r="AE41" s="772"/>
      <c r="AF41" s="772"/>
      <c r="AG41" s="501" t="s">
        <v>270</v>
      </c>
    </row>
    <row r="42" spans="1:43" ht="16.149999999999999" hidden="1" customHeight="1" outlineLevel="1">
      <c r="A42" s="494"/>
      <c r="B42" s="495" t="s">
        <v>441</v>
      </c>
      <c r="C42" s="496" t="s">
        <v>15</v>
      </c>
      <c r="D42" s="763" t="str">
        <f>IF(D29="","",D29)</f>
        <v/>
      </c>
      <c r="E42" s="763"/>
      <c r="F42" s="497" t="s">
        <v>16</v>
      </c>
      <c r="G42" s="763" t="str">
        <f>IF(G29="","",G29)</f>
        <v/>
      </c>
      <c r="H42" s="763"/>
      <c r="I42" s="497" t="s">
        <v>264</v>
      </c>
      <c r="J42" s="497" t="s">
        <v>439</v>
      </c>
      <c r="K42" s="497" t="s">
        <v>440</v>
      </c>
      <c r="L42" s="497"/>
      <c r="M42" s="763" t="str">
        <f>IF(M29="","",M29)</f>
        <v/>
      </c>
      <c r="N42" s="763"/>
      <c r="O42" s="498" t="s">
        <v>16</v>
      </c>
      <c r="P42" s="763" t="str">
        <f>IF(P29="","",P29)</f>
        <v/>
      </c>
      <c r="Q42" s="763"/>
      <c r="R42" s="498" t="s">
        <v>264</v>
      </c>
      <c r="S42" s="769" t="str">
        <f t="shared" ref="S42:S44" si="0">IFERROR(S35*Z29*10,"")</f>
        <v/>
      </c>
      <c r="T42" s="770"/>
      <c r="U42" s="770"/>
      <c r="V42" s="770"/>
      <c r="W42" s="770"/>
      <c r="X42" s="770"/>
      <c r="Y42" s="504" t="s">
        <v>270</v>
      </c>
      <c r="Z42" s="771" t="str">
        <f t="shared" ref="Z42:Z44" si="1">IFERROR(Z35*AD29*10,"")</f>
        <v/>
      </c>
      <c r="AA42" s="772"/>
      <c r="AB42" s="772"/>
      <c r="AC42" s="772"/>
      <c r="AD42" s="772"/>
      <c r="AE42" s="772"/>
      <c r="AF42" s="772"/>
      <c r="AG42" s="501" t="s">
        <v>270</v>
      </c>
    </row>
    <row r="43" spans="1:43" ht="16.149999999999999" hidden="1" customHeight="1" outlineLevel="1">
      <c r="A43" s="494"/>
      <c r="B43" s="495" t="s">
        <v>442</v>
      </c>
      <c r="C43" s="496" t="s">
        <v>15</v>
      </c>
      <c r="D43" s="763" t="str">
        <f>IF(D30="","",D30)</f>
        <v/>
      </c>
      <c r="E43" s="763"/>
      <c r="F43" s="497" t="s">
        <v>16</v>
      </c>
      <c r="G43" s="763" t="str">
        <f>IF(G30="","",G30)</f>
        <v/>
      </c>
      <c r="H43" s="763"/>
      <c r="I43" s="497" t="s">
        <v>264</v>
      </c>
      <c r="J43" s="497" t="s">
        <v>439</v>
      </c>
      <c r="K43" s="497" t="s">
        <v>440</v>
      </c>
      <c r="L43" s="497"/>
      <c r="M43" s="763" t="str">
        <f>IF(M30="","",M30)</f>
        <v/>
      </c>
      <c r="N43" s="763"/>
      <c r="O43" s="498" t="s">
        <v>16</v>
      </c>
      <c r="P43" s="763" t="str">
        <f>IF(P30="","",P30)</f>
        <v/>
      </c>
      <c r="Q43" s="763"/>
      <c r="R43" s="498" t="s">
        <v>264</v>
      </c>
      <c r="S43" s="769" t="str">
        <f t="shared" si="0"/>
        <v/>
      </c>
      <c r="T43" s="770"/>
      <c r="U43" s="770"/>
      <c r="V43" s="770"/>
      <c r="W43" s="770"/>
      <c r="X43" s="770"/>
      <c r="Y43" s="504" t="s">
        <v>270</v>
      </c>
      <c r="Z43" s="771" t="str">
        <f t="shared" si="1"/>
        <v/>
      </c>
      <c r="AA43" s="772"/>
      <c r="AB43" s="772"/>
      <c r="AC43" s="772"/>
      <c r="AD43" s="772"/>
      <c r="AE43" s="772"/>
      <c r="AF43" s="772"/>
      <c r="AG43" s="501" t="s">
        <v>270</v>
      </c>
    </row>
    <row r="44" spans="1:43" ht="16.149999999999999" hidden="1" customHeight="1" outlineLevel="1">
      <c r="A44" s="494"/>
      <c r="B44" s="508" t="s">
        <v>443</v>
      </c>
      <c r="C44" s="509" t="s">
        <v>15</v>
      </c>
      <c r="D44" s="763" t="str">
        <f>IF(D31="","",D31)</f>
        <v/>
      </c>
      <c r="E44" s="763"/>
      <c r="F44" s="497" t="s">
        <v>16</v>
      </c>
      <c r="G44" s="763" t="str">
        <f>IF(G31="","",G31)</f>
        <v/>
      </c>
      <c r="H44" s="763"/>
      <c r="I44" s="497" t="s">
        <v>264</v>
      </c>
      <c r="J44" s="497" t="s">
        <v>439</v>
      </c>
      <c r="K44" s="497" t="s">
        <v>440</v>
      </c>
      <c r="L44" s="497"/>
      <c r="M44" s="763" t="str">
        <f>IF(M31="","",M31)</f>
        <v/>
      </c>
      <c r="N44" s="763"/>
      <c r="O44" s="498" t="s">
        <v>16</v>
      </c>
      <c r="P44" s="763" t="str">
        <f>IF(P31="","",P31)</f>
        <v/>
      </c>
      <c r="Q44" s="763"/>
      <c r="R44" s="498" t="s">
        <v>264</v>
      </c>
      <c r="S44" s="769" t="str">
        <f t="shared" si="0"/>
        <v/>
      </c>
      <c r="T44" s="770"/>
      <c r="U44" s="770"/>
      <c r="V44" s="770"/>
      <c r="W44" s="770"/>
      <c r="X44" s="770"/>
      <c r="Y44" s="504" t="s">
        <v>270</v>
      </c>
      <c r="Z44" s="771" t="str">
        <f t="shared" si="1"/>
        <v/>
      </c>
      <c r="AA44" s="772"/>
      <c r="AB44" s="772"/>
      <c r="AC44" s="772"/>
      <c r="AD44" s="772"/>
      <c r="AE44" s="772"/>
      <c r="AF44" s="772"/>
      <c r="AG44" s="501" t="s">
        <v>270</v>
      </c>
    </row>
    <row r="45" spans="1:43" ht="16.149999999999999" hidden="1" customHeight="1" outlineLevel="1">
      <c r="A45" s="494"/>
      <c r="B45" s="508" t="s">
        <v>449</v>
      </c>
      <c r="C45" s="500" t="s">
        <v>450</v>
      </c>
      <c r="D45" s="510"/>
      <c r="E45" s="510"/>
      <c r="F45" s="500"/>
      <c r="G45" s="510"/>
      <c r="H45" s="510"/>
      <c r="I45" s="500"/>
      <c r="J45" s="500"/>
      <c r="K45" s="500"/>
      <c r="L45" s="500"/>
      <c r="M45" s="510"/>
      <c r="N45" s="510"/>
      <c r="O45" s="510"/>
      <c r="P45" s="510"/>
      <c r="Q45" s="510"/>
      <c r="R45" s="510"/>
      <c r="S45" s="510"/>
      <c r="T45" s="510"/>
      <c r="U45" s="510"/>
      <c r="V45" s="510"/>
      <c r="W45" s="510"/>
      <c r="X45" s="510"/>
      <c r="Y45" s="510"/>
      <c r="Z45" s="781"/>
      <c r="AA45" s="715"/>
      <c r="AB45" s="715"/>
      <c r="AC45" s="715"/>
      <c r="AD45" s="715"/>
      <c r="AE45" s="715"/>
      <c r="AF45" s="715"/>
      <c r="AG45" s="501" t="s">
        <v>270</v>
      </c>
    </row>
    <row r="46" spans="1:43" ht="16.149999999999999" hidden="1" customHeight="1" outlineLevel="1">
      <c r="A46" s="494"/>
      <c r="B46" s="502" t="s">
        <v>451</v>
      </c>
      <c r="C46" s="500" t="s">
        <v>452</v>
      </c>
      <c r="D46" s="510"/>
      <c r="E46" s="510"/>
      <c r="F46" s="500"/>
      <c r="G46" s="510"/>
      <c r="H46" s="510"/>
      <c r="I46" s="500"/>
      <c r="J46" s="500"/>
      <c r="K46" s="500"/>
      <c r="L46" s="500"/>
      <c r="M46" s="510"/>
      <c r="N46" s="510"/>
      <c r="O46" s="510"/>
      <c r="P46" s="510"/>
      <c r="Q46" s="510"/>
      <c r="R46" s="510"/>
      <c r="S46" s="510"/>
      <c r="T46" s="510"/>
      <c r="U46" s="510"/>
      <c r="V46" s="510"/>
      <c r="W46" s="510"/>
      <c r="X46" s="510"/>
      <c r="Y46" s="510"/>
      <c r="Z46" s="781"/>
      <c r="AA46" s="715"/>
      <c r="AB46" s="715"/>
      <c r="AC46" s="715"/>
      <c r="AD46" s="715"/>
      <c r="AE46" s="715"/>
      <c r="AF46" s="715"/>
      <c r="AG46" s="501" t="s">
        <v>270</v>
      </c>
    </row>
    <row r="47" spans="1:43" ht="16.149999999999999" hidden="1" customHeight="1" outlineLevel="1" thickBot="1">
      <c r="A47" s="511"/>
      <c r="B47" s="782" t="s">
        <v>446</v>
      </c>
      <c r="C47" s="783"/>
      <c r="D47" s="783"/>
      <c r="E47" s="783"/>
      <c r="F47" s="783"/>
      <c r="G47" s="783"/>
      <c r="H47" s="783"/>
      <c r="I47" s="783"/>
      <c r="J47" s="783"/>
      <c r="K47" s="783"/>
      <c r="L47" s="783"/>
      <c r="M47" s="783"/>
      <c r="N47" s="783"/>
      <c r="O47" s="783"/>
      <c r="P47" s="783"/>
      <c r="Q47" s="783"/>
      <c r="R47" s="783"/>
      <c r="S47" s="783"/>
      <c r="T47" s="783"/>
      <c r="U47" s="783"/>
      <c r="V47" s="783"/>
      <c r="W47" s="783"/>
      <c r="X47" s="783"/>
      <c r="Y47" s="784"/>
      <c r="Z47" s="785">
        <f>IFERROR(SUM(S41:X44)+SUM(Z41:AF44)-Z45+Z46,0)</f>
        <v>0</v>
      </c>
      <c r="AA47" s="726"/>
      <c r="AB47" s="726"/>
      <c r="AC47" s="726"/>
      <c r="AD47" s="726"/>
      <c r="AE47" s="726"/>
      <c r="AF47" s="726"/>
      <c r="AG47" s="512" t="s">
        <v>270</v>
      </c>
    </row>
    <row r="48" spans="1:43" ht="15.6" hidden="1" customHeight="1" outlineLevel="1" thickBot="1">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Q48" s="189"/>
    </row>
    <row r="49" spans="1:43" ht="16.149999999999999" customHeight="1" collapsed="1">
      <c r="A49" s="417" t="s">
        <v>1559</v>
      </c>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732"/>
      <c r="AC49" s="732"/>
      <c r="AD49" s="732"/>
      <c r="AE49" s="732"/>
      <c r="AF49" s="732"/>
      <c r="AG49" s="37" t="s">
        <v>270</v>
      </c>
      <c r="AQ49" s="189"/>
    </row>
    <row r="50" spans="1:43" ht="16.149999999999999" customHeight="1" thickBot="1">
      <c r="A50" s="414" t="s">
        <v>1560</v>
      </c>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733"/>
      <c r="AC50" s="733"/>
      <c r="AD50" s="733"/>
      <c r="AE50" s="733"/>
      <c r="AF50" s="733"/>
      <c r="AG50" s="375" t="s">
        <v>270</v>
      </c>
      <c r="AQ50" s="189"/>
    </row>
    <row r="51" spans="1:43" ht="16.149999999999999" customHeight="1" thickBot="1">
      <c r="A51" s="513"/>
      <c r="B51" s="513"/>
      <c r="C51" s="513"/>
      <c r="D51" s="513"/>
      <c r="E51" s="513"/>
      <c r="F51" s="513"/>
      <c r="G51" s="513"/>
      <c r="H51" s="513"/>
      <c r="I51" s="513"/>
      <c r="J51" s="513"/>
      <c r="K51" s="513"/>
      <c r="L51" s="513"/>
      <c r="M51" s="513"/>
      <c r="N51" s="513"/>
      <c r="O51" s="513"/>
      <c r="P51" s="513"/>
      <c r="Q51" s="513"/>
      <c r="R51" s="513"/>
      <c r="S51" s="513"/>
      <c r="T51" s="513"/>
      <c r="U51" s="513"/>
      <c r="V51" s="513"/>
      <c r="W51" s="513"/>
      <c r="X51" s="513"/>
      <c r="Y51" s="513"/>
      <c r="Z51" s="513"/>
      <c r="AA51" s="513"/>
      <c r="AB51" s="514"/>
      <c r="AC51" s="514"/>
      <c r="AD51" s="514"/>
      <c r="AE51" s="514"/>
      <c r="AF51" s="514"/>
      <c r="AG51" s="513"/>
      <c r="AQ51" s="189"/>
    </row>
    <row r="52" spans="1:43" ht="16.149999999999999" customHeight="1" thickBot="1">
      <c r="A52" s="415" t="s">
        <v>1589</v>
      </c>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734">
        <f>SUM(AB49:AF50)</f>
        <v>0</v>
      </c>
      <c r="AC52" s="734"/>
      <c r="AD52" s="734"/>
      <c r="AE52" s="734"/>
      <c r="AF52" s="734"/>
      <c r="AG52" s="21" t="s">
        <v>270</v>
      </c>
      <c r="AQ52" s="189"/>
    </row>
    <row r="53" spans="1:43" ht="16.149999999999999"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Q53" s="189"/>
    </row>
    <row r="54" spans="1:43" ht="16.149999999999999" customHeight="1">
      <c r="A54" s="2" t="s">
        <v>1563</v>
      </c>
      <c r="B54" s="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Q54" s="189"/>
    </row>
    <row r="55" spans="1:43" ht="16.149999999999999" customHeight="1" thickBot="1">
      <c r="A55" s="332" t="s">
        <v>1567</v>
      </c>
      <c r="B55" s="333" t="s">
        <v>1729</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Q55" s="189"/>
    </row>
    <row r="56" spans="1:43" ht="16.149999999999999" customHeight="1">
      <c r="A56" s="417" t="s">
        <v>1590</v>
      </c>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732"/>
      <c r="AC56" s="732"/>
      <c r="AD56" s="732"/>
      <c r="AE56" s="732"/>
      <c r="AF56" s="732"/>
      <c r="AG56" s="37" t="s">
        <v>270</v>
      </c>
      <c r="AQ56" s="189"/>
    </row>
    <row r="57" spans="1:43" ht="16.149999999999999" customHeight="1" thickBot="1">
      <c r="A57" s="414" t="s">
        <v>1937</v>
      </c>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733"/>
      <c r="AC57" s="733"/>
      <c r="AD57" s="733"/>
      <c r="AE57" s="733"/>
      <c r="AF57" s="733"/>
      <c r="AG57" s="375" t="s">
        <v>270</v>
      </c>
      <c r="AQ57" s="189"/>
    </row>
    <row r="58" spans="1:43" ht="16.149999999999999" customHeight="1" thickBot="1">
      <c r="A58" s="152"/>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465"/>
      <c r="AC58" s="465"/>
      <c r="AD58" s="465"/>
      <c r="AE58" s="465"/>
      <c r="AF58" s="465"/>
      <c r="AG58" s="152"/>
      <c r="AQ58" s="189"/>
    </row>
    <row r="59" spans="1:43" ht="16.149999999999999" customHeight="1">
      <c r="A59" s="10" t="s">
        <v>1945</v>
      </c>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419"/>
      <c r="AC59" s="419"/>
      <c r="AD59" s="419"/>
      <c r="AE59" s="419"/>
      <c r="AF59" s="419"/>
      <c r="AG59" s="420"/>
      <c r="AQ59" s="189"/>
    </row>
    <row r="60" spans="1:43" ht="16.149999999999999" customHeight="1" thickBot="1">
      <c r="A60" s="556" t="s">
        <v>1947</v>
      </c>
      <c r="B60" s="8"/>
      <c r="C60" s="8"/>
      <c r="D60" s="8"/>
      <c r="E60" s="8"/>
      <c r="F60" s="8"/>
      <c r="G60" s="8"/>
      <c r="H60" s="8"/>
      <c r="I60" s="8"/>
      <c r="J60" s="8"/>
      <c r="K60" s="8"/>
      <c r="L60" s="8"/>
      <c r="M60" s="8"/>
      <c r="N60" s="8"/>
      <c r="O60" s="8"/>
      <c r="P60" s="8"/>
      <c r="Q60" s="8"/>
      <c r="R60" s="8"/>
      <c r="S60" s="8"/>
      <c r="T60" s="8"/>
      <c r="U60" s="8"/>
      <c r="V60" s="8"/>
      <c r="W60" s="8"/>
      <c r="X60" s="8"/>
      <c r="Y60" s="8"/>
      <c r="Z60" s="8"/>
      <c r="AA60" s="8"/>
      <c r="AB60" s="786">
        <f>AB52-AB56+AB57</f>
        <v>0</v>
      </c>
      <c r="AC60" s="786"/>
      <c r="AD60" s="786"/>
      <c r="AE60" s="786"/>
      <c r="AF60" s="786"/>
      <c r="AG60" s="9" t="s">
        <v>270</v>
      </c>
      <c r="AQ60" s="189"/>
    </row>
    <row r="61" spans="1:43" ht="15.6" customHeight="1" thickBot="1">
      <c r="A61" s="787" t="s">
        <v>1946</v>
      </c>
      <c r="B61" s="788"/>
      <c r="C61" s="788"/>
      <c r="D61" s="788"/>
      <c r="E61" s="788"/>
      <c r="F61" s="788"/>
      <c r="G61" s="788"/>
      <c r="H61" s="788"/>
      <c r="I61" s="788"/>
      <c r="J61" s="788"/>
      <c r="K61" s="788"/>
      <c r="L61" s="788"/>
      <c r="M61" s="788"/>
      <c r="N61" s="788"/>
      <c r="O61" s="788"/>
      <c r="P61" s="788"/>
      <c r="Q61" s="788"/>
      <c r="R61" s="788"/>
      <c r="S61" s="788"/>
      <c r="T61" s="788"/>
      <c r="U61" s="788"/>
      <c r="V61" s="788"/>
      <c r="W61" s="788"/>
      <c r="X61" s="788"/>
      <c r="Y61" s="788"/>
      <c r="Z61" s="788"/>
      <c r="AA61" s="788"/>
      <c r="AB61" s="733"/>
      <c r="AC61" s="733"/>
      <c r="AD61" s="733"/>
      <c r="AE61" s="733"/>
      <c r="AF61" s="733"/>
      <c r="AG61" s="272"/>
      <c r="AH61" s="189" t="b">
        <v>0</v>
      </c>
      <c r="AQ61" s="189"/>
    </row>
    <row r="62" spans="1:43" ht="15.6" customHeight="1">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789" t="str">
        <f>IF(AH61=TRUE,"問題なし","問題あり")</f>
        <v>問題あり</v>
      </c>
      <c r="AC62" s="789"/>
      <c r="AD62" s="789"/>
      <c r="AE62" s="789"/>
      <c r="AF62" s="789"/>
      <c r="AG62" s="482"/>
      <c r="AQ62" s="189"/>
    </row>
    <row r="63" spans="1:43" ht="15.6" customHeight="1">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Q63" s="189"/>
    </row>
    <row r="64" spans="1:43" ht="16.149999999999999" hidden="1" customHeight="1" outlineLevel="1">
      <c r="A64" s="533" t="s">
        <v>1653</v>
      </c>
      <c r="B64" s="533"/>
      <c r="C64" s="427"/>
      <c r="D64" s="427"/>
      <c r="E64" s="427"/>
      <c r="F64" s="427"/>
      <c r="G64" s="427"/>
      <c r="H64" s="427"/>
      <c r="I64" s="427"/>
      <c r="J64" s="427"/>
      <c r="K64" s="427"/>
      <c r="L64" s="427"/>
      <c r="M64" s="427"/>
      <c r="N64" s="427"/>
      <c r="O64" s="427"/>
      <c r="P64" s="427"/>
      <c r="Q64" s="427"/>
      <c r="R64" s="427"/>
      <c r="S64" s="427"/>
      <c r="T64" s="427"/>
      <c r="U64" s="427"/>
      <c r="V64" s="427"/>
      <c r="W64" s="427"/>
      <c r="X64" s="427"/>
      <c r="Y64" s="427"/>
      <c r="Z64" s="427"/>
      <c r="AA64" s="427"/>
      <c r="AB64" s="427"/>
      <c r="AC64" s="427"/>
      <c r="AD64" s="427"/>
      <c r="AE64" s="427"/>
      <c r="AF64" s="427"/>
      <c r="AG64" s="517"/>
    </row>
    <row r="65" spans="1:43" ht="16.149999999999999" hidden="1" customHeight="1" outlineLevel="1" thickBot="1">
      <c r="A65" s="472" t="s">
        <v>1567</v>
      </c>
      <c r="B65" s="422" t="s">
        <v>1624</v>
      </c>
      <c r="C65" s="427"/>
      <c r="D65" s="427"/>
      <c r="E65" s="427"/>
      <c r="F65" s="427"/>
      <c r="G65" s="427"/>
      <c r="H65" s="427"/>
      <c r="I65" s="427"/>
      <c r="J65" s="427"/>
      <c r="K65" s="427"/>
      <c r="L65" s="427"/>
      <c r="M65" s="427"/>
      <c r="N65" s="427"/>
      <c r="O65" s="427"/>
      <c r="P65" s="427"/>
      <c r="Q65" s="427"/>
      <c r="R65" s="427"/>
      <c r="S65" s="427"/>
      <c r="T65" s="427"/>
      <c r="U65" s="427"/>
      <c r="V65" s="427"/>
      <c r="W65" s="427"/>
      <c r="X65" s="427"/>
      <c r="Y65" s="427"/>
      <c r="Z65" s="427"/>
      <c r="AA65" s="427"/>
      <c r="AB65" s="427"/>
      <c r="AC65" s="427"/>
      <c r="AD65" s="427"/>
      <c r="AE65" s="427"/>
      <c r="AF65" s="427"/>
      <c r="AG65" s="427"/>
      <c r="AQ65" s="189"/>
    </row>
    <row r="66" spans="1:43" ht="16.149999999999999" hidden="1" customHeight="1" outlineLevel="1">
      <c r="A66" s="428" t="s">
        <v>1671</v>
      </c>
      <c r="B66" s="429"/>
      <c r="C66" s="429"/>
      <c r="D66" s="429"/>
      <c r="E66" s="429"/>
      <c r="F66" s="429"/>
      <c r="G66" s="429"/>
      <c r="H66" s="429"/>
      <c r="I66" s="429"/>
      <c r="J66" s="429"/>
      <c r="K66" s="429"/>
      <c r="L66" s="429"/>
      <c r="M66" s="429"/>
      <c r="N66" s="429"/>
      <c r="O66" s="429"/>
      <c r="P66" s="429"/>
      <c r="Q66" s="429"/>
      <c r="R66" s="429"/>
      <c r="S66" s="429"/>
      <c r="T66" s="429"/>
      <c r="U66" s="429"/>
      <c r="V66" s="429"/>
      <c r="W66" s="429"/>
      <c r="X66" s="429"/>
      <c r="Y66" s="429"/>
      <c r="Z66" s="429"/>
      <c r="AA66" s="429"/>
      <c r="AB66" s="730"/>
      <c r="AC66" s="730"/>
      <c r="AD66" s="730"/>
      <c r="AE66" s="730"/>
      <c r="AF66" s="730"/>
      <c r="AG66" s="534" t="s">
        <v>270</v>
      </c>
    </row>
    <row r="67" spans="1:43" ht="16.149999999999999" hidden="1" customHeight="1" outlineLevel="2">
      <c r="A67" s="433"/>
      <c r="B67" s="468" t="s">
        <v>1664</v>
      </c>
      <c r="C67" s="466"/>
      <c r="D67" s="466"/>
      <c r="E67" s="466"/>
      <c r="F67" s="466"/>
      <c r="G67" s="466"/>
      <c r="H67" s="466"/>
      <c r="I67" s="466"/>
      <c r="J67" s="466"/>
      <c r="K67" s="466"/>
      <c r="L67" s="466"/>
      <c r="M67" s="466"/>
      <c r="N67" s="466"/>
      <c r="O67" s="466"/>
      <c r="P67" s="466"/>
      <c r="Q67" s="466"/>
      <c r="R67" s="466"/>
      <c r="S67" s="466"/>
      <c r="T67" s="466"/>
      <c r="U67" s="466"/>
      <c r="V67" s="466"/>
      <c r="W67" s="466"/>
      <c r="X67" s="466"/>
      <c r="Y67" s="466"/>
      <c r="Z67" s="466"/>
      <c r="AA67" s="466"/>
      <c r="AB67" s="720"/>
      <c r="AC67" s="720"/>
      <c r="AD67" s="720"/>
      <c r="AE67" s="720"/>
      <c r="AF67" s="720"/>
      <c r="AG67" s="515" t="s">
        <v>270</v>
      </c>
    </row>
    <row r="68" spans="1:43" ht="16.149999999999999" hidden="1" customHeight="1" outlineLevel="2">
      <c r="A68" s="433"/>
      <c r="B68" s="468" t="s">
        <v>1672</v>
      </c>
      <c r="C68" s="466"/>
      <c r="D68" s="466"/>
      <c r="E68" s="466"/>
      <c r="F68" s="466"/>
      <c r="G68" s="466"/>
      <c r="H68" s="466"/>
      <c r="I68" s="466"/>
      <c r="J68" s="466"/>
      <c r="K68" s="466"/>
      <c r="L68" s="466"/>
      <c r="M68" s="466"/>
      <c r="N68" s="466"/>
      <c r="O68" s="466"/>
      <c r="P68" s="466"/>
      <c r="Q68" s="466"/>
      <c r="R68" s="466"/>
      <c r="S68" s="466"/>
      <c r="T68" s="466"/>
      <c r="U68" s="466"/>
      <c r="V68" s="466"/>
      <c r="W68" s="466"/>
      <c r="X68" s="466"/>
      <c r="Y68" s="466"/>
      <c r="Z68" s="466"/>
      <c r="AA68" s="466"/>
      <c r="AB68" s="722"/>
      <c r="AC68" s="722"/>
      <c r="AD68" s="722"/>
      <c r="AE68" s="722"/>
      <c r="AF68" s="722"/>
      <c r="AG68" s="515" t="s">
        <v>270</v>
      </c>
    </row>
    <row r="69" spans="1:43" ht="16.149999999999999" hidden="1" customHeight="1" outlineLevel="2">
      <c r="A69" s="433"/>
      <c r="B69" s="439" t="s">
        <v>453</v>
      </c>
      <c r="C69" s="443"/>
      <c r="D69" s="529"/>
      <c r="E69" s="529"/>
      <c r="F69" s="443"/>
      <c r="G69" s="529"/>
      <c r="H69" s="529"/>
      <c r="I69" s="443"/>
      <c r="J69" s="443"/>
      <c r="K69" s="443"/>
      <c r="L69" s="443"/>
      <c r="M69" s="529"/>
      <c r="N69" s="529"/>
      <c r="O69" s="529"/>
      <c r="P69" s="529"/>
      <c r="Q69" s="529"/>
      <c r="R69" s="529"/>
      <c r="S69" s="529"/>
      <c r="T69" s="529"/>
      <c r="U69" s="529"/>
      <c r="V69" s="529"/>
      <c r="W69" s="529"/>
      <c r="X69" s="529"/>
      <c r="Y69" s="529"/>
      <c r="Z69" s="529"/>
      <c r="AA69" s="529"/>
      <c r="AB69" s="780"/>
      <c r="AC69" s="780"/>
      <c r="AD69" s="780"/>
      <c r="AE69" s="780"/>
      <c r="AF69" s="780"/>
      <c r="AG69" s="530" t="s">
        <v>270</v>
      </c>
    </row>
    <row r="70" spans="1:43" ht="16.149999999999999" hidden="1" customHeight="1" outlineLevel="2">
      <c r="A70" s="433"/>
      <c r="B70" s="469" t="s">
        <v>497</v>
      </c>
      <c r="C70" s="443"/>
      <c r="D70" s="529"/>
      <c r="E70" s="529"/>
      <c r="F70" s="443"/>
      <c r="G70" s="529"/>
      <c r="H70" s="529"/>
      <c r="I70" s="443"/>
      <c r="J70" s="443"/>
      <c r="K70" s="443"/>
      <c r="L70" s="443"/>
      <c r="M70" s="529"/>
      <c r="N70" s="529"/>
      <c r="O70" s="529"/>
      <c r="P70" s="529"/>
      <c r="Q70" s="529"/>
      <c r="R70" s="529"/>
      <c r="S70" s="529"/>
      <c r="T70" s="529"/>
      <c r="U70" s="529"/>
      <c r="V70" s="529"/>
      <c r="W70" s="529"/>
      <c r="X70" s="529"/>
      <c r="Y70" s="529"/>
      <c r="Z70" s="529"/>
      <c r="AA70" s="529"/>
      <c r="AB70" s="780"/>
      <c r="AC70" s="780"/>
      <c r="AD70" s="780"/>
      <c r="AE70" s="780"/>
      <c r="AF70" s="780"/>
      <c r="AG70" s="530" t="s">
        <v>270</v>
      </c>
    </row>
    <row r="71" spans="1:43" ht="16.149999999999999" hidden="1" customHeight="1" outlineLevel="1">
      <c r="A71" s="433"/>
      <c r="B71" s="468" t="s">
        <v>1673</v>
      </c>
      <c r="C71" s="466"/>
      <c r="D71" s="466"/>
      <c r="E71" s="466"/>
      <c r="F71" s="466"/>
      <c r="G71" s="466"/>
      <c r="H71" s="466"/>
      <c r="I71" s="466"/>
      <c r="J71" s="466"/>
      <c r="K71" s="466"/>
      <c r="L71" s="466"/>
      <c r="M71" s="466"/>
      <c r="N71" s="466"/>
      <c r="O71" s="466"/>
      <c r="P71" s="466"/>
      <c r="Q71" s="466"/>
      <c r="R71" s="466"/>
      <c r="S71" s="466"/>
      <c r="T71" s="466"/>
      <c r="U71" s="466"/>
      <c r="V71" s="466"/>
      <c r="W71" s="466"/>
      <c r="X71" s="466"/>
      <c r="Y71" s="466"/>
      <c r="Z71" s="466"/>
      <c r="AA71" s="466"/>
      <c r="AB71" s="725"/>
      <c r="AC71" s="725"/>
      <c r="AD71" s="725"/>
      <c r="AE71" s="725"/>
      <c r="AF71" s="725"/>
      <c r="AG71" s="515" t="s">
        <v>270</v>
      </c>
    </row>
    <row r="72" spans="1:43" ht="16.149999999999999" hidden="1" customHeight="1" outlineLevel="1">
      <c r="A72" s="433"/>
      <c r="B72" s="468" t="s">
        <v>1674</v>
      </c>
      <c r="C72" s="466"/>
      <c r="D72" s="466"/>
      <c r="E72" s="466"/>
      <c r="F72" s="466"/>
      <c r="G72" s="466"/>
      <c r="H72" s="466"/>
      <c r="I72" s="466"/>
      <c r="J72" s="466"/>
      <c r="K72" s="466"/>
      <c r="L72" s="466"/>
      <c r="M72" s="466"/>
      <c r="N72" s="466"/>
      <c r="O72" s="466"/>
      <c r="P72" s="466"/>
      <c r="Q72" s="466"/>
      <c r="R72" s="466"/>
      <c r="S72" s="466"/>
      <c r="T72" s="466"/>
      <c r="U72" s="466"/>
      <c r="V72" s="466"/>
      <c r="W72" s="466"/>
      <c r="X72" s="466"/>
      <c r="Y72" s="466"/>
      <c r="Z72" s="466"/>
      <c r="AA72" s="466"/>
      <c r="AB72" s="725"/>
      <c r="AC72" s="725"/>
      <c r="AD72" s="725"/>
      <c r="AE72" s="725"/>
      <c r="AF72" s="725"/>
      <c r="AG72" s="515" t="s">
        <v>270</v>
      </c>
    </row>
    <row r="73" spans="1:43" ht="16.149999999999999" hidden="1" customHeight="1" outlineLevel="1" thickBot="1">
      <c r="A73" s="459"/>
      <c r="B73" s="535" t="s">
        <v>1675</v>
      </c>
      <c r="C73" s="536"/>
      <c r="D73" s="536"/>
      <c r="E73" s="536"/>
      <c r="F73" s="536"/>
      <c r="G73" s="536"/>
      <c r="H73" s="536"/>
      <c r="I73" s="536"/>
      <c r="J73" s="536"/>
      <c r="K73" s="536"/>
      <c r="L73" s="536"/>
      <c r="M73" s="536"/>
      <c r="N73" s="536"/>
      <c r="O73" s="536"/>
      <c r="P73" s="536"/>
      <c r="Q73" s="536"/>
      <c r="R73" s="536"/>
      <c r="S73" s="536"/>
      <c r="T73" s="536"/>
      <c r="U73" s="536"/>
      <c r="V73" s="536"/>
      <c r="W73" s="536"/>
      <c r="X73" s="536"/>
      <c r="Y73" s="536"/>
      <c r="Z73" s="536"/>
      <c r="AA73" s="536"/>
      <c r="AB73" s="726">
        <f>AB66-SUM(AB71:AF72)</f>
        <v>0</v>
      </c>
      <c r="AC73" s="726"/>
      <c r="AD73" s="726"/>
      <c r="AE73" s="726"/>
      <c r="AF73" s="726"/>
      <c r="AG73" s="537" t="s">
        <v>270</v>
      </c>
    </row>
    <row r="74" spans="1:43" ht="16.149999999999999" hidden="1" customHeight="1" outlineLevel="2" thickBot="1">
      <c r="A74" s="790" t="s">
        <v>455</v>
      </c>
      <c r="B74" s="791"/>
      <c r="C74" s="791"/>
      <c r="D74" s="791"/>
      <c r="E74" s="791"/>
      <c r="F74" s="791"/>
      <c r="G74" s="791"/>
      <c r="H74" s="791"/>
      <c r="I74" s="791"/>
      <c r="J74" s="791"/>
      <c r="K74" s="791"/>
      <c r="L74" s="791"/>
      <c r="M74" s="791"/>
      <c r="N74" s="791"/>
      <c r="O74" s="791"/>
      <c r="P74" s="791"/>
      <c r="Q74" s="791"/>
      <c r="R74" s="791"/>
      <c r="S74" s="791"/>
      <c r="T74" s="791"/>
      <c r="U74" s="791"/>
      <c r="V74" s="791"/>
      <c r="W74" s="791"/>
      <c r="X74" s="791"/>
      <c r="Y74" s="791"/>
      <c r="Z74" s="791"/>
      <c r="AA74" s="791"/>
      <c r="AB74" s="727"/>
      <c r="AC74" s="727"/>
      <c r="AD74" s="727"/>
      <c r="AE74" s="727"/>
      <c r="AF74" s="727"/>
      <c r="AG74" s="516"/>
      <c r="AH74" s="470" t="b">
        <v>0</v>
      </c>
    </row>
    <row r="75" spans="1:43" ht="16.149999999999999" hidden="1" customHeight="1" outlineLevel="2">
      <c r="A75" s="427"/>
      <c r="B75" s="427"/>
      <c r="C75" s="427"/>
      <c r="D75" s="427"/>
      <c r="E75" s="427"/>
      <c r="F75" s="427"/>
      <c r="G75" s="427"/>
      <c r="H75" s="427"/>
      <c r="I75" s="427"/>
      <c r="J75" s="427"/>
      <c r="K75" s="427"/>
      <c r="L75" s="427"/>
      <c r="M75" s="427"/>
      <c r="N75" s="427"/>
      <c r="O75" s="427"/>
      <c r="P75" s="427"/>
      <c r="Q75" s="427"/>
      <c r="R75" s="427"/>
      <c r="S75" s="427"/>
      <c r="T75" s="427"/>
      <c r="U75" s="427"/>
      <c r="V75" s="427"/>
      <c r="W75" s="427"/>
      <c r="X75" s="427"/>
      <c r="Y75" s="427"/>
      <c r="Z75" s="427"/>
      <c r="AA75" s="427"/>
      <c r="AB75" s="706" t="str">
        <f>IF(AH74=TRUE,"問題なし","問題あり")</f>
        <v>問題あり</v>
      </c>
      <c r="AC75" s="706"/>
      <c r="AD75" s="706"/>
      <c r="AE75" s="706"/>
      <c r="AF75" s="706"/>
      <c r="AG75" s="517"/>
      <c r="AH75" s="470"/>
    </row>
    <row r="76" spans="1:43" ht="16.149999999999999" hidden="1" customHeight="1" outlineLevel="1" collapsed="1">
      <c r="A76" s="472" t="s">
        <v>1567</v>
      </c>
      <c r="B76" s="422" t="s">
        <v>1676</v>
      </c>
      <c r="C76" s="422"/>
      <c r="D76" s="422"/>
      <c r="E76" s="422"/>
      <c r="F76" s="422"/>
      <c r="G76" s="422"/>
      <c r="H76" s="422"/>
      <c r="I76" s="422"/>
      <c r="J76" s="422"/>
      <c r="K76" s="422"/>
      <c r="L76" s="422"/>
      <c r="M76" s="422"/>
      <c r="N76" s="422"/>
      <c r="O76" s="422"/>
      <c r="P76" s="422"/>
      <c r="Q76" s="422"/>
      <c r="R76" s="422"/>
      <c r="S76" s="422"/>
      <c r="T76" s="422"/>
      <c r="U76" s="422"/>
      <c r="V76" s="422"/>
      <c r="W76" s="422"/>
      <c r="X76" s="422"/>
      <c r="Y76" s="422"/>
      <c r="Z76" s="422"/>
      <c r="AA76" s="422"/>
      <c r="AB76" s="423"/>
      <c r="AC76" s="423"/>
      <c r="AD76" s="423"/>
      <c r="AE76" s="423"/>
      <c r="AF76" s="423"/>
      <c r="AG76" s="422"/>
      <c r="AQ76" s="189"/>
    </row>
    <row r="77" spans="1:43" ht="16.149999999999999" hidden="1" customHeight="1" outlineLevel="1">
      <c r="A77" s="422"/>
      <c r="B77" s="422" t="s">
        <v>1568</v>
      </c>
      <c r="C77" s="422"/>
      <c r="D77" s="422"/>
      <c r="E77" s="422"/>
      <c r="F77" s="422"/>
      <c r="G77" s="422"/>
      <c r="H77" s="422"/>
      <c r="I77" s="422"/>
      <c r="J77" s="422"/>
      <c r="K77" s="422"/>
      <c r="L77" s="422"/>
      <c r="M77" s="422"/>
      <c r="N77" s="422"/>
      <c r="O77" s="422"/>
      <c r="P77" s="422"/>
      <c r="Q77" s="422"/>
      <c r="R77" s="422"/>
      <c r="S77" s="422"/>
      <c r="T77" s="422"/>
      <c r="U77" s="422"/>
      <c r="V77" s="422"/>
      <c r="W77" s="422"/>
      <c r="X77" s="422"/>
      <c r="Y77" s="422"/>
      <c r="Z77" s="422"/>
      <c r="AA77" s="422"/>
      <c r="AB77" s="423"/>
      <c r="AC77" s="423"/>
      <c r="AD77" s="423"/>
      <c r="AE77" s="423"/>
      <c r="AF77" s="423"/>
      <c r="AG77" s="422"/>
      <c r="AQ77" s="189"/>
    </row>
    <row r="78" spans="1:43" ht="16.149999999999999" hidden="1" customHeight="1" outlineLevel="2">
      <c r="A78" s="472" t="s">
        <v>1567</v>
      </c>
      <c r="B78" s="422" t="s">
        <v>1570</v>
      </c>
      <c r="C78" s="422"/>
      <c r="D78" s="422"/>
      <c r="E78" s="422"/>
      <c r="F78" s="422"/>
      <c r="G78" s="422"/>
      <c r="H78" s="422"/>
      <c r="I78" s="422"/>
      <c r="J78" s="422"/>
      <c r="K78" s="422"/>
      <c r="L78" s="422"/>
      <c r="M78" s="422"/>
      <c r="N78" s="422"/>
      <c r="O78" s="422"/>
      <c r="P78" s="422"/>
      <c r="Q78" s="422"/>
      <c r="R78" s="422"/>
      <c r="S78" s="422"/>
      <c r="T78" s="422"/>
      <c r="U78" s="422"/>
      <c r="V78" s="422"/>
      <c r="W78" s="422"/>
      <c r="X78" s="422"/>
      <c r="Y78" s="422"/>
      <c r="Z78" s="422"/>
      <c r="AA78" s="422"/>
      <c r="AB78" s="423"/>
      <c r="AC78" s="423"/>
      <c r="AD78" s="423"/>
      <c r="AE78" s="423"/>
      <c r="AF78" s="423"/>
      <c r="AG78" s="422"/>
      <c r="AQ78" s="189"/>
    </row>
    <row r="79" spans="1:43" ht="16.149999999999999" hidden="1" customHeight="1" outlineLevel="2">
      <c r="A79" s="422"/>
      <c r="B79" s="422" t="s">
        <v>1569</v>
      </c>
      <c r="C79" s="422"/>
      <c r="D79" s="422"/>
      <c r="E79" s="422"/>
      <c r="F79" s="422"/>
      <c r="G79" s="422"/>
      <c r="H79" s="422"/>
      <c r="I79" s="422"/>
      <c r="J79" s="422"/>
      <c r="K79" s="422"/>
      <c r="L79" s="422"/>
      <c r="M79" s="422"/>
      <c r="N79" s="422"/>
      <c r="O79" s="422"/>
      <c r="P79" s="422"/>
      <c r="Q79" s="422"/>
      <c r="R79" s="422"/>
      <c r="S79" s="422"/>
      <c r="T79" s="422"/>
      <c r="U79" s="422"/>
      <c r="V79" s="422"/>
      <c r="W79" s="422"/>
      <c r="X79" s="422"/>
      <c r="Y79" s="422"/>
      <c r="Z79" s="422"/>
      <c r="AA79" s="422"/>
      <c r="AB79" s="423"/>
      <c r="AC79" s="423"/>
      <c r="AD79" s="423"/>
      <c r="AE79" s="423"/>
      <c r="AF79" s="423"/>
      <c r="AG79" s="422"/>
      <c r="AQ79" s="189"/>
    </row>
    <row r="80" spans="1:43" ht="16.149999999999999" hidden="1" customHeight="1" outlineLevel="1" collapsed="1">
      <c r="A80" s="472" t="s">
        <v>1567</v>
      </c>
      <c r="B80" s="538" t="s">
        <v>1677</v>
      </c>
      <c r="C80" s="422"/>
      <c r="D80" s="422"/>
      <c r="E80" s="422"/>
      <c r="F80" s="422"/>
      <c r="G80" s="422"/>
      <c r="H80" s="422"/>
      <c r="I80" s="422"/>
      <c r="J80" s="422"/>
      <c r="K80" s="422"/>
      <c r="L80" s="422"/>
      <c r="M80" s="422"/>
      <c r="N80" s="422"/>
      <c r="O80" s="422"/>
      <c r="P80" s="422"/>
      <c r="Q80" s="422"/>
      <c r="R80" s="422"/>
      <c r="S80" s="422"/>
      <c r="T80" s="422"/>
      <c r="U80" s="422"/>
      <c r="V80" s="422"/>
      <c r="W80" s="422"/>
      <c r="X80" s="422"/>
      <c r="Y80" s="422"/>
      <c r="Z80" s="422"/>
      <c r="AA80" s="422"/>
      <c r="AB80" s="423"/>
      <c r="AC80" s="423"/>
      <c r="AD80" s="423"/>
      <c r="AE80" s="423"/>
      <c r="AF80" s="423"/>
      <c r="AG80" s="422"/>
      <c r="AQ80" s="189"/>
    </row>
    <row r="81" spans="1:43" ht="16.149999999999999" hidden="1" customHeight="1" outlineLevel="1">
      <c r="A81" s="422"/>
      <c r="B81" s="422" t="s">
        <v>1667</v>
      </c>
      <c r="C81" s="422"/>
      <c r="D81" s="422"/>
      <c r="E81" s="422"/>
      <c r="F81" s="422"/>
      <c r="G81" s="422"/>
      <c r="H81" s="422"/>
      <c r="I81" s="422"/>
      <c r="J81" s="422"/>
      <c r="K81" s="422"/>
      <c r="L81" s="422"/>
      <c r="M81" s="422"/>
      <c r="N81" s="422"/>
      <c r="O81" s="422"/>
      <c r="P81" s="422"/>
      <c r="Q81" s="422"/>
      <c r="R81" s="422"/>
      <c r="S81" s="422"/>
      <c r="T81" s="422"/>
      <c r="U81" s="422"/>
      <c r="V81" s="422"/>
      <c r="W81" s="422"/>
      <c r="X81" s="422"/>
      <c r="Y81" s="422"/>
      <c r="Z81" s="422"/>
      <c r="AA81" s="422"/>
      <c r="AB81" s="423"/>
      <c r="AC81" s="423"/>
      <c r="AD81" s="423"/>
      <c r="AE81" s="423"/>
      <c r="AF81" s="423"/>
      <c r="AG81" s="422"/>
      <c r="AQ81" s="189"/>
    </row>
    <row r="82" spans="1:43" ht="16.149999999999999" hidden="1" customHeight="1" outlineLevel="1">
      <c r="A82" s="517" t="s">
        <v>1567</v>
      </c>
      <c r="B82" s="538" t="s">
        <v>1678</v>
      </c>
      <c r="C82" s="427"/>
      <c r="D82" s="427"/>
      <c r="E82" s="427"/>
      <c r="F82" s="427"/>
      <c r="G82" s="427"/>
      <c r="H82" s="427"/>
      <c r="I82" s="427"/>
      <c r="J82" s="427"/>
      <c r="K82" s="427"/>
      <c r="L82" s="427"/>
      <c r="M82" s="427"/>
      <c r="N82" s="427"/>
      <c r="O82" s="427"/>
      <c r="P82" s="427"/>
      <c r="Q82" s="427"/>
      <c r="R82" s="427"/>
      <c r="S82" s="427"/>
      <c r="T82" s="427"/>
      <c r="U82" s="427"/>
      <c r="V82" s="427"/>
      <c r="W82" s="427"/>
      <c r="X82" s="427"/>
      <c r="Y82" s="427"/>
      <c r="Z82" s="427"/>
      <c r="AA82" s="427"/>
      <c r="AB82" s="539"/>
      <c r="AC82" s="539"/>
      <c r="AD82" s="539"/>
      <c r="AE82" s="539"/>
      <c r="AF82" s="539"/>
      <c r="AG82" s="427"/>
      <c r="AQ82" s="189"/>
    </row>
    <row r="83" spans="1:43" ht="16.149999999999999" hidden="1" customHeight="1" outlineLevel="1">
      <c r="A83" s="517"/>
      <c r="B83" s="538" t="s">
        <v>1595</v>
      </c>
      <c r="C83" s="427"/>
      <c r="D83" s="427"/>
      <c r="E83" s="427"/>
      <c r="F83" s="427"/>
      <c r="G83" s="427"/>
      <c r="H83" s="427"/>
      <c r="I83" s="427"/>
      <c r="J83" s="427"/>
      <c r="K83" s="427"/>
      <c r="L83" s="427"/>
      <c r="M83" s="427"/>
      <c r="N83" s="427"/>
      <c r="O83" s="427"/>
      <c r="P83" s="427"/>
      <c r="Q83" s="427"/>
      <c r="R83" s="427"/>
      <c r="S83" s="427"/>
      <c r="T83" s="427"/>
      <c r="U83" s="427"/>
      <c r="V83" s="427"/>
      <c r="W83" s="427"/>
      <c r="X83" s="427"/>
      <c r="Y83" s="427"/>
      <c r="Z83" s="427"/>
      <c r="AA83" s="427"/>
      <c r="AB83" s="539"/>
      <c r="AC83" s="539"/>
      <c r="AD83" s="539"/>
      <c r="AE83" s="539"/>
      <c r="AF83" s="539"/>
      <c r="AG83" s="427"/>
      <c r="AQ83" s="189"/>
    </row>
    <row r="84" spans="1:43" ht="16.149999999999999" hidden="1" customHeight="1" outlineLevel="1">
      <c r="A84" s="517"/>
      <c r="B84" s="538" t="s">
        <v>1596</v>
      </c>
      <c r="C84" s="427"/>
      <c r="D84" s="427"/>
      <c r="E84" s="427"/>
      <c r="F84" s="427"/>
      <c r="G84" s="427"/>
      <c r="H84" s="427"/>
      <c r="I84" s="427"/>
      <c r="J84" s="427"/>
      <c r="K84" s="427"/>
      <c r="L84" s="427"/>
      <c r="M84" s="427"/>
      <c r="N84" s="427"/>
      <c r="O84" s="427"/>
      <c r="P84" s="427"/>
      <c r="Q84" s="427"/>
      <c r="R84" s="427"/>
      <c r="S84" s="427"/>
      <c r="T84" s="427"/>
      <c r="U84" s="427"/>
      <c r="V84" s="427"/>
      <c r="W84" s="427"/>
      <c r="X84" s="427"/>
      <c r="Y84" s="427"/>
      <c r="Z84" s="427"/>
      <c r="AA84" s="427"/>
      <c r="AB84" s="539"/>
      <c r="AC84" s="539"/>
      <c r="AD84" s="539"/>
      <c r="AE84" s="539"/>
      <c r="AF84" s="539"/>
      <c r="AG84" s="427"/>
      <c r="AQ84" s="189"/>
    </row>
    <row r="85" spans="1:43" ht="16.149999999999999" hidden="1" customHeight="1" outlineLevel="1">
      <c r="A85" s="517" t="s">
        <v>1567</v>
      </c>
      <c r="B85" s="538" t="s">
        <v>1679</v>
      </c>
      <c r="C85" s="427"/>
      <c r="D85" s="427"/>
      <c r="E85" s="427"/>
      <c r="F85" s="427"/>
      <c r="G85" s="427"/>
      <c r="H85" s="427"/>
      <c r="I85" s="427"/>
      <c r="J85" s="427"/>
      <c r="K85" s="427"/>
      <c r="L85" s="427"/>
      <c r="M85" s="427"/>
      <c r="N85" s="427"/>
      <c r="O85" s="427"/>
      <c r="P85" s="427"/>
      <c r="Q85" s="427"/>
      <c r="R85" s="427"/>
      <c r="S85" s="427"/>
      <c r="T85" s="427"/>
      <c r="U85" s="427"/>
      <c r="V85" s="427"/>
      <c r="W85" s="427"/>
      <c r="X85" s="427"/>
      <c r="Y85" s="427"/>
      <c r="Z85" s="427"/>
      <c r="AA85" s="427"/>
      <c r="AB85" s="539"/>
      <c r="AC85" s="539"/>
      <c r="AD85" s="539"/>
      <c r="AE85" s="539"/>
      <c r="AF85" s="539"/>
      <c r="AG85" s="427"/>
      <c r="AQ85" s="189"/>
    </row>
    <row r="86" spans="1:43" ht="16.149999999999999" hidden="1" customHeight="1" outlineLevel="1" collapsed="1">
      <c r="A86" s="116"/>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82"/>
      <c r="AB86" s="482"/>
      <c r="AC86" s="482"/>
      <c r="AD86" s="482"/>
      <c r="AE86" s="482"/>
      <c r="AF86" s="49"/>
      <c r="AG86" s="4"/>
    </row>
    <row r="87" spans="1:43" ht="16.149999999999999" customHeight="1" collapsed="1">
      <c r="A87" s="164" t="s">
        <v>1524</v>
      </c>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82"/>
      <c r="AB87" s="482"/>
      <c r="AC87" s="482"/>
      <c r="AD87" s="482"/>
      <c r="AE87" s="482"/>
      <c r="AF87" s="49"/>
      <c r="AG87" s="4"/>
    </row>
    <row r="88" spans="1:43" ht="16.149999999999999" customHeight="1">
      <c r="A88" s="332" t="s">
        <v>1567</v>
      </c>
      <c r="B88" s="425" t="s">
        <v>1576</v>
      </c>
      <c r="C88" s="333"/>
      <c r="D88" s="333"/>
      <c r="E88" s="333"/>
      <c r="F88" s="333"/>
      <c r="G88" s="333"/>
      <c r="H88" s="333"/>
      <c r="I88" s="333"/>
      <c r="J88" s="333"/>
      <c r="K88" s="333"/>
      <c r="L88" s="333"/>
      <c r="M88" s="333"/>
      <c r="N88" s="333"/>
      <c r="O88" s="333"/>
      <c r="P88" s="333"/>
      <c r="Q88" s="333"/>
      <c r="R88" s="333"/>
      <c r="S88" s="333"/>
      <c r="T88" s="333"/>
      <c r="U88" s="333"/>
      <c r="V88" s="333"/>
      <c r="W88" s="333"/>
      <c r="X88" s="333"/>
      <c r="Y88" s="333"/>
      <c r="Z88" s="333"/>
      <c r="AA88" s="332"/>
      <c r="AB88" s="332"/>
      <c r="AC88" s="332"/>
      <c r="AD88" s="332"/>
      <c r="AE88" s="332"/>
      <c r="AF88" s="333"/>
      <c r="AG88" s="424"/>
      <c r="AQ88" s="189"/>
    </row>
    <row r="89" spans="1:43" ht="16.149999999999999" customHeight="1">
      <c r="A89" s="531" t="s">
        <v>1567</v>
      </c>
      <c r="B89" s="333" t="s">
        <v>1730</v>
      </c>
      <c r="C89" s="333"/>
      <c r="D89" s="333"/>
      <c r="E89" s="333"/>
      <c r="F89" s="333"/>
      <c r="G89" s="333"/>
      <c r="H89" s="333"/>
      <c r="I89" s="333"/>
      <c r="J89" s="333"/>
      <c r="K89" s="333"/>
      <c r="L89" s="333"/>
      <c r="M89" s="333"/>
      <c r="N89" s="333"/>
      <c r="O89" s="333"/>
      <c r="P89" s="333"/>
      <c r="Q89" s="333"/>
      <c r="R89" s="333"/>
      <c r="S89" s="333"/>
      <c r="T89" s="333"/>
      <c r="U89" s="333"/>
      <c r="V89" s="333"/>
      <c r="W89" s="333"/>
      <c r="X89" s="333"/>
      <c r="Y89" s="333"/>
      <c r="Z89" s="333"/>
      <c r="AA89" s="332"/>
      <c r="AB89" s="332"/>
      <c r="AC89" s="332"/>
      <c r="AD89" s="332"/>
      <c r="AE89" s="332"/>
      <c r="AF89" s="333"/>
      <c r="AG89" s="424"/>
      <c r="AQ89" s="189"/>
    </row>
    <row r="90" spans="1:43" ht="16.149999999999999" customHeight="1">
      <c r="A90" s="332" t="s">
        <v>1567</v>
      </c>
      <c r="B90" s="425" t="s">
        <v>1950</v>
      </c>
      <c r="C90" s="333"/>
      <c r="D90" s="333"/>
      <c r="E90" s="333"/>
      <c r="F90" s="333"/>
      <c r="G90" s="333"/>
      <c r="H90" s="333"/>
      <c r="I90" s="333"/>
      <c r="J90" s="333"/>
      <c r="K90" s="333"/>
      <c r="L90" s="333"/>
      <c r="M90" s="333"/>
      <c r="N90" s="333"/>
      <c r="O90" s="333"/>
      <c r="P90" s="333"/>
      <c r="Q90" s="333"/>
      <c r="R90" s="333"/>
      <c r="S90" s="333"/>
      <c r="T90" s="333"/>
      <c r="U90" s="333"/>
      <c r="V90" s="333"/>
      <c r="W90" s="333"/>
      <c r="X90" s="333"/>
      <c r="Y90" s="333"/>
      <c r="Z90" s="333"/>
      <c r="AA90" s="332"/>
      <c r="AB90" s="332"/>
      <c r="AC90" s="332"/>
      <c r="AD90" s="332"/>
      <c r="AE90" s="332"/>
      <c r="AF90" s="333"/>
      <c r="AG90" s="424"/>
      <c r="AQ90" s="189"/>
    </row>
    <row r="91" spans="1:43" ht="16.149999999999999" customHeight="1">
      <c r="A91" s="332"/>
      <c r="B91" s="425" t="s">
        <v>1949</v>
      </c>
      <c r="C91" s="333"/>
      <c r="D91" s="333"/>
      <c r="E91" s="333"/>
      <c r="F91" s="333"/>
      <c r="G91" s="333"/>
      <c r="H91" s="333"/>
      <c r="I91" s="333"/>
      <c r="J91" s="333"/>
      <c r="K91" s="333"/>
      <c r="L91" s="333"/>
      <c r="M91" s="333"/>
      <c r="N91" s="333"/>
      <c r="O91" s="333"/>
      <c r="P91" s="333"/>
      <c r="Q91" s="333"/>
      <c r="R91" s="333"/>
      <c r="S91" s="333"/>
      <c r="T91" s="333"/>
      <c r="U91" s="333"/>
      <c r="V91" s="333"/>
      <c r="W91" s="333"/>
      <c r="X91" s="333"/>
      <c r="Y91" s="333"/>
      <c r="Z91" s="333"/>
      <c r="AA91" s="332"/>
      <c r="AB91" s="332"/>
      <c r="AC91" s="332"/>
      <c r="AD91" s="332"/>
      <c r="AE91" s="332"/>
      <c r="AF91" s="333"/>
      <c r="AG91" s="424"/>
      <c r="AQ91" s="189"/>
    </row>
    <row r="92" spans="1:43" ht="16.149999999999999" hidden="1" customHeight="1" outlineLevel="1">
      <c r="A92" s="332" t="s">
        <v>1567</v>
      </c>
      <c r="B92" s="333" t="s">
        <v>1581</v>
      </c>
      <c r="C92" s="3"/>
      <c r="D92" s="3"/>
      <c r="E92" s="3"/>
      <c r="F92" s="3"/>
      <c r="G92" s="3"/>
      <c r="H92" s="3"/>
      <c r="I92" s="3"/>
      <c r="J92" s="3"/>
      <c r="K92" s="3"/>
      <c r="L92" s="3"/>
      <c r="M92" s="3"/>
      <c r="N92" s="3"/>
      <c r="O92" s="3"/>
      <c r="P92" s="3"/>
      <c r="Q92" s="3"/>
      <c r="R92" s="3"/>
      <c r="S92" s="3"/>
      <c r="T92" s="3"/>
      <c r="U92" s="3"/>
      <c r="V92" s="3"/>
      <c r="W92" s="3"/>
      <c r="X92" s="3"/>
      <c r="Y92" s="3"/>
      <c r="Z92" s="3"/>
      <c r="AA92" s="482"/>
      <c r="AB92" s="482"/>
      <c r="AC92" s="482"/>
      <c r="AD92" s="482"/>
      <c r="AE92" s="482"/>
      <c r="AF92" s="3"/>
      <c r="AG92" s="4"/>
      <c r="AQ92" s="189"/>
    </row>
    <row r="93" spans="1:43" ht="16.149999999999999" hidden="1" customHeight="1" outlineLevel="1">
      <c r="A93" s="164"/>
      <c r="B93" s="333" t="s">
        <v>1578</v>
      </c>
      <c r="C93" s="3"/>
      <c r="D93" s="3"/>
      <c r="E93" s="3"/>
      <c r="F93" s="3"/>
      <c r="G93" s="3"/>
      <c r="H93" s="3"/>
      <c r="I93" s="3"/>
      <c r="J93" s="3"/>
      <c r="K93" s="3"/>
      <c r="L93" s="3"/>
      <c r="M93" s="3"/>
      <c r="N93" s="3"/>
      <c r="O93" s="3"/>
      <c r="P93" s="3"/>
      <c r="Q93" s="3"/>
      <c r="R93" s="3"/>
      <c r="S93" s="3"/>
      <c r="T93" s="3"/>
      <c r="U93" s="3"/>
      <c r="V93" s="3"/>
      <c r="W93" s="3"/>
      <c r="X93" s="3"/>
      <c r="Y93" s="3"/>
      <c r="Z93" s="3"/>
      <c r="AA93" s="482"/>
      <c r="AB93" s="482"/>
      <c r="AC93" s="482"/>
      <c r="AD93" s="482"/>
      <c r="AE93" s="482"/>
      <c r="AF93" s="3"/>
      <c r="AG93" s="4"/>
      <c r="AQ93" s="189"/>
    </row>
    <row r="94" spans="1:43" ht="16.149999999999999" customHeight="1" collapsed="1">
      <c r="A94" s="518" t="s">
        <v>1625</v>
      </c>
      <c r="B94" s="333"/>
      <c r="C94" s="3"/>
      <c r="D94" s="3"/>
      <c r="E94" s="3"/>
      <c r="F94" s="3"/>
      <c r="G94" s="3"/>
      <c r="H94" s="3"/>
      <c r="I94" s="3"/>
      <c r="J94" s="3"/>
      <c r="K94" s="3"/>
      <c r="L94" s="3"/>
      <c r="M94" s="3"/>
      <c r="N94" s="3"/>
      <c r="O94" s="3"/>
      <c r="P94" s="3"/>
      <c r="Q94" s="3"/>
      <c r="R94" s="3"/>
      <c r="S94" s="3"/>
      <c r="T94" s="3"/>
      <c r="U94" s="3"/>
      <c r="V94" s="3"/>
      <c r="W94" s="3"/>
      <c r="X94" s="3"/>
      <c r="Y94" s="3"/>
      <c r="Z94" s="3"/>
      <c r="AA94" s="482"/>
      <c r="AB94" s="482"/>
      <c r="AC94" s="482"/>
      <c r="AD94" s="482"/>
      <c r="AE94" s="482"/>
      <c r="AF94" s="3"/>
      <c r="AG94" s="4"/>
      <c r="AQ94" s="189"/>
    </row>
    <row r="95" spans="1:43" ht="16.149999999999999" customHeight="1" thickBot="1">
      <c r="A95" s="2" t="s">
        <v>1706</v>
      </c>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177"/>
      <c r="AB95" s="177"/>
      <c r="AC95" s="177"/>
      <c r="AD95" s="177"/>
      <c r="AE95" s="177"/>
      <c r="AF95" s="177"/>
      <c r="AG95" s="102"/>
    </row>
    <row r="96" spans="1:43" ht="16.149999999999999" customHeight="1">
      <c r="A96" s="115" t="s">
        <v>1685</v>
      </c>
      <c r="B96" s="56"/>
      <c r="C96" s="36"/>
      <c r="D96" s="36"/>
      <c r="E96" s="36"/>
      <c r="F96" s="36"/>
      <c r="G96" s="36"/>
      <c r="H96" s="36"/>
      <c r="I96" s="36"/>
      <c r="J96" s="36"/>
      <c r="K96" s="36"/>
      <c r="L96" s="36"/>
      <c r="M96" s="36"/>
      <c r="N96" s="36"/>
      <c r="O96" s="36"/>
      <c r="P96" s="36"/>
      <c r="Q96" s="36"/>
      <c r="R96" s="36"/>
      <c r="S96" s="36"/>
      <c r="T96" s="36"/>
      <c r="U96" s="36"/>
      <c r="V96" s="36"/>
      <c r="W96" s="36"/>
      <c r="X96" s="36"/>
      <c r="Y96" s="36"/>
      <c r="Z96" s="36"/>
      <c r="AA96" s="77"/>
      <c r="AB96" s="628"/>
      <c r="AC96" s="628"/>
      <c r="AD96" s="628"/>
      <c r="AE96" s="628"/>
      <c r="AF96" s="628"/>
      <c r="AG96" s="79" t="s">
        <v>291</v>
      </c>
    </row>
    <row r="97" spans="1:33" ht="16.149999999999999" hidden="1" customHeight="1" outlineLevel="1">
      <c r="A97" s="1" t="s">
        <v>1680</v>
      </c>
      <c r="B97" s="75"/>
      <c r="C97" s="14"/>
      <c r="D97" s="14"/>
      <c r="E97" s="14"/>
      <c r="F97" s="14"/>
      <c r="G97" s="14"/>
      <c r="H97" s="14"/>
      <c r="I97" s="14"/>
      <c r="J97" s="14"/>
      <c r="K97" s="14"/>
      <c r="L97" s="14"/>
      <c r="M97" s="14"/>
      <c r="N97" s="14"/>
      <c r="O97" s="14"/>
      <c r="P97" s="14"/>
      <c r="Q97" s="14"/>
      <c r="R97" s="14"/>
      <c r="S97" s="14"/>
      <c r="T97" s="14"/>
      <c r="U97" s="14"/>
      <c r="V97" s="14"/>
      <c r="W97" s="14"/>
      <c r="X97" s="14"/>
      <c r="Y97" s="14"/>
      <c r="Z97" s="14"/>
      <c r="AA97" s="76"/>
      <c r="AB97" s="798"/>
      <c r="AC97" s="798"/>
      <c r="AD97" s="798"/>
      <c r="AE97" s="798"/>
      <c r="AF97" s="798"/>
      <c r="AG97" s="126" t="s">
        <v>270</v>
      </c>
    </row>
    <row r="98" spans="1:33" ht="16.149999999999999" customHeight="1" collapsed="1">
      <c r="A98" s="1" t="s">
        <v>1686</v>
      </c>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631"/>
      <c r="AC98" s="631"/>
      <c r="AD98" s="631"/>
      <c r="AE98" s="631"/>
      <c r="AF98" s="631"/>
      <c r="AG98" s="181" t="s">
        <v>270</v>
      </c>
    </row>
    <row r="99" spans="1:33" ht="16.149999999999999" customHeight="1" thickBot="1">
      <c r="A99" s="22" t="s">
        <v>1948</v>
      </c>
      <c r="B99" s="5"/>
      <c r="C99" s="5"/>
      <c r="D99" s="5"/>
      <c r="E99" s="5"/>
      <c r="F99" s="5"/>
      <c r="G99" s="5"/>
      <c r="H99" s="5"/>
      <c r="I99" s="5"/>
      <c r="J99" s="5"/>
      <c r="K99" s="5"/>
      <c r="L99" s="5"/>
      <c r="M99" s="5"/>
      <c r="N99" s="5"/>
      <c r="O99" s="5"/>
      <c r="P99" s="5"/>
      <c r="Q99" s="5"/>
      <c r="R99" s="5"/>
      <c r="S99" s="5"/>
      <c r="T99" s="5"/>
      <c r="U99" s="5"/>
      <c r="V99" s="5"/>
      <c r="W99" s="5"/>
      <c r="X99" s="5"/>
      <c r="Y99" s="5"/>
      <c r="Z99" s="5"/>
      <c r="AA99" s="5"/>
      <c r="AB99" s="663"/>
      <c r="AC99" s="663"/>
      <c r="AD99" s="663"/>
      <c r="AE99" s="663"/>
      <c r="AF99" s="663"/>
      <c r="AG99" s="181" t="s">
        <v>270</v>
      </c>
    </row>
    <row r="100" spans="1:33" ht="16.149999999999999" hidden="1" customHeight="1" outlineLevel="1">
      <c r="A100" s="16"/>
      <c r="B100" s="39" t="s">
        <v>1681</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626">
        <v>0</v>
      </c>
      <c r="AC100" s="626"/>
      <c r="AD100" s="626"/>
      <c r="AE100" s="626"/>
      <c r="AF100" s="626"/>
      <c r="AG100" s="128" t="s">
        <v>270</v>
      </c>
    </row>
    <row r="101" spans="1:33" ht="16.149999999999999" hidden="1" customHeight="1" outlineLevel="1" thickBot="1">
      <c r="A101" s="40"/>
      <c r="B101" s="104" t="s">
        <v>1682</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27">
        <f>AB99-AB100</f>
        <v>0</v>
      </c>
      <c r="AC101" s="627"/>
      <c r="AD101" s="627"/>
      <c r="AE101" s="627"/>
      <c r="AF101" s="627"/>
      <c r="AG101" s="128" t="s">
        <v>297</v>
      </c>
    </row>
    <row r="102" spans="1:33" ht="16.149999999999999" customHeight="1" collapsed="1" thickTop="1" thickBot="1">
      <c r="A102" s="90"/>
      <c r="B102" s="105" t="s">
        <v>1693</v>
      </c>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654">
        <f>IFERROR(AB99/(AB98-AB99)*100,0)</f>
        <v>0</v>
      </c>
      <c r="AC102" s="654"/>
      <c r="AD102" s="654"/>
      <c r="AE102" s="654"/>
      <c r="AF102" s="654"/>
      <c r="AG102" s="162" t="s">
        <v>299</v>
      </c>
    </row>
    <row r="103" spans="1:33" ht="16.149999999999999" customHeight="1">
      <c r="D103" s="3"/>
      <c r="E103" s="3"/>
      <c r="F103" s="3"/>
      <c r="G103" s="3"/>
      <c r="H103" s="3"/>
      <c r="I103" s="3"/>
      <c r="J103" s="3"/>
      <c r="K103" s="3"/>
      <c r="L103" s="3"/>
      <c r="M103" s="3"/>
      <c r="N103" s="3"/>
      <c r="O103" s="3"/>
      <c r="P103" s="3"/>
      <c r="Q103" s="3"/>
      <c r="R103" s="3"/>
      <c r="S103" s="3"/>
      <c r="T103" s="3"/>
      <c r="U103" s="3"/>
      <c r="V103" s="3"/>
      <c r="W103" s="3"/>
      <c r="X103" s="3"/>
      <c r="Y103" s="3"/>
      <c r="Z103" s="3"/>
      <c r="AA103" s="3"/>
    </row>
    <row r="104" spans="1:33" ht="16.149999999999999" hidden="1" customHeight="1" outlineLevel="1" thickBot="1">
      <c r="A104" s="488" t="s">
        <v>386</v>
      </c>
      <c r="B104" s="427"/>
      <c r="C104" s="427"/>
      <c r="D104" s="427"/>
      <c r="E104" s="427"/>
      <c r="F104" s="427"/>
      <c r="G104" s="427"/>
      <c r="H104" s="427"/>
      <c r="I104" s="427"/>
      <c r="J104" s="427"/>
      <c r="K104" s="427"/>
      <c r="L104" s="427"/>
      <c r="M104" s="427"/>
      <c r="N104" s="427"/>
      <c r="O104" s="427"/>
      <c r="P104" s="427"/>
      <c r="Q104" s="427"/>
      <c r="R104" s="427"/>
      <c r="S104" s="427"/>
      <c r="T104" s="427"/>
      <c r="U104" s="427"/>
      <c r="V104" s="427"/>
      <c r="W104" s="427"/>
      <c r="X104" s="427"/>
      <c r="Y104" s="427"/>
      <c r="Z104" s="427"/>
      <c r="AA104" s="796"/>
      <c r="AB104" s="796"/>
      <c r="AC104" s="796"/>
      <c r="AD104" s="796"/>
      <c r="AE104" s="796"/>
      <c r="AF104" s="796"/>
      <c r="AG104" s="796"/>
    </row>
    <row r="105" spans="1:33" ht="16.149999999999999" hidden="1" customHeight="1" outlineLevel="1">
      <c r="A105" s="519" t="s">
        <v>456</v>
      </c>
      <c r="B105" s="492"/>
      <c r="C105" s="431"/>
      <c r="D105" s="431"/>
      <c r="E105" s="431"/>
      <c r="F105" s="431"/>
      <c r="G105" s="431"/>
      <c r="H105" s="431"/>
      <c r="I105" s="431"/>
      <c r="J105" s="431"/>
      <c r="K105" s="431"/>
      <c r="L105" s="431"/>
      <c r="M105" s="431"/>
      <c r="N105" s="431"/>
      <c r="O105" s="431"/>
      <c r="P105" s="431"/>
      <c r="Q105" s="431"/>
      <c r="R105" s="431"/>
      <c r="S105" s="431"/>
      <c r="T105" s="431"/>
      <c r="U105" s="431"/>
      <c r="V105" s="431"/>
      <c r="W105" s="431"/>
      <c r="X105" s="431"/>
      <c r="Y105" s="431"/>
      <c r="Z105" s="431"/>
      <c r="AA105" s="520"/>
      <c r="AB105" s="797">
        <f>'（別添）_計画書（無床診療所及びⅡを算定する有床診療所）'!AB78</f>
        <v>0</v>
      </c>
      <c r="AC105" s="797"/>
      <c r="AD105" s="797"/>
      <c r="AE105" s="797"/>
      <c r="AF105" s="797"/>
      <c r="AG105" s="493" t="s">
        <v>291</v>
      </c>
    </row>
    <row r="106" spans="1:33" ht="16.149999999999999" hidden="1" customHeight="1" outlineLevel="1">
      <c r="A106" s="521" t="s">
        <v>457</v>
      </c>
      <c r="B106" s="497"/>
      <c r="C106" s="436"/>
      <c r="D106" s="436"/>
      <c r="E106" s="436"/>
      <c r="F106" s="436"/>
      <c r="G106" s="436"/>
      <c r="H106" s="436"/>
      <c r="I106" s="436"/>
      <c r="J106" s="436"/>
      <c r="K106" s="436"/>
      <c r="L106" s="436"/>
      <c r="M106" s="436"/>
      <c r="N106" s="436"/>
      <c r="O106" s="436"/>
      <c r="P106" s="436"/>
      <c r="Q106" s="436"/>
      <c r="R106" s="436"/>
      <c r="S106" s="436"/>
      <c r="T106" s="436"/>
      <c r="U106" s="436"/>
      <c r="V106" s="436"/>
      <c r="W106" s="436"/>
      <c r="X106" s="436"/>
      <c r="Y106" s="436"/>
      <c r="Z106" s="436"/>
      <c r="AA106" s="522"/>
      <c r="AB106" s="722">
        <f>'（別添）_計画書（無床診療所及びⅡを算定する有床診療所）'!AB79</f>
        <v>0</v>
      </c>
      <c r="AC106" s="722"/>
      <c r="AD106" s="722"/>
      <c r="AE106" s="722"/>
      <c r="AF106" s="722"/>
      <c r="AG106" s="523" t="s">
        <v>270</v>
      </c>
    </row>
    <row r="107" spans="1:33" ht="16.149999999999999" hidden="1" customHeight="1" outlineLevel="1">
      <c r="A107" s="521" t="s">
        <v>458</v>
      </c>
      <c r="B107" s="427"/>
      <c r="C107" s="427"/>
      <c r="D107" s="427"/>
      <c r="E107" s="427"/>
      <c r="F107" s="427"/>
      <c r="G107" s="427"/>
      <c r="H107" s="427"/>
      <c r="I107" s="427"/>
      <c r="J107" s="427"/>
      <c r="K107" s="427"/>
      <c r="L107" s="427"/>
      <c r="M107" s="427"/>
      <c r="N107" s="427"/>
      <c r="O107" s="427"/>
      <c r="P107" s="427"/>
      <c r="Q107" s="427"/>
      <c r="R107" s="427"/>
      <c r="S107" s="427"/>
      <c r="T107" s="427"/>
      <c r="U107" s="427"/>
      <c r="V107" s="427"/>
      <c r="W107" s="427"/>
      <c r="X107" s="427"/>
      <c r="Y107" s="427"/>
      <c r="Z107" s="427"/>
      <c r="AA107" s="427"/>
      <c r="AB107" s="792"/>
      <c r="AC107" s="792"/>
      <c r="AD107" s="792"/>
      <c r="AE107" s="792"/>
      <c r="AF107" s="792"/>
      <c r="AG107" s="484" t="s">
        <v>270</v>
      </c>
    </row>
    <row r="108" spans="1:33" ht="16.149999999999999" hidden="1" customHeight="1" outlineLevel="1">
      <c r="A108" s="442" t="s">
        <v>1700</v>
      </c>
      <c r="B108" s="443"/>
      <c r="C108" s="443"/>
      <c r="D108" s="443"/>
      <c r="E108" s="443"/>
      <c r="F108" s="443"/>
      <c r="G108" s="443"/>
      <c r="H108" s="443"/>
      <c r="I108" s="443"/>
      <c r="J108" s="443"/>
      <c r="K108" s="443"/>
      <c r="L108" s="443"/>
      <c r="M108" s="443"/>
      <c r="N108" s="443"/>
      <c r="O108" s="443"/>
      <c r="P108" s="443"/>
      <c r="Q108" s="443"/>
      <c r="R108" s="443"/>
      <c r="S108" s="443"/>
      <c r="T108" s="443"/>
      <c r="U108" s="443"/>
      <c r="V108" s="443"/>
      <c r="W108" s="443"/>
      <c r="X108" s="443"/>
      <c r="Y108" s="443"/>
      <c r="Z108" s="443"/>
      <c r="AA108" s="443"/>
      <c r="AB108" s="793">
        <f>AB107-AB106</f>
        <v>0</v>
      </c>
      <c r="AC108" s="793"/>
      <c r="AD108" s="793"/>
      <c r="AE108" s="793"/>
      <c r="AF108" s="793"/>
      <c r="AG108" s="484" t="s">
        <v>270</v>
      </c>
    </row>
    <row r="109" spans="1:33" ht="16.149999999999999" hidden="1" customHeight="1" outlineLevel="1">
      <c r="A109" s="433"/>
      <c r="B109" s="439" t="s">
        <v>460</v>
      </c>
      <c r="C109" s="466"/>
      <c r="D109" s="466"/>
      <c r="E109" s="466"/>
      <c r="F109" s="466"/>
      <c r="G109" s="466"/>
      <c r="H109" s="466"/>
      <c r="I109" s="466"/>
      <c r="J109" s="466"/>
      <c r="K109" s="466"/>
      <c r="L109" s="466"/>
      <c r="M109" s="466"/>
      <c r="N109" s="466"/>
      <c r="O109" s="466"/>
      <c r="P109" s="466"/>
      <c r="Q109" s="466"/>
      <c r="R109" s="466"/>
      <c r="S109" s="466"/>
      <c r="T109" s="466"/>
      <c r="U109" s="466"/>
      <c r="V109" s="466"/>
      <c r="W109" s="466"/>
      <c r="X109" s="466"/>
      <c r="Y109" s="466"/>
      <c r="Z109" s="466"/>
      <c r="AA109" s="466"/>
      <c r="AB109" s="720"/>
      <c r="AC109" s="720"/>
      <c r="AD109" s="720"/>
      <c r="AE109" s="720"/>
      <c r="AF109" s="720"/>
      <c r="AG109" s="515" t="s">
        <v>270</v>
      </c>
    </row>
    <row r="110" spans="1:33" ht="16.149999999999999" hidden="1" customHeight="1" outlineLevel="1" thickBot="1">
      <c r="A110" s="446"/>
      <c r="B110" s="524" t="s">
        <v>461</v>
      </c>
      <c r="C110" s="466"/>
      <c r="D110" s="466"/>
      <c r="E110" s="466"/>
      <c r="F110" s="466"/>
      <c r="G110" s="466"/>
      <c r="H110" s="466"/>
      <c r="I110" s="466"/>
      <c r="J110" s="466"/>
      <c r="K110" s="466"/>
      <c r="L110" s="466"/>
      <c r="M110" s="466"/>
      <c r="N110" s="466"/>
      <c r="O110" s="466"/>
      <c r="P110" s="466"/>
      <c r="Q110" s="466"/>
      <c r="R110" s="466"/>
      <c r="S110" s="466"/>
      <c r="T110" s="466"/>
      <c r="U110" s="466"/>
      <c r="V110" s="466"/>
      <c r="W110" s="466"/>
      <c r="X110" s="466"/>
      <c r="Y110" s="466"/>
      <c r="Z110" s="466"/>
      <c r="AA110" s="466"/>
      <c r="AB110" s="794"/>
      <c r="AC110" s="794"/>
      <c r="AD110" s="794"/>
      <c r="AE110" s="794"/>
      <c r="AF110" s="794"/>
      <c r="AG110" s="515" t="s">
        <v>297</v>
      </c>
    </row>
    <row r="111" spans="1:33" ht="16.350000000000001" hidden="1" customHeight="1" outlineLevel="1" thickTop="1" thickBot="1">
      <c r="A111" s="525"/>
      <c r="B111" s="526" t="s">
        <v>462</v>
      </c>
      <c r="C111" s="527"/>
      <c r="D111" s="527"/>
      <c r="E111" s="527"/>
      <c r="F111" s="527"/>
      <c r="G111" s="527"/>
      <c r="H111" s="527"/>
      <c r="I111" s="527"/>
      <c r="J111" s="527"/>
      <c r="K111" s="527"/>
      <c r="L111" s="527"/>
      <c r="M111" s="527"/>
      <c r="N111" s="527"/>
      <c r="O111" s="527"/>
      <c r="P111" s="527"/>
      <c r="Q111" s="527"/>
      <c r="R111" s="527"/>
      <c r="S111" s="527"/>
      <c r="T111" s="527"/>
      <c r="U111" s="527"/>
      <c r="V111" s="527"/>
      <c r="W111" s="527"/>
      <c r="X111" s="527"/>
      <c r="Y111" s="527"/>
      <c r="Z111" s="527"/>
      <c r="AA111" s="527"/>
      <c r="AB111" s="795">
        <f>IFERROR(AB110/AB106*100,0)</f>
        <v>0</v>
      </c>
      <c r="AC111" s="795"/>
      <c r="AD111" s="795"/>
      <c r="AE111" s="795"/>
      <c r="AF111" s="795"/>
      <c r="AG111" s="528" t="s">
        <v>299</v>
      </c>
    </row>
    <row r="112" spans="1:33" ht="16.350000000000001" hidden="1" customHeight="1" outlineLevel="1">
      <c r="A112" s="471"/>
      <c r="B112" s="471"/>
      <c r="C112" s="471"/>
      <c r="D112" s="471"/>
      <c r="E112" s="471"/>
      <c r="F112" s="471"/>
      <c r="G112" s="471"/>
      <c r="H112" s="471"/>
      <c r="I112" s="471"/>
      <c r="J112" s="471"/>
      <c r="K112" s="471"/>
      <c r="L112" s="471"/>
      <c r="M112" s="471"/>
      <c r="N112" s="471"/>
      <c r="O112" s="471"/>
      <c r="P112" s="471"/>
      <c r="Q112" s="471"/>
      <c r="R112" s="471"/>
      <c r="S112" s="471"/>
      <c r="T112" s="471"/>
      <c r="U112" s="471"/>
      <c r="V112" s="471"/>
      <c r="W112" s="471"/>
      <c r="X112" s="471"/>
      <c r="Y112" s="471"/>
      <c r="Z112" s="471"/>
      <c r="AA112" s="471"/>
      <c r="AB112" s="471"/>
      <c r="AC112" s="471"/>
      <c r="AD112" s="471"/>
      <c r="AE112" s="471"/>
      <c r="AF112" s="471"/>
      <c r="AG112" s="490"/>
    </row>
    <row r="113" spans="1:33" ht="16.149999999999999" hidden="1" customHeight="1" outlineLevel="1" thickBot="1">
      <c r="A113" s="488" t="s">
        <v>387</v>
      </c>
      <c r="B113" s="427"/>
      <c r="C113" s="427"/>
      <c r="D113" s="427"/>
      <c r="E113" s="427"/>
      <c r="F113" s="427"/>
      <c r="G113" s="427"/>
      <c r="H113" s="427"/>
      <c r="I113" s="427"/>
      <c r="J113" s="427"/>
      <c r="K113" s="427"/>
      <c r="L113" s="427"/>
      <c r="M113" s="427"/>
      <c r="N113" s="427"/>
      <c r="O113" s="427"/>
      <c r="P113" s="427"/>
      <c r="Q113" s="427"/>
      <c r="R113" s="427"/>
      <c r="S113" s="427"/>
      <c r="T113" s="427"/>
      <c r="U113" s="427"/>
      <c r="V113" s="427"/>
      <c r="W113" s="427"/>
      <c r="X113" s="427"/>
      <c r="Y113" s="427"/>
      <c r="Z113" s="427"/>
      <c r="AA113" s="796"/>
      <c r="AB113" s="796"/>
      <c r="AC113" s="796"/>
      <c r="AD113" s="796"/>
      <c r="AE113" s="796"/>
      <c r="AF113" s="796"/>
      <c r="AG113" s="796"/>
    </row>
    <row r="114" spans="1:33" ht="16.149999999999999" hidden="1" customHeight="1" outlineLevel="1">
      <c r="A114" s="519" t="s">
        <v>463</v>
      </c>
      <c r="B114" s="492"/>
      <c r="C114" s="431"/>
      <c r="D114" s="431"/>
      <c r="E114" s="431"/>
      <c r="F114" s="431"/>
      <c r="G114" s="431"/>
      <c r="H114" s="431"/>
      <c r="I114" s="431"/>
      <c r="J114" s="431"/>
      <c r="K114" s="431"/>
      <c r="L114" s="431"/>
      <c r="M114" s="431"/>
      <c r="N114" s="431"/>
      <c r="O114" s="431"/>
      <c r="P114" s="431"/>
      <c r="Q114" s="431"/>
      <c r="R114" s="431"/>
      <c r="S114" s="431"/>
      <c r="T114" s="431"/>
      <c r="U114" s="431"/>
      <c r="V114" s="431"/>
      <c r="W114" s="431"/>
      <c r="X114" s="431"/>
      <c r="Y114" s="431"/>
      <c r="Z114" s="431"/>
      <c r="AA114" s="520"/>
      <c r="AB114" s="797">
        <f>'（別添）_計画書（無床診療所及びⅡを算定する有床診療所）'!AB87</f>
        <v>0</v>
      </c>
      <c r="AC114" s="797"/>
      <c r="AD114" s="797"/>
      <c r="AE114" s="797"/>
      <c r="AF114" s="797"/>
      <c r="AG114" s="493" t="s">
        <v>291</v>
      </c>
    </row>
    <row r="115" spans="1:33" ht="16.149999999999999" hidden="1" customHeight="1" outlineLevel="1">
      <c r="A115" s="521" t="s">
        <v>464</v>
      </c>
      <c r="B115" s="497"/>
      <c r="C115" s="436"/>
      <c r="D115" s="436"/>
      <c r="E115" s="436"/>
      <c r="F115" s="436"/>
      <c r="G115" s="436"/>
      <c r="H115" s="436"/>
      <c r="I115" s="436"/>
      <c r="J115" s="436"/>
      <c r="K115" s="436"/>
      <c r="L115" s="436"/>
      <c r="M115" s="436"/>
      <c r="N115" s="436"/>
      <c r="O115" s="436"/>
      <c r="P115" s="436"/>
      <c r="Q115" s="436"/>
      <c r="R115" s="436"/>
      <c r="S115" s="436"/>
      <c r="T115" s="436"/>
      <c r="U115" s="436"/>
      <c r="V115" s="436"/>
      <c r="W115" s="436"/>
      <c r="X115" s="436"/>
      <c r="Y115" s="436"/>
      <c r="Z115" s="436"/>
      <c r="AA115" s="522"/>
      <c r="AB115" s="722">
        <f>'（別添）_計画書（無床診療所及びⅡを算定する有床診療所）'!AB88</f>
        <v>0</v>
      </c>
      <c r="AC115" s="722"/>
      <c r="AD115" s="722"/>
      <c r="AE115" s="722"/>
      <c r="AF115" s="722"/>
      <c r="AG115" s="523" t="s">
        <v>270</v>
      </c>
    </row>
    <row r="116" spans="1:33" ht="16.149999999999999" hidden="1" customHeight="1" outlineLevel="1">
      <c r="A116" s="521" t="s">
        <v>465</v>
      </c>
      <c r="B116" s="427"/>
      <c r="C116" s="427"/>
      <c r="D116" s="427"/>
      <c r="E116" s="427"/>
      <c r="F116" s="427"/>
      <c r="G116" s="427"/>
      <c r="H116" s="427"/>
      <c r="I116" s="427"/>
      <c r="J116" s="427"/>
      <c r="K116" s="427"/>
      <c r="L116" s="427"/>
      <c r="M116" s="427"/>
      <c r="N116" s="427"/>
      <c r="O116" s="427"/>
      <c r="P116" s="427"/>
      <c r="Q116" s="427"/>
      <c r="R116" s="427"/>
      <c r="S116" s="427"/>
      <c r="T116" s="427"/>
      <c r="U116" s="427"/>
      <c r="V116" s="427"/>
      <c r="W116" s="427"/>
      <c r="X116" s="427"/>
      <c r="Y116" s="427"/>
      <c r="Z116" s="427"/>
      <c r="AA116" s="427"/>
      <c r="AB116" s="792"/>
      <c r="AC116" s="792"/>
      <c r="AD116" s="792"/>
      <c r="AE116" s="792"/>
      <c r="AF116" s="792"/>
      <c r="AG116" s="484" t="s">
        <v>270</v>
      </c>
    </row>
    <row r="117" spans="1:33" ht="16.149999999999999" hidden="1" customHeight="1" outlineLevel="1">
      <c r="A117" s="442" t="s">
        <v>1701</v>
      </c>
      <c r="B117" s="443"/>
      <c r="C117" s="443"/>
      <c r="D117" s="443"/>
      <c r="E117" s="443"/>
      <c r="F117" s="443"/>
      <c r="G117" s="443"/>
      <c r="H117" s="443"/>
      <c r="I117" s="443"/>
      <c r="J117" s="443"/>
      <c r="K117" s="443"/>
      <c r="L117" s="443"/>
      <c r="M117" s="443"/>
      <c r="N117" s="443"/>
      <c r="O117" s="443"/>
      <c r="P117" s="443"/>
      <c r="Q117" s="443"/>
      <c r="R117" s="443"/>
      <c r="S117" s="443"/>
      <c r="T117" s="443"/>
      <c r="U117" s="443"/>
      <c r="V117" s="443"/>
      <c r="W117" s="443"/>
      <c r="X117" s="443"/>
      <c r="Y117" s="443"/>
      <c r="Z117" s="443"/>
      <c r="AA117" s="443"/>
      <c r="AB117" s="793">
        <f>AB116-AB115</f>
        <v>0</v>
      </c>
      <c r="AC117" s="793"/>
      <c r="AD117" s="793"/>
      <c r="AE117" s="793"/>
      <c r="AF117" s="793"/>
      <c r="AG117" s="484" t="s">
        <v>270</v>
      </c>
    </row>
    <row r="118" spans="1:33" ht="16.149999999999999" hidden="1" customHeight="1" outlineLevel="1">
      <c r="A118" s="433"/>
      <c r="B118" s="439" t="s">
        <v>467</v>
      </c>
      <c r="C118" s="466"/>
      <c r="D118" s="466"/>
      <c r="E118" s="466"/>
      <c r="F118" s="466"/>
      <c r="G118" s="466"/>
      <c r="H118" s="466"/>
      <c r="I118" s="466"/>
      <c r="J118" s="466"/>
      <c r="K118" s="466"/>
      <c r="L118" s="466"/>
      <c r="M118" s="466"/>
      <c r="N118" s="466"/>
      <c r="O118" s="466"/>
      <c r="P118" s="466"/>
      <c r="Q118" s="466"/>
      <c r="R118" s="466"/>
      <c r="S118" s="466"/>
      <c r="T118" s="466"/>
      <c r="U118" s="466"/>
      <c r="V118" s="466"/>
      <c r="W118" s="466"/>
      <c r="X118" s="466"/>
      <c r="Y118" s="466"/>
      <c r="Z118" s="466"/>
      <c r="AA118" s="466"/>
      <c r="AB118" s="720"/>
      <c r="AC118" s="720"/>
      <c r="AD118" s="720"/>
      <c r="AE118" s="720"/>
      <c r="AF118" s="720"/>
      <c r="AG118" s="515" t="s">
        <v>270</v>
      </c>
    </row>
    <row r="119" spans="1:33" ht="16.149999999999999" hidden="1" customHeight="1" outlineLevel="1" thickBot="1">
      <c r="A119" s="446"/>
      <c r="B119" s="524" t="s">
        <v>468</v>
      </c>
      <c r="C119" s="466"/>
      <c r="D119" s="466"/>
      <c r="E119" s="466"/>
      <c r="F119" s="466"/>
      <c r="G119" s="466"/>
      <c r="H119" s="466"/>
      <c r="I119" s="466"/>
      <c r="J119" s="466"/>
      <c r="K119" s="466"/>
      <c r="L119" s="466"/>
      <c r="M119" s="466"/>
      <c r="N119" s="466"/>
      <c r="O119" s="466"/>
      <c r="P119" s="466"/>
      <c r="Q119" s="466"/>
      <c r="R119" s="466"/>
      <c r="S119" s="466"/>
      <c r="T119" s="466"/>
      <c r="U119" s="466"/>
      <c r="V119" s="466"/>
      <c r="W119" s="466"/>
      <c r="X119" s="466"/>
      <c r="Y119" s="466"/>
      <c r="Z119" s="466"/>
      <c r="AA119" s="466"/>
      <c r="AB119" s="794"/>
      <c r="AC119" s="794"/>
      <c r="AD119" s="794"/>
      <c r="AE119" s="794"/>
      <c r="AF119" s="794"/>
      <c r="AG119" s="515" t="s">
        <v>297</v>
      </c>
    </row>
    <row r="120" spans="1:33" ht="16.350000000000001" hidden="1" customHeight="1" outlineLevel="1" thickTop="1" thickBot="1">
      <c r="A120" s="525"/>
      <c r="B120" s="526" t="s">
        <v>469</v>
      </c>
      <c r="C120" s="527"/>
      <c r="D120" s="527"/>
      <c r="E120" s="527"/>
      <c r="F120" s="527"/>
      <c r="G120" s="527"/>
      <c r="H120" s="527"/>
      <c r="I120" s="527"/>
      <c r="J120" s="527"/>
      <c r="K120" s="527"/>
      <c r="L120" s="527"/>
      <c r="M120" s="527"/>
      <c r="N120" s="527"/>
      <c r="O120" s="527"/>
      <c r="P120" s="527"/>
      <c r="Q120" s="527"/>
      <c r="R120" s="527"/>
      <c r="S120" s="527"/>
      <c r="T120" s="527"/>
      <c r="U120" s="527"/>
      <c r="V120" s="527"/>
      <c r="W120" s="527"/>
      <c r="X120" s="527"/>
      <c r="Y120" s="527"/>
      <c r="Z120" s="527"/>
      <c r="AA120" s="527"/>
      <c r="AB120" s="795">
        <f>IFERROR(AB119/AB115*100,0)</f>
        <v>0</v>
      </c>
      <c r="AC120" s="795"/>
      <c r="AD120" s="795"/>
      <c r="AE120" s="795"/>
      <c r="AF120" s="795"/>
      <c r="AG120" s="528" t="s">
        <v>299</v>
      </c>
    </row>
    <row r="121" spans="1:33" ht="16.350000000000001" hidden="1" customHeight="1" outlineLevel="1">
      <c r="A121" s="471"/>
      <c r="B121" s="471"/>
      <c r="C121" s="471"/>
      <c r="D121" s="471"/>
      <c r="E121" s="471"/>
      <c r="F121" s="471"/>
      <c r="G121" s="471"/>
      <c r="H121" s="471"/>
      <c r="I121" s="471"/>
      <c r="J121" s="471"/>
      <c r="K121" s="471"/>
      <c r="L121" s="471"/>
      <c r="M121" s="471"/>
      <c r="N121" s="471"/>
      <c r="O121" s="471"/>
      <c r="P121" s="471"/>
      <c r="Q121" s="471"/>
      <c r="R121" s="471"/>
      <c r="S121" s="471"/>
      <c r="T121" s="471"/>
      <c r="U121" s="471"/>
      <c r="V121" s="471"/>
      <c r="W121" s="471"/>
      <c r="X121" s="471"/>
      <c r="Y121" s="471"/>
      <c r="Z121" s="471"/>
      <c r="AA121" s="471"/>
      <c r="AB121" s="471"/>
      <c r="AC121" s="471"/>
      <c r="AD121" s="471"/>
      <c r="AE121" s="471"/>
      <c r="AF121" s="471"/>
      <c r="AG121" s="490"/>
    </row>
    <row r="122" spans="1:33" ht="16.149999999999999" hidden="1" customHeight="1" outlineLevel="1" thickBot="1">
      <c r="A122" s="488" t="s">
        <v>388</v>
      </c>
      <c r="B122" s="427"/>
      <c r="C122" s="427"/>
      <c r="D122" s="427"/>
      <c r="E122" s="427"/>
      <c r="F122" s="427"/>
      <c r="G122" s="427"/>
      <c r="H122" s="427"/>
      <c r="I122" s="427"/>
      <c r="J122" s="427"/>
      <c r="K122" s="427"/>
      <c r="L122" s="427"/>
      <c r="M122" s="427"/>
      <c r="N122" s="427"/>
      <c r="O122" s="427"/>
      <c r="P122" s="427"/>
      <c r="Q122" s="427"/>
      <c r="R122" s="427"/>
      <c r="S122" s="427"/>
      <c r="T122" s="427"/>
      <c r="U122" s="427"/>
      <c r="V122" s="427"/>
      <c r="W122" s="427"/>
      <c r="X122" s="427"/>
      <c r="Y122" s="427"/>
      <c r="Z122" s="427"/>
      <c r="AA122" s="796"/>
      <c r="AB122" s="796"/>
      <c r="AC122" s="796"/>
      <c r="AD122" s="796"/>
      <c r="AE122" s="796"/>
      <c r="AF122" s="796"/>
      <c r="AG122" s="796"/>
    </row>
    <row r="123" spans="1:33" ht="16.149999999999999" hidden="1" customHeight="1" outlineLevel="1">
      <c r="A123" s="519" t="s">
        <v>470</v>
      </c>
      <c r="B123" s="492"/>
      <c r="C123" s="431"/>
      <c r="D123" s="431"/>
      <c r="E123" s="431"/>
      <c r="F123" s="431"/>
      <c r="G123" s="431"/>
      <c r="H123" s="431"/>
      <c r="I123" s="431"/>
      <c r="J123" s="431"/>
      <c r="K123" s="431"/>
      <c r="L123" s="431"/>
      <c r="M123" s="431"/>
      <c r="N123" s="431"/>
      <c r="O123" s="431"/>
      <c r="P123" s="431"/>
      <c r="Q123" s="431"/>
      <c r="R123" s="431"/>
      <c r="S123" s="431"/>
      <c r="T123" s="431"/>
      <c r="U123" s="431"/>
      <c r="V123" s="431"/>
      <c r="W123" s="431"/>
      <c r="X123" s="431"/>
      <c r="Y123" s="431"/>
      <c r="Z123" s="431"/>
      <c r="AA123" s="520"/>
      <c r="AB123" s="797">
        <f>'（別添）_計画書（無床診療所及びⅡを算定する有床診療所）'!AB96</f>
        <v>0</v>
      </c>
      <c r="AC123" s="797"/>
      <c r="AD123" s="797"/>
      <c r="AE123" s="797"/>
      <c r="AF123" s="797"/>
      <c r="AG123" s="493" t="s">
        <v>291</v>
      </c>
    </row>
    <row r="124" spans="1:33" ht="16.149999999999999" hidden="1" customHeight="1" outlineLevel="1">
      <c r="A124" s="521" t="s">
        <v>471</v>
      </c>
      <c r="B124" s="497"/>
      <c r="C124" s="436"/>
      <c r="D124" s="436"/>
      <c r="E124" s="436"/>
      <c r="F124" s="436"/>
      <c r="G124" s="436"/>
      <c r="H124" s="436"/>
      <c r="I124" s="436"/>
      <c r="J124" s="436"/>
      <c r="K124" s="436"/>
      <c r="L124" s="436"/>
      <c r="M124" s="436"/>
      <c r="N124" s="436"/>
      <c r="O124" s="436"/>
      <c r="P124" s="436"/>
      <c r="Q124" s="436"/>
      <c r="R124" s="436"/>
      <c r="S124" s="436"/>
      <c r="T124" s="436"/>
      <c r="U124" s="436"/>
      <c r="V124" s="436"/>
      <c r="W124" s="436"/>
      <c r="X124" s="436"/>
      <c r="Y124" s="436"/>
      <c r="Z124" s="436"/>
      <c r="AA124" s="522"/>
      <c r="AB124" s="722">
        <f>'（別添）_計画書（無床診療所及びⅡを算定する有床診療所）'!AB97</f>
        <v>0</v>
      </c>
      <c r="AC124" s="722"/>
      <c r="AD124" s="722"/>
      <c r="AE124" s="722"/>
      <c r="AF124" s="722"/>
      <c r="AG124" s="523" t="s">
        <v>270</v>
      </c>
    </row>
    <row r="125" spans="1:33" ht="16.149999999999999" hidden="1" customHeight="1" outlineLevel="1">
      <c r="A125" s="521" t="s">
        <v>472</v>
      </c>
      <c r="B125" s="427"/>
      <c r="C125" s="427"/>
      <c r="D125" s="427"/>
      <c r="E125" s="427"/>
      <c r="F125" s="427"/>
      <c r="G125" s="427"/>
      <c r="H125" s="427"/>
      <c r="I125" s="427"/>
      <c r="J125" s="427"/>
      <c r="K125" s="427"/>
      <c r="L125" s="427"/>
      <c r="M125" s="427"/>
      <c r="N125" s="427"/>
      <c r="O125" s="427"/>
      <c r="P125" s="427"/>
      <c r="Q125" s="427"/>
      <c r="R125" s="427"/>
      <c r="S125" s="427"/>
      <c r="T125" s="427"/>
      <c r="U125" s="427"/>
      <c r="V125" s="427"/>
      <c r="W125" s="427"/>
      <c r="X125" s="427"/>
      <c r="Y125" s="427"/>
      <c r="Z125" s="427"/>
      <c r="AA125" s="427"/>
      <c r="AB125" s="792"/>
      <c r="AC125" s="792"/>
      <c r="AD125" s="792"/>
      <c r="AE125" s="792"/>
      <c r="AF125" s="792"/>
      <c r="AG125" s="484" t="s">
        <v>270</v>
      </c>
    </row>
    <row r="126" spans="1:33" ht="16.149999999999999" hidden="1" customHeight="1" outlineLevel="1">
      <c r="A126" s="442" t="s">
        <v>1702</v>
      </c>
      <c r="B126" s="443"/>
      <c r="C126" s="443"/>
      <c r="D126" s="443"/>
      <c r="E126" s="443"/>
      <c r="F126" s="443"/>
      <c r="G126" s="443"/>
      <c r="H126" s="443"/>
      <c r="I126" s="443"/>
      <c r="J126" s="443"/>
      <c r="K126" s="443"/>
      <c r="L126" s="443"/>
      <c r="M126" s="443"/>
      <c r="N126" s="443"/>
      <c r="O126" s="443"/>
      <c r="P126" s="443"/>
      <c r="Q126" s="443"/>
      <c r="R126" s="443"/>
      <c r="S126" s="443"/>
      <c r="T126" s="443"/>
      <c r="U126" s="443"/>
      <c r="V126" s="443"/>
      <c r="W126" s="443"/>
      <c r="X126" s="443"/>
      <c r="Y126" s="443"/>
      <c r="Z126" s="443"/>
      <c r="AA126" s="443"/>
      <c r="AB126" s="793">
        <f>AB125-AB124</f>
        <v>0</v>
      </c>
      <c r="AC126" s="793"/>
      <c r="AD126" s="793"/>
      <c r="AE126" s="793"/>
      <c r="AF126" s="793"/>
      <c r="AG126" s="484" t="s">
        <v>270</v>
      </c>
    </row>
    <row r="127" spans="1:33" ht="16.149999999999999" hidden="1" customHeight="1" outlineLevel="1">
      <c r="A127" s="433"/>
      <c r="B127" s="439" t="s">
        <v>474</v>
      </c>
      <c r="C127" s="466"/>
      <c r="D127" s="466"/>
      <c r="E127" s="466"/>
      <c r="F127" s="466"/>
      <c r="G127" s="466"/>
      <c r="H127" s="466"/>
      <c r="I127" s="466"/>
      <c r="J127" s="466"/>
      <c r="K127" s="466"/>
      <c r="L127" s="466"/>
      <c r="M127" s="466"/>
      <c r="N127" s="466"/>
      <c r="O127" s="466"/>
      <c r="P127" s="466"/>
      <c r="Q127" s="466"/>
      <c r="R127" s="466"/>
      <c r="S127" s="466"/>
      <c r="T127" s="466"/>
      <c r="U127" s="466"/>
      <c r="V127" s="466"/>
      <c r="W127" s="466"/>
      <c r="X127" s="466"/>
      <c r="Y127" s="466"/>
      <c r="Z127" s="466"/>
      <c r="AA127" s="466"/>
      <c r="AB127" s="720"/>
      <c r="AC127" s="720"/>
      <c r="AD127" s="720"/>
      <c r="AE127" s="720"/>
      <c r="AF127" s="720"/>
      <c r="AG127" s="515" t="s">
        <v>270</v>
      </c>
    </row>
    <row r="128" spans="1:33" ht="16.350000000000001" hidden="1" customHeight="1" outlineLevel="1" thickBot="1">
      <c r="A128" s="446"/>
      <c r="B128" s="524" t="s">
        <v>475</v>
      </c>
      <c r="C128" s="466"/>
      <c r="D128" s="466"/>
      <c r="E128" s="466"/>
      <c r="F128" s="466"/>
      <c r="G128" s="466"/>
      <c r="H128" s="466"/>
      <c r="I128" s="466"/>
      <c r="J128" s="466"/>
      <c r="K128" s="466"/>
      <c r="L128" s="466"/>
      <c r="M128" s="466"/>
      <c r="N128" s="466"/>
      <c r="O128" s="466"/>
      <c r="P128" s="466"/>
      <c r="Q128" s="466"/>
      <c r="R128" s="466"/>
      <c r="S128" s="466"/>
      <c r="T128" s="466"/>
      <c r="U128" s="466"/>
      <c r="V128" s="466"/>
      <c r="W128" s="466"/>
      <c r="X128" s="466"/>
      <c r="Y128" s="466"/>
      <c r="Z128" s="466"/>
      <c r="AA128" s="466"/>
      <c r="AB128" s="794"/>
      <c r="AC128" s="794"/>
      <c r="AD128" s="794"/>
      <c r="AE128" s="794"/>
      <c r="AF128" s="794"/>
      <c r="AG128" s="515" t="s">
        <v>297</v>
      </c>
    </row>
    <row r="129" spans="1:33" ht="16.350000000000001" hidden="1" customHeight="1" outlineLevel="1" thickTop="1" thickBot="1">
      <c r="A129" s="525"/>
      <c r="B129" s="526" t="s">
        <v>476</v>
      </c>
      <c r="C129" s="527"/>
      <c r="D129" s="527"/>
      <c r="E129" s="527"/>
      <c r="F129" s="527"/>
      <c r="G129" s="527"/>
      <c r="H129" s="527"/>
      <c r="I129" s="527"/>
      <c r="J129" s="527"/>
      <c r="K129" s="527"/>
      <c r="L129" s="527"/>
      <c r="M129" s="527"/>
      <c r="N129" s="527"/>
      <c r="O129" s="527"/>
      <c r="P129" s="527"/>
      <c r="Q129" s="527"/>
      <c r="R129" s="527"/>
      <c r="S129" s="527"/>
      <c r="T129" s="527"/>
      <c r="U129" s="527"/>
      <c r="V129" s="527"/>
      <c r="W129" s="527"/>
      <c r="X129" s="527"/>
      <c r="Y129" s="527"/>
      <c r="Z129" s="527"/>
      <c r="AA129" s="527"/>
      <c r="AB129" s="795">
        <f>IFERROR(AB128/AB124*100,0)</f>
        <v>0</v>
      </c>
      <c r="AC129" s="795"/>
      <c r="AD129" s="795"/>
      <c r="AE129" s="795"/>
      <c r="AF129" s="795"/>
      <c r="AG129" s="528" t="s">
        <v>299</v>
      </c>
    </row>
    <row r="130" spans="1:33" ht="16.350000000000001" hidden="1" customHeight="1" outlineLevel="1">
      <c r="A130" s="471"/>
      <c r="B130" s="471"/>
      <c r="C130" s="471"/>
      <c r="D130" s="471"/>
      <c r="E130" s="471"/>
      <c r="F130" s="471"/>
      <c r="G130" s="471"/>
      <c r="H130" s="471"/>
      <c r="I130" s="471"/>
      <c r="J130" s="471"/>
      <c r="K130" s="471"/>
      <c r="L130" s="471"/>
      <c r="M130" s="471"/>
      <c r="N130" s="471"/>
      <c r="O130" s="471"/>
      <c r="P130" s="471"/>
      <c r="Q130" s="471"/>
      <c r="R130" s="471"/>
      <c r="S130" s="471"/>
      <c r="T130" s="471"/>
      <c r="U130" s="471"/>
      <c r="V130" s="471"/>
      <c r="W130" s="471"/>
      <c r="X130" s="471"/>
      <c r="Y130" s="471"/>
      <c r="Z130" s="471"/>
      <c r="AA130" s="471"/>
      <c r="AB130" s="471"/>
      <c r="AC130" s="471"/>
      <c r="AD130" s="471"/>
      <c r="AE130" s="471"/>
      <c r="AF130" s="471"/>
      <c r="AG130" s="490"/>
    </row>
    <row r="131" spans="1:33" ht="16.149999999999999" hidden="1" customHeight="1" outlineLevel="1" thickBot="1">
      <c r="A131" s="488" t="s">
        <v>332</v>
      </c>
      <c r="B131" s="427"/>
      <c r="C131" s="427"/>
      <c r="D131" s="427"/>
      <c r="E131" s="427"/>
      <c r="F131" s="427"/>
      <c r="G131" s="427"/>
      <c r="H131" s="427"/>
      <c r="I131" s="427"/>
      <c r="J131" s="427"/>
      <c r="K131" s="427"/>
      <c r="L131" s="427"/>
      <c r="M131" s="427"/>
      <c r="N131" s="427"/>
      <c r="O131" s="427"/>
      <c r="P131" s="427"/>
      <c r="Q131" s="427"/>
      <c r="R131" s="427"/>
      <c r="S131" s="427"/>
      <c r="T131" s="427"/>
      <c r="U131" s="427"/>
      <c r="V131" s="427"/>
      <c r="W131" s="427"/>
      <c r="X131" s="427"/>
      <c r="Y131" s="427"/>
      <c r="Z131" s="427"/>
      <c r="AA131" s="796"/>
      <c r="AB131" s="796"/>
      <c r="AC131" s="796"/>
      <c r="AD131" s="796"/>
      <c r="AE131" s="796"/>
      <c r="AF131" s="796"/>
      <c r="AG131" s="796"/>
    </row>
    <row r="132" spans="1:33" ht="16.149999999999999" hidden="1" customHeight="1" outlineLevel="1">
      <c r="A132" s="519" t="s">
        <v>498</v>
      </c>
      <c r="B132" s="492"/>
      <c r="C132" s="431"/>
      <c r="D132" s="431"/>
      <c r="E132" s="431"/>
      <c r="F132" s="431"/>
      <c r="G132" s="431"/>
      <c r="H132" s="431"/>
      <c r="I132" s="431"/>
      <c r="J132" s="431"/>
      <c r="K132" s="431"/>
      <c r="L132" s="431"/>
      <c r="M132" s="431"/>
      <c r="N132" s="431"/>
      <c r="O132" s="431"/>
      <c r="P132" s="431"/>
      <c r="Q132" s="431"/>
      <c r="R132" s="431"/>
      <c r="S132" s="431"/>
      <c r="T132" s="431"/>
      <c r="U132" s="431"/>
      <c r="V132" s="431"/>
      <c r="W132" s="431"/>
      <c r="X132" s="431"/>
      <c r="Y132" s="431"/>
      <c r="Z132" s="431"/>
      <c r="AA132" s="520"/>
      <c r="AB132" s="797">
        <f>'（別添）_計画書（無床診療所及びⅡを算定する有床診療所）'!AB105</f>
        <v>0</v>
      </c>
      <c r="AC132" s="797"/>
      <c r="AD132" s="797"/>
      <c r="AE132" s="797"/>
      <c r="AF132" s="797"/>
      <c r="AG132" s="493" t="s">
        <v>291</v>
      </c>
    </row>
    <row r="133" spans="1:33" ht="16.149999999999999" hidden="1" customHeight="1" outlineLevel="1">
      <c r="A133" s="521" t="s">
        <v>499</v>
      </c>
      <c r="B133" s="497"/>
      <c r="C133" s="436"/>
      <c r="D133" s="436"/>
      <c r="E133" s="436"/>
      <c r="F133" s="436"/>
      <c r="G133" s="436"/>
      <c r="H133" s="436"/>
      <c r="I133" s="436"/>
      <c r="J133" s="436"/>
      <c r="K133" s="436"/>
      <c r="L133" s="436"/>
      <c r="M133" s="436"/>
      <c r="N133" s="436"/>
      <c r="O133" s="436"/>
      <c r="P133" s="436"/>
      <c r="Q133" s="436"/>
      <c r="R133" s="436"/>
      <c r="S133" s="436"/>
      <c r="T133" s="436"/>
      <c r="U133" s="436"/>
      <c r="V133" s="436"/>
      <c r="W133" s="436"/>
      <c r="X133" s="436"/>
      <c r="Y133" s="436"/>
      <c r="Z133" s="436"/>
      <c r="AA133" s="522"/>
      <c r="AB133" s="722">
        <f>'（別添）_計画書（無床診療所及びⅡを算定する有床診療所）'!AB106</f>
        <v>0</v>
      </c>
      <c r="AC133" s="722"/>
      <c r="AD133" s="722"/>
      <c r="AE133" s="722"/>
      <c r="AF133" s="722"/>
      <c r="AG133" s="523" t="s">
        <v>270</v>
      </c>
    </row>
    <row r="134" spans="1:33" ht="16.149999999999999" hidden="1" customHeight="1" outlineLevel="1">
      <c r="A134" s="521" t="s">
        <v>500</v>
      </c>
      <c r="B134" s="427"/>
      <c r="C134" s="427"/>
      <c r="D134" s="427"/>
      <c r="E134" s="427"/>
      <c r="F134" s="427"/>
      <c r="G134" s="427"/>
      <c r="H134" s="427"/>
      <c r="I134" s="427"/>
      <c r="J134" s="427"/>
      <c r="K134" s="427"/>
      <c r="L134" s="427"/>
      <c r="M134" s="427"/>
      <c r="N134" s="427"/>
      <c r="O134" s="427"/>
      <c r="P134" s="427"/>
      <c r="Q134" s="427"/>
      <c r="R134" s="427"/>
      <c r="S134" s="427"/>
      <c r="T134" s="427"/>
      <c r="U134" s="427"/>
      <c r="V134" s="427"/>
      <c r="W134" s="427"/>
      <c r="X134" s="427"/>
      <c r="Y134" s="427"/>
      <c r="Z134" s="427"/>
      <c r="AA134" s="427"/>
      <c r="AB134" s="792"/>
      <c r="AC134" s="792"/>
      <c r="AD134" s="792"/>
      <c r="AE134" s="792"/>
      <c r="AF134" s="792"/>
      <c r="AG134" s="484" t="s">
        <v>270</v>
      </c>
    </row>
    <row r="135" spans="1:33" ht="16.149999999999999" hidden="1" customHeight="1" outlineLevel="1">
      <c r="A135" s="442" t="s">
        <v>1703</v>
      </c>
      <c r="B135" s="443"/>
      <c r="C135" s="443"/>
      <c r="D135" s="443"/>
      <c r="E135" s="443"/>
      <c r="F135" s="443"/>
      <c r="G135" s="443"/>
      <c r="H135" s="443"/>
      <c r="I135" s="443"/>
      <c r="J135" s="443"/>
      <c r="K135" s="443"/>
      <c r="L135" s="443"/>
      <c r="M135" s="443"/>
      <c r="N135" s="443"/>
      <c r="O135" s="443"/>
      <c r="P135" s="443"/>
      <c r="Q135" s="443"/>
      <c r="R135" s="443"/>
      <c r="S135" s="443"/>
      <c r="T135" s="443"/>
      <c r="U135" s="443"/>
      <c r="V135" s="443"/>
      <c r="W135" s="443"/>
      <c r="X135" s="443"/>
      <c r="Y135" s="443"/>
      <c r="Z135" s="443"/>
      <c r="AA135" s="443"/>
      <c r="AB135" s="793">
        <f>AB134-AB133</f>
        <v>0</v>
      </c>
      <c r="AC135" s="793"/>
      <c r="AD135" s="793"/>
      <c r="AE135" s="793"/>
      <c r="AF135" s="793"/>
      <c r="AG135" s="484" t="s">
        <v>270</v>
      </c>
    </row>
    <row r="136" spans="1:33" ht="16.149999999999999" hidden="1" customHeight="1" outlineLevel="1">
      <c r="A136" s="433"/>
      <c r="B136" s="439" t="s">
        <v>479</v>
      </c>
      <c r="C136" s="466"/>
      <c r="D136" s="466"/>
      <c r="E136" s="466"/>
      <c r="F136" s="466"/>
      <c r="G136" s="466"/>
      <c r="H136" s="466"/>
      <c r="I136" s="466"/>
      <c r="J136" s="466"/>
      <c r="K136" s="466"/>
      <c r="L136" s="466"/>
      <c r="M136" s="466"/>
      <c r="N136" s="466"/>
      <c r="O136" s="466"/>
      <c r="P136" s="466"/>
      <c r="Q136" s="466"/>
      <c r="R136" s="466"/>
      <c r="S136" s="466"/>
      <c r="T136" s="466"/>
      <c r="U136" s="466"/>
      <c r="V136" s="466"/>
      <c r="W136" s="466"/>
      <c r="X136" s="466"/>
      <c r="Y136" s="466"/>
      <c r="Z136" s="466"/>
      <c r="AA136" s="466"/>
      <c r="AB136" s="720"/>
      <c r="AC136" s="720"/>
      <c r="AD136" s="720"/>
      <c r="AE136" s="720"/>
      <c r="AF136" s="720"/>
      <c r="AG136" s="515" t="s">
        <v>270</v>
      </c>
    </row>
    <row r="137" spans="1:33" ht="16.149999999999999" hidden="1" customHeight="1" outlineLevel="1" thickBot="1">
      <c r="A137" s="446"/>
      <c r="B137" s="524" t="s">
        <v>480</v>
      </c>
      <c r="C137" s="466"/>
      <c r="D137" s="466"/>
      <c r="E137" s="466"/>
      <c r="F137" s="466"/>
      <c r="G137" s="466"/>
      <c r="H137" s="466"/>
      <c r="I137" s="466"/>
      <c r="J137" s="466"/>
      <c r="K137" s="466"/>
      <c r="L137" s="466"/>
      <c r="M137" s="466"/>
      <c r="N137" s="466"/>
      <c r="O137" s="466"/>
      <c r="P137" s="466"/>
      <c r="Q137" s="466"/>
      <c r="R137" s="466"/>
      <c r="S137" s="466"/>
      <c r="T137" s="466"/>
      <c r="U137" s="466"/>
      <c r="V137" s="466"/>
      <c r="W137" s="466"/>
      <c r="X137" s="466"/>
      <c r="Y137" s="466"/>
      <c r="Z137" s="466"/>
      <c r="AA137" s="466"/>
      <c r="AB137" s="794"/>
      <c r="AC137" s="794"/>
      <c r="AD137" s="794"/>
      <c r="AE137" s="794"/>
      <c r="AF137" s="794"/>
      <c r="AG137" s="515" t="s">
        <v>297</v>
      </c>
    </row>
    <row r="138" spans="1:33" ht="16.350000000000001" hidden="1" customHeight="1" outlineLevel="1" thickTop="1" thickBot="1">
      <c r="A138" s="525"/>
      <c r="B138" s="526" t="s">
        <v>481</v>
      </c>
      <c r="C138" s="527"/>
      <c r="D138" s="527"/>
      <c r="E138" s="527"/>
      <c r="F138" s="527"/>
      <c r="G138" s="527"/>
      <c r="H138" s="527"/>
      <c r="I138" s="527"/>
      <c r="J138" s="527"/>
      <c r="K138" s="527"/>
      <c r="L138" s="527"/>
      <c r="M138" s="527"/>
      <c r="N138" s="527"/>
      <c r="O138" s="527"/>
      <c r="P138" s="527"/>
      <c r="Q138" s="527"/>
      <c r="R138" s="527"/>
      <c r="S138" s="527"/>
      <c r="T138" s="527"/>
      <c r="U138" s="527"/>
      <c r="V138" s="527"/>
      <c r="W138" s="527"/>
      <c r="X138" s="527"/>
      <c r="Y138" s="527"/>
      <c r="Z138" s="527"/>
      <c r="AA138" s="527"/>
      <c r="AB138" s="795">
        <f>IFERROR(AB137/AB133*100,0)</f>
        <v>0</v>
      </c>
      <c r="AC138" s="795"/>
      <c r="AD138" s="795"/>
      <c r="AE138" s="795"/>
      <c r="AF138" s="795"/>
      <c r="AG138" s="528" t="s">
        <v>299</v>
      </c>
    </row>
    <row r="139" spans="1:33" ht="16.350000000000001" hidden="1" customHeight="1" outlineLevel="1"/>
    <row r="140" spans="1:33" ht="16.350000000000001" customHeight="1" collapsed="1">
      <c r="A140" s="64" t="s">
        <v>340</v>
      </c>
      <c r="B140" s="65"/>
      <c r="C140" s="65"/>
      <c r="D140" s="65"/>
      <c r="E140" s="65"/>
      <c r="F140" s="65"/>
      <c r="G140" s="65"/>
      <c r="H140" s="65"/>
      <c r="I140" s="65"/>
      <c r="J140" s="65"/>
      <c r="K140" s="65"/>
      <c r="L140" s="65"/>
      <c r="M140" s="65"/>
      <c r="N140" s="65" t="s">
        <v>1938</v>
      </c>
      <c r="O140" s="65"/>
      <c r="P140" s="65"/>
      <c r="Q140" s="65"/>
      <c r="R140" s="65"/>
      <c r="S140" s="65"/>
      <c r="T140" s="65"/>
      <c r="U140" s="65"/>
      <c r="V140" s="65"/>
      <c r="W140" s="65"/>
      <c r="X140" s="65"/>
      <c r="Y140" s="65"/>
      <c r="Z140" s="65"/>
      <c r="AA140" s="65"/>
      <c r="AB140" s="65"/>
      <c r="AC140" s="65"/>
      <c r="AD140" s="65"/>
      <c r="AE140" s="65"/>
      <c r="AF140" s="65"/>
      <c r="AG140" s="131"/>
    </row>
    <row r="141" spans="1:33" ht="16.350000000000001" customHeight="1">
      <c r="A141" s="540" t="s">
        <v>1709</v>
      </c>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131"/>
    </row>
    <row r="142" spans="1:33" ht="16.350000000000001" customHeight="1">
      <c r="A142" s="540"/>
      <c r="B142" s="541"/>
      <c r="C142" s="65" t="s">
        <v>1695</v>
      </c>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131"/>
    </row>
    <row r="143" spans="1:33" ht="16.350000000000001" customHeight="1">
      <c r="A143" s="540"/>
      <c r="B143" s="541"/>
      <c r="C143" s="65" t="s">
        <v>1696</v>
      </c>
      <c r="D143" s="65"/>
      <c r="E143" s="65"/>
      <c r="F143" s="65"/>
      <c r="G143" s="65"/>
      <c r="H143" s="65"/>
      <c r="I143" s="65"/>
      <c r="J143" s="65"/>
      <c r="K143" s="65"/>
      <c r="L143" s="65"/>
      <c r="M143" s="65"/>
      <c r="N143" s="65"/>
      <c r="O143" s="65"/>
      <c r="P143" s="65"/>
      <c r="Q143" s="65"/>
      <c r="R143" s="65"/>
      <c r="S143" s="65"/>
      <c r="T143" s="65"/>
      <c r="U143" s="65"/>
      <c r="V143" s="65"/>
      <c r="W143" s="65"/>
      <c r="X143" s="65"/>
      <c r="Y143" s="65"/>
      <c r="Z143" s="65"/>
      <c r="AA143" s="65"/>
      <c r="AB143" s="65"/>
      <c r="AC143" s="65"/>
      <c r="AD143" s="65"/>
      <c r="AE143" s="65"/>
      <c r="AF143" s="65"/>
      <c r="AG143" s="131"/>
    </row>
    <row r="144" spans="1:33" ht="16.350000000000001" customHeight="1">
      <c r="A144" s="540"/>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131"/>
    </row>
    <row r="145" spans="1:35" ht="16.350000000000001" customHeight="1">
      <c r="A145" s="545" t="s">
        <v>1567</v>
      </c>
      <c r="B145" s="65" t="s">
        <v>1697</v>
      </c>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544"/>
      <c r="AC145" s="543"/>
      <c r="AD145" s="542"/>
      <c r="AE145" s="542"/>
      <c r="AF145" s="542"/>
      <c r="AG145" s="131"/>
    </row>
    <row r="146" spans="1:35" ht="16.149999999999999" customHeight="1" thickBot="1">
      <c r="A146" s="64" t="s">
        <v>1707</v>
      </c>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21"/>
      <c r="AB146" s="621"/>
      <c r="AC146" s="621"/>
      <c r="AD146" s="621"/>
      <c r="AE146" s="621"/>
      <c r="AF146" s="621"/>
      <c r="AG146" s="621"/>
      <c r="AH146" s="204"/>
      <c r="AI146" s="204"/>
    </row>
    <row r="147" spans="1:35" ht="16.149999999999999" customHeight="1">
      <c r="A147" s="114" t="s">
        <v>1688</v>
      </c>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80"/>
      <c r="AB147" s="628"/>
      <c r="AC147" s="628"/>
      <c r="AD147" s="628"/>
      <c r="AE147" s="628"/>
      <c r="AF147" s="628"/>
      <c r="AG147" s="82" t="s">
        <v>291</v>
      </c>
      <c r="AH147" s="194"/>
      <c r="AI147" s="194"/>
    </row>
    <row r="148" spans="1:35" ht="16.149999999999999" hidden="1" customHeight="1" outlineLevel="1">
      <c r="A148" s="473" t="s">
        <v>501</v>
      </c>
      <c r="B148" s="474"/>
      <c r="C148" s="474"/>
      <c r="D148" s="474"/>
      <c r="E148" s="474"/>
      <c r="F148" s="474"/>
      <c r="G148" s="474"/>
      <c r="H148" s="474"/>
      <c r="I148" s="474"/>
      <c r="J148" s="474"/>
      <c r="K148" s="474"/>
      <c r="L148" s="474"/>
      <c r="M148" s="474"/>
      <c r="N148" s="474"/>
      <c r="O148" s="474"/>
      <c r="P148" s="474"/>
      <c r="Q148" s="474"/>
      <c r="R148" s="474"/>
      <c r="S148" s="474"/>
      <c r="T148" s="474"/>
      <c r="U148" s="474"/>
      <c r="V148" s="474"/>
      <c r="W148" s="474"/>
      <c r="X148" s="474"/>
      <c r="Y148" s="474"/>
      <c r="Z148" s="474"/>
      <c r="AA148" s="475"/>
      <c r="AB148" s="731"/>
      <c r="AC148" s="731"/>
      <c r="AD148" s="731"/>
      <c r="AE148" s="731"/>
      <c r="AF148" s="731"/>
      <c r="AG148" s="476" t="s">
        <v>270</v>
      </c>
      <c r="AH148" s="194"/>
      <c r="AI148" s="194"/>
    </row>
    <row r="149" spans="1:35" ht="16.149999999999999" hidden="1" customHeight="1" outlineLevel="1" collapsed="1">
      <c r="A149" s="103" t="s">
        <v>1687</v>
      </c>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81"/>
      <c r="AB149" s="798"/>
      <c r="AC149" s="798"/>
      <c r="AD149" s="798"/>
      <c r="AE149" s="798"/>
      <c r="AF149" s="798"/>
      <c r="AG149" s="120" t="s">
        <v>270</v>
      </c>
    </row>
    <row r="150" spans="1:35" ht="16.149999999999999" hidden="1" customHeight="1" outlineLevel="1">
      <c r="A150" s="473" t="s">
        <v>502</v>
      </c>
      <c r="B150" s="477"/>
      <c r="C150" s="477"/>
      <c r="D150" s="477"/>
      <c r="E150" s="477"/>
      <c r="F150" s="477"/>
      <c r="G150" s="477"/>
      <c r="H150" s="477"/>
      <c r="I150" s="477"/>
      <c r="J150" s="477"/>
      <c r="K150" s="477"/>
      <c r="L150" s="477"/>
      <c r="M150" s="477"/>
      <c r="N150" s="477"/>
      <c r="O150" s="477"/>
      <c r="P150" s="477"/>
      <c r="Q150" s="477"/>
      <c r="R150" s="477"/>
      <c r="S150" s="477"/>
      <c r="T150" s="477"/>
      <c r="U150" s="477"/>
      <c r="V150" s="477"/>
      <c r="W150" s="477"/>
      <c r="X150" s="477"/>
      <c r="Y150" s="477"/>
      <c r="Z150" s="477"/>
      <c r="AA150" s="477"/>
      <c r="AB150" s="739"/>
      <c r="AC150" s="739"/>
      <c r="AD150" s="739"/>
      <c r="AE150" s="739"/>
      <c r="AF150" s="739"/>
      <c r="AG150" s="478" t="s">
        <v>270</v>
      </c>
    </row>
    <row r="151" spans="1:35" ht="16.149999999999999" customHeight="1" collapsed="1">
      <c r="A151" s="103" t="s">
        <v>1939</v>
      </c>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623"/>
      <c r="AC151" s="623"/>
      <c r="AD151" s="623"/>
      <c r="AE151" s="623"/>
      <c r="AF151" s="623"/>
      <c r="AG151" s="132" t="s">
        <v>270</v>
      </c>
    </row>
    <row r="152" spans="1:35" ht="16.149999999999999" hidden="1" customHeight="1" outlineLevel="1">
      <c r="A152" s="479" t="s">
        <v>1704</v>
      </c>
      <c r="B152" s="480"/>
      <c r="C152" s="480"/>
      <c r="D152" s="480"/>
      <c r="E152" s="480"/>
      <c r="F152" s="480"/>
      <c r="G152" s="480"/>
      <c r="H152" s="480"/>
      <c r="I152" s="480"/>
      <c r="J152" s="480"/>
      <c r="K152" s="480"/>
      <c r="L152" s="480"/>
      <c r="M152" s="480"/>
      <c r="N152" s="480"/>
      <c r="O152" s="480"/>
      <c r="P152" s="480"/>
      <c r="Q152" s="480"/>
      <c r="R152" s="480"/>
      <c r="S152" s="480"/>
      <c r="T152" s="480"/>
      <c r="U152" s="480"/>
      <c r="V152" s="480"/>
      <c r="W152" s="480"/>
      <c r="X152" s="480"/>
      <c r="Y152" s="480"/>
      <c r="Z152" s="480"/>
      <c r="AA152" s="480"/>
      <c r="AB152" s="740"/>
      <c r="AC152" s="740"/>
      <c r="AD152" s="740"/>
      <c r="AE152" s="740"/>
      <c r="AF152" s="740"/>
      <c r="AG152" s="478" t="s">
        <v>270</v>
      </c>
    </row>
    <row r="153" spans="1:35" ht="16.149999999999999" customHeight="1" collapsed="1" thickBot="1">
      <c r="A153" s="107" t="s">
        <v>1951</v>
      </c>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37"/>
      <c r="AC153" s="737"/>
      <c r="AD153" s="737"/>
      <c r="AE153" s="737"/>
      <c r="AF153" s="737"/>
      <c r="AG153" s="132" t="s">
        <v>270</v>
      </c>
    </row>
    <row r="154" spans="1:35" ht="16.149999999999999" hidden="1" customHeight="1" outlineLevel="1">
      <c r="A154" s="95"/>
      <c r="B154" s="96" t="s">
        <v>1683</v>
      </c>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623">
        <v>0</v>
      </c>
      <c r="AC154" s="623"/>
      <c r="AD154" s="623"/>
      <c r="AE154" s="623"/>
      <c r="AF154" s="623"/>
      <c r="AG154" s="135" t="s">
        <v>270</v>
      </c>
    </row>
    <row r="155" spans="1:35" ht="16.149999999999999" hidden="1" customHeight="1" outlineLevel="1" thickBot="1">
      <c r="A155" s="97"/>
      <c r="B155" s="109" t="s">
        <v>1684</v>
      </c>
      <c r="C155" s="108"/>
      <c r="D155" s="108"/>
      <c r="E155" s="108"/>
      <c r="F155" s="108"/>
      <c r="G155" s="108"/>
      <c r="H155" s="108"/>
      <c r="I155" s="108"/>
      <c r="J155" s="108"/>
      <c r="K155" s="108"/>
      <c r="L155" s="108"/>
      <c r="M155" s="108"/>
      <c r="N155" s="108"/>
      <c r="O155" s="108"/>
      <c r="P155" s="108"/>
      <c r="Q155" s="108"/>
      <c r="R155" s="108"/>
      <c r="S155" s="108"/>
      <c r="T155" s="108"/>
      <c r="U155" s="108"/>
      <c r="V155" s="108"/>
      <c r="W155" s="108"/>
      <c r="X155" s="108"/>
      <c r="Y155" s="108"/>
      <c r="Z155" s="108"/>
      <c r="AA155" s="108"/>
      <c r="AB155" s="799">
        <f>AB153</f>
        <v>0</v>
      </c>
      <c r="AC155" s="799"/>
      <c r="AD155" s="799"/>
      <c r="AE155" s="799"/>
      <c r="AF155" s="799"/>
      <c r="AG155" s="135" t="s">
        <v>297</v>
      </c>
    </row>
    <row r="156" spans="1:35" ht="16.350000000000001" customHeight="1" collapsed="1" thickTop="1" thickBot="1">
      <c r="A156" s="98"/>
      <c r="B156" s="110" t="s">
        <v>1694</v>
      </c>
      <c r="C156" s="111"/>
      <c r="D156" s="111"/>
      <c r="E156" s="111"/>
      <c r="F156" s="111"/>
      <c r="G156" s="111"/>
      <c r="H156" s="111"/>
      <c r="I156" s="111"/>
      <c r="J156" s="111"/>
      <c r="K156" s="111"/>
      <c r="L156" s="111"/>
      <c r="M156" s="111"/>
      <c r="N156" s="111"/>
      <c r="O156" s="111"/>
      <c r="P156" s="111"/>
      <c r="Q156" s="111"/>
      <c r="R156" s="111"/>
      <c r="S156" s="111"/>
      <c r="T156" s="111"/>
      <c r="U156" s="111"/>
      <c r="V156" s="111"/>
      <c r="W156" s="111"/>
      <c r="X156" s="111"/>
      <c r="Y156" s="111"/>
      <c r="Z156" s="111"/>
      <c r="AA156" s="111"/>
      <c r="AB156" s="800">
        <f>IFERROR(AB153/(AB151-AB153)*100,0)</f>
        <v>0</v>
      </c>
      <c r="AC156" s="800"/>
      <c r="AD156" s="800"/>
      <c r="AE156" s="800"/>
      <c r="AF156" s="800"/>
      <c r="AG156" s="136" t="s">
        <v>299</v>
      </c>
    </row>
    <row r="157" spans="1:35" ht="16.350000000000001" customHeight="1">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c r="AE157" s="65"/>
      <c r="AF157" s="65"/>
      <c r="AG157" s="131"/>
    </row>
    <row r="158" spans="1:35" ht="16.149999999999999" customHeight="1" thickBot="1">
      <c r="A158" s="64" t="s">
        <v>1708</v>
      </c>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21"/>
      <c r="AB158" s="621"/>
      <c r="AC158" s="621"/>
      <c r="AD158" s="621"/>
      <c r="AE158" s="621"/>
      <c r="AF158" s="621"/>
      <c r="AG158" s="621"/>
      <c r="AH158" s="204"/>
      <c r="AI158" s="204"/>
    </row>
    <row r="159" spans="1:35" ht="16.149999999999999" customHeight="1">
      <c r="A159" s="114" t="s">
        <v>1689</v>
      </c>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80"/>
      <c r="AB159" s="628"/>
      <c r="AC159" s="628"/>
      <c r="AD159" s="628"/>
      <c r="AE159" s="628"/>
      <c r="AF159" s="628"/>
      <c r="AG159" s="82" t="s">
        <v>291</v>
      </c>
      <c r="AH159" s="194"/>
      <c r="AI159" s="194"/>
    </row>
    <row r="160" spans="1:35" ht="16.149999999999999" hidden="1" customHeight="1" outlineLevel="1">
      <c r="A160" s="473" t="s">
        <v>504</v>
      </c>
      <c r="B160" s="474"/>
      <c r="C160" s="474"/>
      <c r="D160" s="474"/>
      <c r="E160" s="474"/>
      <c r="F160" s="474"/>
      <c r="G160" s="474"/>
      <c r="H160" s="474"/>
      <c r="I160" s="474"/>
      <c r="J160" s="474"/>
      <c r="K160" s="474"/>
      <c r="L160" s="474"/>
      <c r="M160" s="474"/>
      <c r="N160" s="474"/>
      <c r="O160" s="474"/>
      <c r="P160" s="474"/>
      <c r="Q160" s="474"/>
      <c r="R160" s="474"/>
      <c r="S160" s="474"/>
      <c r="T160" s="474"/>
      <c r="U160" s="474"/>
      <c r="V160" s="474"/>
      <c r="W160" s="474"/>
      <c r="X160" s="474"/>
      <c r="Y160" s="474"/>
      <c r="Z160" s="474"/>
      <c r="AA160" s="475"/>
      <c r="AB160" s="731"/>
      <c r="AC160" s="731"/>
      <c r="AD160" s="731"/>
      <c r="AE160" s="731"/>
      <c r="AF160" s="731"/>
      <c r="AG160" s="476" t="s">
        <v>270</v>
      </c>
      <c r="AH160" s="194"/>
      <c r="AI160" s="194"/>
    </row>
    <row r="161" spans="1:34" ht="16.149999999999999" hidden="1" customHeight="1" outlineLevel="1" collapsed="1">
      <c r="A161" s="103" t="s">
        <v>1690</v>
      </c>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81"/>
      <c r="AB161" s="798"/>
      <c r="AC161" s="798"/>
      <c r="AD161" s="798"/>
      <c r="AE161" s="798"/>
      <c r="AF161" s="798"/>
      <c r="AG161" s="120" t="s">
        <v>270</v>
      </c>
    </row>
    <row r="162" spans="1:34" ht="16.149999999999999" hidden="1" customHeight="1" outlineLevel="1">
      <c r="A162" s="473" t="s">
        <v>505</v>
      </c>
      <c r="B162" s="477"/>
      <c r="C162" s="477"/>
      <c r="D162" s="477"/>
      <c r="E162" s="477"/>
      <c r="F162" s="477"/>
      <c r="G162" s="477"/>
      <c r="H162" s="477"/>
      <c r="I162" s="477"/>
      <c r="J162" s="477"/>
      <c r="K162" s="477"/>
      <c r="L162" s="477"/>
      <c r="M162" s="477"/>
      <c r="N162" s="477"/>
      <c r="O162" s="477"/>
      <c r="P162" s="477"/>
      <c r="Q162" s="477"/>
      <c r="R162" s="477"/>
      <c r="S162" s="477"/>
      <c r="T162" s="477"/>
      <c r="U162" s="477"/>
      <c r="V162" s="477"/>
      <c r="W162" s="477"/>
      <c r="X162" s="477"/>
      <c r="Y162" s="477"/>
      <c r="Z162" s="477"/>
      <c r="AA162" s="477"/>
      <c r="AB162" s="739"/>
      <c r="AC162" s="739"/>
      <c r="AD162" s="739"/>
      <c r="AE162" s="739"/>
      <c r="AF162" s="739"/>
      <c r="AG162" s="478" t="s">
        <v>270</v>
      </c>
    </row>
    <row r="163" spans="1:34" ht="16.149999999999999" customHeight="1" collapsed="1">
      <c r="A163" s="103" t="s">
        <v>1940</v>
      </c>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623"/>
      <c r="AC163" s="623"/>
      <c r="AD163" s="623"/>
      <c r="AE163" s="623"/>
      <c r="AF163" s="623"/>
      <c r="AG163" s="132" t="s">
        <v>270</v>
      </c>
    </row>
    <row r="164" spans="1:34" ht="16.149999999999999" hidden="1" customHeight="1" outlineLevel="1">
      <c r="A164" s="479" t="s">
        <v>1705</v>
      </c>
      <c r="B164" s="480"/>
      <c r="C164" s="480"/>
      <c r="D164" s="480"/>
      <c r="E164" s="480"/>
      <c r="F164" s="480"/>
      <c r="G164" s="480"/>
      <c r="H164" s="480"/>
      <c r="I164" s="480"/>
      <c r="J164" s="480"/>
      <c r="K164" s="480"/>
      <c r="L164" s="480"/>
      <c r="M164" s="480"/>
      <c r="N164" s="480"/>
      <c r="O164" s="480"/>
      <c r="P164" s="480"/>
      <c r="Q164" s="480"/>
      <c r="R164" s="480"/>
      <c r="S164" s="480"/>
      <c r="T164" s="480"/>
      <c r="U164" s="480"/>
      <c r="V164" s="480"/>
      <c r="W164" s="480"/>
      <c r="X164" s="480"/>
      <c r="Y164" s="480"/>
      <c r="Z164" s="480"/>
      <c r="AA164" s="480"/>
      <c r="AB164" s="740"/>
      <c r="AC164" s="740"/>
      <c r="AD164" s="740"/>
      <c r="AE164" s="740"/>
      <c r="AF164" s="740"/>
      <c r="AG164" s="478" t="s">
        <v>270</v>
      </c>
    </row>
    <row r="165" spans="1:34" ht="16.149999999999999" customHeight="1" collapsed="1" thickBot="1">
      <c r="A165" s="107" t="s">
        <v>1952</v>
      </c>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37"/>
      <c r="AC165" s="737"/>
      <c r="AD165" s="737"/>
      <c r="AE165" s="737"/>
      <c r="AF165" s="737"/>
      <c r="AG165" s="132" t="s">
        <v>270</v>
      </c>
    </row>
    <row r="166" spans="1:34" ht="16.149999999999999" hidden="1" customHeight="1" outlineLevel="1">
      <c r="A166" s="95"/>
      <c r="B166" s="96" t="s">
        <v>1691</v>
      </c>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c r="AA166" s="108"/>
      <c r="AB166" s="623">
        <v>0</v>
      </c>
      <c r="AC166" s="623"/>
      <c r="AD166" s="623"/>
      <c r="AE166" s="623"/>
      <c r="AF166" s="623"/>
      <c r="AG166" s="135" t="s">
        <v>270</v>
      </c>
    </row>
    <row r="167" spans="1:34" ht="16.149999999999999" hidden="1" customHeight="1" outlineLevel="1" thickBot="1">
      <c r="A167" s="97"/>
      <c r="B167" s="109" t="s">
        <v>1692</v>
      </c>
      <c r="C167" s="108"/>
      <c r="D167" s="108"/>
      <c r="E167" s="108"/>
      <c r="F167" s="108"/>
      <c r="G167" s="108"/>
      <c r="H167" s="108"/>
      <c r="I167" s="108"/>
      <c r="J167" s="108"/>
      <c r="K167" s="108"/>
      <c r="L167" s="108"/>
      <c r="M167" s="108"/>
      <c r="N167" s="108"/>
      <c r="O167" s="108"/>
      <c r="P167" s="108"/>
      <c r="Q167" s="108"/>
      <c r="R167" s="108"/>
      <c r="S167" s="108"/>
      <c r="T167" s="108"/>
      <c r="U167" s="108"/>
      <c r="V167" s="108"/>
      <c r="W167" s="108"/>
      <c r="X167" s="108"/>
      <c r="Y167" s="108"/>
      <c r="Z167" s="108"/>
      <c r="AA167" s="108"/>
      <c r="AB167" s="799">
        <f>AB165</f>
        <v>0</v>
      </c>
      <c r="AC167" s="799"/>
      <c r="AD167" s="799"/>
      <c r="AE167" s="799"/>
      <c r="AF167" s="799"/>
      <c r="AG167" s="135" t="s">
        <v>297</v>
      </c>
    </row>
    <row r="168" spans="1:34" ht="16.350000000000001" customHeight="1" collapsed="1" thickTop="1" thickBot="1">
      <c r="A168" s="98"/>
      <c r="B168" s="110" t="s">
        <v>1768</v>
      </c>
      <c r="C168" s="111"/>
      <c r="D168" s="111"/>
      <c r="E168" s="111"/>
      <c r="F168" s="111"/>
      <c r="G168" s="111"/>
      <c r="H168" s="111"/>
      <c r="I168" s="111"/>
      <c r="J168" s="111"/>
      <c r="K168" s="111"/>
      <c r="L168" s="111"/>
      <c r="M168" s="111"/>
      <c r="N168" s="111"/>
      <c r="O168" s="111"/>
      <c r="P168" s="111"/>
      <c r="Q168" s="111"/>
      <c r="R168" s="111"/>
      <c r="S168" s="111"/>
      <c r="T168" s="111"/>
      <c r="U168" s="111"/>
      <c r="V168" s="111"/>
      <c r="W168" s="111"/>
      <c r="X168" s="111"/>
      <c r="Y168" s="111"/>
      <c r="Z168" s="111"/>
      <c r="AA168" s="111"/>
      <c r="AB168" s="800">
        <f>IFERROR(AB165/(AB163-AB165)*100,0)</f>
        <v>0</v>
      </c>
      <c r="AC168" s="800"/>
      <c r="AD168" s="800"/>
      <c r="AE168" s="800"/>
      <c r="AF168" s="800"/>
      <c r="AG168" s="136" t="s">
        <v>299</v>
      </c>
    </row>
    <row r="169" spans="1:34" ht="4.1500000000000004" customHeight="1">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82"/>
    </row>
    <row r="170" spans="1:34" ht="14.45" customHeight="1">
      <c r="A170" s="49" t="s">
        <v>488</v>
      </c>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82"/>
    </row>
    <row r="171" spans="1:34">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82"/>
    </row>
    <row r="172" spans="1:34">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82"/>
    </row>
    <row r="173" spans="1:34">
      <c r="A173" s="49"/>
      <c r="B173" s="49"/>
      <c r="C173" s="49"/>
      <c r="D173" s="49" t="s">
        <v>15</v>
      </c>
      <c r="E173" s="49"/>
      <c r="F173" s="635"/>
      <c r="G173" s="635"/>
      <c r="H173" s="49" t="s">
        <v>16</v>
      </c>
      <c r="I173" s="635"/>
      <c r="J173" s="635"/>
      <c r="K173" s="49" t="s">
        <v>264</v>
      </c>
      <c r="L173" s="635"/>
      <c r="M173" s="635"/>
      <c r="N173" s="49" t="s">
        <v>18</v>
      </c>
      <c r="O173" s="49"/>
      <c r="P173" s="49"/>
      <c r="Q173" s="49" t="s">
        <v>489</v>
      </c>
      <c r="R173" s="49"/>
      <c r="S173" s="49"/>
      <c r="T173" s="49"/>
      <c r="U173" s="636"/>
      <c r="V173" s="636"/>
      <c r="W173" s="636"/>
      <c r="X173" s="636"/>
      <c r="Y173" s="636"/>
      <c r="Z173" s="636"/>
      <c r="AA173" s="636"/>
      <c r="AB173" s="636"/>
      <c r="AC173" s="636"/>
      <c r="AD173" s="636"/>
      <c r="AE173" s="636"/>
      <c r="AF173" s="636"/>
      <c r="AG173" s="482"/>
    </row>
    <row r="174" spans="1:34" ht="10.9" customHeight="1">
      <c r="A174" s="49"/>
      <c r="B174" s="49"/>
      <c r="C174" s="49"/>
      <c r="D174" s="49"/>
      <c r="E174" s="49"/>
      <c r="F174" s="482"/>
      <c r="G174" s="482"/>
      <c r="H174" s="49"/>
      <c r="I174" s="482"/>
      <c r="J174" s="482"/>
      <c r="K174" s="49"/>
      <c r="L174" s="482"/>
      <c r="M174" s="482"/>
      <c r="N174" s="49"/>
      <c r="O174" s="49"/>
      <c r="P174" s="49"/>
      <c r="Q174" s="49"/>
      <c r="R174" s="49"/>
      <c r="S174" s="49"/>
      <c r="T174" s="49"/>
      <c r="U174" s="482"/>
      <c r="V174" s="482"/>
      <c r="W174" s="482"/>
      <c r="X174" s="482"/>
      <c r="Y174" s="482"/>
      <c r="Z174" s="482"/>
      <c r="AA174" s="482"/>
      <c r="AB174" s="482"/>
      <c r="AC174" s="482"/>
      <c r="AD174" s="482"/>
      <c r="AE174" s="482"/>
      <c r="AF174" s="482"/>
      <c r="AG174" s="482"/>
    </row>
    <row r="175" spans="1:34" ht="16.899999999999999" customHeight="1">
      <c r="A175" s="49" t="s">
        <v>370</v>
      </c>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82"/>
    </row>
    <row r="176" spans="1:34" ht="15" customHeight="1">
      <c r="A176" s="552" t="s">
        <v>1773</v>
      </c>
      <c r="B176" s="551" t="s">
        <v>1778</v>
      </c>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9"/>
    </row>
    <row r="177" spans="1:34" ht="15" customHeight="1">
      <c r="A177" s="163"/>
      <c r="B177" s="551" t="s">
        <v>1774</v>
      </c>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9"/>
    </row>
    <row r="178" spans="1:34" ht="15" customHeight="1">
      <c r="A178" s="552" t="s">
        <v>1775</v>
      </c>
      <c r="B178" s="551" t="s">
        <v>1779</v>
      </c>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09"/>
    </row>
    <row r="179" spans="1:34" ht="15" customHeight="1">
      <c r="A179" s="163"/>
      <c r="B179" s="551" t="s">
        <v>1776</v>
      </c>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9"/>
    </row>
    <row r="180" spans="1:34" ht="15" customHeight="1">
      <c r="A180" s="552" t="s">
        <v>524</v>
      </c>
      <c r="B180" s="550" t="s">
        <v>1782</v>
      </c>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09"/>
    </row>
    <row r="181" spans="1:34" ht="15" customHeight="1">
      <c r="A181" s="163"/>
      <c r="B181" s="551" t="s">
        <v>1783</v>
      </c>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09"/>
    </row>
    <row r="182" spans="1:34" ht="15" customHeight="1">
      <c r="A182" s="552" t="s">
        <v>1781</v>
      </c>
      <c r="B182" s="551" t="s">
        <v>1777</v>
      </c>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09"/>
    </row>
    <row r="183" spans="1:34" ht="15" customHeight="1">
      <c r="A183" s="124"/>
      <c r="B183" s="551" t="s">
        <v>1780</v>
      </c>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09"/>
    </row>
    <row r="184" spans="1:34" ht="15" customHeight="1">
      <c r="A184" s="124"/>
      <c r="B184" s="551" t="s">
        <v>1943</v>
      </c>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09"/>
    </row>
    <row r="185" spans="1:34"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11"/>
    </row>
    <row r="186" spans="1:34"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11"/>
    </row>
    <row r="187" spans="1:34"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11"/>
    </row>
    <row r="188" spans="1:34"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11"/>
    </row>
    <row r="189" spans="1:34"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09"/>
    </row>
    <row r="190" spans="1:34"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09"/>
    </row>
    <row r="191" spans="1:34"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09"/>
    </row>
    <row r="192" spans="1:34"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09"/>
    </row>
    <row r="193" spans="1:34"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09"/>
    </row>
    <row r="194" spans="1:34" ht="15"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09"/>
    </row>
    <row r="195" spans="1:34" ht="15"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row>
    <row r="196" spans="1:34" ht="15"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row>
    <row r="197" spans="1:34" ht="15"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63"/>
    </row>
    <row r="198" spans="1:34" ht="15" customHeight="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63"/>
    </row>
    <row r="199" spans="1:34"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63"/>
    </row>
    <row r="200" spans="1:34"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63"/>
    </row>
    <row r="201" spans="1:34"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63"/>
    </row>
    <row r="202" spans="1:34">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63"/>
    </row>
    <row r="203" spans="1:34">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63"/>
    </row>
    <row r="204" spans="1:34">
      <c r="A204" s="124"/>
      <c r="B204" s="124"/>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c r="AC204" s="124"/>
      <c r="AD204" s="124"/>
      <c r="AE204" s="124"/>
      <c r="AF204" s="124"/>
      <c r="AG204" s="163"/>
    </row>
    <row r="205" spans="1:34">
      <c r="A205" s="124"/>
      <c r="B205" s="124"/>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c r="AG205" s="163"/>
    </row>
    <row r="206" spans="1:34">
      <c r="A206" s="124"/>
      <c r="B206" s="124"/>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4"/>
      <c r="AE206" s="124"/>
      <c r="AF206" s="124"/>
      <c r="AG206" s="163"/>
    </row>
    <row r="207" spans="1:34">
      <c r="A207" s="124"/>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63"/>
    </row>
    <row r="208" spans="1:34">
      <c r="A208" s="124"/>
      <c r="B208" s="124"/>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c r="AC208" s="124"/>
      <c r="AD208" s="124"/>
      <c r="AE208" s="124"/>
      <c r="AF208" s="124"/>
      <c r="AG208" s="163"/>
    </row>
    <row r="209" spans="1:33">
      <c r="A209" s="124"/>
      <c r="B209" s="124"/>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c r="AC209" s="124"/>
      <c r="AD209" s="124"/>
      <c r="AE209" s="124"/>
      <c r="AF209" s="124"/>
      <c r="AG209" s="163"/>
    </row>
    <row r="210" spans="1:33">
      <c r="A210" s="124"/>
      <c r="B210" s="124"/>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c r="AG210" s="163"/>
    </row>
    <row r="211" spans="1:33">
      <c r="A211" s="124"/>
      <c r="B211" s="124"/>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c r="AC211" s="124"/>
      <c r="AD211" s="124"/>
      <c r="AE211" s="124"/>
      <c r="AF211" s="124"/>
      <c r="AG211" s="163"/>
    </row>
    <row r="212" spans="1:33">
      <c r="A212" s="124"/>
      <c r="B212" s="124"/>
      <c r="C212" s="124"/>
      <c r="D212" s="124"/>
      <c r="E212" s="124"/>
      <c r="F212" s="124"/>
      <c r="G212" s="124"/>
      <c r="H212" s="124"/>
      <c r="I212" s="124"/>
      <c r="J212" s="124"/>
      <c r="K212" s="124"/>
      <c r="L212" s="124"/>
      <c r="M212" s="124"/>
      <c r="N212" s="124"/>
      <c r="O212" s="124"/>
      <c r="P212" s="124"/>
      <c r="Q212" s="124"/>
      <c r="R212" s="124"/>
      <c r="S212" s="124"/>
      <c r="T212" s="124"/>
      <c r="U212" s="124"/>
      <c r="V212" s="124"/>
      <c r="W212" s="124"/>
      <c r="X212" s="124"/>
      <c r="Y212" s="124"/>
      <c r="Z212" s="124"/>
      <c r="AA212" s="124"/>
      <c r="AB212" s="124"/>
      <c r="AC212" s="124"/>
      <c r="AD212" s="124"/>
      <c r="AE212" s="124"/>
      <c r="AF212" s="124"/>
      <c r="AG212" s="163"/>
    </row>
    <row r="213" spans="1:33">
      <c r="A213" s="124"/>
      <c r="B213" s="124"/>
      <c r="C213" s="124"/>
      <c r="D213" s="124"/>
      <c r="E213" s="124"/>
      <c r="F213" s="124"/>
      <c r="G213" s="124"/>
      <c r="H213" s="124"/>
      <c r="I213" s="124"/>
      <c r="J213" s="124"/>
      <c r="K213" s="124"/>
      <c r="L213" s="124"/>
      <c r="M213" s="124"/>
      <c r="N213" s="124"/>
      <c r="O213" s="124"/>
      <c r="P213" s="124"/>
      <c r="Q213" s="124"/>
      <c r="R213" s="124"/>
      <c r="S213" s="124"/>
      <c r="T213" s="124"/>
      <c r="U213" s="124"/>
      <c r="V213" s="124"/>
      <c r="W213" s="124"/>
      <c r="X213" s="124"/>
      <c r="Y213" s="124"/>
      <c r="Z213" s="124"/>
      <c r="AA213" s="124"/>
      <c r="AB213" s="124"/>
      <c r="AC213" s="124"/>
      <c r="AD213" s="124"/>
      <c r="AE213" s="124"/>
      <c r="AF213" s="124"/>
      <c r="AG213" s="163"/>
    </row>
    <row r="214" spans="1:33">
      <c r="A214" s="124"/>
      <c r="B214" s="124"/>
      <c r="C214" s="124"/>
      <c r="D214" s="124"/>
      <c r="E214" s="124"/>
      <c r="F214" s="124"/>
      <c r="G214" s="124"/>
      <c r="H214" s="124"/>
      <c r="I214" s="124"/>
      <c r="J214" s="124"/>
      <c r="K214" s="124"/>
      <c r="L214" s="124"/>
      <c r="M214" s="124"/>
      <c r="N214" s="124"/>
      <c r="O214" s="124"/>
      <c r="P214" s="124"/>
      <c r="Q214" s="124"/>
      <c r="R214" s="124"/>
      <c r="S214" s="124"/>
      <c r="T214" s="124"/>
      <c r="U214" s="124"/>
      <c r="V214" s="124"/>
      <c r="W214" s="124"/>
      <c r="X214" s="124"/>
      <c r="Y214" s="124"/>
      <c r="Z214" s="124"/>
      <c r="AA214" s="124"/>
      <c r="AB214" s="124"/>
      <c r="AC214" s="124"/>
      <c r="AD214" s="124"/>
      <c r="AE214" s="124"/>
      <c r="AF214" s="124"/>
      <c r="AG214" s="163"/>
    </row>
    <row r="215" spans="1:33">
      <c r="A215" s="124"/>
      <c r="B215" s="124"/>
      <c r="C215" s="124"/>
      <c r="D215" s="124"/>
      <c r="E215" s="124"/>
      <c r="F215" s="124"/>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124"/>
      <c r="AC215" s="124"/>
      <c r="AD215" s="124"/>
      <c r="AE215" s="124"/>
      <c r="AF215" s="124"/>
      <c r="AG215" s="163"/>
    </row>
    <row r="216" spans="1:33">
      <c r="A216" s="124"/>
      <c r="B216" s="124"/>
      <c r="C216" s="124"/>
      <c r="D216" s="124"/>
      <c r="E216" s="124"/>
      <c r="F216" s="124"/>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c r="AC216" s="124"/>
      <c r="AD216" s="124"/>
      <c r="AE216" s="124"/>
      <c r="AF216" s="124"/>
      <c r="AG216" s="163"/>
    </row>
    <row r="217" spans="1:33">
      <c r="A217" s="124"/>
      <c r="B217" s="124"/>
      <c r="C217" s="124"/>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c r="AC217" s="124"/>
      <c r="AD217" s="124"/>
      <c r="AE217" s="124"/>
      <c r="AF217" s="124"/>
      <c r="AG217" s="163"/>
    </row>
  </sheetData>
  <sheetProtection algorithmName="SHA-512" hashValue="mpb4hNyxkPQSSOTO+L1gZrR8PwrwlVCiKXEDv7P//04czHqq2kf5gr8f+bfp4k6NwLzAnDm6g3XUoQBu+t9Cug==" saltValue="XYlubvKnOovZAvjXX9lUuA==" spinCount="100000" sheet="1" objects="1" scenarios="1"/>
  <mergeCells count="208">
    <mergeCell ref="AB165:AF165"/>
    <mergeCell ref="AB166:AF166"/>
    <mergeCell ref="AB167:AF167"/>
    <mergeCell ref="AB168:AF168"/>
    <mergeCell ref="F173:G173"/>
    <mergeCell ref="I173:J173"/>
    <mergeCell ref="L173:M173"/>
    <mergeCell ref="U173:AF173"/>
    <mergeCell ref="AB159:AF159"/>
    <mergeCell ref="AB160:AF160"/>
    <mergeCell ref="AB161:AF161"/>
    <mergeCell ref="AB162:AF162"/>
    <mergeCell ref="AB163:AF163"/>
    <mergeCell ref="AB164:AF164"/>
    <mergeCell ref="AB152:AF152"/>
    <mergeCell ref="AB153:AF153"/>
    <mergeCell ref="AB154:AF154"/>
    <mergeCell ref="AB155:AF155"/>
    <mergeCell ref="AB156:AF156"/>
    <mergeCell ref="AA158:AG158"/>
    <mergeCell ref="AA146:AG146"/>
    <mergeCell ref="AB147:AF147"/>
    <mergeCell ref="AB148:AF148"/>
    <mergeCell ref="AB149:AF149"/>
    <mergeCell ref="AB150:AF150"/>
    <mergeCell ref="AB151:AF151"/>
    <mergeCell ref="AB133:AF133"/>
    <mergeCell ref="AB134:AF134"/>
    <mergeCell ref="AB135:AF135"/>
    <mergeCell ref="AB136:AF136"/>
    <mergeCell ref="AB137:AF137"/>
    <mergeCell ref="AB138:AF138"/>
    <mergeCell ref="AB126:AF126"/>
    <mergeCell ref="AB127:AF127"/>
    <mergeCell ref="AB128:AF128"/>
    <mergeCell ref="AB129:AF129"/>
    <mergeCell ref="AA131:AG131"/>
    <mergeCell ref="AB132:AF132"/>
    <mergeCell ref="AB119:AF119"/>
    <mergeCell ref="AB120:AF120"/>
    <mergeCell ref="AA122:AG122"/>
    <mergeCell ref="AB123:AF123"/>
    <mergeCell ref="AB124:AF124"/>
    <mergeCell ref="AB125:AF125"/>
    <mergeCell ref="AA113:AG113"/>
    <mergeCell ref="AB114:AF114"/>
    <mergeCell ref="AB115:AF115"/>
    <mergeCell ref="AB116:AF116"/>
    <mergeCell ref="AB117:AF117"/>
    <mergeCell ref="AB118:AF118"/>
    <mergeCell ref="A74:AA74"/>
    <mergeCell ref="AB74:AF74"/>
    <mergeCell ref="AB75:AF75"/>
    <mergeCell ref="AB106:AF106"/>
    <mergeCell ref="AB107:AF107"/>
    <mergeCell ref="AB108:AF108"/>
    <mergeCell ref="AB109:AF109"/>
    <mergeCell ref="AB110:AF110"/>
    <mergeCell ref="AB111:AF111"/>
    <mergeCell ref="AB99:AF99"/>
    <mergeCell ref="AB100:AF100"/>
    <mergeCell ref="AB101:AF101"/>
    <mergeCell ref="AB102:AF102"/>
    <mergeCell ref="AA104:AG104"/>
    <mergeCell ref="AB105:AF105"/>
    <mergeCell ref="AB96:AF96"/>
    <mergeCell ref="AB97:AF97"/>
    <mergeCell ref="AB98:AF98"/>
    <mergeCell ref="AB68:AF68"/>
    <mergeCell ref="AB69:AF69"/>
    <mergeCell ref="AB70:AF70"/>
    <mergeCell ref="AB71:AF71"/>
    <mergeCell ref="AB72:AF72"/>
    <mergeCell ref="AB73:AF73"/>
    <mergeCell ref="Z45:AF45"/>
    <mergeCell ref="Z46:AF46"/>
    <mergeCell ref="B47:Y47"/>
    <mergeCell ref="Z47:AF47"/>
    <mergeCell ref="AB66:AF66"/>
    <mergeCell ref="AB67:AF67"/>
    <mergeCell ref="AB56:AF56"/>
    <mergeCell ref="AB57:AF57"/>
    <mergeCell ref="AB60:AF60"/>
    <mergeCell ref="A61:AA61"/>
    <mergeCell ref="AB61:AF61"/>
    <mergeCell ref="AB62:AF62"/>
    <mergeCell ref="D44:E44"/>
    <mergeCell ref="G44:H44"/>
    <mergeCell ref="M44:N44"/>
    <mergeCell ref="P44:Q44"/>
    <mergeCell ref="S44:X44"/>
    <mergeCell ref="Z44:AF44"/>
    <mergeCell ref="AB49:AF49"/>
    <mergeCell ref="AB50:AF50"/>
    <mergeCell ref="AB52:AF52"/>
    <mergeCell ref="D43:E43"/>
    <mergeCell ref="G43:H43"/>
    <mergeCell ref="M43:N43"/>
    <mergeCell ref="P43:Q43"/>
    <mergeCell ref="S43:X43"/>
    <mergeCell ref="Z43:AF43"/>
    <mergeCell ref="D42:E42"/>
    <mergeCell ref="G42:H42"/>
    <mergeCell ref="M42:N42"/>
    <mergeCell ref="P42:Q42"/>
    <mergeCell ref="S42:X42"/>
    <mergeCell ref="Z42:AF42"/>
    <mergeCell ref="D41:E41"/>
    <mergeCell ref="G41:H41"/>
    <mergeCell ref="M41:N41"/>
    <mergeCell ref="P41:Q41"/>
    <mergeCell ref="S41:X41"/>
    <mergeCell ref="Z41:AF41"/>
    <mergeCell ref="B38:R38"/>
    <mergeCell ref="S38:X38"/>
    <mergeCell ref="Z38:AF38"/>
    <mergeCell ref="AC39:AF39"/>
    <mergeCell ref="B40:R40"/>
    <mergeCell ref="S40:Y40"/>
    <mergeCell ref="Z40:AG40"/>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AC32:AF32"/>
    <mergeCell ref="B33:R33"/>
    <mergeCell ref="S33:Y33"/>
    <mergeCell ref="Z33:AG33"/>
    <mergeCell ref="D34:E34"/>
    <mergeCell ref="G34:H34"/>
    <mergeCell ref="M34:N34"/>
    <mergeCell ref="P34:Q34"/>
    <mergeCell ref="S34:X34"/>
    <mergeCell ref="Z34:AF34"/>
    <mergeCell ref="AD30:AF30"/>
    <mergeCell ref="D31:E31"/>
    <mergeCell ref="G31:H31"/>
    <mergeCell ref="M31:N31"/>
    <mergeCell ref="P31:Q31"/>
    <mergeCell ref="S31:Y31"/>
    <mergeCell ref="Z31:AB31"/>
    <mergeCell ref="AD31:AF31"/>
    <mergeCell ref="D30:E30"/>
    <mergeCell ref="G30:H30"/>
    <mergeCell ref="M30:N30"/>
    <mergeCell ref="P30:Q30"/>
    <mergeCell ref="S30:Y30"/>
    <mergeCell ref="Z30:AB30"/>
    <mergeCell ref="AD28:AF28"/>
    <mergeCell ref="D29:E29"/>
    <mergeCell ref="G29:H29"/>
    <mergeCell ref="M29:N29"/>
    <mergeCell ref="P29:Q29"/>
    <mergeCell ref="S29:Y29"/>
    <mergeCell ref="Z29:AB29"/>
    <mergeCell ref="AD29:AF29"/>
    <mergeCell ref="D28:E28"/>
    <mergeCell ref="G28:H28"/>
    <mergeCell ref="M28:N28"/>
    <mergeCell ref="P28:Q28"/>
    <mergeCell ref="S28:Y28"/>
    <mergeCell ref="Z28:AB28"/>
    <mergeCell ref="R26:X26"/>
    <mergeCell ref="AC26:AF26"/>
    <mergeCell ref="B27:R27"/>
    <mergeCell ref="S27:Y27"/>
    <mergeCell ref="Z27:AC27"/>
    <mergeCell ref="AD27:AG27"/>
    <mergeCell ref="B21:D21"/>
    <mergeCell ref="E21:F21"/>
    <mergeCell ref="H21:I21"/>
    <mergeCell ref="O21:P21"/>
    <mergeCell ref="R21:S21"/>
    <mergeCell ref="V21:Y21"/>
    <mergeCell ref="X24:Y24"/>
    <mergeCell ref="B18:D18"/>
    <mergeCell ref="E18:F18"/>
    <mergeCell ref="H18:I18"/>
    <mergeCell ref="O18:P18"/>
    <mergeCell ref="R18:S18"/>
    <mergeCell ref="V18:Y18"/>
    <mergeCell ref="B14:C14"/>
    <mergeCell ref="D14:Z14"/>
    <mergeCell ref="X23:Y23"/>
    <mergeCell ref="V2:W2"/>
    <mergeCell ref="A2:U2"/>
    <mergeCell ref="J5:S5"/>
    <mergeCell ref="J6:S6"/>
    <mergeCell ref="J7:S7"/>
    <mergeCell ref="J8:S8"/>
    <mergeCell ref="J9:S9"/>
    <mergeCell ref="J10:S10"/>
    <mergeCell ref="B15:C15"/>
    <mergeCell ref="D15:Z15"/>
  </mergeCells>
  <phoneticPr fontId="1"/>
  <conditionalFormatting sqref="AB62:AF62 AA86:AE93">
    <cfRule type="containsText" dxfId="19" priority="11" operator="containsText" text="問題あり">
      <formula>NOT(ISERROR(SEARCH("問題あり",AA62)))</formula>
    </cfRule>
  </conditionalFormatting>
  <conditionalFormatting sqref="A25:AG25 B26:AG26 A33:AG38 B32:AG32 A40:AG47 B39:AG39 A27:AG31">
    <cfRule type="expression" dxfId="18" priority="9">
      <formula>$AH$23=FALSE</formula>
    </cfRule>
  </conditionalFormatting>
  <conditionalFormatting sqref="A26">
    <cfRule type="expression" dxfId="17" priority="8">
      <formula>$AH$23=FALSE</formula>
    </cfRule>
  </conditionalFormatting>
  <conditionalFormatting sqref="A32">
    <cfRule type="expression" dxfId="16" priority="7">
      <formula>$AH$23=FALSE</formula>
    </cfRule>
  </conditionalFormatting>
  <conditionalFormatting sqref="A39">
    <cfRule type="expression" dxfId="15" priority="6">
      <formula>$AH$23=FALSE</formula>
    </cfRule>
  </conditionalFormatting>
  <conditionalFormatting sqref="AB76:AF85">
    <cfRule type="containsText" dxfId="14" priority="5" operator="containsText" text="問題あり">
      <formula>NOT(ISERROR(SEARCH("問題あり",AB76)))</formula>
    </cfRule>
  </conditionalFormatting>
  <conditionalFormatting sqref="AB75:AF75">
    <cfRule type="containsText" dxfId="13" priority="3" operator="containsText" text="問題あり">
      <formula>NOT(ISERROR(SEARCH("問題あり",AB75)))</formula>
    </cfRule>
  </conditionalFormatting>
  <conditionalFormatting sqref="AA94:AE94">
    <cfRule type="containsText" dxfId="12" priority="2" operator="containsText" text="問題あり">
      <formula>NOT(ISERROR(SEARCH("問題あり",AA94)))</formula>
    </cfRule>
  </conditionalFormatting>
  <conditionalFormatting sqref="A147:AG156 A159:AG168">
    <cfRule type="expression" dxfId="11" priority="1">
      <formula>$AH$142=2</formula>
    </cfRule>
  </conditionalFormatting>
  <dataValidations count="4">
    <dataValidation type="list" allowBlank="1" showInputMessage="1" showErrorMessage="1" sqref="R26" xr:uid="{B8F74CD2-4A49-4683-9753-915571CF83D2}">
      <formula1>"選択してください,看護職員処遇改善加算1,看護職員処遇改善加算2,看護職員処遇改善加算3"</formula1>
    </dataValidation>
    <dataValidation type="list" allowBlank="1" showInputMessage="1" showErrorMessage="1" sqref="E18:F18 E21:F21 O18:P18 O21:P21" xr:uid="{320C4948-9752-488F-B74C-0AFB875A588D}">
      <formula1>"6,7,8"</formula1>
    </dataValidation>
    <dataValidation type="list" allowBlank="1" showInputMessage="1" showErrorMessage="1" sqref="H18:I18 R18:S18 R21:S21 H21:I21" xr:uid="{C862D87F-6CC4-4766-A28E-1A8BC6CF4277}">
      <formula1>"4,5,6,7,8,9,10,11,12,1,2,3"</formula1>
    </dataValidation>
    <dataValidation type="textLength" operator="equal" allowBlank="1" showInputMessage="1" showErrorMessage="1" sqref="J5:S5" xr:uid="{B19CF0D0-2C6A-4D20-B556-8F8F8FB0BA79}">
      <formula1>7</formula1>
    </dataValidation>
  </dataValidations>
  <hyperlinks>
    <hyperlink ref="AQ9" r:id="rId1" location="note" xr:uid="{DA46FB7E-8772-4635-8C23-9D78CE7D9658}"/>
  </hyperlinks>
  <pageMargins left="0.25" right="0.25" top="0.75" bottom="0.75" header="0.3" footer="0.3"/>
  <pageSetup paperSize="9" scale="79" fitToHeight="0" orientation="portrait" r:id="rId2"/>
  <rowBreaks count="1" manualBreakCount="1">
    <brk id="157" max="34" man="1"/>
  </rowBreaks>
  <drawing r:id="rId3"/>
  <legacyDrawing r:id="rId4"/>
  <mc:AlternateContent xmlns:mc="http://schemas.openxmlformats.org/markup-compatibility/2006">
    <mc:Choice Requires="x14">
      <controls>
        <mc:AlternateContent xmlns:mc="http://schemas.openxmlformats.org/markup-compatibility/2006">
          <mc:Choice Requires="x14">
            <control shapeId="54276" r:id="rId5" name="Check Box 4">
              <controlPr defaultSize="0" autoFill="0" autoLine="0" autoPict="0">
                <anchor moveWithCells="1">
                  <from>
                    <xdr:col>29</xdr:col>
                    <xdr:colOff>66675</xdr:colOff>
                    <xdr:row>59</xdr:row>
                    <xdr:rowOff>171450</xdr:rowOff>
                  </from>
                  <to>
                    <xdr:col>32</xdr:col>
                    <xdr:colOff>171450</xdr:colOff>
                    <xdr:row>61</xdr:row>
                    <xdr:rowOff>28575</xdr:rowOff>
                  </to>
                </anchor>
              </controlPr>
            </control>
          </mc:Choice>
        </mc:AlternateContent>
        <mc:AlternateContent xmlns:mc="http://schemas.openxmlformats.org/markup-compatibility/2006">
          <mc:Choice Requires="x14">
            <control shapeId="54291" r:id="rId6" name="Option Button 19">
              <controlPr defaultSize="0" autoFill="0" autoLine="0" autoPict="0">
                <anchor moveWithCells="1">
                  <from>
                    <xdr:col>1</xdr:col>
                    <xdr:colOff>38100</xdr:colOff>
                    <xdr:row>140</xdr:row>
                    <xdr:rowOff>180975</xdr:rowOff>
                  </from>
                  <to>
                    <xdr:col>2</xdr:col>
                    <xdr:colOff>85725</xdr:colOff>
                    <xdr:row>142</xdr:row>
                    <xdr:rowOff>28575</xdr:rowOff>
                  </to>
                </anchor>
              </controlPr>
            </control>
          </mc:Choice>
        </mc:AlternateContent>
        <mc:AlternateContent xmlns:mc="http://schemas.openxmlformats.org/markup-compatibility/2006">
          <mc:Choice Requires="x14">
            <control shapeId="54292" r:id="rId7" name="Option Button 20">
              <controlPr defaultSize="0" autoFill="0" autoLine="0" autoPict="0">
                <anchor moveWithCells="1">
                  <from>
                    <xdr:col>1</xdr:col>
                    <xdr:colOff>38100</xdr:colOff>
                    <xdr:row>141</xdr:row>
                    <xdr:rowOff>171450</xdr:rowOff>
                  </from>
                  <to>
                    <xdr:col>2</xdr:col>
                    <xdr:colOff>85725</xdr:colOff>
                    <xdr:row>143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BAE421C1-19CF-44B1-80E4-FA019130DBC5}">
          <x14:formula1>
            <xm:f>'リスト（外来）'!$C$4:$C$11</xm:f>
          </x14:formula1>
          <xm:sqref>S28:Y31</xm:sqref>
        </x14:dataValidation>
        <x14:dataValidation type="list" allowBlank="1" showInputMessage="1" showErrorMessage="1" xr:uid="{82DF26B0-303B-4825-ACD6-0DD7791014BE}">
          <x14:formula1>
            <xm:f>リスト用!$C$3:$C$50</xm:f>
          </x14:formula1>
          <xm:sqref>J7:S7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codeName="Sheet12">
    <tabColor theme="9" tint="0.79998168889431442"/>
    <pageSetUpPr fitToPage="1"/>
  </sheetPr>
  <dimension ref="A1:BT202"/>
  <sheetViews>
    <sheetView showGridLines="0" workbookViewId="0"/>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89" hidden="1" customWidth="1" outlineLevel="1"/>
    <col min="35" max="40" width="2.75" style="189" hidden="1" customWidth="1" outlineLevel="1"/>
    <col min="41" max="43" width="8.75" style="189" hidden="1" customWidth="1" outlineLevel="1"/>
    <col min="44" max="44" width="8.75" style="4" collapsed="1"/>
    <col min="45"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655" t="s">
        <v>507</v>
      </c>
      <c r="B2" s="655"/>
      <c r="C2" s="655"/>
      <c r="D2" s="655"/>
      <c r="E2" s="655"/>
      <c r="F2" s="655"/>
      <c r="G2" s="655"/>
      <c r="H2" s="655"/>
      <c r="I2" s="655"/>
      <c r="J2" s="655"/>
      <c r="K2" s="655"/>
      <c r="L2" s="655"/>
      <c r="M2" s="655"/>
      <c r="N2" s="655"/>
      <c r="O2" s="655"/>
      <c r="P2" s="655"/>
      <c r="Q2" s="655"/>
      <c r="R2" s="655"/>
      <c r="S2" s="655"/>
      <c r="T2" s="656"/>
      <c r="U2" s="656"/>
      <c r="V2" s="177" t="s">
        <v>434</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49" t="s">
        <v>257</v>
      </c>
      <c r="T4" s="649"/>
      <c r="U4" s="649"/>
      <c r="V4" s="649"/>
      <c r="W4" s="649"/>
      <c r="X4" s="679" t="str">
        <f>IF('様式95_外来・在宅ベースアップ評価料（Ⅰ）'!H5=0,"",'様式95_外来・在宅ベースアップ評価料（Ⅰ）'!H5)</f>
        <v/>
      </c>
      <c r="Y4" s="806"/>
      <c r="Z4" s="806"/>
      <c r="AA4" s="806"/>
      <c r="AB4" s="806"/>
      <c r="AC4" s="806"/>
      <c r="AD4" s="806"/>
      <c r="AE4" s="806"/>
      <c r="AF4" s="806"/>
      <c r="AG4" s="807"/>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679" t="str">
        <f>IF('様式95_外来・在宅ベースアップ評価料（Ⅰ）'!H6=0,"",'様式95_外来・在宅ベースアップ評価料（Ⅰ）'!H6)</f>
        <v/>
      </c>
      <c r="Y5" s="806"/>
      <c r="Z5" s="806"/>
      <c r="AA5" s="806"/>
      <c r="AB5" s="806"/>
      <c r="AC5" s="806"/>
      <c r="AD5" s="806"/>
      <c r="AE5" s="806"/>
      <c r="AF5" s="806"/>
      <c r="AG5" s="807"/>
    </row>
    <row r="6" spans="1:33" ht="16.149999999999999" customHeight="1">
      <c r="A6" s="2" t="s">
        <v>1641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3" ht="16.149999999999999" hidden="1" customHeight="1" outlineLevel="1" thickBot="1">
      <c r="A7" s="317" t="s">
        <v>260</v>
      </c>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
      <c r="AB7" s="3"/>
      <c r="AC7" s="3"/>
      <c r="AD7" s="3"/>
      <c r="AE7" s="3"/>
      <c r="AF7" s="3"/>
      <c r="AG7" s="19"/>
    </row>
    <row r="8" spans="1:33" ht="16.149999999999999" hidden="1" customHeight="1" outlineLevel="1" thickBot="1">
      <c r="A8" s="317"/>
      <c r="B8" s="801" t="s">
        <v>1548</v>
      </c>
      <c r="C8" s="802"/>
      <c r="D8" s="808" t="s">
        <v>261</v>
      </c>
      <c r="E8" s="809"/>
      <c r="F8" s="809"/>
      <c r="G8" s="809"/>
      <c r="H8" s="809"/>
      <c r="I8" s="809"/>
      <c r="J8" s="809"/>
      <c r="K8" s="809"/>
      <c r="L8" s="809"/>
      <c r="M8" s="809"/>
      <c r="N8" s="809"/>
      <c r="O8" s="809"/>
      <c r="P8" s="809"/>
      <c r="Q8" s="809"/>
      <c r="R8" s="809"/>
      <c r="S8" s="809"/>
      <c r="T8" s="809"/>
      <c r="U8" s="809"/>
      <c r="V8" s="809"/>
      <c r="W8" s="809"/>
      <c r="X8" s="809"/>
      <c r="Y8" s="809"/>
      <c r="Z8" s="809"/>
      <c r="AA8" s="3"/>
      <c r="AB8" s="3"/>
      <c r="AC8" s="3"/>
      <c r="AD8" s="3"/>
      <c r="AE8" s="3"/>
      <c r="AF8" s="3"/>
      <c r="AG8" s="19"/>
    </row>
    <row r="9" spans="1:33" ht="16.149999999999999" hidden="1" customHeight="1" outlineLevel="1" thickBot="1">
      <c r="A9" s="317"/>
      <c r="B9" s="801" t="s">
        <v>1548</v>
      </c>
      <c r="C9" s="802"/>
      <c r="D9" s="803" t="s">
        <v>262</v>
      </c>
      <c r="E9" s="804"/>
      <c r="F9" s="804"/>
      <c r="G9" s="804"/>
      <c r="H9" s="804"/>
      <c r="I9" s="804"/>
      <c r="J9" s="804"/>
      <c r="K9" s="804"/>
      <c r="L9" s="804"/>
      <c r="M9" s="804"/>
      <c r="N9" s="804"/>
      <c r="O9" s="804"/>
      <c r="P9" s="804"/>
      <c r="Q9" s="804"/>
      <c r="R9" s="804"/>
      <c r="S9" s="804"/>
      <c r="T9" s="804"/>
      <c r="U9" s="804"/>
      <c r="V9" s="804"/>
      <c r="W9" s="804"/>
      <c r="X9" s="804"/>
      <c r="Y9" s="804"/>
      <c r="Z9" s="804"/>
      <c r="AA9" s="3"/>
      <c r="AB9" s="3"/>
      <c r="AC9" s="3"/>
      <c r="AD9" s="3"/>
      <c r="AE9" s="3"/>
      <c r="AF9" s="3"/>
      <c r="AG9" s="19"/>
    </row>
    <row r="10" spans="1:33" ht="16.149999999999999" hidden="1" customHeight="1" outlineLevel="1">
      <c r="A10" s="318"/>
      <c r="B10" s="317"/>
      <c r="C10" s="317"/>
      <c r="D10" s="317"/>
      <c r="E10" s="317"/>
      <c r="F10" s="317"/>
      <c r="G10" s="317"/>
      <c r="H10" s="317"/>
      <c r="I10" s="317"/>
      <c r="J10" s="317"/>
      <c r="K10" s="317"/>
      <c r="L10" s="317"/>
      <c r="M10" s="317"/>
      <c r="N10" s="317"/>
      <c r="O10" s="317"/>
      <c r="P10" s="317"/>
      <c r="Q10" s="317"/>
      <c r="R10" s="317"/>
      <c r="S10" s="317"/>
      <c r="T10" s="317"/>
      <c r="U10" s="317"/>
      <c r="V10" s="317"/>
      <c r="W10" s="317"/>
      <c r="X10" s="317"/>
      <c r="Y10" s="317"/>
      <c r="Z10" s="317"/>
      <c r="AA10" s="3"/>
      <c r="AB10" s="3"/>
      <c r="AC10" s="3"/>
      <c r="AD10" s="3"/>
      <c r="AE10" s="3"/>
      <c r="AF10" s="3"/>
      <c r="AG10" s="19"/>
    </row>
    <row r="11" spans="1:33" ht="16.149999999999999" customHeight="1" collapsed="1" thickBot="1">
      <c r="A11" s="3" t="s">
        <v>1549</v>
      </c>
      <c r="B11" s="3"/>
      <c r="C11" s="3"/>
      <c r="D11" s="3"/>
      <c r="E11" s="3"/>
      <c r="F11" s="3"/>
      <c r="L11" s="3"/>
      <c r="M11" s="3"/>
      <c r="N11" s="3"/>
      <c r="O11" s="3"/>
      <c r="P11" s="3"/>
      <c r="Q11" s="3"/>
      <c r="R11" s="3"/>
      <c r="S11" s="3"/>
      <c r="T11" s="3"/>
      <c r="U11" s="3"/>
      <c r="V11" s="3"/>
      <c r="AE11" s="3"/>
      <c r="AF11" s="3"/>
      <c r="AG11" s="19"/>
    </row>
    <row r="12" spans="1:33" ht="16.149999999999999" customHeight="1" thickBot="1">
      <c r="B12" s="647" t="s">
        <v>15</v>
      </c>
      <c r="C12" s="685"/>
      <c r="D12" s="685"/>
      <c r="E12" s="805" t="str">
        <f>IF('（別添）_計画書（歯科診療所及びⅡを算定する有床診療所）'!E16=0,"",'（別添）_計画書（歯科診療所及びⅡを算定する有床診療所）'!E16)</f>
        <v/>
      </c>
      <c r="F12" s="805"/>
      <c r="G12" s="20" t="s">
        <v>16</v>
      </c>
      <c r="H12" s="805" t="str">
        <f>IF('（別添）_計画書（歯科診療所及びⅡを算定する有床診療所）'!H16=0,"",'（別添）_計画書（歯科診療所及びⅡを算定する有床診療所）'!H16)</f>
        <v/>
      </c>
      <c r="I12" s="805"/>
      <c r="J12" s="20" t="s">
        <v>264</v>
      </c>
      <c r="K12" s="20"/>
      <c r="L12" s="20" t="s">
        <v>265</v>
      </c>
      <c r="M12" s="20" t="s">
        <v>15</v>
      </c>
      <c r="N12" s="20"/>
      <c r="O12" s="805" t="str">
        <f>IF('（別添）_計画書（歯科診療所及びⅡを算定する有床診療所）'!O16=0,"",'（別添）_計画書（歯科診療所及びⅡを算定する有床診療所）'!O16)</f>
        <v/>
      </c>
      <c r="P12" s="805"/>
      <c r="Q12" s="20" t="s">
        <v>16</v>
      </c>
      <c r="R12" s="805" t="str">
        <f>IF('（別添）_計画書（歯科診療所及びⅡを算定する有床診療所）'!R16=0,"",'（別添）_計画書（歯科診療所及びⅡを算定する有床診療所）'!R16)</f>
        <v/>
      </c>
      <c r="S12" s="805"/>
      <c r="T12" s="21" t="s">
        <v>264</v>
      </c>
      <c r="V12" s="698">
        <f>'（別添）_計画書（歯科診療所及びⅡを算定する有床診療所）'!V16</f>
        <v>1</v>
      </c>
      <c r="W12" s="698"/>
      <c r="X12" s="698"/>
      <c r="Y12" s="699"/>
      <c r="Z12" s="3" t="s">
        <v>266</v>
      </c>
      <c r="AA12" s="3"/>
      <c r="AG12" s="19"/>
    </row>
    <row r="13" spans="1:33" ht="16.149999999999999" customHeight="1">
      <c r="B13" s="28"/>
      <c r="C13" s="28"/>
      <c r="D13" s="28"/>
      <c r="E13" s="28"/>
      <c r="F13" s="28"/>
      <c r="H13" s="28"/>
      <c r="I13" s="28"/>
      <c r="O13" s="28"/>
      <c r="P13" s="28"/>
      <c r="R13" s="28"/>
      <c r="S13" s="28"/>
      <c r="V13" s="270"/>
      <c r="W13" s="270"/>
      <c r="X13" s="270"/>
      <c r="Y13" s="270"/>
    </row>
    <row r="14" spans="1:33" ht="16.149999999999999" customHeight="1" thickBot="1">
      <c r="A14" s="3" t="s">
        <v>1585</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3" ht="16.149999999999999" customHeight="1" thickBot="1">
      <c r="A15" s="3"/>
      <c r="B15" s="647" t="s">
        <v>15</v>
      </c>
      <c r="C15" s="685"/>
      <c r="D15" s="685"/>
      <c r="E15" s="805" t="str">
        <f>IF('（別添）_計画書（歯科診療所及びⅡを算定する有床診療所）'!E21=0,"",'（別添）_計画書（歯科診療所及びⅡを算定する有床診療所）'!E21)</f>
        <v/>
      </c>
      <c r="F15" s="805"/>
      <c r="G15" s="20" t="s">
        <v>16</v>
      </c>
      <c r="H15" s="805" t="str">
        <f>IF('（別添）_計画書（歯科診療所及びⅡを算定する有床診療所）'!H21=0,"",'（別添）_計画書（歯科診療所及びⅡを算定する有床診療所）'!H21)</f>
        <v/>
      </c>
      <c r="I15" s="805"/>
      <c r="J15" s="20" t="s">
        <v>264</v>
      </c>
      <c r="K15" s="20"/>
      <c r="L15" s="20" t="s">
        <v>265</v>
      </c>
      <c r="M15" s="20" t="s">
        <v>15</v>
      </c>
      <c r="N15" s="20"/>
      <c r="O15" s="648">
        <v>7</v>
      </c>
      <c r="P15" s="648"/>
      <c r="Q15" s="20" t="s">
        <v>16</v>
      </c>
      <c r="R15" s="648">
        <v>3</v>
      </c>
      <c r="S15" s="648"/>
      <c r="T15" s="21" t="s">
        <v>264</v>
      </c>
      <c r="V15" s="698">
        <f>IFERROR(IF(E15=O15,R15-H15+1,IF(O15-E15=1,12-H15+1+R15,IF(O15-E15=2,12-H15+1+R15+12,"エラー"))),1)</f>
        <v>1</v>
      </c>
      <c r="W15" s="698"/>
      <c r="X15" s="698"/>
      <c r="Y15" s="699"/>
      <c r="Z15" s="3" t="s">
        <v>266</v>
      </c>
      <c r="AA15" s="3"/>
      <c r="AG15" s="19"/>
    </row>
    <row r="16" spans="1:33" ht="16.149999999999999" customHeight="1">
      <c r="B16" s="28"/>
      <c r="C16" s="28"/>
      <c r="D16" s="28"/>
      <c r="E16" s="28"/>
      <c r="F16" s="28"/>
      <c r="H16" s="28"/>
      <c r="I16" s="28"/>
      <c r="O16" s="28"/>
      <c r="P16" s="28"/>
      <c r="R16" s="28"/>
      <c r="S16" s="28"/>
      <c r="V16" s="271"/>
      <c r="W16" s="271"/>
      <c r="X16" s="271"/>
      <c r="Y16" s="271"/>
    </row>
    <row r="17" spans="1:36" ht="16.149999999999999" customHeight="1" thickBot="1">
      <c r="A17" s="2" t="s">
        <v>1587</v>
      </c>
      <c r="B17" s="2"/>
      <c r="C17" s="3"/>
      <c r="D17" s="3"/>
      <c r="E17" s="3"/>
      <c r="F17" s="3"/>
      <c r="G17" s="3"/>
      <c r="H17" s="3"/>
      <c r="I17" s="3"/>
      <c r="J17" s="3"/>
      <c r="K17" s="3"/>
      <c r="L17" s="3"/>
      <c r="M17" s="3"/>
      <c r="N17" s="3"/>
      <c r="O17" s="3"/>
      <c r="P17" s="3"/>
      <c r="Q17" s="3"/>
      <c r="R17" s="3"/>
      <c r="S17" s="3"/>
      <c r="T17" s="3"/>
      <c r="U17" s="3"/>
      <c r="W17" s="397"/>
      <c r="X17" s="820"/>
      <c r="Y17" s="820"/>
      <c r="Z17" s="3"/>
      <c r="AA17" s="3"/>
      <c r="AB17" s="3"/>
      <c r="AC17" s="3"/>
      <c r="AD17" s="3"/>
      <c r="AE17" s="3"/>
      <c r="AF17" s="3"/>
      <c r="AG17" s="380"/>
    </row>
    <row r="18" spans="1:36" ht="16.149999999999999" hidden="1" customHeight="1" outlineLevel="1" thickBot="1">
      <c r="A18" s="372" t="s">
        <v>410</v>
      </c>
      <c r="B18" s="372"/>
      <c r="C18" s="307"/>
      <c r="D18" s="307"/>
      <c r="E18" s="307"/>
      <c r="F18" s="307"/>
      <c r="G18" s="307"/>
      <c r="H18" s="307"/>
      <c r="I18" s="307"/>
      <c r="J18" s="307"/>
      <c r="K18" s="307"/>
      <c r="L18" s="307"/>
      <c r="M18" s="307"/>
      <c r="N18" s="307"/>
      <c r="O18" s="307"/>
      <c r="P18" s="307"/>
      <c r="Q18" s="307"/>
      <c r="R18" s="3"/>
      <c r="S18" s="3"/>
      <c r="T18" s="3"/>
      <c r="U18" s="3"/>
      <c r="W18" s="396" t="s">
        <v>1588</v>
      </c>
      <c r="X18" s="810" t="s">
        <v>375</v>
      </c>
      <c r="Y18" s="811"/>
      <c r="Z18" s="3"/>
      <c r="AA18" s="3"/>
      <c r="AB18" s="3"/>
      <c r="AC18" s="3"/>
      <c r="AD18" s="3"/>
      <c r="AE18" s="3"/>
      <c r="AF18" s="3"/>
      <c r="AG18" s="19"/>
      <c r="AH18" s="189" t="b">
        <v>0</v>
      </c>
    </row>
    <row r="19" spans="1:36" ht="16.149999999999999" hidden="1" customHeight="1" outlineLevel="1" thickBot="1">
      <c r="A19" s="351" t="s">
        <v>490</v>
      </c>
      <c r="B19" s="352"/>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3"/>
    </row>
    <row r="20" spans="1:36" ht="16.149999999999999" hidden="1" customHeight="1" outlineLevel="1">
      <c r="A20" s="354" t="s">
        <v>508</v>
      </c>
      <c r="B20" s="323"/>
      <c r="C20" s="323"/>
      <c r="D20" s="323"/>
      <c r="E20" s="323"/>
      <c r="F20" s="323"/>
      <c r="G20" s="323"/>
      <c r="H20" s="323"/>
      <c r="I20" s="323"/>
      <c r="J20" s="323"/>
      <c r="K20" s="323"/>
      <c r="L20" s="323"/>
      <c r="M20" s="323"/>
      <c r="N20" s="323"/>
      <c r="O20" s="323"/>
      <c r="P20" s="323"/>
      <c r="Q20" s="323"/>
      <c r="R20" s="812"/>
      <c r="S20" s="813"/>
      <c r="T20" s="813"/>
      <c r="U20" s="813"/>
      <c r="V20" s="813"/>
      <c r="W20" s="813"/>
      <c r="X20" s="813"/>
      <c r="Y20" s="355"/>
      <c r="Z20" s="355"/>
      <c r="AA20" s="355"/>
      <c r="AB20" s="355"/>
      <c r="AC20" s="814"/>
      <c r="AD20" s="814"/>
      <c r="AE20" s="814"/>
      <c r="AF20" s="814"/>
      <c r="AG20" s="356"/>
    </row>
    <row r="21" spans="1:36" ht="16.149999999999999" hidden="1" customHeight="1" outlineLevel="1">
      <c r="A21" s="357"/>
      <c r="B21" s="815" t="s">
        <v>436</v>
      </c>
      <c r="C21" s="815"/>
      <c r="D21" s="815"/>
      <c r="E21" s="815"/>
      <c r="F21" s="815"/>
      <c r="G21" s="815"/>
      <c r="H21" s="815"/>
      <c r="I21" s="815"/>
      <c r="J21" s="815"/>
      <c r="K21" s="815"/>
      <c r="L21" s="815"/>
      <c r="M21" s="815"/>
      <c r="N21" s="815"/>
      <c r="O21" s="815"/>
      <c r="P21" s="815"/>
      <c r="Q21" s="815"/>
      <c r="R21" s="815"/>
      <c r="S21" s="816" t="s">
        <v>437</v>
      </c>
      <c r="T21" s="817"/>
      <c r="U21" s="817"/>
      <c r="V21" s="817"/>
      <c r="W21" s="817"/>
      <c r="X21" s="817"/>
      <c r="Y21" s="818"/>
      <c r="Z21" s="816" t="s">
        <v>380</v>
      </c>
      <c r="AA21" s="817"/>
      <c r="AB21" s="817"/>
      <c r="AC21" s="818"/>
      <c r="AD21" s="816" t="s">
        <v>381</v>
      </c>
      <c r="AE21" s="817"/>
      <c r="AF21" s="817"/>
      <c r="AG21" s="819"/>
    </row>
    <row r="22" spans="1:36" ht="16.149999999999999" hidden="1" customHeight="1" outlineLevel="1">
      <c r="A22" s="357"/>
      <c r="B22" s="358" t="s">
        <v>438</v>
      </c>
      <c r="C22" s="359" t="s">
        <v>15</v>
      </c>
      <c r="D22" s="822" t="str">
        <f>E15</f>
        <v/>
      </c>
      <c r="E22" s="822"/>
      <c r="F22" s="360" t="s">
        <v>16</v>
      </c>
      <c r="G22" s="822" t="str">
        <f>H15</f>
        <v/>
      </c>
      <c r="H22" s="822"/>
      <c r="I22" s="360" t="s">
        <v>264</v>
      </c>
      <c r="J22" s="360" t="s">
        <v>439</v>
      </c>
      <c r="K22" s="360" t="s">
        <v>440</v>
      </c>
      <c r="L22" s="360"/>
      <c r="M22" s="823"/>
      <c r="N22" s="823"/>
      <c r="O22" s="361" t="s">
        <v>16</v>
      </c>
      <c r="P22" s="823"/>
      <c r="Q22" s="823"/>
      <c r="R22" s="362" t="s">
        <v>264</v>
      </c>
      <c r="S22" s="824"/>
      <c r="T22" s="825"/>
      <c r="U22" s="825"/>
      <c r="V22" s="825"/>
      <c r="W22" s="825"/>
      <c r="X22" s="825"/>
      <c r="Y22" s="826"/>
      <c r="Z22" s="821" t="str">
        <f>IF(S22="","",VLOOKUP(S22,'リスト（外来）'!C:D,2,FALSE))</f>
        <v/>
      </c>
      <c r="AA22" s="822"/>
      <c r="AB22" s="822"/>
      <c r="AC22" s="363" t="s">
        <v>276</v>
      </c>
      <c r="AD22" s="821" t="str">
        <f>IF(S22="","",VLOOKUP(S22,'リスト（外来）'!C:E,3,FALSE))</f>
        <v/>
      </c>
      <c r="AE22" s="822"/>
      <c r="AF22" s="822"/>
      <c r="AG22" s="385" t="s">
        <v>276</v>
      </c>
    </row>
    <row r="23" spans="1:36" ht="16.149999999999999" hidden="1" customHeight="1" outlineLevel="1">
      <c r="A23" s="357"/>
      <c r="B23" s="358" t="s">
        <v>441</v>
      </c>
      <c r="C23" s="359" t="s">
        <v>15</v>
      </c>
      <c r="D23" s="823"/>
      <c r="E23" s="823"/>
      <c r="F23" s="360" t="s">
        <v>16</v>
      </c>
      <c r="G23" s="823"/>
      <c r="H23" s="823"/>
      <c r="I23" s="360" t="s">
        <v>264</v>
      </c>
      <c r="J23" s="360" t="s">
        <v>439</v>
      </c>
      <c r="K23" s="360" t="s">
        <v>440</v>
      </c>
      <c r="L23" s="360"/>
      <c r="M23" s="823"/>
      <c r="N23" s="823"/>
      <c r="O23" s="361" t="s">
        <v>16</v>
      </c>
      <c r="P23" s="823"/>
      <c r="Q23" s="823"/>
      <c r="R23" s="362" t="s">
        <v>264</v>
      </c>
      <c r="S23" s="824"/>
      <c r="T23" s="825"/>
      <c r="U23" s="825"/>
      <c r="V23" s="825"/>
      <c r="W23" s="825"/>
      <c r="X23" s="825"/>
      <c r="Y23" s="826"/>
      <c r="Z23" s="821" t="str">
        <f>IF(S23="","",VLOOKUP(S23,'リスト（外来）'!C:D,2,FALSE))</f>
        <v/>
      </c>
      <c r="AA23" s="822"/>
      <c r="AB23" s="822"/>
      <c r="AC23" s="363" t="s">
        <v>276</v>
      </c>
      <c r="AD23" s="821" t="str">
        <f>IF(S23="","",VLOOKUP(S23,'リスト（外来）'!C:E,3,FALSE))</f>
        <v/>
      </c>
      <c r="AE23" s="822"/>
      <c r="AF23" s="822"/>
      <c r="AG23" s="385" t="s">
        <v>276</v>
      </c>
    </row>
    <row r="24" spans="1:36" ht="16.149999999999999" hidden="1" customHeight="1" outlineLevel="1">
      <c r="A24" s="357"/>
      <c r="B24" s="358" t="s">
        <v>442</v>
      </c>
      <c r="C24" s="359" t="s">
        <v>15</v>
      </c>
      <c r="D24" s="823"/>
      <c r="E24" s="823"/>
      <c r="F24" s="360" t="s">
        <v>16</v>
      </c>
      <c r="G24" s="823"/>
      <c r="H24" s="823"/>
      <c r="I24" s="360" t="s">
        <v>264</v>
      </c>
      <c r="J24" s="360" t="s">
        <v>439</v>
      </c>
      <c r="K24" s="360" t="s">
        <v>440</v>
      </c>
      <c r="L24" s="360"/>
      <c r="M24" s="823"/>
      <c r="N24" s="823"/>
      <c r="O24" s="361" t="s">
        <v>16</v>
      </c>
      <c r="P24" s="823"/>
      <c r="Q24" s="823"/>
      <c r="R24" s="362" t="s">
        <v>264</v>
      </c>
      <c r="S24" s="824"/>
      <c r="T24" s="825"/>
      <c r="U24" s="825"/>
      <c r="V24" s="825"/>
      <c r="W24" s="825"/>
      <c r="X24" s="825"/>
      <c r="Y24" s="826"/>
      <c r="Z24" s="821" t="str">
        <f>IF(S24="","",VLOOKUP(S24,'リスト（外来）'!C:D,2,FALSE))</f>
        <v/>
      </c>
      <c r="AA24" s="822"/>
      <c r="AB24" s="822"/>
      <c r="AC24" s="363" t="s">
        <v>276</v>
      </c>
      <c r="AD24" s="821" t="str">
        <f>IF(S24="","",VLOOKUP(S24,'リスト（外来）'!C:E,3,FALSE))</f>
        <v/>
      </c>
      <c r="AE24" s="822"/>
      <c r="AF24" s="822"/>
      <c r="AG24" s="385" t="s">
        <v>276</v>
      </c>
    </row>
    <row r="25" spans="1:36" ht="16.149999999999999" hidden="1" customHeight="1" outlineLevel="1">
      <c r="A25" s="357"/>
      <c r="B25" s="386" t="s">
        <v>443</v>
      </c>
      <c r="C25" s="359" t="s">
        <v>15</v>
      </c>
      <c r="D25" s="823"/>
      <c r="E25" s="823"/>
      <c r="F25" s="360" t="s">
        <v>16</v>
      </c>
      <c r="G25" s="823"/>
      <c r="H25" s="823"/>
      <c r="I25" s="360" t="s">
        <v>264</v>
      </c>
      <c r="J25" s="360" t="s">
        <v>439</v>
      </c>
      <c r="K25" s="360" t="s">
        <v>440</v>
      </c>
      <c r="L25" s="360"/>
      <c r="M25" s="823"/>
      <c r="N25" s="823"/>
      <c r="O25" s="361" t="s">
        <v>16</v>
      </c>
      <c r="P25" s="823"/>
      <c r="Q25" s="823"/>
      <c r="R25" s="362" t="s">
        <v>264</v>
      </c>
      <c r="S25" s="824"/>
      <c r="T25" s="825"/>
      <c r="U25" s="825"/>
      <c r="V25" s="825"/>
      <c r="W25" s="825"/>
      <c r="X25" s="825"/>
      <c r="Y25" s="826"/>
      <c r="Z25" s="821" t="str">
        <f>IF(S25="","",VLOOKUP(S25,'リスト（外来）'!C:D,2,FALSE))</f>
        <v/>
      </c>
      <c r="AA25" s="822"/>
      <c r="AB25" s="822"/>
      <c r="AC25" s="363" t="s">
        <v>276</v>
      </c>
      <c r="AD25" s="821" t="str">
        <f>IF(S25="","",VLOOKUP(S25,'リスト（外来）'!C:E,3,FALSE))</f>
        <v/>
      </c>
      <c r="AE25" s="822"/>
      <c r="AF25" s="822"/>
      <c r="AG25" s="385" t="s">
        <v>276</v>
      </c>
    </row>
    <row r="26" spans="1:36" ht="16.149999999999999" hidden="1" customHeight="1" outlineLevel="1">
      <c r="A26" s="364" t="s">
        <v>444</v>
      </c>
      <c r="B26" s="363"/>
      <c r="C26" s="363"/>
      <c r="D26" s="363"/>
      <c r="E26" s="363"/>
      <c r="F26" s="363"/>
      <c r="G26" s="363"/>
      <c r="H26" s="363"/>
      <c r="I26" s="363"/>
      <c r="J26" s="363"/>
      <c r="K26" s="363"/>
      <c r="L26" s="363"/>
      <c r="M26" s="363"/>
      <c r="N26" s="363"/>
      <c r="O26" s="363"/>
      <c r="P26" s="363"/>
      <c r="Q26" s="363"/>
      <c r="R26" s="363"/>
      <c r="S26" s="363"/>
      <c r="T26" s="363"/>
      <c r="U26" s="363"/>
      <c r="V26" s="363"/>
      <c r="W26" s="363"/>
      <c r="X26" s="363"/>
      <c r="Y26" s="363"/>
      <c r="Z26" s="363"/>
      <c r="AA26" s="363"/>
      <c r="AB26" s="363"/>
      <c r="AC26" s="832"/>
      <c r="AD26" s="832"/>
      <c r="AE26" s="832"/>
      <c r="AF26" s="832"/>
      <c r="AG26" s="385"/>
      <c r="AJ26" s="400"/>
    </row>
    <row r="27" spans="1:36" ht="16.149999999999999" hidden="1" customHeight="1" outlineLevel="1">
      <c r="A27" s="357"/>
      <c r="B27" s="816" t="s">
        <v>436</v>
      </c>
      <c r="C27" s="817"/>
      <c r="D27" s="817"/>
      <c r="E27" s="817"/>
      <c r="F27" s="817"/>
      <c r="G27" s="817"/>
      <c r="H27" s="817"/>
      <c r="I27" s="817"/>
      <c r="J27" s="817"/>
      <c r="K27" s="817"/>
      <c r="L27" s="817"/>
      <c r="M27" s="817"/>
      <c r="N27" s="817"/>
      <c r="O27" s="817"/>
      <c r="P27" s="817"/>
      <c r="Q27" s="817"/>
      <c r="R27" s="818"/>
      <c r="S27" s="816" t="s">
        <v>492</v>
      </c>
      <c r="T27" s="817"/>
      <c r="U27" s="817"/>
      <c r="V27" s="817"/>
      <c r="W27" s="817"/>
      <c r="X27" s="817"/>
      <c r="Y27" s="818"/>
      <c r="Z27" s="817" t="s">
        <v>493</v>
      </c>
      <c r="AA27" s="817"/>
      <c r="AB27" s="817"/>
      <c r="AC27" s="817"/>
      <c r="AD27" s="817"/>
      <c r="AE27" s="817"/>
      <c r="AF27" s="817"/>
      <c r="AG27" s="819"/>
    </row>
    <row r="28" spans="1:36" ht="16.149999999999999" hidden="1" customHeight="1" outlineLevel="1">
      <c r="A28" s="357"/>
      <c r="B28" s="358" t="s">
        <v>438</v>
      </c>
      <c r="C28" s="359" t="s">
        <v>15</v>
      </c>
      <c r="D28" s="822" t="str">
        <f>IF(D22="","",D22)</f>
        <v/>
      </c>
      <c r="E28" s="822"/>
      <c r="F28" s="360" t="s">
        <v>16</v>
      </c>
      <c r="G28" s="822" t="str">
        <f>IF(G22="","",G22)</f>
        <v/>
      </c>
      <c r="H28" s="822"/>
      <c r="I28" s="360" t="s">
        <v>264</v>
      </c>
      <c r="J28" s="360" t="s">
        <v>439</v>
      </c>
      <c r="K28" s="360" t="s">
        <v>440</v>
      </c>
      <c r="L28" s="360"/>
      <c r="M28" s="827" t="str">
        <f>IF(M22="","",M22)</f>
        <v/>
      </c>
      <c r="N28" s="827"/>
      <c r="O28" s="361" t="s">
        <v>16</v>
      </c>
      <c r="P28" s="827" t="str">
        <f>IF(P22="","",P22)</f>
        <v/>
      </c>
      <c r="Q28" s="827"/>
      <c r="R28" s="362" t="s">
        <v>264</v>
      </c>
      <c r="S28" s="828"/>
      <c r="T28" s="829"/>
      <c r="U28" s="829"/>
      <c r="V28" s="829"/>
      <c r="W28" s="829"/>
      <c r="X28" s="829"/>
      <c r="Y28" s="384" t="s">
        <v>278</v>
      </c>
      <c r="Z28" s="830"/>
      <c r="AA28" s="831"/>
      <c r="AB28" s="831"/>
      <c r="AC28" s="831"/>
      <c r="AD28" s="831"/>
      <c r="AE28" s="831"/>
      <c r="AF28" s="831"/>
      <c r="AG28" s="385" t="s">
        <v>278</v>
      </c>
    </row>
    <row r="29" spans="1:36" ht="16.149999999999999" hidden="1" customHeight="1" outlineLevel="1">
      <c r="A29" s="357"/>
      <c r="B29" s="358" t="s">
        <v>441</v>
      </c>
      <c r="C29" s="359" t="s">
        <v>15</v>
      </c>
      <c r="D29" s="827" t="str">
        <f>IF(D23="","",D23)</f>
        <v/>
      </c>
      <c r="E29" s="827"/>
      <c r="F29" s="360" t="s">
        <v>16</v>
      </c>
      <c r="G29" s="827" t="str">
        <f>IF(G23="","",G23)</f>
        <v/>
      </c>
      <c r="H29" s="827"/>
      <c r="I29" s="360" t="s">
        <v>264</v>
      </c>
      <c r="J29" s="360" t="s">
        <v>439</v>
      </c>
      <c r="K29" s="360" t="s">
        <v>440</v>
      </c>
      <c r="L29" s="360"/>
      <c r="M29" s="827" t="str">
        <f>IF(M23="","",M23)</f>
        <v/>
      </c>
      <c r="N29" s="827"/>
      <c r="O29" s="361" t="s">
        <v>16</v>
      </c>
      <c r="P29" s="827" t="str">
        <f>IF(P23="","",P23)</f>
        <v/>
      </c>
      <c r="Q29" s="827"/>
      <c r="R29" s="362" t="s">
        <v>264</v>
      </c>
      <c r="S29" s="828"/>
      <c r="T29" s="829"/>
      <c r="U29" s="829"/>
      <c r="V29" s="829"/>
      <c r="W29" s="829"/>
      <c r="X29" s="829"/>
      <c r="Y29" s="384" t="s">
        <v>278</v>
      </c>
      <c r="Z29" s="830"/>
      <c r="AA29" s="831"/>
      <c r="AB29" s="831"/>
      <c r="AC29" s="831"/>
      <c r="AD29" s="831"/>
      <c r="AE29" s="831"/>
      <c r="AF29" s="831"/>
      <c r="AG29" s="385" t="s">
        <v>278</v>
      </c>
    </row>
    <row r="30" spans="1:36" ht="16.149999999999999" hidden="1" customHeight="1" outlineLevel="1">
      <c r="A30" s="357"/>
      <c r="B30" s="358" t="s">
        <v>442</v>
      </c>
      <c r="C30" s="359" t="s">
        <v>15</v>
      </c>
      <c r="D30" s="827" t="str">
        <f>IF(D24="","",D24)</f>
        <v/>
      </c>
      <c r="E30" s="827"/>
      <c r="F30" s="360" t="s">
        <v>16</v>
      </c>
      <c r="G30" s="827" t="str">
        <f>IF(G24="","",G24)</f>
        <v/>
      </c>
      <c r="H30" s="827"/>
      <c r="I30" s="360" t="s">
        <v>264</v>
      </c>
      <c r="J30" s="360" t="s">
        <v>439</v>
      </c>
      <c r="K30" s="360" t="s">
        <v>440</v>
      </c>
      <c r="L30" s="360"/>
      <c r="M30" s="827" t="str">
        <f>IF(M24="","",M24)</f>
        <v/>
      </c>
      <c r="N30" s="827"/>
      <c r="O30" s="361" t="s">
        <v>16</v>
      </c>
      <c r="P30" s="827" t="str">
        <f>IF(P24="","",P24)</f>
        <v/>
      </c>
      <c r="Q30" s="827"/>
      <c r="R30" s="362" t="s">
        <v>264</v>
      </c>
      <c r="S30" s="828"/>
      <c r="T30" s="829"/>
      <c r="U30" s="829"/>
      <c r="V30" s="829"/>
      <c r="W30" s="829"/>
      <c r="X30" s="829"/>
      <c r="Y30" s="384" t="s">
        <v>278</v>
      </c>
      <c r="Z30" s="830"/>
      <c r="AA30" s="831"/>
      <c r="AB30" s="831"/>
      <c r="AC30" s="831"/>
      <c r="AD30" s="831"/>
      <c r="AE30" s="831"/>
      <c r="AF30" s="831"/>
      <c r="AG30" s="385" t="s">
        <v>278</v>
      </c>
    </row>
    <row r="31" spans="1:36" ht="16.149999999999999" hidden="1" customHeight="1" outlineLevel="1">
      <c r="A31" s="365"/>
      <c r="B31" s="386" t="s">
        <v>443</v>
      </c>
      <c r="C31" s="359" t="s">
        <v>15</v>
      </c>
      <c r="D31" s="827" t="str">
        <f>IF(D25="","",D25)</f>
        <v/>
      </c>
      <c r="E31" s="827"/>
      <c r="F31" s="360" t="s">
        <v>16</v>
      </c>
      <c r="G31" s="827" t="str">
        <f>IF(G25="","",G25)</f>
        <v/>
      </c>
      <c r="H31" s="827"/>
      <c r="I31" s="360" t="s">
        <v>264</v>
      </c>
      <c r="J31" s="360" t="s">
        <v>439</v>
      </c>
      <c r="K31" s="360" t="s">
        <v>440</v>
      </c>
      <c r="L31" s="360"/>
      <c r="M31" s="827" t="str">
        <f>IF(M25="","",M25)</f>
        <v/>
      </c>
      <c r="N31" s="827"/>
      <c r="O31" s="361" t="s">
        <v>16</v>
      </c>
      <c r="P31" s="827" t="str">
        <f>IF(P25="","",P25)</f>
        <v/>
      </c>
      <c r="Q31" s="827"/>
      <c r="R31" s="362" t="s">
        <v>264</v>
      </c>
      <c r="S31" s="828"/>
      <c r="T31" s="829"/>
      <c r="U31" s="829"/>
      <c r="V31" s="829"/>
      <c r="W31" s="829"/>
      <c r="X31" s="829"/>
      <c r="Y31" s="384" t="s">
        <v>278</v>
      </c>
      <c r="Z31" s="830"/>
      <c r="AA31" s="831"/>
      <c r="AB31" s="831"/>
      <c r="AC31" s="831"/>
      <c r="AD31" s="831"/>
      <c r="AE31" s="831"/>
      <c r="AF31" s="831"/>
      <c r="AG31" s="385" t="s">
        <v>278</v>
      </c>
    </row>
    <row r="32" spans="1:36" ht="16.149999999999999" hidden="1" customHeight="1" outlineLevel="1">
      <c r="A32" s="357"/>
      <c r="B32" s="837" t="s">
        <v>446</v>
      </c>
      <c r="C32" s="838"/>
      <c r="D32" s="838"/>
      <c r="E32" s="838"/>
      <c r="F32" s="838"/>
      <c r="G32" s="838"/>
      <c r="H32" s="838"/>
      <c r="I32" s="838"/>
      <c r="J32" s="838"/>
      <c r="K32" s="838"/>
      <c r="L32" s="838"/>
      <c r="M32" s="838"/>
      <c r="N32" s="838"/>
      <c r="O32" s="838"/>
      <c r="P32" s="838"/>
      <c r="Q32" s="838"/>
      <c r="R32" s="839"/>
      <c r="S32" s="840">
        <f>SUM(S28:X31)</f>
        <v>0</v>
      </c>
      <c r="T32" s="841"/>
      <c r="U32" s="841"/>
      <c r="V32" s="841"/>
      <c r="W32" s="841"/>
      <c r="X32" s="841"/>
      <c r="Y32" s="384" t="s">
        <v>278</v>
      </c>
      <c r="Z32" s="842">
        <f>SUM(Z28:AF31)</f>
        <v>0</v>
      </c>
      <c r="AA32" s="843"/>
      <c r="AB32" s="843"/>
      <c r="AC32" s="843"/>
      <c r="AD32" s="843"/>
      <c r="AE32" s="843"/>
      <c r="AF32" s="843"/>
      <c r="AG32" s="385" t="s">
        <v>278</v>
      </c>
    </row>
    <row r="33" spans="1:43" ht="16.149999999999999" hidden="1" customHeight="1" outlineLevel="1">
      <c r="A33" s="364" t="s">
        <v>509</v>
      </c>
      <c r="B33" s="366"/>
      <c r="C33" s="360"/>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844"/>
      <c r="AD33" s="844"/>
      <c r="AE33" s="844"/>
      <c r="AF33" s="844"/>
      <c r="AG33" s="367"/>
    </row>
    <row r="34" spans="1:43" ht="16.149999999999999" hidden="1" customHeight="1" outlineLevel="1">
      <c r="A34" s="357"/>
      <c r="B34" s="816" t="s">
        <v>436</v>
      </c>
      <c r="C34" s="817"/>
      <c r="D34" s="817"/>
      <c r="E34" s="817"/>
      <c r="F34" s="817"/>
      <c r="G34" s="817"/>
      <c r="H34" s="817"/>
      <c r="I34" s="817"/>
      <c r="J34" s="817"/>
      <c r="K34" s="817"/>
      <c r="L34" s="817"/>
      <c r="M34" s="817"/>
      <c r="N34" s="817"/>
      <c r="O34" s="817"/>
      <c r="P34" s="817"/>
      <c r="Q34" s="817"/>
      <c r="R34" s="818"/>
      <c r="S34" s="816" t="s">
        <v>495</v>
      </c>
      <c r="T34" s="817"/>
      <c r="U34" s="817"/>
      <c r="V34" s="817"/>
      <c r="W34" s="817"/>
      <c r="X34" s="817"/>
      <c r="Y34" s="818"/>
      <c r="Z34" s="817" t="s">
        <v>496</v>
      </c>
      <c r="AA34" s="817"/>
      <c r="AB34" s="817"/>
      <c r="AC34" s="817"/>
      <c r="AD34" s="817"/>
      <c r="AE34" s="817"/>
      <c r="AF34" s="817"/>
      <c r="AG34" s="819"/>
    </row>
    <row r="35" spans="1:43" ht="16.149999999999999" hidden="1" customHeight="1" outlineLevel="1">
      <c r="A35" s="357"/>
      <c r="B35" s="358" t="s">
        <v>438</v>
      </c>
      <c r="C35" s="359" t="s">
        <v>15</v>
      </c>
      <c r="D35" s="822" t="str">
        <f>IF(D22="","",D22)</f>
        <v/>
      </c>
      <c r="E35" s="822"/>
      <c r="F35" s="360" t="s">
        <v>16</v>
      </c>
      <c r="G35" s="822" t="str">
        <f>IF(G22="","",G22)</f>
        <v/>
      </c>
      <c r="H35" s="822"/>
      <c r="I35" s="360" t="s">
        <v>264</v>
      </c>
      <c r="J35" s="360" t="s">
        <v>439</v>
      </c>
      <c r="K35" s="360" t="s">
        <v>440</v>
      </c>
      <c r="L35" s="360"/>
      <c r="M35" s="827" t="str">
        <f>IF(M22="","",M22)</f>
        <v/>
      </c>
      <c r="N35" s="827"/>
      <c r="O35" s="361" t="s">
        <v>16</v>
      </c>
      <c r="P35" s="827" t="str">
        <f>IF(P22="","",P22)</f>
        <v/>
      </c>
      <c r="Q35" s="827"/>
      <c r="R35" s="361" t="s">
        <v>264</v>
      </c>
      <c r="S35" s="833" t="str">
        <f>IFERROR(S28*Z22*10,"")</f>
        <v/>
      </c>
      <c r="T35" s="834"/>
      <c r="U35" s="834"/>
      <c r="V35" s="834"/>
      <c r="W35" s="834"/>
      <c r="X35" s="834"/>
      <c r="Y35" s="384" t="s">
        <v>270</v>
      </c>
      <c r="Z35" s="835" t="str">
        <f>IFERROR(Z28*AD22*10,"")</f>
        <v/>
      </c>
      <c r="AA35" s="836"/>
      <c r="AB35" s="836"/>
      <c r="AC35" s="836"/>
      <c r="AD35" s="836"/>
      <c r="AE35" s="836"/>
      <c r="AF35" s="836"/>
      <c r="AG35" s="385" t="s">
        <v>270</v>
      </c>
    </row>
    <row r="36" spans="1:43" ht="16.149999999999999" hidden="1" customHeight="1" outlineLevel="1">
      <c r="A36" s="357"/>
      <c r="B36" s="358" t="s">
        <v>441</v>
      </c>
      <c r="C36" s="359" t="s">
        <v>15</v>
      </c>
      <c r="D36" s="827" t="str">
        <f>IF(D23="","",D23)</f>
        <v/>
      </c>
      <c r="E36" s="827"/>
      <c r="F36" s="360" t="s">
        <v>16</v>
      </c>
      <c r="G36" s="827" t="str">
        <f>IF(G23="","",G23)</f>
        <v/>
      </c>
      <c r="H36" s="827"/>
      <c r="I36" s="360" t="s">
        <v>264</v>
      </c>
      <c r="J36" s="360" t="s">
        <v>439</v>
      </c>
      <c r="K36" s="360" t="s">
        <v>440</v>
      </c>
      <c r="L36" s="360"/>
      <c r="M36" s="827" t="str">
        <f>IF(M23="","",M23)</f>
        <v/>
      </c>
      <c r="N36" s="827"/>
      <c r="O36" s="361" t="s">
        <v>16</v>
      </c>
      <c r="P36" s="827" t="str">
        <f>IF(P23="","",P23)</f>
        <v/>
      </c>
      <c r="Q36" s="827"/>
      <c r="R36" s="361" t="s">
        <v>264</v>
      </c>
      <c r="S36" s="833" t="str">
        <f t="shared" ref="S36:S38" si="0">IFERROR(S29*Z23*10,"")</f>
        <v/>
      </c>
      <c r="T36" s="834"/>
      <c r="U36" s="834"/>
      <c r="V36" s="834"/>
      <c r="W36" s="834"/>
      <c r="X36" s="834"/>
      <c r="Y36" s="384" t="s">
        <v>270</v>
      </c>
      <c r="Z36" s="835" t="str">
        <f t="shared" ref="Z36:Z37" si="1">IFERROR(Z29*AD23*10,"")</f>
        <v/>
      </c>
      <c r="AA36" s="836"/>
      <c r="AB36" s="836"/>
      <c r="AC36" s="836"/>
      <c r="AD36" s="836"/>
      <c r="AE36" s="836"/>
      <c r="AF36" s="836"/>
      <c r="AG36" s="385" t="s">
        <v>270</v>
      </c>
    </row>
    <row r="37" spans="1:43" ht="16.149999999999999" hidden="1" customHeight="1" outlineLevel="1">
      <c r="A37" s="357"/>
      <c r="B37" s="358" t="s">
        <v>442</v>
      </c>
      <c r="C37" s="359" t="s">
        <v>15</v>
      </c>
      <c r="D37" s="827" t="str">
        <f>IF(D24="","",D24)</f>
        <v/>
      </c>
      <c r="E37" s="827"/>
      <c r="F37" s="360" t="s">
        <v>16</v>
      </c>
      <c r="G37" s="827" t="str">
        <f>IF(G24="","",G24)</f>
        <v/>
      </c>
      <c r="H37" s="827"/>
      <c r="I37" s="360" t="s">
        <v>264</v>
      </c>
      <c r="J37" s="360" t="s">
        <v>439</v>
      </c>
      <c r="K37" s="360" t="s">
        <v>440</v>
      </c>
      <c r="L37" s="360"/>
      <c r="M37" s="827" t="str">
        <f>IF(M24="","",M24)</f>
        <v/>
      </c>
      <c r="N37" s="827"/>
      <c r="O37" s="361" t="s">
        <v>16</v>
      </c>
      <c r="P37" s="827" t="str">
        <f>IF(P24="","",P24)</f>
        <v/>
      </c>
      <c r="Q37" s="827"/>
      <c r="R37" s="361" t="s">
        <v>264</v>
      </c>
      <c r="S37" s="833" t="str">
        <f t="shared" si="0"/>
        <v/>
      </c>
      <c r="T37" s="834"/>
      <c r="U37" s="834"/>
      <c r="V37" s="834"/>
      <c r="W37" s="834"/>
      <c r="X37" s="834"/>
      <c r="Y37" s="384" t="s">
        <v>270</v>
      </c>
      <c r="Z37" s="835" t="str">
        <f t="shared" si="1"/>
        <v/>
      </c>
      <c r="AA37" s="836"/>
      <c r="AB37" s="836"/>
      <c r="AC37" s="836"/>
      <c r="AD37" s="836"/>
      <c r="AE37" s="836"/>
      <c r="AF37" s="836"/>
      <c r="AG37" s="385" t="s">
        <v>270</v>
      </c>
    </row>
    <row r="38" spans="1:43" ht="16.149999999999999" hidden="1" customHeight="1" outlineLevel="1">
      <c r="A38" s="357"/>
      <c r="B38" s="368" t="s">
        <v>443</v>
      </c>
      <c r="C38" s="369" t="s">
        <v>15</v>
      </c>
      <c r="D38" s="827" t="str">
        <f>IF(D25="","",D25)</f>
        <v/>
      </c>
      <c r="E38" s="827"/>
      <c r="F38" s="360" t="s">
        <v>16</v>
      </c>
      <c r="G38" s="827" t="str">
        <f>IF(G25="","",G25)</f>
        <v/>
      </c>
      <c r="H38" s="827"/>
      <c r="I38" s="360" t="s">
        <v>264</v>
      </c>
      <c r="J38" s="360" t="s">
        <v>439</v>
      </c>
      <c r="K38" s="360" t="s">
        <v>440</v>
      </c>
      <c r="L38" s="360"/>
      <c r="M38" s="827" t="str">
        <f>IF(M25="","",M25)</f>
        <v/>
      </c>
      <c r="N38" s="827"/>
      <c r="O38" s="361" t="s">
        <v>16</v>
      </c>
      <c r="P38" s="827" t="str">
        <f>IF(P25="","",P25)</f>
        <v/>
      </c>
      <c r="Q38" s="827"/>
      <c r="R38" s="361" t="s">
        <v>264</v>
      </c>
      <c r="S38" s="833" t="str">
        <f t="shared" si="0"/>
        <v/>
      </c>
      <c r="T38" s="834"/>
      <c r="U38" s="834"/>
      <c r="V38" s="834"/>
      <c r="W38" s="834"/>
      <c r="X38" s="834"/>
      <c r="Y38" s="384" t="s">
        <v>270</v>
      </c>
      <c r="Z38" s="835" t="str">
        <f>IFERROR(Z31*AD25*10,"")</f>
        <v/>
      </c>
      <c r="AA38" s="836"/>
      <c r="AB38" s="836"/>
      <c r="AC38" s="836"/>
      <c r="AD38" s="836"/>
      <c r="AE38" s="836"/>
      <c r="AF38" s="836"/>
      <c r="AG38" s="385" t="s">
        <v>270</v>
      </c>
    </row>
    <row r="39" spans="1:43" s="50" customFormat="1" ht="16.149999999999999" hidden="1" customHeight="1" outlineLevel="1">
      <c r="A39" s="357"/>
      <c r="B39" s="368" t="s">
        <v>449</v>
      </c>
      <c r="C39" s="363" t="s">
        <v>450</v>
      </c>
      <c r="D39" s="383"/>
      <c r="E39" s="383"/>
      <c r="F39" s="363"/>
      <c r="G39" s="383"/>
      <c r="H39" s="383"/>
      <c r="I39" s="363"/>
      <c r="J39" s="363"/>
      <c r="K39" s="363"/>
      <c r="L39" s="363"/>
      <c r="M39" s="383"/>
      <c r="N39" s="383"/>
      <c r="O39" s="383"/>
      <c r="P39" s="383"/>
      <c r="Q39" s="383"/>
      <c r="R39" s="383"/>
      <c r="S39" s="383"/>
      <c r="T39" s="383"/>
      <c r="U39" s="383"/>
      <c r="V39" s="383"/>
      <c r="W39" s="383"/>
      <c r="X39" s="383"/>
      <c r="Y39" s="383"/>
      <c r="Z39" s="845">
        <v>1</v>
      </c>
      <c r="AA39" s="823"/>
      <c r="AB39" s="823"/>
      <c r="AC39" s="823"/>
      <c r="AD39" s="823"/>
      <c r="AE39" s="823"/>
      <c r="AF39" s="823"/>
      <c r="AG39" s="385" t="s">
        <v>270</v>
      </c>
      <c r="AH39" s="215"/>
      <c r="AI39" s="215"/>
      <c r="AJ39" s="215"/>
      <c r="AK39" s="215"/>
      <c r="AL39" s="215"/>
      <c r="AM39" s="215"/>
      <c r="AN39" s="215"/>
      <c r="AO39" s="215"/>
      <c r="AP39" s="215"/>
      <c r="AQ39" s="215"/>
    </row>
    <row r="40" spans="1:43" s="50" customFormat="1" ht="16.149999999999999" hidden="1" customHeight="1" outlineLevel="1">
      <c r="A40" s="357"/>
      <c r="B40" s="386" t="s">
        <v>451</v>
      </c>
      <c r="C40" s="363" t="s">
        <v>510</v>
      </c>
      <c r="D40" s="383"/>
      <c r="E40" s="383"/>
      <c r="F40" s="363"/>
      <c r="G40" s="383"/>
      <c r="H40" s="383"/>
      <c r="I40" s="363"/>
      <c r="J40" s="363"/>
      <c r="K40" s="363"/>
      <c r="L40" s="363"/>
      <c r="M40" s="383"/>
      <c r="N40" s="383"/>
      <c r="O40" s="383"/>
      <c r="P40" s="383"/>
      <c r="Q40" s="383"/>
      <c r="R40" s="383"/>
      <c r="S40" s="383"/>
      <c r="T40" s="383"/>
      <c r="U40" s="383"/>
      <c r="V40" s="383"/>
      <c r="W40" s="383"/>
      <c r="X40" s="383"/>
      <c r="Y40" s="383"/>
      <c r="Z40" s="845">
        <v>2</v>
      </c>
      <c r="AA40" s="823"/>
      <c r="AB40" s="823"/>
      <c r="AC40" s="823"/>
      <c r="AD40" s="823"/>
      <c r="AE40" s="823"/>
      <c r="AF40" s="823"/>
      <c r="AG40" s="385" t="s">
        <v>270</v>
      </c>
      <c r="AH40" s="215"/>
      <c r="AI40" s="215"/>
      <c r="AJ40" s="215"/>
      <c r="AK40" s="215"/>
      <c r="AL40" s="215"/>
      <c r="AM40" s="215"/>
      <c r="AN40" s="215"/>
      <c r="AO40" s="215"/>
      <c r="AP40" s="215"/>
      <c r="AQ40" s="215"/>
    </row>
    <row r="41" spans="1:43" ht="16.149999999999999" hidden="1" customHeight="1" outlineLevel="1" thickBot="1">
      <c r="A41" s="370"/>
      <c r="B41" s="846" t="s">
        <v>446</v>
      </c>
      <c r="C41" s="847"/>
      <c r="D41" s="847"/>
      <c r="E41" s="847"/>
      <c r="F41" s="847"/>
      <c r="G41" s="847"/>
      <c r="H41" s="847"/>
      <c r="I41" s="847"/>
      <c r="J41" s="847"/>
      <c r="K41" s="847"/>
      <c r="L41" s="847"/>
      <c r="M41" s="847"/>
      <c r="N41" s="847"/>
      <c r="O41" s="847"/>
      <c r="P41" s="847"/>
      <c r="Q41" s="847"/>
      <c r="R41" s="847"/>
      <c r="S41" s="847"/>
      <c r="T41" s="847"/>
      <c r="U41" s="847"/>
      <c r="V41" s="847"/>
      <c r="W41" s="847"/>
      <c r="X41" s="847"/>
      <c r="Y41" s="848"/>
      <c r="Z41" s="849">
        <f>IFERROR(SUM(S35:X38)+SUM(Z35:AF38)-Z39+Z40,0)</f>
        <v>1</v>
      </c>
      <c r="AA41" s="850"/>
      <c r="AB41" s="850"/>
      <c r="AC41" s="850"/>
      <c r="AD41" s="850"/>
      <c r="AE41" s="850"/>
      <c r="AF41" s="850"/>
      <c r="AG41" s="371" t="s">
        <v>270</v>
      </c>
    </row>
    <row r="42" spans="1:43" ht="15.6" hidden="1" customHeight="1" outlineLevel="1" collapsed="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19"/>
    </row>
    <row r="43" spans="1:43" ht="15.6" customHeight="1" collapsed="1">
      <c r="A43" s="308" t="s">
        <v>1627</v>
      </c>
      <c r="B43" s="309"/>
      <c r="C43" s="309"/>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852">
        <v>50000</v>
      </c>
      <c r="AC43" s="852"/>
      <c r="AD43" s="852"/>
      <c r="AE43" s="852"/>
      <c r="AF43" s="852"/>
      <c r="AG43" s="310" t="s">
        <v>270</v>
      </c>
    </row>
    <row r="44" spans="1:43" ht="15.6" customHeight="1" thickBot="1">
      <c r="A44" s="311" t="s">
        <v>1628</v>
      </c>
      <c r="B44" s="312"/>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853">
        <v>10000</v>
      </c>
      <c r="AC44" s="853"/>
      <c r="AD44" s="853"/>
      <c r="AE44" s="853"/>
      <c r="AF44" s="853"/>
      <c r="AG44" s="313" t="s">
        <v>270</v>
      </c>
    </row>
    <row r="45" spans="1:43" ht="15.6" customHeight="1" thickBot="1">
      <c r="A45" s="378"/>
      <c r="B45" s="378"/>
      <c r="C45" s="378"/>
      <c r="D45" s="378"/>
      <c r="E45" s="378"/>
      <c r="F45" s="378"/>
      <c r="G45" s="378"/>
      <c r="H45" s="378"/>
      <c r="I45" s="378"/>
      <c r="J45" s="378"/>
      <c r="K45" s="378"/>
      <c r="L45" s="378"/>
      <c r="M45" s="378"/>
      <c r="N45" s="378"/>
      <c r="O45" s="378"/>
      <c r="P45" s="378"/>
      <c r="Q45" s="378"/>
      <c r="R45" s="378"/>
      <c r="S45" s="378"/>
      <c r="T45" s="378"/>
      <c r="U45" s="378"/>
      <c r="V45" s="378"/>
      <c r="W45" s="378"/>
      <c r="X45" s="378"/>
      <c r="Y45" s="378"/>
      <c r="Z45" s="378"/>
      <c r="AA45" s="378"/>
      <c r="AB45" s="379"/>
      <c r="AC45" s="379"/>
      <c r="AD45" s="379"/>
      <c r="AE45" s="379"/>
      <c r="AF45" s="379"/>
      <c r="AG45" s="378"/>
    </row>
    <row r="46" spans="1:43" ht="15.6" customHeight="1" thickBot="1">
      <c r="A46" s="314" t="s">
        <v>1589</v>
      </c>
      <c r="B46" s="315"/>
      <c r="C46" s="315"/>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854">
        <f>SUM(AB43:AF44)</f>
        <v>60000</v>
      </c>
      <c r="AC46" s="854"/>
      <c r="AD46" s="854"/>
      <c r="AE46" s="854"/>
      <c r="AF46" s="854"/>
      <c r="AG46" s="316" t="s">
        <v>270</v>
      </c>
    </row>
    <row r="47" spans="1:43" ht="15.6" customHeight="1">
      <c r="A47" s="388"/>
      <c r="B47" s="388"/>
      <c r="C47" s="388"/>
      <c r="D47" s="388"/>
      <c r="E47" s="388"/>
      <c r="F47" s="388"/>
      <c r="G47" s="388"/>
      <c r="H47" s="388"/>
      <c r="I47" s="388"/>
      <c r="J47" s="388"/>
      <c r="K47" s="388"/>
      <c r="L47" s="388"/>
      <c r="M47" s="388"/>
      <c r="N47" s="388"/>
      <c r="O47" s="388"/>
      <c r="P47" s="388"/>
      <c r="Q47" s="388"/>
      <c r="R47" s="388"/>
      <c r="S47" s="388"/>
      <c r="T47" s="388"/>
      <c r="U47" s="388"/>
      <c r="V47" s="388"/>
      <c r="W47" s="388"/>
      <c r="X47" s="388"/>
      <c r="Y47" s="388"/>
      <c r="Z47" s="388"/>
      <c r="AA47" s="389"/>
      <c r="AB47" s="390"/>
      <c r="AC47" s="390"/>
      <c r="AD47" s="390"/>
      <c r="AE47" s="390"/>
      <c r="AF47" s="390"/>
      <c r="AG47" s="388"/>
    </row>
    <row r="48" spans="1:43" ht="15.6" customHeight="1" thickBot="1">
      <c r="A48" s="318" t="s">
        <v>1563</v>
      </c>
      <c r="B48" s="318"/>
      <c r="C48" s="31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row>
    <row r="49" spans="1:43" ht="15.6" customHeight="1">
      <c r="A49" s="308" t="s">
        <v>1590</v>
      </c>
      <c r="B49" s="309"/>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852">
        <v>1000</v>
      </c>
      <c r="AC49" s="852"/>
      <c r="AD49" s="852"/>
      <c r="AE49" s="852"/>
      <c r="AF49" s="852"/>
      <c r="AG49" s="310" t="s">
        <v>270</v>
      </c>
    </row>
    <row r="50" spans="1:43" ht="15.6" customHeight="1" thickBot="1">
      <c r="A50" s="311" t="s">
        <v>1591</v>
      </c>
      <c r="B50" s="312"/>
      <c r="C50" s="312"/>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853">
        <v>2000</v>
      </c>
      <c r="AC50" s="853"/>
      <c r="AD50" s="853"/>
      <c r="AE50" s="853"/>
      <c r="AF50" s="853"/>
      <c r="AG50" s="313" t="s">
        <v>270</v>
      </c>
    </row>
    <row r="51" spans="1:43" ht="15.6" customHeight="1" thickBot="1">
      <c r="A51" s="376"/>
      <c r="B51" s="376"/>
      <c r="C51" s="376"/>
      <c r="D51" s="376"/>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7"/>
      <c r="AC51" s="377"/>
      <c r="AD51" s="377"/>
      <c r="AE51" s="377"/>
      <c r="AF51" s="377"/>
      <c r="AG51" s="376"/>
    </row>
    <row r="52" spans="1:43" ht="15.6" customHeight="1">
      <c r="A52" s="319" t="s">
        <v>1592</v>
      </c>
      <c r="B52" s="320"/>
      <c r="C52" s="320"/>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1"/>
      <c r="AC52" s="321"/>
      <c r="AD52" s="321"/>
      <c r="AE52" s="321"/>
      <c r="AF52" s="321"/>
      <c r="AG52" s="322"/>
    </row>
    <row r="53" spans="1:43" ht="15.6" customHeight="1">
      <c r="A53" s="391"/>
      <c r="B53" s="388" t="s">
        <v>1620</v>
      </c>
      <c r="C53" s="388"/>
      <c r="D53" s="388"/>
      <c r="E53" s="388"/>
      <c r="F53" s="388"/>
      <c r="G53" s="388"/>
      <c r="H53" s="388"/>
      <c r="I53" s="388"/>
      <c r="J53" s="388"/>
      <c r="K53" s="388"/>
      <c r="L53" s="388"/>
      <c r="M53" s="388"/>
      <c r="N53" s="388"/>
      <c r="O53" s="388"/>
      <c r="P53" s="388"/>
      <c r="Q53" s="388"/>
      <c r="R53" s="388"/>
      <c r="S53" s="388"/>
      <c r="T53" s="388"/>
      <c r="U53" s="388"/>
      <c r="V53" s="388"/>
      <c r="W53" s="388"/>
      <c r="X53" s="388"/>
      <c r="Y53" s="388"/>
      <c r="Z53" s="388"/>
      <c r="AA53" s="388"/>
      <c r="AB53" s="855">
        <f>AB46-AB49+AB50</f>
        <v>61000</v>
      </c>
      <c r="AC53" s="855"/>
      <c r="AD53" s="855"/>
      <c r="AE53" s="855"/>
      <c r="AF53" s="855"/>
      <c r="AG53" s="392" t="s">
        <v>270</v>
      </c>
    </row>
    <row r="54" spans="1:43" ht="15.6" customHeight="1" thickBot="1">
      <c r="A54" s="856" t="s">
        <v>1626</v>
      </c>
      <c r="B54" s="788"/>
      <c r="C54" s="788"/>
      <c r="D54" s="788"/>
      <c r="E54" s="788"/>
      <c r="F54" s="788"/>
      <c r="G54" s="788"/>
      <c r="H54" s="788"/>
      <c r="I54" s="788"/>
      <c r="J54" s="788"/>
      <c r="K54" s="788"/>
      <c r="L54" s="788"/>
      <c r="M54" s="788"/>
      <c r="N54" s="788"/>
      <c r="O54" s="788"/>
      <c r="P54" s="788"/>
      <c r="Q54" s="788"/>
      <c r="R54" s="788"/>
      <c r="S54" s="788"/>
      <c r="T54" s="788"/>
      <c r="U54" s="788"/>
      <c r="V54" s="788"/>
      <c r="W54" s="788"/>
      <c r="X54" s="788"/>
      <c r="Y54" s="788"/>
      <c r="Z54" s="788"/>
      <c r="AA54" s="788"/>
      <c r="AB54" s="857"/>
      <c r="AC54" s="857"/>
      <c r="AD54" s="857"/>
      <c r="AE54" s="857"/>
      <c r="AF54" s="857"/>
      <c r="AG54" s="143"/>
      <c r="AH54" s="189" t="b">
        <v>1</v>
      </c>
    </row>
    <row r="55" spans="1:43" ht="15.6"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789" t="str">
        <f>IF(AH54=TRUE,"問題なし","問題あり")</f>
        <v>問題なし</v>
      </c>
      <c r="AC55" s="789"/>
      <c r="AD55" s="789"/>
      <c r="AE55" s="789"/>
      <c r="AF55" s="789"/>
      <c r="AG55" s="380"/>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99"/>
      <c r="AC56" s="399"/>
      <c r="AD56" s="399"/>
      <c r="AE56" s="399"/>
      <c r="AF56" s="399"/>
      <c r="AG56" s="380"/>
    </row>
    <row r="57" spans="1:43" ht="16.149999999999999" customHeight="1">
      <c r="A57" s="2" t="s">
        <v>1574</v>
      </c>
      <c r="B57" s="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9"/>
    </row>
    <row r="58" spans="1:43" ht="16.149999999999999" customHeight="1" thickBot="1">
      <c r="A58" s="335" t="s">
        <v>1567</v>
      </c>
      <c r="B58" s="336" t="s">
        <v>1624</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80"/>
    </row>
    <row r="59" spans="1:43" ht="16.149999999999999" customHeight="1">
      <c r="A59" s="10" t="s">
        <v>1566</v>
      </c>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666">
        <v>100000</v>
      </c>
      <c r="AC59" s="666"/>
      <c r="AD59" s="666"/>
      <c r="AE59" s="666"/>
      <c r="AF59" s="666"/>
      <c r="AG59" s="127" t="s">
        <v>270</v>
      </c>
    </row>
    <row r="60" spans="1:43" ht="16.149999999999999" hidden="1" customHeight="1" outlineLevel="1">
      <c r="A60" s="16"/>
      <c r="B60" s="328" t="s">
        <v>1635</v>
      </c>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851"/>
      <c r="AC60" s="851"/>
      <c r="AD60" s="851"/>
      <c r="AE60" s="851"/>
      <c r="AF60" s="851"/>
      <c r="AG60" s="374" t="s">
        <v>270</v>
      </c>
    </row>
    <row r="61" spans="1:43" ht="16.149999999999999" hidden="1" customHeight="1" outlineLevel="1">
      <c r="A61" s="16"/>
      <c r="B61" s="328" t="s">
        <v>1636</v>
      </c>
      <c r="C61" s="329"/>
      <c r="D61" s="329"/>
      <c r="E61" s="329"/>
      <c r="F61" s="329"/>
      <c r="G61" s="329"/>
      <c r="H61" s="329"/>
      <c r="I61" s="329"/>
      <c r="J61" s="329"/>
      <c r="K61" s="329"/>
      <c r="L61" s="329"/>
      <c r="M61" s="329"/>
      <c r="N61" s="329"/>
      <c r="O61" s="329"/>
      <c r="P61" s="329"/>
      <c r="Q61" s="329"/>
      <c r="R61" s="329"/>
      <c r="S61" s="329"/>
      <c r="T61" s="329"/>
      <c r="U61" s="329"/>
      <c r="V61" s="329"/>
      <c r="W61" s="329"/>
      <c r="X61" s="329"/>
      <c r="Y61" s="329"/>
      <c r="Z61" s="329"/>
      <c r="AA61" s="329"/>
      <c r="AB61" s="843">
        <f>Z41</f>
        <v>1</v>
      </c>
      <c r="AC61" s="843"/>
      <c r="AD61" s="843"/>
      <c r="AE61" s="843"/>
      <c r="AF61" s="843"/>
      <c r="AG61" s="374" t="s">
        <v>270</v>
      </c>
    </row>
    <row r="62" spans="1:43" s="50" customFormat="1" ht="16.149999999999999" hidden="1" customHeight="1" outlineLevel="1">
      <c r="A62" s="48"/>
      <c r="B62" s="324" t="s">
        <v>453</v>
      </c>
      <c r="C62" s="325"/>
      <c r="D62" s="381"/>
      <c r="E62" s="381"/>
      <c r="F62" s="325"/>
      <c r="G62" s="381"/>
      <c r="H62" s="381"/>
      <c r="I62" s="325"/>
      <c r="J62" s="325"/>
      <c r="K62" s="325"/>
      <c r="L62" s="325"/>
      <c r="M62" s="381"/>
      <c r="N62" s="381"/>
      <c r="O62" s="381"/>
      <c r="P62" s="381"/>
      <c r="Q62" s="381"/>
      <c r="R62" s="381"/>
      <c r="S62" s="381"/>
      <c r="T62" s="381"/>
      <c r="U62" s="381"/>
      <c r="V62" s="381"/>
      <c r="W62" s="381"/>
      <c r="X62" s="381"/>
      <c r="Y62" s="381"/>
      <c r="Z62" s="381"/>
      <c r="AA62" s="381"/>
      <c r="AB62" s="861"/>
      <c r="AC62" s="861"/>
      <c r="AD62" s="861"/>
      <c r="AE62" s="861"/>
      <c r="AF62" s="861"/>
      <c r="AG62" s="382" t="s">
        <v>270</v>
      </c>
      <c r="AH62" s="215"/>
      <c r="AI62" s="215"/>
      <c r="AJ62" s="215"/>
      <c r="AK62" s="215"/>
      <c r="AL62" s="215"/>
      <c r="AM62" s="215"/>
      <c r="AN62" s="215"/>
      <c r="AO62" s="215"/>
      <c r="AP62" s="215"/>
      <c r="AQ62" s="215"/>
    </row>
    <row r="63" spans="1:43" s="50" customFormat="1" ht="16.149999999999999" hidden="1" customHeight="1" outlineLevel="1">
      <c r="A63" s="48"/>
      <c r="B63" s="330" t="s">
        <v>497</v>
      </c>
      <c r="C63" s="325"/>
      <c r="D63" s="381"/>
      <c r="E63" s="381"/>
      <c r="F63" s="325"/>
      <c r="G63" s="381"/>
      <c r="H63" s="381"/>
      <c r="I63" s="325"/>
      <c r="J63" s="325"/>
      <c r="K63" s="325"/>
      <c r="L63" s="325"/>
      <c r="M63" s="381"/>
      <c r="N63" s="381"/>
      <c r="O63" s="381"/>
      <c r="P63" s="381"/>
      <c r="Q63" s="381"/>
      <c r="R63" s="381"/>
      <c r="S63" s="381"/>
      <c r="T63" s="381"/>
      <c r="U63" s="381"/>
      <c r="V63" s="381"/>
      <c r="W63" s="381"/>
      <c r="X63" s="381"/>
      <c r="Y63" s="381"/>
      <c r="Z63" s="381"/>
      <c r="AA63" s="381"/>
      <c r="AB63" s="861"/>
      <c r="AC63" s="861"/>
      <c r="AD63" s="861"/>
      <c r="AE63" s="861"/>
      <c r="AF63" s="861"/>
      <c r="AG63" s="382" t="s">
        <v>270</v>
      </c>
      <c r="AH63" s="215"/>
      <c r="AI63" s="215"/>
      <c r="AJ63" s="215"/>
      <c r="AK63" s="215"/>
      <c r="AL63" s="215"/>
      <c r="AM63" s="215"/>
      <c r="AN63" s="215"/>
      <c r="AO63" s="215"/>
      <c r="AP63" s="215"/>
      <c r="AQ63" s="215"/>
    </row>
    <row r="64" spans="1:43" ht="16.149999999999999" customHeight="1" collapsed="1">
      <c r="A64" s="16"/>
      <c r="B64" s="86" t="s">
        <v>1632</v>
      </c>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663">
        <v>90000</v>
      </c>
      <c r="AC64" s="663"/>
      <c r="AD64" s="663"/>
      <c r="AE64" s="663"/>
      <c r="AF64" s="663"/>
      <c r="AG64" s="128" t="s">
        <v>270</v>
      </c>
    </row>
    <row r="65" spans="1:72" ht="16.149999999999999" customHeight="1">
      <c r="A65" s="16"/>
      <c r="B65" s="57" t="s">
        <v>1633</v>
      </c>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663">
        <v>0</v>
      </c>
      <c r="AC65" s="663"/>
      <c r="AD65" s="663"/>
      <c r="AE65" s="663"/>
      <c r="AF65" s="663"/>
      <c r="AG65" s="128" t="s">
        <v>270</v>
      </c>
    </row>
    <row r="66" spans="1:72" ht="16.149999999999999" customHeight="1" thickBot="1">
      <c r="A66" s="7"/>
      <c r="B66" s="78" t="s">
        <v>1634</v>
      </c>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862">
        <f>AB59-SUM(AB64:AF65)</f>
        <v>10000</v>
      </c>
      <c r="AC66" s="862"/>
      <c r="AD66" s="862"/>
      <c r="AE66" s="862"/>
      <c r="AF66" s="862"/>
      <c r="AG66" s="375" t="s">
        <v>270</v>
      </c>
    </row>
    <row r="67" spans="1:72" ht="16.149999999999999" hidden="1" customHeight="1" outlineLevel="1" thickBot="1">
      <c r="A67" s="398" t="s">
        <v>455</v>
      </c>
      <c r="B67" s="326"/>
      <c r="C67" s="326"/>
      <c r="D67" s="326"/>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858"/>
      <c r="AC67" s="858"/>
      <c r="AD67" s="858"/>
      <c r="AE67" s="858"/>
      <c r="AF67" s="858"/>
      <c r="AG67" s="395"/>
      <c r="AH67" s="387" t="b">
        <v>0</v>
      </c>
    </row>
    <row r="68" spans="1:72" ht="16.149999999999999" hidden="1" customHeight="1" outlineLevel="1">
      <c r="A68" s="307"/>
      <c r="B68" s="307"/>
      <c r="C68" s="307"/>
      <c r="D68" s="307"/>
      <c r="E68" s="307"/>
      <c r="F68" s="307"/>
      <c r="G68" s="307"/>
      <c r="H68" s="307"/>
      <c r="I68" s="307"/>
      <c r="J68" s="307"/>
      <c r="K68" s="307"/>
      <c r="L68" s="307"/>
      <c r="M68" s="307"/>
      <c r="N68" s="307"/>
      <c r="O68" s="307"/>
      <c r="P68" s="307"/>
      <c r="Q68" s="307"/>
      <c r="R68" s="307"/>
      <c r="S68" s="307"/>
      <c r="T68" s="307"/>
      <c r="U68" s="307"/>
      <c r="V68" s="307"/>
      <c r="W68" s="307"/>
      <c r="X68" s="307"/>
      <c r="Y68" s="307"/>
      <c r="Z68" s="307"/>
      <c r="AA68" s="307"/>
      <c r="AB68" s="859" t="str">
        <f>IF(AH67=TRUE,"問題なし","問題あり")</f>
        <v>問題あり</v>
      </c>
      <c r="AC68" s="859"/>
      <c r="AD68" s="859"/>
      <c r="AE68" s="859"/>
      <c r="AF68" s="859"/>
      <c r="AG68" s="394"/>
      <c r="AH68" s="387"/>
    </row>
    <row r="69" spans="1:72" ht="16.149999999999999" customHeight="1" collapsed="1">
      <c r="A69" s="332" t="s">
        <v>1567</v>
      </c>
      <c r="B69" s="333" t="s">
        <v>1571</v>
      </c>
      <c r="C69" s="333"/>
      <c r="D69" s="333"/>
      <c r="E69" s="333"/>
      <c r="F69" s="3"/>
      <c r="G69" s="3"/>
      <c r="H69" s="3"/>
      <c r="I69" s="3"/>
      <c r="J69" s="3"/>
      <c r="K69" s="3"/>
      <c r="L69" s="3"/>
      <c r="M69" s="3"/>
      <c r="N69" s="3"/>
      <c r="O69" s="3"/>
      <c r="P69" s="3"/>
      <c r="Q69" s="3"/>
      <c r="R69" s="3"/>
      <c r="S69" s="3"/>
      <c r="T69" s="3"/>
      <c r="U69" s="3"/>
      <c r="V69" s="3"/>
      <c r="W69" s="3"/>
      <c r="X69" s="3"/>
      <c r="Y69" s="3"/>
      <c r="Z69" s="3"/>
      <c r="AA69" s="19"/>
      <c r="AB69" s="19"/>
      <c r="AC69" s="19"/>
      <c r="AD69" s="19"/>
      <c r="AE69" s="19"/>
      <c r="AF69" s="3"/>
      <c r="AG69" s="4"/>
    </row>
    <row r="70" spans="1:72" ht="16.149999999999999" customHeight="1">
      <c r="A70" s="333"/>
      <c r="B70" s="333" t="s">
        <v>1568</v>
      </c>
      <c r="C70" s="333"/>
      <c r="D70" s="333"/>
      <c r="E70" s="333"/>
      <c r="F70" s="3"/>
      <c r="G70" s="3"/>
      <c r="H70" s="3"/>
      <c r="I70" s="3"/>
      <c r="J70" s="3"/>
      <c r="K70" s="3"/>
      <c r="L70" s="3"/>
      <c r="M70" s="3"/>
      <c r="N70" s="3"/>
      <c r="O70" s="3"/>
      <c r="P70" s="3"/>
      <c r="Q70" s="3"/>
      <c r="R70" s="3"/>
      <c r="S70" s="3"/>
      <c r="T70" s="3"/>
      <c r="U70" s="3"/>
      <c r="V70" s="3"/>
      <c r="W70" s="3"/>
      <c r="X70" s="3"/>
      <c r="Y70" s="3"/>
      <c r="Z70" s="3"/>
      <c r="AA70" s="19"/>
      <c r="AB70" s="19"/>
      <c r="AC70" s="19"/>
      <c r="AD70" s="19"/>
      <c r="AE70" s="19"/>
      <c r="AF70" s="3"/>
      <c r="AG70" s="4"/>
    </row>
    <row r="71" spans="1:72" ht="16.149999999999999" hidden="1" customHeight="1" outlineLevel="1">
      <c r="A71" s="337" t="s">
        <v>1567</v>
      </c>
      <c r="B71" s="338" t="s">
        <v>1570</v>
      </c>
      <c r="C71" s="338"/>
      <c r="D71" s="338"/>
      <c r="E71" s="338"/>
      <c r="F71" s="338"/>
      <c r="G71" s="338"/>
      <c r="H71" s="338"/>
      <c r="I71" s="338"/>
      <c r="J71" s="338"/>
      <c r="K71" s="338"/>
      <c r="L71" s="338"/>
      <c r="M71" s="338"/>
      <c r="N71" s="338"/>
      <c r="O71" s="338"/>
      <c r="P71" s="338"/>
      <c r="Q71" s="338"/>
      <c r="R71" s="338"/>
      <c r="S71" s="338"/>
      <c r="T71" s="338"/>
      <c r="U71" s="338"/>
      <c r="V71" s="338"/>
      <c r="W71" s="338"/>
      <c r="X71" s="338"/>
      <c r="Y71" s="338"/>
      <c r="Z71" s="338"/>
      <c r="AA71" s="338"/>
      <c r="AB71" s="339"/>
      <c r="AC71" s="339"/>
      <c r="AD71" s="339"/>
      <c r="AE71" s="339"/>
      <c r="AF71" s="339"/>
      <c r="AG71" s="338"/>
    </row>
    <row r="72" spans="1:72" ht="16.149999999999999" hidden="1" customHeight="1" outlineLevel="1">
      <c r="A72" s="338"/>
      <c r="B72" s="338" t="s">
        <v>1569</v>
      </c>
      <c r="C72" s="338"/>
      <c r="D72" s="338"/>
      <c r="E72" s="338"/>
      <c r="F72" s="338"/>
      <c r="G72" s="338"/>
      <c r="H72" s="338"/>
      <c r="I72" s="338"/>
      <c r="J72" s="338"/>
      <c r="K72" s="338"/>
      <c r="L72" s="338"/>
      <c r="M72" s="338"/>
      <c r="N72" s="338"/>
      <c r="O72" s="338"/>
      <c r="P72" s="338"/>
      <c r="Q72" s="338"/>
      <c r="R72" s="338"/>
      <c r="S72" s="338"/>
      <c r="T72" s="338"/>
      <c r="U72" s="338"/>
      <c r="V72" s="338"/>
      <c r="W72" s="338"/>
      <c r="X72" s="338"/>
      <c r="Y72" s="338"/>
      <c r="Z72" s="338"/>
      <c r="AA72" s="338"/>
      <c r="AB72" s="339"/>
      <c r="AC72" s="339"/>
      <c r="AD72" s="339"/>
      <c r="AE72" s="339"/>
      <c r="AF72" s="339"/>
      <c r="AG72" s="338"/>
    </row>
    <row r="73" spans="1:72" ht="16.149999999999999" customHeight="1" collapsed="1">
      <c r="A73" s="332" t="s">
        <v>1567</v>
      </c>
      <c r="B73" s="235" t="s">
        <v>1573</v>
      </c>
      <c r="C73" s="333"/>
      <c r="D73" s="333"/>
      <c r="E73" s="333"/>
      <c r="F73" s="333"/>
      <c r="G73" s="333"/>
      <c r="H73" s="333"/>
      <c r="I73" s="333"/>
      <c r="J73" s="333"/>
      <c r="K73" s="333"/>
      <c r="L73" s="333"/>
      <c r="M73" s="333"/>
      <c r="N73" s="333"/>
      <c r="O73" s="333"/>
      <c r="P73" s="333"/>
      <c r="Q73" s="333"/>
      <c r="R73" s="333"/>
      <c r="S73" s="333"/>
      <c r="T73" s="333"/>
      <c r="U73" s="333"/>
      <c r="V73" s="333"/>
      <c r="W73" s="333"/>
      <c r="X73" s="333"/>
      <c r="Y73" s="333"/>
      <c r="Z73" s="333"/>
      <c r="AA73" s="333"/>
      <c r="AB73" s="334"/>
      <c r="AC73" s="334"/>
      <c r="AD73" s="334"/>
      <c r="AE73" s="334"/>
      <c r="AF73" s="334"/>
      <c r="AG73" s="333"/>
    </row>
    <row r="74" spans="1:72" ht="16.149999999999999" customHeight="1">
      <c r="A74" s="333"/>
      <c r="B74" s="333" t="s">
        <v>1621</v>
      </c>
      <c r="C74" s="333"/>
      <c r="D74" s="333"/>
      <c r="E74" s="333"/>
      <c r="F74" s="333"/>
      <c r="G74" s="333"/>
      <c r="H74" s="333"/>
      <c r="I74" s="333"/>
      <c r="J74" s="333"/>
      <c r="K74" s="333"/>
      <c r="L74" s="333"/>
      <c r="M74" s="333"/>
      <c r="N74" s="333"/>
      <c r="O74" s="333"/>
      <c r="P74" s="333"/>
      <c r="Q74" s="333"/>
      <c r="R74" s="333"/>
      <c r="S74" s="333"/>
      <c r="T74" s="333"/>
      <c r="U74" s="333"/>
      <c r="V74" s="333"/>
      <c r="W74" s="333"/>
      <c r="X74" s="333"/>
      <c r="Y74" s="333"/>
      <c r="Z74" s="333"/>
      <c r="AA74" s="333"/>
      <c r="AB74" s="334"/>
      <c r="AC74" s="334"/>
      <c r="AD74" s="334"/>
      <c r="AE74" s="334"/>
      <c r="AF74" s="334"/>
      <c r="AG74" s="333"/>
    </row>
    <row r="75" spans="1:72" ht="16.149999999999999" customHeight="1">
      <c r="A75" s="380" t="s">
        <v>1567</v>
      </c>
      <c r="B75" s="235" t="s">
        <v>1638</v>
      </c>
      <c r="C75" s="3"/>
      <c r="D75" s="3"/>
      <c r="E75" s="3"/>
      <c r="F75" s="3"/>
      <c r="G75" s="3"/>
      <c r="H75" s="3"/>
      <c r="I75" s="3"/>
      <c r="J75" s="3"/>
      <c r="K75" s="3"/>
      <c r="L75" s="3"/>
      <c r="M75" s="3"/>
      <c r="N75" s="3"/>
      <c r="O75" s="3"/>
      <c r="P75" s="3"/>
      <c r="Q75" s="3"/>
      <c r="R75" s="3"/>
      <c r="S75" s="3"/>
      <c r="T75" s="3"/>
      <c r="U75" s="3"/>
      <c r="V75" s="3"/>
      <c r="W75" s="3"/>
      <c r="X75" s="3"/>
      <c r="Y75" s="3"/>
      <c r="Z75" s="3"/>
      <c r="AA75" s="3"/>
      <c r="AB75" s="331"/>
      <c r="AC75" s="331"/>
      <c r="AD75" s="331"/>
      <c r="AE75" s="331"/>
      <c r="AF75" s="331"/>
      <c r="AG75" s="3"/>
    </row>
    <row r="76" spans="1:72" ht="16.149999999999999" customHeight="1">
      <c r="A76" s="380"/>
      <c r="B76" s="235" t="s">
        <v>1595</v>
      </c>
      <c r="C76" s="3"/>
      <c r="D76" s="3"/>
      <c r="E76" s="3"/>
      <c r="F76" s="3"/>
      <c r="G76" s="3"/>
      <c r="H76" s="3"/>
      <c r="I76" s="3"/>
      <c r="J76" s="3"/>
      <c r="K76" s="3"/>
      <c r="L76" s="3"/>
      <c r="M76" s="3"/>
      <c r="N76" s="3"/>
      <c r="O76" s="3"/>
      <c r="P76" s="3"/>
      <c r="Q76" s="3"/>
      <c r="R76" s="3"/>
      <c r="S76" s="3"/>
      <c r="T76" s="3"/>
      <c r="U76" s="3"/>
      <c r="V76" s="3"/>
      <c r="W76" s="3"/>
      <c r="X76" s="3"/>
      <c r="Y76" s="3"/>
      <c r="Z76" s="3"/>
      <c r="AA76" s="3"/>
      <c r="AB76" s="331"/>
      <c r="AC76" s="331"/>
      <c r="AD76" s="331"/>
      <c r="AE76" s="331"/>
      <c r="AF76" s="331"/>
      <c r="AG76" s="3"/>
      <c r="AO76" s="219"/>
      <c r="AP76" s="214"/>
      <c r="AQ76" s="214"/>
      <c r="AR76" s="49"/>
      <c r="AS76" s="49"/>
      <c r="AT76" s="49"/>
      <c r="AU76" s="49"/>
      <c r="AV76" s="49"/>
      <c r="AW76" s="49"/>
      <c r="AX76" s="49"/>
      <c r="AY76" s="49"/>
      <c r="AZ76" s="49"/>
      <c r="BA76" s="49"/>
      <c r="BB76" s="49"/>
      <c r="BC76" s="49"/>
      <c r="BD76" s="49"/>
      <c r="BE76" s="49"/>
      <c r="BF76" s="49"/>
      <c r="BG76" s="49"/>
      <c r="BH76" s="49"/>
      <c r="BI76" s="49"/>
      <c r="BJ76" s="49"/>
      <c r="BK76" s="49"/>
      <c r="BL76" s="49"/>
      <c r="BM76" s="49"/>
      <c r="BN76" s="49"/>
      <c r="BO76" s="268"/>
      <c r="BP76" s="268"/>
      <c r="BQ76" s="268"/>
      <c r="BR76" s="268"/>
      <c r="BS76" s="268"/>
      <c r="BT76" s="49"/>
    </row>
    <row r="77" spans="1:72" ht="16.149999999999999" customHeight="1">
      <c r="A77" s="380"/>
      <c r="B77" s="235" t="s">
        <v>1596</v>
      </c>
      <c r="C77" s="3"/>
      <c r="D77" s="3"/>
      <c r="E77" s="3"/>
      <c r="F77" s="3"/>
      <c r="G77" s="3"/>
      <c r="H77" s="3"/>
      <c r="I77" s="3"/>
      <c r="J77" s="3"/>
      <c r="K77" s="3"/>
      <c r="L77" s="3"/>
      <c r="M77" s="3"/>
      <c r="N77" s="3"/>
      <c r="O77" s="3"/>
      <c r="P77" s="3"/>
      <c r="Q77" s="3"/>
      <c r="R77" s="3"/>
      <c r="S77" s="3"/>
      <c r="T77" s="3"/>
      <c r="U77" s="3"/>
      <c r="V77" s="3"/>
      <c r="W77" s="3"/>
      <c r="X77" s="3"/>
      <c r="Y77" s="3"/>
      <c r="Z77" s="3"/>
      <c r="AA77" s="3"/>
      <c r="AB77" s="331"/>
      <c r="AC77" s="331"/>
      <c r="AD77" s="331"/>
      <c r="AE77" s="331"/>
      <c r="AF77" s="331"/>
      <c r="AG77" s="3"/>
      <c r="AO77" s="219"/>
      <c r="AP77" s="214"/>
      <c r="AQ77" s="214"/>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268"/>
      <c r="BP77" s="268"/>
      <c r="BQ77" s="268"/>
      <c r="BR77" s="268"/>
      <c r="BS77" s="268"/>
      <c r="BT77" s="49"/>
    </row>
    <row r="78" spans="1:72" ht="16.149999999999999" customHeight="1">
      <c r="A78" s="380" t="s">
        <v>1567</v>
      </c>
      <c r="B78" s="235" t="s">
        <v>1637</v>
      </c>
      <c r="C78" s="3"/>
      <c r="D78" s="3"/>
      <c r="E78" s="3"/>
      <c r="F78" s="3"/>
      <c r="G78" s="3"/>
      <c r="H78" s="3"/>
      <c r="I78" s="3"/>
      <c r="J78" s="3"/>
      <c r="K78" s="3"/>
      <c r="L78" s="3"/>
      <c r="M78" s="3"/>
      <c r="N78" s="3"/>
      <c r="O78" s="3"/>
      <c r="P78" s="3"/>
      <c r="Q78" s="3"/>
      <c r="R78" s="3"/>
      <c r="S78" s="3"/>
      <c r="T78" s="3"/>
      <c r="U78" s="3"/>
      <c r="V78" s="3"/>
      <c r="W78" s="3"/>
      <c r="X78" s="3"/>
      <c r="Y78" s="3"/>
      <c r="Z78" s="3"/>
      <c r="AA78" s="3"/>
      <c r="AB78" s="331"/>
      <c r="AC78" s="331"/>
      <c r="AD78" s="331"/>
      <c r="AE78" s="331"/>
      <c r="AF78" s="331"/>
      <c r="AG78" s="3"/>
      <c r="AO78" s="219"/>
      <c r="AP78" s="214"/>
      <c r="AQ78" s="214"/>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268"/>
      <c r="BP78" s="268"/>
      <c r="BQ78" s="268"/>
      <c r="BR78" s="268"/>
      <c r="BS78" s="268"/>
      <c r="BT78" s="49"/>
    </row>
    <row r="79" spans="1:72" ht="18.75" customHeight="1">
      <c r="A79" s="116"/>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c r="AO79" s="219"/>
      <c r="AP79" s="214"/>
      <c r="AQ79" s="214"/>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268"/>
      <c r="BP79" s="268"/>
      <c r="BQ79" s="268"/>
      <c r="BR79" s="268"/>
      <c r="BS79" s="268"/>
      <c r="BT79" s="49"/>
    </row>
    <row r="80" spans="1:72" ht="16.149999999999999" customHeight="1">
      <c r="A80" s="164" t="s">
        <v>1575</v>
      </c>
      <c r="B80" s="3"/>
      <c r="C80" s="3"/>
      <c r="D80" s="3"/>
      <c r="E80" s="3"/>
      <c r="F80" s="3"/>
      <c r="G80" s="3"/>
      <c r="H80" s="3"/>
      <c r="I80" s="3"/>
      <c r="J80" s="3"/>
      <c r="K80" s="3"/>
      <c r="L80" s="3"/>
      <c r="M80" s="3"/>
      <c r="N80" s="3"/>
      <c r="O80" s="3"/>
      <c r="P80" s="3"/>
      <c r="Q80" s="3"/>
      <c r="R80" s="3"/>
      <c r="S80" s="3"/>
      <c r="T80" s="3"/>
      <c r="U80" s="3"/>
      <c r="V80" s="3"/>
      <c r="W80" s="3"/>
      <c r="X80" s="3"/>
      <c r="Y80" s="3"/>
      <c r="Z80" s="3"/>
      <c r="AA80" s="380"/>
      <c r="AB80" s="380"/>
      <c r="AC80" s="380"/>
      <c r="AD80" s="380"/>
      <c r="AE80" s="380"/>
      <c r="AF80" s="3"/>
      <c r="AG80" s="4"/>
      <c r="AO80" s="219"/>
      <c r="AP80" s="214"/>
      <c r="AQ80" s="214"/>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c r="BP80" s="49"/>
      <c r="BQ80" s="49"/>
      <c r="BR80" s="49"/>
      <c r="BS80" s="49"/>
      <c r="BT80" s="49"/>
    </row>
    <row r="81" spans="1:72" ht="16.149999999999999" customHeight="1">
      <c r="A81" s="335" t="s">
        <v>1567</v>
      </c>
      <c r="B81" s="345" t="s">
        <v>1576</v>
      </c>
      <c r="C81" s="336"/>
      <c r="D81" s="336"/>
      <c r="E81" s="336"/>
      <c r="F81" s="336"/>
      <c r="G81" s="336"/>
      <c r="H81" s="336"/>
      <c r="I81" s="336"/>
      <c r="J81" s="336"/>
      <c r="K81" s="336"/>
      <c r="L81" s="336"/>
      <c r="M81" s="336"/>
      <c r="N81" s="336"/>
      <c r="O81" s="336"/>
      <c r="P81" s="336"/>
      <c r="Q81" s="336"/>
      <c r="R81" s="336"/>
      <c r="S81" s="336"/>
      <c r="T81" s="336"/>
      <c r="U81" s="336"/>
      <c r="V81" s="336"/>
      <c r="W81" s="336"/>
      <c r="X81" s="336"/>
      <c r="Y81" s="336"/>
      <c r="Z81" s="336"/>
      <c r="AA81" s="335"/>
      <c r="AB81" s="335"/>
      <c r="AC81" s="335"/>
      <c r="AD81" s="335"/>
      <c r="AE81" s="335"/>
      <c r="AF81" s="336"/>
      <c r="AG81" s="346"/>
      <c r="AO81" s="219"/>
      <c r="AP81" s="214"/>
      <c r="AQ81" s="214"/>
      <c r="AR81" s="49"/>
      <c r="AS81" s="49"/>
      <c r="AT81" s="49"/>
      <c r="AU81" s="49"/>
      <c r="AV81" s="49"/>
      <c r="AW81" s="49"/>
      <c r="AX81" s="49"/>
      <c r="AY81" s="49"/>
      <c r="AZ81" s="49"/>
      <c r="BA81" s="49"/>
      <c r="BB81" s="49"/>
      <c r="BC81" s="49"/>
      <c r="BD81" s="49"/>
      <c r="BE81" s="49"/>
      <c r="BF81" s="49"/>
      <c r="BG81" s="49"/>
      <c r="BH81" s="49"/>
      <c r="BI81" s="49"/>
      <c r="BJ81" s="49"/>
      <c r="BK81" s="49"/>
      <c r="BL81" s="49"/>
      <c r="BM81" s="49"/>
      <c r="BN81" s="49"/>
      <c r="BO81" s="49"/>
      <c r="BP81" s="49"/>
      <c r="BQ81" s="49"/>
      <c r="BR81" s="49"/>
      <c r="BS81" s="49"/>
      <c r="BT81" s="49"/>
    </row>
    <row r="82" spans="1:72" ht="16.149999999999999" customHeight="1">
      <c r="A82" s="335" t="s">
        <v>1567</v>
      </c>
      <c r="B82" s="345" t="s">
        <v>1577</v>
      </c>
      <c r="C82" s="336"/>
      <c r="D82" s="336"/>
      <c r="E82" s="336"/>
      <c r="F82" s="336"/>
      <c r="G82" s="336"/>
      <c r="H82" s="336"/>
      <c r="I82" s="336"/>
      <c r="J82" s="336"/>
      <c r="K82" s="336"/>
      <c r="L82" s="336"/>
      <c r="M82" s="336"/>
      <c r="N82" s="336"/>
      <c r="O82" s="336"/>
      <c r="P82" s="336"/>
      <c r="Q82" s="336"/>
      <c r="R82" s="336"/>
      <c r="S82" s="336"/>
      <c r="T82" s="336"/>
      <c r="U82" s="336"/>
      <c r="V82" s="336"/>
      <c r="W82" s="336"/>
      <c r="X82" s="336"/>
      <c r="Y82" s="336"/>
      <c r="Z82" s="336"/>
      <c r="AA82" s="335"/>
      <c r="AB82" s="335"/>
      <c r="AC82" s="335"/>
      <c r="AD82" s="335"/>
      <c r="AE82" s="335"/>
      <c r="AF82" s="336"/>
      <c r="AG82" s="346"/>
      <c r="AO82" s="219"/>
      <c r="AP82" s="214"/>
      <c r="AQ82" s="214"/>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49"/>
    </row>
    <row r="83" spans="1:72" ht="16.149999999999999" customHeight="1">
      <c r="A83" s="336"/>
      <c r="B83" s="336" t="s">
        <v>1579</v>
      </c>
      <c r="C83" s="336"/>
      <c r="D83" s="336"/>
      <c r="E83" s="336"/>
      <c r="F83" s="336"/>
      <c r="G83" s="336"/>
      <c r="H83" s="336"/>
      <c r="I83" s="336"/>
      <c r="J83" s="336"/>
      <c r="K83" s="336"/>
      <c r="L83" s="336"/>
      <c r="M83" s="336"/>
      <c r="N83" s="336"/>
      <c r="O83" s="336"/>
      <c r="P83" s="336"/>
      <c r="Q83" s="336"/>
      <c r="R83" s="336"/>
      <c r="S83" s="336"/>
      <c r="T83" s="336"/>
      <c r="U83" s="336"/>
      <c r="V83" s="336"/>
      <c r="W83" s="336"/>
      <c r="X83" s="336"/>
      <c r="Y83" s="336"/>
      <c r="Z83" s="336"/>
      <c r="AA83" s="335"/>
      <c r="AB83" s="335"/>
      <c r="AC83" s="335"/>
      <c r="AD83" s="335"/>
      <c r="AE83" s="335"/>
      <c r="AF83" s="336"/>
      <c r="AG83" s="346"/>
      <c r="AO83" s="219"/>
      <c r="AP83" s="214"/>
      <c r="AQ83" s="214"/>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49"/>
      <c r="BP83" s="49"/>
      <c r="BQ83" s="49"/>
      <c r="BR83" s="49"/>
      <c r="BS83" s="49"/>
      <c r="BT83" s="49"/>
    </row>
    <row r="84" spans="1:72" ht="16.149999999999999" customHeight="1">
      <c r="A84" s="336"/>
      <c r="B84" s="336" t="s">
        <v>1580</v>
      </c>
      <c r="C84" s="336"/>
      <c r="D84" s="336"/>
      <c r="E84" s="336"/>
      <c r="F84" s="336"/>
      <c r="G84" s="336"/>
      <c r="H84" s="336"/>
      <c r="I84" s="336"/>
      <c r="J84" s="336"/>
      <c r="K84" s="336"/>
      <c r="L84" s="336"/>
      <c r="M84" s="336"/>
      <c r="N84" s="336"/>
      <c r="O84" s="336"/>
      <c r="P84" s="336"/>
      <c r="Q84" s="336"/>
      <c r="R84" s="336"/>
      <c r="S84" s="336"/>
      <c r="T84" s="336"/>
      <c r="U84" s="336"/>
      <c r="V84" s="336"/>
      <c r="W84" s="336"/>
      <c r="X84" s="336"/>
      <c r="Y84" s="336"/>
      <c r="Z84" s="336"/>
      <c r="AA84" s="335"/>
      <c r="AB84" s="335"/>
      <c r="AC84" s="335"/>
      <c r="AD84" s="335"/>
      <c r="AE84" s="335"/>
      <c r="AF84" s="336"/>
      <c r="AG84" s="346"/>
      <c r="AO84" s="219"/>
      <c r="AP84" s="214"/>
      <c r="AQ84" s="214"/>
      <c r="AR84" s="49"/>
      <c r="AS84" s="49"/>
      <c r="AT84" s="49"/>
      <c r="AU84" s="49"/>
      <c r="AV84" s="49"/>
      <c r="AW84" s="49"/>
      <c r="AX84" s="49"/>
      <c r="AY84" s="49"/>
      <c r="AZ84" s="49"/>
      <c r="BA84" s="49"/>
      <c r="BB84" s="49"/>
      <c r="BC84" s="49"/>
      <c r="BD84" s="49"/>
      <c r="BE84" s="49"/>
      <c r="BF84" s="49"/>
      <c r="BG84" s="49"/>
      <c r="BH84" s="49"/>
      <c r="BI84" s="49"/>
      <c r="BJ84" s="49"/>
      <c r="BK84" s="49"/>
      <c r="BL84" s="49"/>
      <c r="BM84" s="49"/>
      <c r="BN84" s="49"/>
      <c r="BO84" s="49"/>
      <c r="BP84" s="49"/>
      <c r="BQ84" s="49"/>
      <c r="BR84" s="49"/>
      <c r="BS84" s="49"/>
      <c r="BT84" s="49"/>
    </row>
    <row r="85" spans="1:72" ht="16.149999999999999" customHeight="1">
      <c r="A85" s="335" t="s">
        <v>1567</v>
      </c>
      <c r="B85" s="336" t="s">
        <v>1581</v>
      </c>
      <c r="C85" s="317"/>
      <c r="D85" s="317"/>
      <c r="E85" s="317"/>
      <c r="F85" s="317"/>
      <c r="G85" s="317"/>
      <c r="H85" s="317"/>
      <c r="I85" s="317"/>
      <c r="J85" s="317"/>
      <c r="K85" s="317"/>
      <c r="L85" s="317"/>
      <c r="M85" s="317"/>
      <c r="N85" s="317"/>
      <c r="O85" s="317"/>
      <c r="P85" s="317"/>
      <c r="Q85" s="317"/>
      <c r="R85" s="317"/>
      <c r="S85" s="317"/>
      <c r="T85" s="317"/>
      <c r="U85" s="317"/>
      <c r="V85" s="317"/>
      <c r="W85" s="317"/>
      <c r="X85" s="317"/>
      <c r="Y85" s="317"/>
      <c r="Z85" s="317"/>
      <c r="AA85" s="347"/>
      <c r="AB85" s="347"/>
      <c r="AC85" s="347"/>
      <c r="AD85" s="347"/>
      <c r="AE85" s="347"/>
      <c r="AF85" s="317"/>
      <c r="AG85" s="269"/>
      <c r="AO85" s="219"/>
      <c r="AP85" s="214"/>
      <c r="AQ85" s="214"/>
      <c r="AR85" s="49"/>
      <c r="AS85" s="49"/>
      <c r="AT85" s="49"/>
      <c r="AU85" s="49"/>
      <c r="AV85" s="49"/>
      <c r="AW85" s="49"/>
      <c r="AX85" s="49"/>
      <c r="AY85" s="49"/>
      <c r="AZ85" s="49"/>
      <c r="BA85" s="49"/>
      <c r="BB85" s="49"/>
      <c r="BC85" s="49"/>
      <c r="BD85" s="49"/>
      <c r="BE85" s="49"/>
      <c r="BF85" s="49"/>
      <c r="BG85" s="49"/>
      <c r="BH85" s="49"/>
      <c r="BI85" s="49"/>
      <c r="BJ85" s="49"/>
      <c r="BK85" s="49"/>
      <c r="BL85" s="49"/>
      <c r="BM85" s="49"/>
      <c r="BN85" s="49"/>
      <c r="BO85" s="49"/>
      <c r="BP85" s="49"/>
      <c r="BQ85" s="49"/>
      <c r="BR85" s="49"/>
      <c r="BS85" s="49"/>
      <c r="BT85" s="49"/>
    </row>
    <row r="86" spans="1:72" ht="16.149999999999999" customHeight="1">
      <c r="A86" s="348"/>
      <c r="B86" s="336" t="s">
        <v>1578</v>
      </c>
      <c r="C86" s="317"/>
      <c r="D86" s="317"/>
      <c r="E86" s="317"/>
      <c r="F86" s="317"/>
      <c r="G86" s="317"/>
      <c r="H86" s="317"/>
      <c r="I86" s="317"/>
      <c r="J86" s="317"/>
      <c r="K86" s="317"/>
      <c r="L86" s="317"/>
      <c r="M86" s="317"/>
      <c r="N86" s="317"/>
      <c r="O86" s="317"/>
      <c r="P86" s="317"/>
      <c r="Q86" s="317"/>
      <c r="R86" s="317"/>
      <c r="S86" s="317"/>
      <c r="T86" s="317"/>
      <c r="U86" s="317"/>
      <c r="V86" s="317"/>
      <c r="W86" s="317"/>
      <c r="X86" s="317"/>
      <c r="Y86" s="317"/>
      <c r="Z86" s="317"/>
      <c r="AA86" s="347"/>
      <c r="AB86" s="347"/>
      <c r="AC86" s="347"/>
      <c r="AD86" s="347"/>
      <c r="AE86" s="347"/>
      <c r="AF86" s="317"/>
      <c r="AG86" s="269"/>
      <c r="AO86" s="219"/>
      <c r="AP86" s="214"/>
      <c r="AQ86" s="214"/>
      <c r="AR86" s="49"/>
      <c r="AS86" s="49"/>
      <c r="AT86" s="49"/>
      <c r="AU86" s="49"/>
      <c r="AV86" s="49"/>
      <c r="AW86" s="49"/>
      <c r="AX86" s="49"/>
      <c r="AY86" s="49"/>
      <c r="AZ86" s="49"/>
      <c r="BA86" s="49"/>
      <c r="BB86" s="49"/>
      <c r="BC86" s="49"/>
      <c r="BD86" s="49"/>
      <c r="BE86" s="49"/>
      <c r="BF86" s="49"/>
      <c r="BG86" s="49"/>
      <c r="BH86" s="49"/>
      <c r="BI86" s="49"/>
      <c r="BJ86" s="49"/>
      <c r="BK86" s="49"/>
      <c r="BL86" s="49"/>
      <c r="BM86" s="49"/>
      <c r="BN86" s="49"/>
      <c r="BO86" s="49"/>
      <c r="BP86" s="49"/>
      <c r="BQ86" s="49"/>
      <c r="BR86" s="49"/>
      <c r="BS86" s="49"/>
      <c r="BT86" s="49"/>
    </row>
    <row r="87" spans="1:72" ht="16.149999999999999" customHeight="1">
      <c r="A87" s="393" t="s">
        <v>1625</v>
      </c>
      <c r="B87" s="336"/>
      <c r="C87" s="317"/>
      <c r="D87" s="317"/>
      <c r="E87" s="317"/>
      <c r="F87" s="317"/>
      <c r="G87" s="317"/>
      <c r="H87" s="317"/>
      <c r="I87" s="317"/>
      <c r="J87" s="317"/>
      <c r="K87" s="317"/>
      <c r="L87" s="317"/>
      <c r="M87" s="317"/>
      <c r="N87" s="317"/>
      <c r="O87" s="317"/>
      <c r="P87" s="317"/>
      <c r="Q87" s="317"/>
      <c r="R87" s="317"/>
      <c r="S87" s="317"/>
      <c r="T87" s="317"/>
      <c r="U87" s="317"/>
      <c r="V87" s="317"/>
      <c r="W87" s="317"/>
      <c r="X87" s="317"/>
      <c r="Y87" s="317"/>
      <c r="Z87" s="317"/>
      <c r="AA87" s="347"/>
      <c r="AB87" s="347"/>
      <c r="AC87" s="347"/>
      <c r="AD87" s="347"/>
      <c r="AE87" s="347"/>
      <c r="AF87" s="317"/>
      <c r="AG87" s="269"/>
    </row>
    <row r="88" spans="1:72" ht="16.149999999999999" customHeight="1" thickBot="1">
      <c r="A88" s="2" t="s">
        <v>1640</v>
      </c>
      <c r="B88" s="3"/>
      <c r="C88" s="3"/>
      <c r="D88" s="3"/>
      <c r="E88" s="3"/>
      <c r="F88" s="3"/>
      <c r="G88" s="3"/>
      <c r="H88" s="3"/>
      <c r="I88" s="3"/>
      <c r="J88" s="3"/>
      <c r="K88" s="3"/>
      <c r="L88" s="3"/>
      <c r="M88" s="3"/>
      <c r="N88" s="3"/>
      <c r="O88" s="3"/>
      <c r="P88" s="3"/>
      <c r="Q88" s="3"/>
      <c r="R88" s="3"/>
      <c r="S88" s="3"/>
      <c r="T88" s="3"/>
      <c r="U88" s="3"/>
      <c r="V88" s="3"/>
      <c r="W88" s="3"/>
      <c r="X88" s="3"/>
      <c r="Y88" s="3"/>
      <c r="Z88" s="3"/>
      <c r="AA88" s="177"/>
      <c r="AB88" s="177"/>
      <c r="AC88" s="177"/>
      <c r="AD88" s="177"/>
      <c r="AE88" s="177"/>
      <c r="AF88" s="177"/>
      <c r="AG88" s="102"/>
      <c r="AO88" s="219"/>
      <c r="AP88" s="214"/>
      <c r="AQ88" s="214"/>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268"/>
      <c r="BP88" s="268"/>
      <c r="BQ88" s="268"/>
      <c r="BR88" s="268"/>
      <c r="BS88" s="268"/>
      <c r="BT88" s="49"/>
    </row>
    <row r="89" spans="1:72" ht="16.149999999999999" customHeight="1">
      <c r="A89" s="87" t="s">
        <v>1615</v>
      </c>
      <c r="B89" s="56"/>
      <c r="C89" s="36"/>
      <c r="D89" s="36"/>
      <c r="E89" s="36"/>
      <c r="F89" s="36"/>
      <c r="G89" s="36"/>
      <c r="H89" s="36"/>
      <c r="I89" s="36"/>
      <c r="J89" s="36"/>
      <c r="K89" s="36"/>
      <c r="L89" s="36"/>
      <c r="M89" s="36"/>
      <c r="N89" s="36"/>
      <c r="O89" s="36"/>
      <c r="P89" s="36"/>
      <c r="Q89" s="36"/>
      <c r="R89" s="36"/>
      <c r="S89" s="36"/>
      <c r="T89" s="36"/>
      <c r="U89" s="36"/>
      <c r="V89" s="36"/>
      <c r="W89" s="36"/>
      <c r="X89" s="36"/>
      <c r="Y89" s="36"/>
      <c r="Z89" s="36"/>
      <c r="AA89" s="77"/>
      <c r="AB89" s="860">
        <f>'（別添）_計画書（歯科診療所及びⅡを算定する有床診療所）'!AB69</f>
        <v>0</v>
      </c>
      <c r="AC89" s="860"/>
      <c r="AD89" s="860"/>
      <c r="AE89" s="860"/>
      <c r="AF89" s="860"/>
      <c r="AG89" s="79" t="s">
        <v>291</v>
      </c>
      <c r="AO89" s="219"/>
      <c r="AP89" s="214"/>
      <c r="AQ89" s="214"/>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268"/>
      <c r="BP89" s="268"/>
      <c r="BQ89" s="268"/>
      <c r="BR89" s="268"/>
      <c r="BS89" s="268"/>
      <c r="BT89" s="49"/>
    </row>
    <row r="90" spans="1:72" ht="16.149999999999999" customHeight="1">
      <c r="A90" s="99" t="s">
        <v>1616</v>
      </c>
      <c r="B90" s="75"/>
      <c r="C90" s="14"/>
      <c r="D90" s="14"/>
      <c r="E90" s="14"/>
      <c r="F90" s="14"/>
      <c r="G90" s="14"/>
      <c r="H90" s="14"/>
      <c r="I90" s="14"/>
      <c r="J90" s="14"/>
      <c r="K90" s="14"/>
      <c r="L90" s="14"/>
      <c r="M90" s="14"/>
      <c r="N90" s="14"/>
      <c r="O90" s="14"/>
      <c r="P90" s="14"/>
      <c r="Q90" s="14"/>
      <c r="R90" s="14"/>
      <c r="S90" s="14"/>
      <c r="T90" s="14"/>
      <c r="U90" s="14"/>
      <c r="V90" s="14"/>
      <c r="W90" s="14"/>
      <c r="X90" s="14"/>
      <c r="Y90" s="14"/>
      <c r="Z90" s="14"/>
      <c r="AA90" s="76"/>
      <c r="AB90" s="667">
        <f>'（別添）_計画書（歯科診療所及びⅡを算定する有床診療所）'!AB70</f>
        <v>0</v>
      </c>
      <c r="AC90" s="667"/>
      <c r="AD90" s="667"/>
      <c r="AE90" s="667"/>
      <c r="AF90" s="667"/>
      <c r="AG90" s="126" t="s">
        <v>270</v>
      </c>
      <c r="AO90" s="219"/>
      <c r="AP90" s="214"/>
      <c r="AQ90" s="214"/>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268"/>
      <c r="BP90" s="268"/>
      <c r="BQ90" s="268"/>
      <c r="BR90" s="268"/>
      <c r="BS90" s="268"/>
      <c r="BT90" s="49"/>
    </row>
    <row r="91" spans="1:72" ht="16.149999999999999" customHeight="1">
      <c r="A91" s="1" t="s">
        <v>1617</v>
      </c>
      <c r="B91" s="3"/>
      <c r="C91" s="3"/>
      <c r="D91" s="3"/>
      <c r="E91" s="3"/>
      <c r="F91" s="3"/>
      <c r="G91" s="3"/>
      <c r="H91" s="3"/>
      <c r="I91" s="3"/>
      <c r="J91" s="3"/>
      <c r="K91" s="3"/>
      <c r="L91" s="3"/>
      <c r="M91" s="3"/>
      <c r="N91" s="3"/>
      <c r="O91" s="3"/>
      <c r="P91" s="3"/>
      <c r="Q91" s="3"/>
      <c r="R91" s="3"/>
      <c r="S91" s="3"/>
      <c r="T91" s="3"/>
      <c r="U91" s="3"/>
      <c r="V91" s="3"/>
      <c r="W91" s="3"/>
      <c r="X91" s="3"/>
      <c r="Y91" s="3"/>
      <c r="Z91" s="3"/>
      <c r="AA91" s="3"/>
      <c r="AB91" s="631">
        <v>1640000</v>
      </c>
      <c r="AC91" s="631"/>
      <c r="AD91" s="631"/>
      <c r="AE91" s="631"/>
      <c r="AF91" s="631"/>
      <c r="AG91" s="181" t="s">
        <v>270</v>
      </c>
      <c r="AO91" s="219"/>
      <c r="AP91" s="214"/>
      <c r="AQ91" s="214"/>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268"/>
      <c r="BP91" s="268"/>
      <c r="BQ91" s="268"/>
      <c r="BR91" s="268"/>
      <c r="BS91" s="268"/>
      <c r="BT91" s="49"/>
    </row>
    <row r="92" spans="1:72" ht="16.149999999999999" customHeight="1">
      <c r="A92" s="94" t="s">
        <v>1599</v>
      </c>
      <c r="B92" s="5"/>
      <c r="C92" s="5"/>
      <c r="D92" s="5"/>
      <c r="E92" s="5"/>
      <c r="F92" s="5"/>
      <c r="G92" s="5"/>
      <c r="H92" s="5"/>
      <c r="I92" s="5"/>
      <c r="J92" s="5"/>
      <c r="K92" s="5"/>
      <c r="L92" s="5"/>
      <c r="M92" s="5"/>
      <c r="N92" s="5"/>
      <c r="O92" s="5"/>
      <c r="P92" s="5"/>
      <c r="Q92" s="5"/>
      <c r="R92" s="5"/>
      <c r="S92" s="5"/>
      <c r="T92" s="5"/>
      <c r="U92" s="5"/>
      <c r="V92" s="5"/>
      <c r="W92" s="5"/>
      <c r="X92" s="5"/>
      <c r="Y92" s="5"/>
      <c r="Z92" s="5"/>
      <c r="AA92" s="5"/>
      <c r="AB92" s="632">
        <f>AB91-AB90</f>
        <v>1640000</v>
      </c>
      <c r="AC92" s="632"/>
      <c r="AD92" s="632"/>
      <c r="AE92" s="632"/>
      <c r="AF92" s="632"/>
      <c r="AG92" s="181" t="s">
        <v>270</v>
      </c>
      <c r="AO92" s="219"/>
      <c r="AP92" s="214"/>
      <c r="AQ92" s="214"/>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268"/>
      <c r="BP92" s="268"/>
      <c r="BQ92" s="268"/>
      <c r="BR92" s="268"/>
      <c r="BS92" s="268"/>
      <c r="BT92" s="49"/>
    </row>
    <row r="93" spans="1:72" ht="16.149999999999999" customHeight="1">
      <c r="A93" s="16"/>
      <c r="B93" s="89" t="s">
        <v>1597</v>
      </c>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63">
        <v>0</v>
      </c>
      <c r="AC93" s="863"/>
      <c r="AD93" s="863"/>
      <c r="AE93" s="863"/>
      <c r="AF93" s="863"/>
      <c r="AG93" s="129" t="s">
        <v>270</v>
      </c>
    </row>
    <row r="94" spans="1:72" ht="16.149999999999999" customHeight="1" thickBot="1">
      <c r="A94" s="40"/>
      <c r="B94" s="91" t="s">
        <v>1598</v>
      </c>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64">
        <v>40000</v>
      </c>
      <c r="AC94" s="864"/>
      <c r="AD94" s="864"/>
      <c r="AE94" s="864"/>
      <c r="AF94" s="864"/>
      <c r="AG94" s="129" t="s">
        <v>297</v>
      </c>
    </row>
    <row r="95" spans="1:72" ht="16.149999999999999" customHeight="1" thickTop="1" thickBot="1">
      <c r="A95" s="90"/>
      <c r="B95" s="92" t="s">
        <v>1600</v>
      </c>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736">
        <f>IFERROR(AB94/AB90*100,0)</f>
        <v>0</v>
      </c>
      <c r="AC95" s="736"/>
      <c r="AD95" s="736"/>
      <c r="AE95" s="736"/>
      <c r="AF95" s="736"/>
      <c r="AG95" s="130" t="s">
        <v>299</v>
      </c>
    </row>
    <row r="96" spans="1:72" ht="16.149999999999999" hidden="1" customHeight="1" outlineLevel="1">
      <c r="A96" s="50"/>
      <c r="D96" s="49"/>
      <c r="E96" s="49"/>
      <c r="F96" s="49"/>
      <c r="G96" s="49"/>
      <c r="H96" s="49"/>
      <c r="I96" s="49"/>
      <c r="J96" s="49"/>
      <c r="K96" s="49"/>
      <c r="L96" s="49"/>
      <c r="M96" s="49"/>
      <c r="N96" s="49"/>
      <c r="O96" s="49"/>
      <c r="P96" s="49"/>
      <c r="Q96" s="49"/>
      <c r="R96" s="49"/>
      <c r="S96" s="49"/>
      <c r="T96" s="49"/>
      <c r="U96" s="49"/>
      <c r="V96" s="49"/>
      <c r="W96" s="49"/>
      <c r="X96" s="49"/>
      <c r="Y96" s="49"/>
      <c r="Z96" s="49"/>
      <c r="AA96" s="49"/>
    </row>
    <row r="97" spans="1:33" ht="16.149999999999999" hidden="1" customHeight="1" outlineLevel="1" thickBot="1">
      <c r="A97" s="2" t="s">
        <v>511</v>
      </c>
      <c r="B97" s="3"/>
      <c r="C97" s="3"/>
      <c r="D97" s="3"/>
      <c r="E97" s="3"/>
      <c r="F97" s="3"/>
      <c r="G97" s="3"/>
      <c r="H97" s="3"/>
      <c r="I97" s="3"/>
      <c r="J97" s="3"/>
      <c r="K97" s="3"/>
      <c r="L97" s="3"/>
      <c r="M97" s="3"/>
      <c r="N97" s="3"/>
      <c r="O97" s="3"/>
      <c r="P97" s="3"/>
      <c r="Q97" s="3"/>
      <c r="R97" s="3"/>
      <c r="S97" s="3"/>
      <c r="T97" s="3"/>
      <c r="U97" s="3"/>
      <c r="V97" s="3"/>
      <c r="W97" s="3"/>
      <c r="X97" s="3"/>
      <c r="Y97" s="3"/>
      <c r="Z97" s="3"/>
      <c r="AA97" s="625"/>
      <c r="AB97" s="625"/>
      <c r="AC97" s="625"/>
      <c r="AD97" s="625"/>
      <c r="AE97" s="625"/>
      <c r="AF97" s="625"/>
      <c r="AG97" s="625"/>
    </row>
    <row r="98" spans="1:33" ht="16.149999999999999" hidden="1" customHeight="1" outlineLevel="1">
      <c r="A98" s="115" t="s">
        <v>512</v>
      </c>
      <c r="B98" s="56"/>
      <c r="C98" s="36"/>
      <c r="D98" s="36"/>
      <c r="E98" s="36"/>
      <c r="F98" s="36"/>
      <c r="G98" s="36"/>
      <c r="H98" s="36"/>
      <c r="I98" s="36"/>
      <c r="J98" s="36"/>
      <c r="K98" s="36"/>
      <c r="L98" s="36"/>
      <c r="M98" s="36"/>
      <c r="N98" s="36"/>
      <c r="O98" s="36"/>
      <c r="P98" s="36"/>
      <c r="Q98" s="36"/>
      <c r="R98" s="36"/>
      <c r="S98" s="36"/>
      <c r="T98" s="36"/>
      <c r="U98" s="36"/>
      <c r="V98" s="36"/>
      <c r="W98" s="36"/>
      <c r="X98" s="36"/>
      <c r="Y98" s="36"/>
      <c r="Z98" s="36"/>
      <c r="AA98" s="77"/>
      <c r="AB98" s="860">
        <f>'（別添）_計画書（歯科診療所及びⅡを算定する有床診療所）'!AB78</f>
        <v>0</v>
      </c>
      <c r="AC98" s="860"/>
      <c r="AD98" s="860"/>
      <c r="AE98" s="860"/>
      <c r="AF98" s="860"/>
      <c r="AG98" s="79" t="s">
        <v>291</v>
      </c>
    </row>
    <row r="99" spans="1:33" ht="16.149999999999999" hidden="1" customHeight="1" outlineLevel="1">
      <c r="A99" s="1" t="s">
        <v>513</v>
      </c>
      <c r="B99" s="75"/>
      <c r="C99" s="14"/>
      <c r="D99" s="14"/>
      <c r="E99" s="14"/>
      <c r="F99" s="14"/>
      <c r="G99" s="14"/>
      <c r="H99" s="14"/>
      <c r="I99" s="14"/>
      <c r="J99" s="14"/>
      <c r="K99" s="14"/>
      <c r="L99" s="14"/>
      <c r="M99" s="14"/>
      <c r="N99" s="14"/>
      <c r="O99" s="14"/>
      <c r="P99" s="14"/>
      <c r="Q99" s="14"/>
      <c r="R99" s="14"/>
      <c r="S99" s="14"/>
      <c r="T99" s="14"/>
      <c r="U99" s="14"/>
      <c r="V99" s="14"/>
      <c r="W99" s="14"/>
      <c r="X99" s="14"/>
      <c r="Y99" s="14"/>
      <c r="Z99" s="14"/>
      <c r="AA99" s="76"/>
      <c r="AB99" s="667">
        <f>'（別添）_計画書（歯科診療所及びⅡを算定する有床診療所）'!AB79</f>
        <v>0</v>
      </c>
      <c r="AC99" s="667"/>
      <c r="AD99" s="667"/>
      <c r="AE99" s="667"/>
      <c r="AF99" s="667"/>
      <c r="AG99" s="126" t="s">
        <v>270</v>
      </c>
    </row>
    <row r="100" spans="1:33" ht="16.149999999999999" hidden="1" customHeight="1" outlineLevel="1">
      <c r="A100" s="1" t="s">
        <v>514</v>
      </c>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631"/>
      <c r="AC100" s="631"/>
      <c r="AD100" s="631"/>
      <c r="AE100" s="631"/>
      <c r="AF100" s="631"/>
      <c r="AG100" s="181" t="s">
        <v>270</v>
      </c>
    </row>
    <row r="101" spans="1:33" ht="16.149999999999999" hidden="1" customHeight="1" outlineLevel="1">
      <c r="A101" s="94" t="s">
        <v>459</v>
      </c>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632">
        <f>AB100-AB99</f>
        <v>0</v>
      </c>
      <c r="AC101" s="632"/>
      <c r="AD101" s="632"/>
      <c r="AE101" s="632"/>
      <c r="AF101" s="632"/>
      <c r="AG101" s="181" t="s">
        <v>270</v>
      </c>
    </row>
    <row r="102" spans="1:33" ht="16.149999999999999" hidden="1" customHeight="1" outlineLevel="1">
      <c r="A102" s="16"/>
      <c r="B102" s="89" t="s">
        <v>460</v>
      </c>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63"/>
      <c r="AC102" s="863"/>
      <c r="AD102" s="863"/>
      <c r="AE102" s="863"/>
      <c r="AF102" s="863"/>
      <c r="AG102" s="129" t="s">
        <v>270</v>
      </c>
    </row>
    <row r="103" spans="1:33" ht="16.149999999999999" hidden="1" customHeight="1" outlineLevel="1" thickBot="1">
      <c r="A103" s="40"/>
      <c r="B103" s="91" t="s">
        <v>461</v>
      </c>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64"/>
      <c r="AC103" s="864"/>
      <c r="AD103" s="864"/>
      <c r="AE103" s="864"/>
      <c r="AF103" s="864"/>
      <c r="AG103" s="129" t="s">
        <v>297</v>
      </c>
    </row>
    <row r="104" spans="1:33" ht="16.350000000000001" hidden="1" customHeight="1" outlineLevel="1" thickTop="1" thickBot="1">
      <c r="A104" s="90"/>
      <c r="B104" s="92" t="s">
        <v>462</v>
      </c>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736">
        <f>IFERROR(AB103/AB99*100,0)</f>
        <v>0</v>
      </c>
      <c r="AC104" s="736"/>
      <c r="AD104" s="736"/>
      <c r="AE104" s="736"/>
      <c r="AF104" s="736"/>
      <c r="AG104" s="130" t="s">
        <v>299</v>
      </c>
    </row>
    <row r="105" spans="1:33" ht="16.350000000000001" hidden="1" customHeight="1" outlineLevel="1"/>
    <row r="106" spans="1:33" ht="16.149999999999999" hidden="1" customHeight="1" outlineLevel="1" thickBot="1">
      <c r="A106" s="2" t="s">
        <v>422</v>
      </c>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625"/>
      <c r="AB106" s="625"/>
      <c r="AC106" s="625"/>
      <c r="AD106" s="625"/>
      <c r="AE106" s="625"/>
      <c r="AF106" s="625"/>
      <c r="AG106" s="625"/>
    </row>
    <row r="107" spans="1:33" ht="16.149999999999999" hidden="1" customHeight="1" outlineLevel="1">
      <c r="A107" s="115" t="s">
        <v>515</v>
      </c>
      <c r="B107" s="5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77"/>
      <c r="AB107" s="860">
        <f>'（別添）_計画書（歯科診療所及びⅡを算定する有床診療所）'!AB87</f>
        <v>0</v>
      </c>
      <c r="AC107" s="860"/>
      <c r="AD107" s="860"/>
      <c r="AE107" s="860"/>
      <c r="AF107" s="860"/>
      <c r="AG107" s="79" t="s">
        <v>291</v>
      </c>
    </row>
    <row r="108" spans="1:33" ht="16.149999999999999" hidden="1" customHeight="1" outlineLevel="1">
      <c r="A108" s="1" t="s">
        <v>516</v>
      </c>
      <c r="B108" s="75"/>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76"/>
      <c r="AB108" s="667">
        <f>'（別添）_計画書（歯科診療所及びⅡを算定する有床診療所）'!AB88</f>
        <v>0</v>
      </c>
      <c r="AC108" s="667"/>
      <c r="AD108" s="667"/>
      <c r="AE108" s="667"/>
      <c r="AF108" s="667"/>
      <c r="AG108" s="126" t="s">
        <v>270</v>
      </c>
    </row>
    <row r="109" spans="1:33" ht="16.149999999999999" hidden="1" customHeight="1" outlineLevel="1">
      <c r="A109" s="1" t="s">
        <v>517</v>
      </c>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631"/>
      <c r="AC109" s="631"/>
      <c r="AD109" s="631"/>
      <c r="AE109" s="631"/>
      <c r="AF109" s="631"/>
      <c r="AG109" s="181" t="s">
        <v>270</v>
      </c>
    </row>
    <row r="110" spans="1:33" ht="16.149999999999999" hidden="1" customHeight="1" outlineLevel="1">
      <c r="A110" s="94" t="s">
        <v>466</v>
      </c>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632">
        <f>AB109-AB108</f>
        <v>0</v>
      </c>
      <c r="AC110" s="632"/>
      <c r="AD110" s="632"/>
      <c r="AE110" s="632"/>
      <c r="AF110" s="632"/>
      <c r="AG110" s="181" t="s">
        <v>270</v>
      </c>
    </row>
    <row r="111" spans="1:33" ht="16.149999999999999" hidden="1" customHeight="1" outlineLevel="1">
      <c r="A111" s="16"/>
      <c r="B111" s="89" t="s">
        <v>467</v>
      </c>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63"/>
      <c r="AC111" s="863"/>
      <c r="AD111" s="863"/>
      <c r="AE111" s="863"/>
      <c r="AF111" s="863"/>
      <c r="AG111" s="129" t="s">
        <v>270</v>
      </c>
    </row>
    <row r="112" spans="1:33" ht="16.149999999999999" hidden="1" customHeight="1" outlineLevel="1" thickBot="1">
      <c r="A112" s="40"/>
      <c r="B112" s="91" t="s">
        <v>468</v>
      </c>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64"/>
      <c r="AC112" s="864"/>
      <c r="AD112" s="864"/>
      <c r="AE112" s="864"/>
      <c r="AF112" s="864"/>
      <c r="AG112" s="129" t="s">
        <v>297</v>
      </c>
    </row>
    <row r="113" spans="1:33" ht="16.350000000000001" hidden="1" customHeight="1" outlineLevel="1" thickTop="1" thickBot="1">
      <c r="A113" s="90"/>
      <c r="B113" s="92" t="s">
        <v>469</v>
      </c>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736">
        <f>IFERROR(AB112/AB108*100,0)</f>
        <v>0</v>
      </c>
      <c r="AC113" s="736"/>
      <c r="AD113" s="736"/>
      <c r="AE113" s="736"/>
      <c r="AF113" s="736"/>
      <c r="AG113" s="130" t="s">
        <v>299</v>
      </c>
    </row>
    <row r="114" spans="1:33" ht="16.350000000000001" hidden="1" customHeight="1" outlineLevel="1"/>
    <row r="115" spans="1:33" ht="16.149999999999999" hidden="1" customHeight="1" outlineLevel="1" thickBot="1">
      <c r="A115" s="177" t="s">
        <v>426</v>
      </c>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625"/>
      <c r="AB115" s="625"/>
      <c r="AC115" s="625"/>
      <c r="AD115" s="625"/>
      <c r="AE115" s="625"/>
      <c r="AF115" s="625"/>
      <c r="AG115" s="625"/>
    </row>
    <row r="116" spans="1:33" ht="16.149999999999999" hidden="1" customHeight="1" outlineLevel="1">
      <c r="A116" s="115" t="s">
        <v>518</v>
      </c>
      <c r="B116" s="5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77"/>
      <c r="AB116" s="860">
        <f>'（別添）_計画書（歯科診療所及びⅡを算定する有床診療所）'!AB96</f>
        <v>0</v>
      </c>
      <c r="AC116" s="860"/>
      <c r="AD116" s="860"/>
      <c r="AE116" s="860"/>
      <c r="AF116" s="860"/>
      <c r="AG116" s="79" t="s">
        <v>291</v>
      </c>
    </row>
    <row r="117" spans="1:33" ht="16.149999999999999" hidden="1" customHeight="1" outlineLevel="1">
      <c r="A117" s="1" t="s">
        <v>519</v>
      </c>
      <c r="B117" s="75"/>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76"/>
      <c r="AB117" s="667">
        <f>'（別添）_計画書（歯科診療所及びⅡを算定する有床診療所）'!AB97</f>
        <v>0</v>
      </c>
      <c r="AC117" s="667"/>
      <c r="AD117" s="667"/>
      <c r="AE117" s="667"/>
      <c r="AF117" s="667"/>
      <c r="AG117" s="126" t="s">
        <v>270</v>
      </c>
    </row>
    <row r="118" spans="1:33" ht="16.149999999999999" hidden="1" customHeight="1" outlineLevel="1">
      <c r="A118" s="1" t="s">
        <v>520</v>
      </c>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631"/>
      <c r="AC118" s="631"/>
      <c r="AD118" s="631"/>
      <c r="AE118" s="631"/>
      <c r="AF118" s="631"/>
      <c r="AG118" s="181" t="s">
        <v>270</v>
      </c>
    </row>
    <row r="119" spans="1:33" ht="16.149999999999999" hidden="1" customHeight="1" outlineLevel="1">
      <c r="A119" s="94" t="s">
        <v>473</v>
      </c>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632">
        <f>AB118-AB117</f>
        <v>0</v>
      </c>
      <c r="AC119" s="632"/>
      <c r="AD119" s="632"/>
      <c r="AE119" s="632"/>
      <c r="AF119" s="632"/>
      <c r="AG119" s="181" t="s">
        <v>270</v>
      </c>
    </row>
    <row r="120" spans="1:33" ht="16.149999999999999" hidden="1" customHeight="1" outlineLevel="1">
      <c r="A120" s="16"/>
      <c r="B120" s="89" t="s">
        <v>474</v>
      </c>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63"/>
      <c r="AC120" s="863"/>
      <c r="AD120" s="863"/>
      <c r="AE120" s="863"/>
      <c r="AF120" s="863"/>
      <c r="AG120" s="129" t="s">
        <v>270</v>
      </c>
    </row>
    <row r="121" spans="1:33" ht="16.350000000000001" hidden="1" customHeight="1" outlineLevel="1" thickBot="1">
      <c r="A121" s="40"/>
      <c r="B121" s="91" t="s">
        <v>475</v>
      </c>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64"/>
      <c r="AC121" s="864"/>
      <c r="AD121" s="864"/>
      <c r="AE121" s="864"/>
      <c r="AF121" s="864"/>
      <c r="AG121" s="129" t="s">
        <v>297</v>
      </c>
    </row>
    <row r="122" spans="1:33" ht="16.350000000000001" hidden="1" customHeight="1" outlineLevel="1" thickTop="1" thickBot="1">
      <c r="A122" s="90"/>
      <c r="B122" s="92" t="s">
        <v>476</v>
      </c>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736">
        <f>IFERROR(AB121/AB117*100,0)</f>
        <v>0</v>
      </c>
      <c r="AC122" s="736"/>
      <c r="AD122" s="736"/>
      <c r="AE122" s="736"/>
      <c r="AF122" s="736"/>
      <c r="AG122" s="130" t="s">
        <v>299</v>
      </c>
    </row>
    <row r="123" spans="1:33" ht="16.350000000000001" hidden="1" customHeight="1" outlineLevel="1"/>
    <row r="124" spans="1:33" ht="16.149999999999999" hidden="1" customHeight="1" outlineLevel="1" thickBot="1">
      <c r="A124" s="2" t="s">
        <v>332</v>
      </c>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625"/>
      <c r="AB124" s="625"/>
      <c r="AC124" s="625"/>
      <c r="AD124" s="625"/>
      <c r="AE124" s="625"/>
      <c r="AF124" s="625"/>
      <c r="AG124" s="625"/>
    </row>
    <row r="125" spans="1:33" ht="16.149999999999999" hidden="1" customHeight="1" outlineLevel="1">
      <c r="A125" s="172" t="s">
        <v>498</v>
      </c>
      <c r="B125" s="5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77"/>
      <c r="AB125" s="860">
        <f>'（別添）_計画書（歯科診療所及びⅡを算定する有床診療所）'!AB105</f>
        <v>0</v>
      </c>
      <c r="AC125" s="860"/>
      <c r="AD125" s="860"/>
      <c r="AE125" s="860"/>
      <c r="AF125" s="860"/>
      <c r="AG125" s="79" t="s">
        <v>291</v>
      </c>
    </row>
    <row r="126" spans="1:33" ht="16.149999999999999" hidden="1" customHeight="1" outlineLevel="1">
      <c r="A126" s="171" t="s">
        <v>499</v>
      </c>
      <c r="B126" s="75"/>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76"/>
      <c r="AB126" s="667">
        <f>'（別添）_計画書（歯科診療所及びⅡを算定する有床診療所）'!AB106</f>
        <v>0</v>
      </c>
      <c r="AC126" s="667"/>
      <c r="AD126" s="667"/>
      <c r="AE126" s="667"/>
      <c r="AF126" s="667"/>
      <c r="AG126" s="126" t="s">
        <v>270</v>
      </c>
    </row>
    <row r="127" spans="1:33" ht="16.149999999999999" hidden="1" customHeight="1" outlineLevel="1">
      <c r="A127" s="1" t="s">
        <v>500</v>
      </c>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631"/>
      <c r="AC127" s="631"/>
      <c r="AD127" s="631"/>
      <c r="AE127" s="631"/>
      <c r="AF127" s="631"/>
      <c r="AG127" s="181" t="s">
        <v>270</v>
      </c>
    </row>
    <row r="128" spans="1:33" ht="16.149999999999999" hidden="1" customHeight="1" outlineLevel="1">
      <c r="A128" s="173" t="s">
        <v>478</v>
      </c>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632">
        <f>AB127-AB126</f>
        <v>0</v>
      </c>
      <c r="AC128" s="632"/>
      <c r="AD128" s="632"/>
      <c r="AE128" s="632"/>
      <c r="AF128" s="632"/>
      <c r="AG128" s="181" t="s">
        <v>270</v>
      </c>
    </row>
    <row r="129" spans="1:35" ht="16.149999999999999" hidden="1" customHeight="1" outlineLevel="1">
      <c r="A129" s="16"/>
      <c r="B129" s="89" t="s">
        <v>479</v>
      </c>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63"/>
      <c r="AC129" s="863"/>
      <c r="AD129" s="863"/>
      <c r="AE129" s="863"/>
      <c r="AF129" s="863"/>
      <c r="AG129" s="129" t="s">
        <v>270</v>
      </c>
    </row>
    <row r="130" spans="1:35" ht="16.149999999999999" hidden="1" customHeight="1" outlineLevel="1" thickBot="1">
      <c r="A130" s="40"/>
      <c r="B130" s="174" t="s">
        <v>480</v>
      </c>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64"/>
      <c r="AC130" s="864"/>
      <c r="AD130" s="864"/>
      <c r="AE130" s="864"/>
      <c r="AF130" s="864"/>
      <c r="AG130" s="129" t="s">
        <v>297</v>
      </c>
    </row>
    <row r="131" spans="1:35" ht="16.350000000000001" hidden="1" customHeight="1" outlineLevel="1" thickTop="1" thickBot="1">
      <c r="A131" s="90"/>
      <c r="B131" s="175" t="s">
        <v>481</v>
      </c>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736">
        <f>IFERROR(AB130/AB126*100,0)</f>
        <v>0</v>
      </c>
      <c r="AC131" s="736"/>
      <c r="AD131" s="736"/>
      <c r="AE131" s="736"/>
      <c r="AF131" s="736"/>
      <c r="AG131" s="130" t="s">
        <v>299</v>
      </c>
    </row>
    <row r="132" spans="1:35" ht="16.350000000000001" customHeight="1" collapsed="1"/>
    <row r="133" spans="1:35" ht="16.350000000000001" customHeight="1">
      <c r="A133" s="66" t="s">
        <v>340</v>
      </c>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131"/>
    </row>
    <row r="134" spans="1:35" ht="16.149999999999999" customHeight="1" thickBot="1">
      <c r="A134" s="64" t="s">
        <v>1618</v>
      </c>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21"/>
      <c r="AB134" s="621"/>
      <c r="AC134" s="621"/>
      <c r="AD134" s="621"/>
      <c r="AE134" s="621"/>
      <c r="AF134" s="621"/>
      <c r="AG134" s="621"/>
      <c r="AH134" s="204"/>
      <c r="AI134" s="204"/>
    </row>
    <row r="135" spans="1:35" ht="16.149999999999999" customHeight="1">
      <c r="A135" s="114" t="s">
        <v>1601</v>
      </c>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80"/>
      <c r="AB135" s="860">
        <f>'（別添）_計画書（歯科診療所及びⅡを算定する有床診療所）'!AB115</f>
        <v>0</v>
      </c>
      <c r="AC135" s="860"/>
      <c r="AD135" s="860"/>
      <c r="AE135" s="860"/>
      <c r="AF135" s="860"/>
      <c r="AG135" s="82" t="s">
        <v>291</v>
      </c>
      <c r="AH135" s="194"/>
      <c r="AI135" s="194"/>
    </row>
    <row r="136" spans="1:35" ht="16.149999999999999" hidden="1" customHeight="1" outlineLevel="1">
      <c r="A136" s="340" t="s">
        <v>501</v>
      </c>
      <c r="B136" s="341"/>
      <c r="C136" s="341"/>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81"/>
      <c r="AB136" s="667">
        <f>'（別添）_計画書（歯科診療所及びⅡを算定する有床診療所）'!AB116</f>
        <v>0</v>
      </c>
      <c r="AC136" s="667"/>
      <c r="AD136" s="667"/>
      <c r="AE136" s="667"/>
      <c r="AF136" s="667"/>
      <c r="AG136" s="120" t="s">
        <v>270</v>
      </c>
      <c r="AH136" s="194"/>
      <c r="AI136" s="194"/>
    </row>
    <row r="137" spans="1:35" ht="16.149999999999999" customHeight="1" collapsed="1">
      <c r="A137" s="103" t="s">
        <v>1602</v>
      </c>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81"/>
      <c r="AB137" s="667">
        <f>'（別添）_計画書（歯科診療所及びⅡを算定する有床診療所）'!AB117</f>
        <v>0</v>
      </c>
      <c r="AC137" s="667"/>
      <c r="AD137" s="667"/>
      <c r="AE137" s="667"/>
      <c r="AF137" s="667"/>
      <c r="AG137" s="120" t="s">
        <v>270</v>
      </c>
    </row>
    <row r="138" spans="1:35" ht="16.149999999999999" hidden="1" customHeight="1" outlineLevel="1">
      <c r="A138" s="340" t="s">
        <v>502</v>
      </c>
      <c r="B138" s="342"/>
      <c r="C138" s="342"/>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639"/>
      <c r="AC138" s="639"/>
      <c r="AD138" s="639"/>
      <c r="AE138" s="639"/>
      <c r="AF138" s="639"/>
      <c r="AG138" s="132" t="s">
        <v>270</v>
      </c>
    </row>
    <row r="139" spans="1:35" ht="16.149999999999999" customHeight="1" collapsed="1">
      <c r="A139" s="103" t="s">
        <v>1603</v>
      </c>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623">
        <f>205000*AB135</f>
        <v>0</v>
      </c>
      <c r="AC139" s="623"/>
      <c r="AD139" s="623"/>
      <c r="AE139" s="623"/>
      <c r="AF139" s="623"/>
      <c r="AG139" s="132" t="s">
        <v>270</v>
      </c>
    </row>
    <row r="140" spans="1:35" ht="16.149999999999999" hidden="1" customHeight="1" outlineLevel="1">
      <c r="A140" s="343" t="s">
        <v>503</v>
      </c>
      <c r="B140" s="344"/>
      <c r="C140" s="344"/>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38">
        <f>AB138-AB136</f>
        <v>0</v>
      </c>
      <c r="AC140" s="638"/>
      <c r="AD140" s="638"/>
      <c r="AE140" s="638"/>
      <c r="AF140" s="638"/>
      <c r="AG140" s="132" t="s">
        <v>270</v>
      </c>
    </row>
    <row r="141" spans="1:35" ht="16.149999999999999" customHeight="1" collapsed="1">
      <c r="A141" s="107" t="s">
        <v>1604</v>
      </c>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638">
        <f>AB139-AB137</f>
        <v>0</v>
      </c>
      <c r="AC141" s="638"/>
      <c r="AD141" s="638"/>
      <c r="AE141" s="638"/>
      <c r="AF141" s="638"/>
      <c r="AG141" s="132" t="s">
        <v>270</v>
      </c>
    </row>
    <row r="142" spans="1:35" ht="16.149999999999999" customHeight="1">
      <c r="A142" s="95"/>
      <c r="B142" s="96" t="s">
        <v>1605</v>
      </c>
      <c r="C142" s="108"/>
      <c r="D142" s="108"/>
      <c r="E142" s="108"/>
      <c r="F142" s="108"/>
      <c r="G142" s="108"/>
      <c r="H142" s="108"/>
      <c r="I142" s="108"/>
      <c r="J142" s="108"/>
      <c r="K142" s="108"/>
      <c r="L142" s="108"/>
      <c r="M142" s="108"/>
      <c r="N142" s="108"/>
      <c r="O142" s="108"/>
      <c r="P142" s="108"/>
      <c r="Q142" s="108"/>
      <c r="R142" s="108"/>
      <c r="S142" s="108"/>
      <c r="T142" s="108"/>
      <c r="U142" s="108"/>
      <c r="V142" s="108"/>
      <c r="W142" s="108"/>
      <c r="X142" s="108"/>
      <c r="Y142" s="108"/>
      <c r="Z142" s="108"/>
      <c r="AA142" s="108"/>
      <c r="AB142" s="623">
        <f>1000*AB135</f>
        <v>0</v>
      </c>
      <c r="AC142" s="623"/>
      <c r="AD142" s="623"/>
      <c r="AE142" s="623"/>
      <c r="AF142" s="623"/>
      <c r="AG142" s="135" t="s">
        <v>270</v>
      </c>
    </row>
    <row r="143" spans="1:35" ht="16.149999999999999" customHeight="1" thickBot="1">
      <c r="A143" s="97"/>
      <c r="B143" s="109" t="s">
        <v>1606</v>
      </c>
      <c r="C143" s="108"/>
      <c r="D143" s="108"/>
      <c r="E143" s="108"/>
      <c r="F143" s="108"/>
      <c r="G143" s="108"/>
      <c r="H143" s="108"/>
      <c r="I143" s="108"/>
      <c r="J143" s="108"/>
      <c r="K143" s="108"/>
      <c r="L143" s="108"/>
      <c r="M143" s="108"/>
      <c r="N143" s="108"/>
      <c r="O143" s="108"/>
      <c r="P143" s="108"/>
      <c r="Q143" s="108"/>
      <c r="R143" s="108"/>
      <c r="S143" s="108"/>
      <c r="T143" s="108"/>
      <c r="U143" s="108"/>
      <c r="V143" s="108"/>
      <c r="W143" s="108"/>
      <c r="X143" s="108"/>
      <c r="Y143" s="108"/>
      <c r="Z143" s="108"/>
      <c r="AA143" s="108"/>
      <c r="AB143" s="624">
        <f>AB141-AB142</f>
        <v>0</v>
      </c>
      <c r="AC143" s="624"/>
      <c r="AD143" s="624"/>
      <c r="AE143" s="624"/>
      <c r="AF143" s="624"/>
      <c r="AG143" s="135" t="s">
        <v>297</v>
      </c>
    </row>
    <row r="144" spans="1:35" ht="16.350000000000001" customHeight="1" thickTop="1" thickBot="1">
      <c r="A144" s="98"/>
      <c r="B144" s="110" t="s">
        <v>1609</v>
      </c>
      <c r="C144" s="111"/>
      <c r="D144" s="111"/>
      <c r="E144" s="111"/>
      <c r="F144" s="111"/>
      <c r="G144" s="111"/>
      <c r="H144" s="111"/>
      <c r="I144" s="111"/>
      <c r="J144" s="111"/>
      <c r="K144" s="111"/>
      <c r="L144" s="111"/>
      <c r="M144" s="111"/>
      <c r="N144" s="111"/>
      <c r="O144" s="111"/>
      <c r="P144" s="111"/>
      <c r="Q144" s="111"/>
      <c r="R144" s="111"/>
      <c r="S144" s="111"/>
      <c r="T144" s="111"/>
      <c r="U144" s="111"/>
      <c r="V144" s="111"/>
      <c r="W144" s="111"/>
      <c r="X144" s="111"/>
      <c r="Y144" s="111"/>
      <c r="Z144" s="111"/>
      <c r="AA144" s="111"/>
      <c r="AB144" s="738">
        <f>IFERROR(AB143/AB137*100,0)</f>
        <v>0</v>
      </c>
      <c r="AC144" s="738"/>
      <c r="AD144" s="738"/>
      <c r="AE144" s="738"/>
      <c r="AF144" s="738"/>
      <c r="AG144" s="136" t="s">
        <v>299</v>
      </c>
    </row>
    <row r="145" spans="1:35" ht="16.350000000000001" customHeight="1">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131"/>
    </row>
    <row r="146" spans="1:35" ht="16.149999999999999" customHeight="1" thickBot="1">
      <c r="A146" s="64" t="s">
        <v>1619</v>
      </c>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21"/>
      <c r="AB146" s="621"/>
      <c r="AC146" s="621"/>
      <c r="AD146" s="621"/>
      <c r="AE146" s="621"/>
      <c r="AF146" s="621"/>
      <c r="AG146" s="621"/>
      <c r="AH146" s="204"/>
      <c r="AI146" s="204"/>
    </row>
    <row r="147" spans="1:35" ht="16.149999999999999" customHeight="1">
      <c r="A147" s="114" t="s">
        <v>1611</v>
      </c>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80"/>
      <c r="AB147" s="860">
        <f>'（別添）_計画書（歯科診療所及びⅡを算定する有床診療所）'!AB127</f>
        <v>0</v>
      </c>
      <c r="AC147" s="860"/>
      <c r="AD147" s="860"/>
      <c r="AE147" s="860"/>
      <c r="AF147" s="860"/>
      <c r="AG147" s="82" t="s">
        <v>291</v>
      </c>
      <c r="AH147" s="194"/>
      <c r="AI147" s="194"/>
    </row>
    <row r="148" spans="1:35" ht="16.149999999999999" hidden="1" customHeight="1" outlineLevel="1">
      <c r="A148" s="340" t="s">
        <v>504</v>
      </c>
      <c r="B148" s="341"/>
      <c r="C148" s="341"/>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81"/>
      <c r="AB148" s="667">
        <f>'（別添）_計画書（歯科診療所及びⅡを算定する有床診療所）'!AB128</f>
        <v>0</v>
      </c>
      <c r="AC148" s="667"/>
      <c r="AD148" s="667"/>
      <c r="AE148" s="667"/>
      <c r="AF148" s="667"/>
      <c r="AG148" s="120" t="s">
        <v>270</v>
      </c>
      <c r="AH148" s="194"/>
      <c r="AI148" s="194"/>
    </row>
    <row r="149" spans="1:35" ht="16.149999999999999" customHeight="1" collapsed="1">
      <c r="A149" s="103" t="s">
        <v>1612</v>
      </c>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81"/>
      <c r="AB149" s="667">
        <f>'（別添）_計画書（歯科診療所及びⅡを算定する有床診療所）'!AB129</f>
        <v>0</v>
      </c>
      <c r="AC149" s="667"/>
      <c r="AD149" s="667"/>
      <c r="AE149" s="667"/>
      <c r="AF149" s="667"/>
      <c r="AG149" s="120" t="s">
        <v>270</v>
      </c>
    </row>
    <row r="150" spans="1:35" ht="16.149999999999999" hidden="1" customHeight="1" outlineLevel="1">
      <c r="A150" s="340" t="s">
        <v>505</v>
      </c>
      <c r="B150" s="342"/>
      <c r="C150" s="342"/>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639"/>
      <c r="AC150" s="639"/>
      <c r="AD150" s="639"/>
      <c r="AE150" s="639"/>
      <c r="AF150" s="639"/>
      <c r="AG150" s="132" t="s">
        <v>270</v>
      </c>
    </row>
    <row r="151" spans="1:35" ht="16.149999999999999" customHeight="1" collapsed="1">
      <c r="A151" s="103" t="s">
        <v>1613</v>
      </c>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623">
        <f>205000*AB147</f>
        <v>0</v>
      </c>
      <c r="AC151" s="623"/>
      <c r="AD151" s="623"/>
      <c r="AE151" s="623"/>
      <c r="AF151" s="623"/>
      <c r="AG151" s="132" t="s">
        <v>270</v>
      </c>
    </row>
    <row r="152" spans="1:35" ht="16.149999999999999" hidden="1" customHeight="1" outlineLevel="1">
      <c r="A152" s="343" t="s">
        <v>506</v>
      </c>
      <c r="B152" s="344"/>
      <c r="C152" s="344"/>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38">
        <f>AB150-AB148</f>
        <v>0</v>
      </c>
      <c r="AC152" s="638"/>
      <c r="AD152" s="638"/>
      <c r="AE152" s="638"/>
      <c r="AF152" s="638"/>
      <c r="AG152" s="132" t="s">
        <v>270</v>
      </c>
    </row>
    <row r="153" spans="1:35" ht="16.149999999999999" customHeight="1" collapsed="1">
      <c r="A153" s="107" t="s">
        <v>1610</v>
      </c>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638">
        <f>AB151-AB149</f>
        <v>0</v>
      </c>
      <c r="AC153" s="638"/>
      <c r="AD153" s="638"/>
      <c r="AE153" s="638"/>
      <c r="AF153" s="638"/>
      <c r="AG153" s="132" t="s">
        <v>270</v>
      </c>
    </row>
    <row r="154" spans="1:35" ht="16.149999999999999" customHeight="1">
      <c r="A154" s="95"/>
      <c r="B154" s="96" t="s">
        <v>1607</v>
      </c>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623">
        <f>1000*AB147</f>
        <v>0</v>
      </c>
      <c r="AC154" s="623"/>
      <c r="AD154" s="623"/>
      <c r="AE154" s="623"/>
      <c r="AF154" s="623"/>
      <c r="AG154" s="135" t="s">
        <v>270</v>
      </c>
    </row>
    <row r="155" spans="1:35" ht="16.149999999999999" customHeight="1" thickBot="1">
      <c r="A155" s="97"/>
      <c r="B155" s="109" t="s">
        <v>1608</v>
      </c>
      <c r="C155" s="108"/>
      <c r="D155" s="108"/>
      <c r="E155" s="108"/>
      <c r="F155" s="108"/>
      <c r="G155" s="108"/>
      <c r="H155" s="108"/>
      <c r="I155" s="108"/>
      <c r="J155" s="108"/>
      <c r="K155" s="108"/>
      <c r="L155" s="108"/>
      <c r="M155" s="108"/>
      <c r="N155" s="108"/>
      <c r="O155" s="108"/>
      <c r="P155" s="108"/>
      <c r="Q155" s="108"/>
      <c r="R155" s="108"/>
      <c r="S155" s="108"/>
      <c r="T155" s="108"/>
      <c r="U155" s="108"/>
      <c r="V155" s="108"/>
      <c r="W155" s="108"/>
      <c r="X155" s="108"/>
      <c r="Y155" s="108"/>
      <c r="Z155" s="108"/>
      <c r="AA155" s="108"/>
      <c r="AB155" s="624">
        <f>AB153-AB154</f>
        <v>0</v>
      </c>
      <c r="AC155" s="624"/>
      <c r="AD155" s="624"/>
      <c r="AE155" s="624"/>
      <c r="AF155" s="624"/>
      <c r="AG155" s="135" t="s">
        <v>297</v>
      </c>
    </row>
    <row r="156" spans="1:35" ht="16.350000000000001" customHeight="1" thickTop="1" thickBot="1">
      <c r="A156" s="98"/>
      <c r="B156" s="110" t="s">
        <v>1614</v>
      </c>
      <c r="C156" s="111"/>
      <c r="D156" s="111"/>
      <c r="E156" s="111"/>
      <c r="F156" s="111"/>
      <c r="G156" s="111"/>
      <c r="H156" s="111"/>
      <c r="I156" s="111"/>
      <c r="J156" s="111"/>
      <c r="K156" s="111"/>
      <c r="L156" s="111"/>
      <c r="M156" s="111"/>
      <c r="N156" s="111"/>
      <c r="O156" s="111"/>
      <c r="P156" s="111"/>
      <c r="Q156" s="111"/>
      <c r="R156" s="111"/>
      <c r="S156" s="111"/>
      <c r="T156" s="111"/>
      <c r="U156" s="111"/>
      <c r="V156" s="111"/>
      <c r="W156" s="111"/>
      <c r="X156" s="111"/>
      <c r="Y156" s="111"/>
      <c r="Z156" s="111"/>
      <c r="AA156" s="111"/>
      <c r="AB156" s="738">
        <f>IFERROR(AB155/AB149*100,0)</f>
        <v>0</v>
      </c>
      <c r="AC156" s="738"/>
      <c r="AD156" s="738"/>
      <c r="AE156" s="738"/>
      <c r="AF156" s="738"/>
      <c r="AG156" s="136" t="s">
        <v>299</v>
      </c>
    </row>
    <row r="157" spans="1:35" ht="4.1500000000000004"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19"/>
    </row>
    <row r="158" spans="1:35" ht="14.45" customHeight="1">
      <c r="A158" s="3" t="s">
        <v>488</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19"/>
    </row>
    <row r="159" spans="1:3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19"/>
    </row>
    <row r="160" spans="1:35">
      <c r="A160" s="3"/>
      <c r="B160" s="3"/>
      <c r="C160" s="3"/>
      <c r="D160" s="3" t="s">
        <v>15</v>
      </c>
      <c r="E160" s="3"/>
      <c r="F160" s="635">
        <v>7</v>
      </c>
      <c r="G160" s="635"/>
      <c r="H160" s="3" t="s">
        <v>16</v>
      </c>
      <c r="I160" s="635">
        <v>8</v>
      </c>
      <c r="J160" s="635"/>
      <c r="K160" s="3" t="s">
        <v>264</v>
      </c>
      <c r="L160" s="635">
        <v>4</v>
      </c>
      <c r="M160" s="635"/>
      <c r="N160" s="3" t="s">
        <v>18</v>
      </c>
      <c r="O160" s="3"/>
      <c r="P160" s="3"/>
      <c r="Q160" s="3" t="s">
        <v>489</v>
      </c>
      <c r="R160" s="3"/>
      <c r="S160" s="3"/>
      <c r="T160" s="3"/>
      <c r="U160" s="636" t="s">
        <v>1639</v>
      </c>
      <c r="V160" s="636"/>
      <c r="W160" s="636"/>
      <c r="X160" s="636"/>
      <c r="Y160" s="636"/>
      <c r="Z160" s="636"/>
      <c r="AA160" s="636"/>
      <c r="AB160" s="636"/>
      <c r="AC160" s="636"/>
      <c r="AD160" s="636"/>
      <c r="AE160" s="636"/>
      <c r="AF160" s="636"/>
      <c r="AG160" s="19"/>
    </row>
    <row r="161" spans="1:34" ht="10.9" customHeight="1">
      <c r="A161" s="3"/>
      <c r="B161" s="3"/>
      <c r="C161" s="3"/>
      <c r="D161" s="3"/>
      <c r="E161" s="3"/>
      <c r="F161" s="19"/>
      <c r="G161" s="19"/>
      <c r="H161" s="3"/>
      <c r="I161" s="19"/>
      <c r="J161" s="19"/>
      <c r="K161" s="3"/>
      <c r="L161" s="19"/>
      <c r="M161" s="19"/>
      <c r="N161" s="3"/>
      <c r="O161" s="3"/>
      <c r="P161" s="3"/>
      <c r="Q161" s="3"/>
      <c r="R161" s="3"/>
      <c r="S161" s="3"/>
      <c r="T161" s="3"/>
      <c r="U161" s="19"/>
      <c r="V161" s="19"/>
      <c r="W161" s="19"/>
      <c r="X161" s="19"/>
      <c r="Y161" s="19"/>
      <c r="Z161" s="19"/>
      <c r="AA161" s="19"/>
      <c r="AB161" s="19"/>
      <c r="AC161" s="19"/>
      <c r="AD161" s="19"/>
      <c r="AE161" s="19"/>
      <c r="AF161" s="19"/>
      <c r="AG161" s="19"/>
    </row>
    <row r="162" spans="1:34" ht="16.899999999999999" customHeight="1">
      <c r="A162" s="3" t="s">
        <v>370</v>
      </c>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19"/>
    </row>
    <row r="163" spans="1:34"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9"/>
    </row>
    <row r="164" spans="1:34"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09"/>
    </row>
    <row r="165" spans="1:34"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09"/>
    </row>
    <row r="166" spans="1:34"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09"/>
    </row>
    <row r="167" spans="1:34"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09"/>
    </row>
    <row r="168" spans="1:34"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09"/>
    </row>
    <row r="169" spans="1:34"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09"/>
    </row>
    <row r="170" spans="1:34"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17"/>
    </row>
    <row r="171" spans="1:34"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11"/>
    </row>
    <row r="172" spans="1:34" ht="15" customHeight="1">
      <c r="A172" s="124"/>
      <c r="B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11"/>
    </row>
    <row r="173" spans="1:34"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11"/>
    </row>
    <row r="174" spans="1:34"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18"/>
    </row>
    <row r="175" spans="1:34"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09"/>
    </row>
    <row r="176" spans="1:34"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9"/>
    </row>
    <row r="177" spans="1:34"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9"/>
    </row>
    <row r="178" spans="1:34"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18"/>
    </row>
    <row r="179" spans="1:34"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9"/>
    </row>
    <row r="180" spans="1:34"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row>
    <row r="181" spans="1:34"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row>
    <row r="182" spans="1:34" ht="15" customHeight="1">
      <c r="A182" s="101"/>
      <c r="B182" s="101"/>
      <c r="C182" s="101"/>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c r="AA182" s="101"/>
      <c r="AB182" s="101"/>
      <c r="AC182" s="101"/>
      <c r="AD182" s="101"/>
      <c r="AE182" s="101"/>
      <c r="AF182" s="101"/>
      <c r="AG182" s="125"/>
    </row>
    <row r="183" spans="1:34" ht="15" customHeight="1">
      <c r="A183" s="101"/>
      <c r="B183" s="101"/>
      <c r="C183" s="101"/>
      <c r="D183" s="10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c r="AA183" s="101"/>
      <c r="AB183" s="101"/>
      <c r="AC183" s="101"/>
      <c r="AD183" s="101"/>
      <c r="AE183" s="101"/>
      <c r="AF183" s="101"/>
      <c r="AG183" s="125"/>
    </row>
    <row r="184" spans="1:34" ht="15" customHeight="1">
      <c r="A184" s="101"/>
      <c r="B184" s="101"/>
      <c r="C184" s="101"/>
      <c r="D184" s="10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c r="AA184" s="101"/>
      <c r="AB184" s="101"/>
      <c r="AC184" s="101"/>
      <c r="AD184" s="101"/>
      <c r="AE184" s="101"/>
      <c r="AF184" s="101"/>
      <c r="AG184" s="125"/>
    </row>
    <row r="185" spans="1:34" ht="15" customHeight="1">
      <c r="A185" s="101"/>
      <c r="B185" s="101"/>
      <c r="C185" s="101"/>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c r="AA185" s="101"/>
      <c r="AB185" s="101"/>
      <c r="AC185" s="101"/>
      <c r="AD185" s="101"/>
      <c r="AE185" s="101"/>
      <c r="AF185" s="101"/>
      <c r="AG185" s="125"/>
    </row>
    <row r="186" spans="1:34" ht="15" customHeight="1">
      <c r="A186" s="101"/>
      <c r="B186" s="101"/>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25"/>
    </row>
    <row r="187" spans="1:34">
      <c r="A187" s="101"/>
      <c r="B187" s="101"/>
      <c r="C187" s="101"/>
      <c r="D187" s="10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c r="AA187" s="101"/>
      <c r="AB187" s="101"/>
      <c r="AC187" s="101"/>
      <c r="AD187" s="101"/>
      <c r="AE187" s="101"/>
      <c r="AF187" s="101"/>
      <c r="AG187" s="125"/>
    </row>
    <row r="188" spans="1:34">
      <c r="A188" s="101"/>
      <c r="B188" s="101"/>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c r="AA188" s="101"/>
      <c r="AB188" s="101"/>
      <c r="AC188" s="101"/>
      <c r="AD188" s="101"/>
      <c r="AE188" s="101"/>
      <c r="AF188" s="101"/>
      <c r="AG188" s="125"/>
    </row>
    <row r="189" spans="1:34">
      <c r="A189" s="101"/>
      <c r="B189" s="101"/>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101"/>
      <c r="AB189" s="101"/>
      <c r="AC189" s="101"/>
      <c r="AD189" s="101"/>
      <c r="AE189" s="101"/>
      <c r="AF189" s="101"/>
      <c r="AG189" s="125"/>
    </row>
    <row r="190" spans="1:34">
      <c r="A190" s="101"/>
      <c r="B190" s="101"/>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c r="AA190" s="101"/>
      <c r="AB190" s="101"/>
      <c r="AC190" s="101"/>
      <c r="AD190" s="101"/>
      <c r="AE190" s="101"/>
      <c r="AF190" s="101"/>
      <c r="AG190" s="125"/>
    </row>
    <row r="191" spans="1:34">
      <c r="A191" s="101"/>
      <c r="B191" s="101"/>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c r="AD191" s="101"/>
      <c r="AE191" s="101"/>
      <c r="AF191" s="101"/>
      <c r="AG191" s="125"/>
    </row>
    <row r="192" spans="1:34">
      <c r="A192" s="101"/>
      <c r="B192" s="101"/>
      <c r="C192" s="101"/>
      <c r="D192" s="101"/>
      <c r="E192" s="101"/>
      <c r="F192" s="101"/>
      <c r="G192" s="101"/>
      <c r="H192" s="101"/>
      <c r="I192" s="101"/>
      <c r="J192" s="101"/>
      <c r="K192" s="101"/>
      <c r="L192" s="101"/>
      <c r="M192" s="101"/>
      <c r="N192" s="101"/>
      <c r="O192" s="101"/>
      <c r="P192" s="101"/>
      <c r="Q192" s="101"/>
      <c r="R192" s="101"/>
      <c r="S192" s="101"/>
      <c r="T192" s="101"/>
      <c r="U192" s="101"/>
      <c r="V192" s="101"/>
      <c r="W192" s="101"/>
      <c r="X192" s="101"/>
      <c r="Y192" s="101"/>
      <c r="Z192" s="101"/>
      <c r="AA192" s="101"/>
      <c r="AB192" s="101"/>
      <c r="AC192" s="101"/>
      <c r="AD192" s="101"/>
      <c r="AE192" s="101"/>
      <c r="AF192" s="101"/>
      <c r="AG192" s="125"/>
    </row>
    <row r="193" spans="1:33">
      <c r="A193" s="101"/>
      <c r="B193" s="101"/>
      <c r="C193" s="101"/>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c r="AA193" s="101"/>
      <c r="AB193" s="101"/>
      <c r="AC193" s="101"/>
      <c r="AD193" s="101"/>
      <c r="AE193" s="101"/>
      <c r="AF193" s="101"/>
      <c r="AG193" s="125"/>
    </row>
    <row r="194" spans="1:33">
      <c r="A194" s="101"/>
      <c r="B194" s="101"/>
      <c r="C194" s="101"/>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c r="AA194" s="101"/>
      <c r="AB194" s="101"/>
      <c r="AC194" s="101"/>
      <c r="AD194" s="101"/>
      <c r="AE194" s="101"/>
      <c r="AF194" s="101"/>
      <c r="AG194" s="125"/>
    </row>
    <row r="195" spans="1:33">
      <c r="A195" s="101"/>
      <c r="B195" s="101"/>
      <c r="C195" s="101"/>
      <c r="D195" s="101"/>
      <c r="E195" s="101"/>
      <c r="F195" s="101"/>
      <c r="G195" s="101"/>
      <c r="H195" s="101"/>
      <c r="I195" s="101"/>
      <c r="J195" s="101"/>
      <c r="K195" s="101"/>
      <c r="L195" s="101"/>
      <c r="M195" s="101"/>
      <c r="N195" s="101"/>
      <c r="O195" s="101"/>
      <c r="P195" s="101"/>
      <c r="Q195" s="101"/>
      <c r="R195" s="101"/>
      <c r="S195" s="101"/>
      <c r="T195" s="101"/>
      <c r="U195" s="101"/>
      <c r="V195" s="101"/>
      <c r="W195" s="101"/>
      <c r="X195" s="101"/>
      <c r="Y195" s="101"/>
      <c r="Z195" s="101"/>
      <c r="AA195" s="101"/>
      <c r="AB195" s="101"/>
      <c r="AC195" s="101"/>
      <c r="AD195" s="101"/>
      <c r="AE195" s="101"/>
      <c r="AF195" s="101"/>
      <c r="AG195" s="125"/>
    </row>
    <row r="196" spans="1:33">
      <c r="A196" s="101"/>
      <c r="B196" s="101"/>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c r="AF196" s="101"/>
      <c r="AG196" s="125"/>
    </row>
    <row r="197" spans="1:33">
      <c r="A197" s="101"/>
      <c r="B197" s="101"/>
      <c r="C197" s="101"/>
      <c r="D197" s="101"/>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c r="AA197" s="101"/>
      <c r="AB197" s="101"/>
      <c r="AC197" s="101"/>
      <c r="AD197" s="101"/>
      <c r="AE197" s="101"/>
      <c r="AF197" s="101"/>
      <c r="AG197" s="125"/>
    </row>
    <row r="198" spans="1:33">
      <c r="A198" s="101"/>
      <c r="B198" s="101"/>
      <c r="C198" s="101"/>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c r="AA198" s="101"/>
      <c r="AB198" s="101"/>
      <c r="AC198" s="101"/>
      <c r="AD198" s="101"/>
      <c r="AE198" s="101"/>
      <c r="AF198" s="101"/>
      <c r="AG198" s="125"/>
    </row>
    <row r="199" spans="1:33">
      <c r="A199" s="101"/>
      <c r="B199" s="101"/>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c r="AA199" s="101"/>
      <c r="AB199" s="101"/>
      <c r="AC199" s="101"/>
      <c r="AD199" s="101"/>
      <c r="AE199" s="101"/>
      <c r="AF199" s="101"/>
      <c r="AG199" s="125"/>
    </row>
    <row r="200" spans="1:33">
      <c r="A200" s="101"/>
      <c r="B200" s="101"/>
      <c r="C200" s="101"/>
      <c r="D200" s="101"/>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c r="AA200" s="101"/>
      <c r="AB200" s="101"/>
      <c r="AC200" s="101"/>
      <c r="AD200" s="101"/>
      <c r="AE200" s="101"/>
      <c r="AF200" s="101"/>
      <c r="AG200" s="125"/>
    </row>
    <row r="201" spans="1:33">
      <c r="A201" s="101"/>
      <c r="B201" s="101"/>
      <c r="C201" s="101"/>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c r="AA201" s="101"/>
      <c r="AB201" s="101"/>
      <c r="AC201" s="101"/>
      <c r="AD201" s="101"/>
      <c r="AE201" s="101"/>
      <c r="AF201" s="101"/>
      <c r="AG201" s="125"/>
    </row>
    <row r="202" spans="1:33">
      <c r="A202" s="101"/>
      <c r="B202" s="101"/>
      <c r="C202" s="101"/>
      <c r="D202" s="101"/>
      <c r="E202" s="101"/>
      <c r="F202" s="101"/>
      <c r="G202" s="101"/>
      <c r="H202" s="101"/>
      <c r="I202" s="101"/>
      <c r="J202" s="101"/>
      <c r="K202" s="101"/>
      <c r="L202" s="101"/>
      <c r="M202" s="101"/>
      <c r="N202" s="101"/>
      <c r="O202" s="101"/>
      <c r="P202" s="101"/>
      <c r="Q202" s="101"/>
      <c r="R202" s="101"/>
      <c r="S202" s="101"/>
      <c r="T202" s="101"/>
      <c r="U202" s="101"/>
      <c r="V202" s="101"/>
      <c r="W202" s="101"/>
      <c r="X202" s="101"/>
      <c r="Y202" s="101"/>
      <c r="Z202" s="101"/>
      <c r="AA202" s="101"/>
      <c r="AB202" s="101"/>
      <c r="AC202" s="101"/>
      <c r="AD202" s="101"/>
      <c r="AE202" s="101"/>
      <c r="AF202" s="101"/>
      <c r="AG202" s="125"/>
    </row>
  </sheetData>
  <mergeCells count="204">
    <mergeCell ref="AB154:AF154"/>
    <mergeCell ref="AB155:AF155"/>
    <mergeCell ref="AB156:AF156"/>
    <mergeCell ref="F160:G160"/>
    <mergeCell ref="I160:J160"/>
    <mergeCell ref="L160:M160"/>
    <mergeCell ref="U160:AF160"/>
    <mergeCell ref="AB148:AF148"/>
    <mergeCell ref="AB149:AF149"/>
    <mergeCell ref="AB150:AF150"/>
    <mergeCell ref="AB151:AF151"/>
    <mergeCell ref="AB152:AF152"/>
    <mergeCell ref="AB153:AF153"/>
    <mergeCell ref="AB141:AF141"/>
    <mergeCell ref="AB142:AF142"/>
    <mergeCell ref="AB143:AF143"/>
    <mergeCell ref="AB144:AF144"/>
    <mergeCell ref="AA146:AG146"/>
    <mergeCell ref="AB147:AF147"/>
    <mergeCell ref="AB135:AF135"/>
    <mergeCell ref="AB136:AF136"/>
    <mergeCell ref="AB137:AF137"/>
    <mergeCell ref="AB138:AF138"/>
    <mergeCell ref="AB139:AF139"/>
    <mergeCell ref="AB140:AF140"/>
    <mergeCell ref="AB127:AF127"/>
    <mergeCell ref="AB128:AF128"/>
    <mergeCell ref="AB129:AF129"/>
    <mergeCell ref="AB130:AF130"/>
    <mergeCell ref="AB131:AF131"/>
    <mergeCell ref="AA134:AG134"/>
    <mergeCell ref="AB120:AF120"/>
    <mergeCell ref="AB121:AF121"/>
    <mergeCell ref="AB122:AF122"/>
    <mergeCell ref="AA124:AG124"/>
    <mergeCell ref="AB125:AF125"/>
    <mergeCell ref="AB126:AF126"/>
    <mergeCell ref="AB113:AF113"/>
    <mergeCell ref="AA115:AG115"/>
    <mergeCell ref="AB116:AF116"/>
    <mergeCell ref="AB117:AF117"/>
    <mergeCell ref="AB118:AF118"/>
    <mergeCell ref="AB119:AF119"/>
    <mergeCell ref="AB107:AF107"/>
    <mergeCell ref="AB108:AF108"/>
    <mergeCell ref="AB109:AF109"/>
    <mergeCell ref="AB110:AF110"/>
    <mergeCell ref="AB111:AF111"/>
    <mergeCell ref="AB112:AF112"/>
    <mergeCell ref="AB100:AF100"/>
    <mergeCell ref="AB101:AF101"/>
    <mergeCell ref="AB102:AF102"/>
    <mergeCell ref="AB103:AF103"/>
    <mergeCell ref="AB104:AF104"/>
    <mergeCell ref="AA106:AG106"/>
    <mergeCell ref="AB93:AF93"/>
    <mergeCell ref="AB94:AF94"/>
    <mergeCell ref="AB95:AF95"/>
    <mergeCell ref="AA97:AG97"/>
    <mergeCell ref="AB98:AF98"/>
    <mergeCell ref="AB99:AF99"/>
    <mergeCell ref="AB67:AF67"/>
    <mergeCell ref="AB68:AF68"/>
    <mergeCell ref="AB89:AF89"/>
    <mergeCell ref="AB90:AF90"/>
    <mergeCell ref="AB91:AF91"/>
    <mergeCell ref="AB92:AF92"/>
    <mergeCell ref="AB61:AF61"/>
    <mergeCell ref="AB62:AF62"/>
    <mergeCell ref="AB63:AF63"/>
    <mergeCell ref="AB64:AF64"/>
    <mergeCell ref="AB65:AF65"/>
    <mergeCell ref="AB66:AF66"/>
    <mergeCell ref="Z39:AF39"/>
    <mergeCell ref="Z40:AF40"/>
    <mergeCell ref="B41:Y41"/>
    <mergeCell ref="Z41:AF41"/>
    <mergeCell ref="AB59:AF59"/>
    <mergeCell ref="AB60:AF60"/>
    <mergeCell ref="D38:E38"/>
    <mergeCell ref="G38:H38"/>
    <mergeCell ref="M38:N38"/>
    <mergeCell ref="P38:Q38"/>
    <mergeCell ref="S38:X38"/>
    <mergeCell ref="Z38:AF38"/>
    <mergeCell ref="AB43:AF43"/>
    <mergeCell ref="AB44:AF44"/>
    <mergeCell ref="AB46:AF46"/>
    <mergeCell ref="AB49:AF49"/>
    <mergeCell ref="AB50:AF50"/>
    <mergeCell ref="AB53:AF53"/>
    <mergeCell ref="A54:AA54"/>
    <mergeCell ref="AB54:AF54"/>
    <mergeCell ref="AB55:AF55"/>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1:E31"/>
    <mergeCell ref="G31:H31"/>
    <mergeCell ref="M31:N31"/>
    <mergeCell ref="P31:Q31"/>
    <mergeCell ref="S31:X31"/>
    <mergeCell ref="Z31:AF31"/>
    <mergeCell ref="D30:E30"/>
    <mergeCell ref="G30:H30"/>
    <mergeCell ref="M30:N30"/>
    <mergeCell ref="P30:Q30"/>
    <mergeCell ref="S30:X30"/>
    <mergeCell ref="Z30:AF30"/>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X18:Y18"/>
    <mergeCell ref="R20:X20"/>
    <mergeCell ref="AC20:AF20"/>
    <mergeCell ref="B21:R21"/>
    <mergeCell ref="S21:Y21"/>
    <mergeCell ref="Z21:AC21"/>
    <mergeCell ref="AD21:AG21"/>
    <mergeCell ref="B15:D15"/>
    <mergeCell ref="E15:F15"/>
    <mergeCell ref="H15:I15"/>
    <mergeCell ref="O15:P15"/>
    <mergeCell ref="R15:S15"/>
    <mergeCell ref="V15:Y15"/>
    <mergeCell ref="X17:Y17"/>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68:AF68 BN80:BR86 AA79:AE79">
    <cfRule type="containsText" dxfId="10" priority="11" operator="containsText" text="問題あり">
      <formula>NOT(ISERROR(SEARCH("問題あり",AA68)))</formula>
    </cfRule>
  </conditionalFormatting>
  <conditionalFormatting sqref="AA69:AE70">
    <cfRule type="containsText" dxfId="9" priority="10" operator="containsText" text="問題あり">
      <formula>NOT(ISERROR(SEARCH("問題あり",AA69)))</formula>
    </cfRule>
  </conditionalFormatting>
  <conditionalFormatting sqref="A19:AG21 A22:C22 F22 I22:AG22 A23:AG41">
    <cfRule type="expression" dxfId="8" priority="9">
      <formula>$AH$18=FALSE</formula>
    </cfRule>
  </conditionalFormatting>
  <conditionalFormatting sqref="BO76:BS79 BO88:BS92">
    <cfRule type="containsText" dxfId="7" priority="8" operator="containsText" text="問題あり">
      <formula>NOT(ISERROR(SEARCH("問題あり",BO76)))</formula>
    </cfRule>
  </conditionalFormatting>
  <conditionalFormatting sqref="D22:E22">
    <cfRule type="expression" dxfId="6" priority="7">
      <formula>$AH$18=FALSE</formula>
    </cfRule>
  </conditionalFormatting>
  <conditionalFormatting sqref="G22:H22">
    <cfRule type="expression" dxfId="5" priority="6">
      <formula>$AH$18=FALSE</formula>
    </cfRule>
  </conditionalFormatting>
  <conditionalFormatting sqref="AB55:AF56">
    <cfRule type="containsText" dxfId="4" priority="5" operator="containsText" text="問題あり">
      <formula>NOT(ISERROR(SEARCH("問題あり",AB55)))</formula>
    </cfRule>
  </conditionalFormatting>
  <conditionalFormatting sqref="AB71:AF78">
    <cfRule type="containsText" dxfId="3" priority="4" operator="containsText" text="問題あり">
      <formula>NOT(ISERROR(SEARCH("問題あり",AB71)))</formula>
    </cfRule>
  </conditionalFormatting>
  <conditionalFormatting sqref="AA80:AE80">
    <cfRule type="containsText" dxfId="2" priority="3" operator="containsText" text="問題あり">
      <formula>NOT(ISERROR(SEARCH("問題あり",AA80)))</formula>
    </cfRule>
  </conditionalFormatting>
  <conditionalFormatting sqref="AA81:AE86">
    <cfRule type="containsText" dxfId="1" priority="2" operator="containsText" text="問題あり">
      <formula>NOT(ISERROR(SEARCH("問題あり",AA81)))</formula>
    </cfRule>
  </conditionalFormatting>
  <conditionalFormatting sqref="AA87:AE87">
    <cfRule type="containsText" dxfId="0" priority="1" operator="containsText" text="問題あり">
      <formula>NOT(ISERROR(SEARCH("問題あり",AA87)))</formula>
    </cfRule>
  </conditionalFormatting>
  <dataValidations count="1">
    <dataValidation type="list" allowBlank="1" showInputMessage="1" showErrorMessage="1" sqref="R20"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29</xdr:col>
                    <xdr:colOff>66675</xdr:colOff>
                    <xdr:row>52</xdr:row>
                    <xdr:rowOff>171450</xdr:rowOff>
                  </from>
                  <to>
                    <xdr:col>32</xdr:col>
                    <xdr:colOff>171450</xdr:colOff>
                    <xdr:row>54</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S22:Y25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workbookViewId="0"/>
  </sheetViews>
  <sheetFormatPr defaultRowHeight="18.75" outlineLevelCol="1"/>
  <cols>
    <col min="1" max="5" width="4.125" style="34" customWidth="1"/>
    <col min="6" max="6" width="4.125" style="121" customWidth="1"/>
    <col min="7" max="33" width="4.125" style="34" customWidth="1"/>
    <col min="34" max="35" width="4.625" style="34" customWidth="1"/>
    <col min="36" max="36" width="4.625" style="34" hidden="1" customWidth="1" outlineLevel="1"/>
    <col min="37" max="37" width="7.25" style="282" hidden="1" customWidth="1" outlineLevel="1"/>
    <col min="38" max="39" width="9" style="282" hidden="1" customWidth="1" outlineLevel="1"/>
    <col min="40" max="40" width="9" style="191" collapsed="1"/>
    <col min="41" max="16384" width="9" style="191"/>
  </cols>
  <sheetData>
    <row r="1" spans="1:39">
      <c r="A1" s="34" t="s">
        <v>521</v>
      </c>
    </row>
    <row r="3" spans="1:39">
      <c r="A3" s="871" t="s">
        <v>522</v>
      </c>
      <c r="B3" s="871"/>
      <c r="C3" s="871"/>
      <c r="D3" s="871"/>
      <c r="E3" s="871"/>
      <c r="F3" s="871"/>
      <c r="G3" s="871"/>
      <c r="H3" s="871"/>
      <c r="I3" s="871"/>
      <c r="J3" s="871"/>
      <c r="K3" s="871"/>
      <c r="L3" s="871"/>
      <c r="M3" s="871"/>
      <c r="N3" s="871"/>
      <c r="O3" s="871"/>
      <c r="P3" s="871"/>
      <c r="Q3" s="871"/>
      <c r="R3" s="871"/>
      <c r="S3" s="871"/>
      <c r="T3" s="871"/>
      <c r="U3" s="871"/>
      <c r="V3" s="871"/>
      <c r="W3" s="871"/>
      <c r="X3" s="871"/>
      <c r="Y3" s="871"/>
      <c r="Z3" s="871"/>
      <c r="AA3" s="871"/>
      <c r="AB3" s="871"/>
      <c r="AC3" s="871"/>
      <c r="AD3" s="871"/>
      <c r="AE3" s="871"/>
      <c r="AF3" s="871"/>
      <c r="AG3" s="871"/>
      <c r="AH3" s="871"/>
      <c r="AI3" s="871"/>
      <c r="AJ3" s="871"/>
    </row>
    <row r="4" spans="1:39">
      <c r="A4" s="122"/>
      <c r="B4" s="122"/>
      <c r="C4" s="122"/>
      <c r="D4" s="122"/>
      <c r="E4" s="122"/>
      <c r="G4" s="122"/>
      <c r="H4" s="122"/>
      <c r="I4" s="122"/>
    </row>
    <row r="5" spans="1:39">
      <c r="A5" s="35" t="s">
        <v>28</v>
      </c>
      <c r="B5" s="585" t="s">
        <v>29</v>
      </c>
      <c r="C5" s="585"/>
      <c r="D5" s="585"/>
      <c r="E5" s="585"/>
      <c r="F5" s="585"/>
      <c r="G5" s="585"/>
      <c r="H5" s="589" t="str">
        <f>IF(別添2!E6=0,"",別添2!E6)</f>
        <v/>
      </c>
      <c r="I5" s="589"/>
      <c r="J5" s="589"/>
      <c r="K5" s="589"/>
      <c r="L5" s="589"/>
      <c r="M5" s="589"/>
      <c r="N5" s="589"/>
      <c r="O5" s="589"/>
      <c r="P5" s="589"/>
      <c r="Q5" s="589"/>
      <c r="R5" s="589"/>
      <c r="S5" s="589"/>
      <c r="T5" s="589"/>
    </row>
    <row r="6" spans="1:39">
      <c r="B6" s="585" t="s">
        <v>30</v>
      </c>
      <c r="C6" s="585"/>
      <c r="D6" s="585"/>
      <c r="E6" s="585"/>
      <c r="F6" s="585"/>
      <c r="G6" s="585"/>
      <c r="H6" s="587" t="str">
        <f>IF(別添2!H27=0,"",別添2!H27)</f>
        <v/>
      </c>
      <c r="I6" s="587"/>
      <c r="J6" s="587"/>
      <c r="K6" s="587"/>
      <c r="L6" s="587"/>
      <c r="M6" s="587"/>
      <c r="N6" s="587"/>
      <c r="O6" s="587"/>
      <c r="P6" s="587"/>
      <c r="Q6" s="587"/>
      <c r="R6" s="587"/>
      <c r="S6" s="587"/>
      <c r="T6" s="587"/>
    </row>
    <row r="7" spans="1:39">
      <c r="A7" s="35"/>
      <c r="B7" s="121"/>
      <c r="D7" s="122"/>
      <c r="E7" s="122"/>
      <c r="G7" s="122"/>
      <c r="H7" s="122"/>
      <c r="I7" s="122"/>
      <c r="J7" s="122"/>
      <c r="K7" s="122"/>
      <c r="L7" s="122"/>
      <c r="M7" s="122"/>
      <c r="N7" s="122"/>
      <c r="O7" s="122"/>
      <c r="P7" s="122"/>
      <c r="Q7" s="122"/>
      <c r="R7" s="122"/>
      <c r="S7" s="122"/>
    </row>
    <row r="8" spans="1:39">
      <c r="A8" s="35" t="s">
        <v>31</v>
      </c>
      <c r="B8" s="121" t="s">
        <v>523</v>
      </c>
      <c r="C8" s="122"/>
      <c r="D8" s="122"/>
      <c r="E8" s="122"/>
      <c r="H8" s="122"/>
      <c r="I8" s="122"/>
      <c r="J8" s="122"/>
      <c r="K8" s="122"/>
      <c r="L8" s="122"/>
      <c r="M8" s="122"/>
      <c r="N8" s="122"/>
      <c r="O8" s="122"/>
      <c r="P8" s="122"/>
      <c r="Q8" s="122"/>
      <c r="R8" s="122"/>
      <c r="S8" s="122"/>
      <c r="AL8" s="274" t="s">
        <v>17</v>
      </c>
      <c r="AM8" s="282" t="s">
        <v>1513</v>
      </c>
    </row>
    <row r="9" spans="1:39">
      <c r="A9" s="35"/>
      <c r="B9" s="121"/>
      <c r="C9" s="273" t="s">
        <v>1512</v>
      </c>
      <c r="D9" s="122"/>
      <c r="E9" s="122"/>
      <c r="H9" s="595"/>
      <c r="I9" s="595"/>
      <c r="J9" s="122" t="s">
        <v>17</v>
      </c>
      <c r="L9" s="122"/>
      <c r="M9" s="122"/>
      <c r="N9" s="122"/>
      <c r="O9" s="122"/>
      <c r="P9" s="122"/>
      <c r="Q9" s="122"/>
      <c r="R9" s="122"/>
      <c r="S9" s="122"/>
      <c r="AK9" s="283" t="str">
        <f>IFERROR(VLOOKUP(H9,AL9:AM21,2,FALSE),"")</f>
        <v/>
      </c>
      <c r="AL9" s="34">
        <v>1</v>
      </c>
      <c r="AM9" s="282">
        <v>4</v>
      </c>
    </row>
    <row r="10" spans="1:39" s="281" customFormat="1">
      <c r="A10" s="275"/>
      <c r="B10" s="276"/>
      <c r="C10" s="276"/>
      <c r="D10" s="276"/>
      <c r="E10" s="276"/>
      <c r="F10" s="277"/>
      <c r="G10" s="278"/>
      <c r="H10" s="276"/>
      <c r="I10" s="276"/>
      <c r="J10" s="276"/>
      <c r="K10" s="279"/>
      <c r="L10" s="276"/>
      <c r="M10" s="276"/>
      <c r="N10" s="279"/>
      <c r="O10" s="276"/>
      <c r="P10" s="276"/>
      <c r="Q10" s="279"/>
      <c r="R10" s="276"/>
      <c r="S10" s="276"/>
      <c r="T10" s="279"/>
      <c r="U10" s="276"/>
      <c r="V10" s="276"/>
      <c r="W10" s="276"/>
      <c r="X10" s="278"/>
      <c r="Y10" s="278"/>
      <c r="Z10" s="280"/>
      <c r="AA10" s="280"/>
      <c r="AB10" s="280"/>
      <c r="AC10" s="280"/>
      <c r="AD10" s="280"/>
      <c r="AE10" s="280"/>
      <c r="AF10" s="280"/>
      <c r="AG10" s="280"/>
      <c r="AH10" s="280"/>
      <c r="AI10" s="280"/>
      <c r="AK10" s="284"/>
      <c r="AL10" s="280">
        <v>2</v>
      </c>
      <c r="AM10" s="284">
        <v>4</v>
      </c>
    </row>
    <row r="11" spans="1:39" s="44" customFormat="1" ht="17.25">
      <c r="A11" s="47" t="s">
        <v>524</v>
      </c>
      <c r="B11" s="44" t="s">
        <v>91</v>
      </c>
      <c r="E11" s="43"/>
      <c r="F11" s="45"/>
      <c r="G11" s="43"/>
      <c r="H11" s="43"/>
      <c r="I11" s="43"/>
      <c r="J11" s="43"/>
      <c r="K11" s="43"/>
      <c r="L11" s="176"/>
      <c r="M11" s="43"/>
      <c r="N11" s="43"/>
      <c r="O11" s="43"/>
      <c r="P11" s="43"/>
      <c r="Q11" s="43"/>
      <c r="R11" s="43"/>
      <c r="S11" s="43"/>
      <c r="AK11" s="274"/>
      <c r="AL11" s="34">
        <v>3</v>
      </c>
      <c r="AM11" s="34">
        <v>1</v>
      </c>
    </row>
    <row r="12" spans="1:39" s="44" customFormat="1" ht="17.25">
      <c r="A12" s="47"/>
      <c r="B12" s="44" t="s">
        <v>92</v>
      </c>
      <c r="E12" s="43"/>
      <c r="F12" s="45"/>
      <c r="G12" s="43"/>
      <c r="H12" s="43"/>
      <c r="I12" s="43"/>
      <c r="J12" s="43"/>
      <c r="K12" s="43"/>
      <c r="L12" s="176"/>
      <c r="M12" s="43"/>
      <c r="N12" s="43"/>
      <c r="O12" s="43"/>
      <c r="P12" s="43"/>
      <c r="Q12" s="43"/>
      <c r="R12" s="43"/>
      <c r="S12" s="43"/>
      <c r="AK12" s="274"/>
      <c r="AL12" s="34">
        <v>4</v>
      </c>
      <c r="AM12" s="34">
        <v>1</v>
      </c>
    </row>
    <row r="13" spans="1:39">
      <c r="A13" s="35"/>
      <c r="B13" s="44" t="s">
        <v>93</v>
      </c>
      <c r="E13" s="122"/>
      <c r="G13" s="122"/>
      <c r="H13" s="122"/>
      <c r="I13" s="122"/>
      <c r="J13" s="122"/>
      <c r="K13" s="122"/>
      <c r="L13" s="122"/>
      <c r="M13" s="122"/>
      <c r="N13" s="122"/>
      <c r="O13" s="122"/>
      <c r="P13" s="122"/>
      <c r="Q13" s="122"/>
      <c r="R13" s="122"/>
      <c r="S13" s="122"/>
      <c r="AL13" s="34">
        <v>5</v>
      </c>
      <c r="AM13" s="282">
        <v>1</v>
      </c>
    </row>
    <row r="14" spans="1:39">
      <c r="A14" s="35"/>
      <c r="B14" s="34" t="s">
        <v>525</v>
      </c>
      <c r="E14" s="122"/>
      <c r="G14" s="122"/>
      <c r="H14" s="122"/>
      <c r="I14" s="122"/>
      <c r="J14" s="122"/>
      <c r="K14" s="122"/>
      <c r="L14" s="122"/>
      <c r="M14" s="122"/>
      <c r="N14" s="122"/>
      <c r="O14" s="122"/>
      <c r="P14" s="122"/>
      <c r="Q14" s="122"/>
      <c r="R14" s="122"/>
      <c r="S14" s="122"/>
      <c r="AL14" s="34">
        <v>6</v>
      </c>
      <c r="AM14" s="282">
        <v>2</v>
      </c>
    </row>
    <row r="15" spans="1:39">
      <c r="A15" s="35"/>
      <c r="C15" s="100" t="str">
        <f>IF($AK$9=1,"☑","□")</f>
        <v>□</v>
      </c>
      <c r="D15" s="121" t="s">
        <v>95</v>
      </c>
      <c r="E15" s="122"/>
      <c r="F15" s="122"/>
      <c r="G15" s="122"/>
      <c r="H15" s="122"/>
      <c r="I15" s="122"/>
      <c r="J15" s="100" t="str">
        <f>IF($AK$9=2,"☑","□")</f>
        <v>□</v>
      </c>
      <c r="K15" s="121" t="s">
        <v>96</v>
      </c>
      <c r="L15" s="122"/>
      <c r="M15" s="122"/>
      <c r="N15" s="122"/>
      <c r="O15" s="122"/>
      <c r="P15" s="122"/>
      <c r="Q15" s="100" t="str">
        <f>IF($AK$9=3,"☑","□")</f>
        <v>□</v>
      </c>
      <c r="R15" s="121" t="s">
        <v>97</v>
      </c>
      <c r="S15" s="122"/>
      <c r="T15" s="122"/>
      <c r="U15" s="122"/>
      <c r="V15" s="122"/>
      <c r="X15" s="100" t="str">
        <f>IF($AK$9=4,"☑","□")</f>
        <v>□</v>
      </c>
      <c r="Y15" s="121" t="s">
        <v>98</v>
      </c>
      <c r="Z15" s="122"/>
      <c r="AA15" s="122"/>
      <c r="AB15" s="122"/>
      <c r="AC15" s="122"/>
      <c r="AL15" s="34">
        <v>7</v>
      </c>
      <c r="AM15" s="282">
        <v>2</v>
      </c>
    </row>
    <row r="16" spans="1:39">
      <c r="A16" s="35"/>
      <c r="C16" s="122"/>
      <c r="D16" s="121"/>
      <c r="E16" s="122"/>
      <c r="F16" s="122"/>
      <c r="G16" s="122"/>
      <c r="H16" s="122"/>
      <c r="I16" s="122"/>
      <c r="J16" s="122"/>
      <c r="K16" s="121"/>
      <c r="L16" s="122"/>
      <c r="M16" s="122"/>
      <c r="N16" s="122"/>
      <c r="O16" s="122"/>
      <c r="P16" s="122"/>
      <c r="Q16" s="122"/>
      <c r="R16" s="121"/>
      <c r="S16" s="122"/>
      <c r="T16" s="122"/>
      <c r="U16" s="122"/>
      <c r="V16" s="122"/>
      <c r="X16" s="122"/>
      <c r="Y16" s="121"/>
      <c r="Z16" s="122"/>
      <c r="AA16" s="122"/>
      <c r="AB16" s="122"/>
      <c r="AC16" s="122"/>
      <c r="AL16" s="34">
        <v>8</v>
      </c>
      <c r="AM16" s="282">
        <v>2</v>
      </c>
    </row>
    <row r="17" spans="1:39">
      <c r="A17" s="47"/>
      <c r="B17" s="44" t="s">
        <v>99</v>
      </c>
      <c r="C17" s="44"/>
      <c r="D17" s="43"/>
      <c r="E17" s="43"/>
      <c r="F17" s="45"/>
      <c r="G17" s="44"/>
      <c r="H17" s="44"/>
      <c r="I17" s="43"/>
      <c r="J17" s="43"/>
      <c r="K17" s="43"/>
      <c r="L17" s="43"/>
      <c r="M17" s="44"/>
      <c r="N17" s="44"/>
      <c r="O17" s="44"/>
      <c r="P17" s="44"/>
      <c r="Q17" s="44"/>
      <c r="R17" s="44"/>
      <c r="S17" s="44"/>
      <c r="T17" s="44"/>
      <c r="U17" s="44"/>
      <c r="V17" s="285"/>
      <c r="W17" s="285"/>
      <c r="X17" s="285"/>
      <c r="Y17" s="285"/>
      <c r="Z17" s="285"/>
      <c r="AA17" s="285"/>
      <c r="AB17" s="285"/>
      <c r="AC17" s="285"/>
      <c r="AD17" s="285"/>
      <c r="AE17" s="285"/>
      <c r="AF17" s="285"/>
      <c r="AG17" s="285"/>
      <c r="AH17" s="44"/>
      <c r="AI17" s="44"/>
      <c r="AL17" s="34">
        <v>9</v>
      </c>
      <c r="AM17" s="282">
        <v>3</v>
      </c>
    </row>
    <row r="18" spans="1:39">
      <c r="A18" s="47"/>
      <c r="B18" s="44"/>
      <c r="C18" s="45"/>
      <c r="D18" s="43"/>
      <c r="E18" s="43"/>
      <c r="F18" s="45"/>
      <c r="G18" s="43"/>
      <c r="H18" s="43"/>
      <c r="I18" s="43"/>
      <c r="J18" s="43"/>
      <c r="K18" s="43"/>
      <c r="L18" s="43"/>
      <c r="M18" s="870"/>
      <c r="N18" s="870"/>
      <c r="O18" s="870"/>
      <c r="P18" s="870"/>
      <c r="Q18" s="870"/>
      <c r="R18" s="870"/>
      <c r="S18" s="870"/>
      <c r="T18" s="43" t="s">
        <v>100</v>
      </c>
      <c r="U18" s="44"/>
      <c r="V18" s="286"/>
      <c r="W18" s="285"/>
      <c r="X18" s="287"/>
      <c r="Y18" s="285"/>
      <c r="Z18" s="869"/>
      <c r="AA18" s="869"/>
      <c r="AB18" s="869"/>
      <c r="AC18" s="869"/>
      <c r="AD18" s="869"/>
      <c r="AE18" s="869"/>
      <c r="AF18" s="869"/>
      <c r="AG18" s="287"/>
      <c r="AH18" s="44"/>
      <c r="AI18" s="44"/>
      <c r="AL18" s="34">
        <v>10</v>
      </c>
      <c r="AM18" s="282">
        <v>3</v>
      </c>
    </row>
    <row r="19" spans="1:39">
      <c r="A19" s="47"/>
      <c r="B19" s="44"/>
      <c r="C19" s="46" t="s">
        <v>1522</v>
      </c>
      <c r="D19" s="43"/>
      <c r="E19" s="43"/>
      <c r="F19" s="45"/>
      <c r="G19" s="43"/>
      <c r="H19" s="43"/>
      <c r="I19" s="43"/>
      <c r="J19" s="43"/>
      <c r="K19" s="43"/>
      <c r="L19" s="43"/>
      <c r="M19" s="266"/>
      <c r="N19" s="266"/>
      <c r="O19" s="266"/>
      <c r="P19" s="266"/>
      <c r="Q19" s="266"/>
      <c r="R19" s="266"/>
      <c r="S19" s="266"/>
      <c r="T19" s="43"/>
      <c r="U19" s="44"/>
      <c r="V19" s="45"/>
      <c r="W19" s="44"/>
      <c r="X19" s="43"/>
      <c r="Y19" s="44"/>
      <c r="Z19" s="267"/>
      <c r="AA19" s="267"/>
      <c r="AB19" s="267"/>
      <c r="AC19" s="267"/>
      <c r="AD19" s="267"/>
      <c r="AE19" s="267"/>
      <c r="AF19" s="267"/>
      <c r="AG19" s="43"/>
      <c r="AH19" s="44"/>
      <c r="AI19" s="44"/>
      <c r="AL19" s="34">
        <v>11</v>
      </c>
      <c r="AM19" s="282">
        <v>3</v>
      </c>
    </row>
    <row r="20" spans="1:39">
      <c r="A20" s="47"/>
      <c r="B20" s="44"/>
      <c r="C20" s="46" t="s">
        <v>1523</v>
      </c>
      <c r="D20" s="43"/>
      <c r="E20" s="43"/>
      <c r="F20" s="45"/>
      <c r="G20" s="43"/>
      <c r="H20" s="43"/>
      <c r="I20" s="43"/>
      <c r="J20" s="43"/>
      <c r="K20" s="43"/>
      <c r="L20" s="43"/>
      <c r="M20" s="266"/>
      <c r="N20" s="266"/>
      <c r="O20" s="266"/>
      <c r="P20" s="266"/>
      <c r="Q20" s="266"/>
      <c r="R20" s="266"/>
      <c r="S20" s="266"/>
      <c r="T20" s="43"/>
      <c r="U20" s="44"/>
      <c r="V20" s="45"/>
      <c r="W20" s="44"/>
      <c r="X20" s="43"/>
      <c r="Y20" s="44"/>
      <c r="Z20" s="298"/>
      <c r="AA20" s="298"/>
      <c r="AB20" s="298"/>
      <c r="AC20" s="298"/>
      <c r="AD20" s="298"/>
      <c r="AE20" s="298"/>
      <c r="AF20" s="298"/>
      <c r="AG20" s="43"/>
      <c r="AH20" s="44"/>
      <c r="AI20" s="44"/>
      <c r="AL20" s="34"/>
    </row>
    <row r="21" spans="1:39">
      <c r="A21" s="47"/>
      <c r="B21" s="44"/>
      <c r="C21" s="46" t="s">
        <v>102</v>
      </c>
      <c r="D21" s="43"/>
      <c r="E21" s="43"/>
      <c r="F21" s="45"/>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44"/>
      <c r="AL21" s="34">
        <v>12</v>
      </c>
      <c r="AM21" s="282">
        <v>4</v>
      </c>
    </row>
    <row r="22" spans="1:39">
      <c r="A22" s="47"/>
      <c r="B22" s="44"/>
      <c r="C22" s="46"/>
      <c r="D22" s="46" t="s">
        <v>103</v>
      </c>
      <c r="E22" s="43"/>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c r="AI22" s="44"/>
      <c r="AJ22" s="44"/>
    </row>
    <row r="23" spans="1:39">
      <c r="A23" s="47"/>
      <c r="B23" s="44"/>
      <c r="C23" s="46"/>
      <c r="D23" s="46"/>
      <c r="E23" s="43"/>
      <c r="F23" s="45"/>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c r="AI23" s="44"/>
      <c r="AJ23" s="44"/>
    </row>
    <row r="24" spans="1:39">
      <c r="A24" s="47"/>
      <c r="B24" s="45" t="s">
        <v>105</v>
      </c>
      <c r="C24" s="44"/>
      <c r="D24" s="43"/>
      <c r="E24" s="43"/>
      <c r="F24" s="45"/>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4"/>
      <c r="AJ24" s="44"/>
    </row>
    <row r="25" spans="1:39">
      <c r="A25" s="35"/>
      <c r="B25" s="34" t="s">
        <v>526</v>
      </c>
      <c r="H25" s="122"/>
      <c r="I25" s="122"/>
      <c r="J25" s="122"/>
      <c r="K25" s="122"/>
      <c r="L25" s="122"/>
      <c r="M25" s="122"/>
      <c r="N25" s="122"/>
      <c r="O25" s="122"/>
      <c r="P25" s="122"/>
      <c r="Q25" s="122"/>
      <c r="R25" s="122"/>
      <c r="S25" s="122"/>
    </row>
    <row r="26" spans="1:39">
      <c r="A26" s="35"/>
      <c r="C26" s="100" t="str">
        <f>IF($AK$9=1,"☑","□")</f>
        <v>□</v>
      </c>
      <c r="D26" s="121" t="s">
        <v>107</v>
      </c>
      <c r="E26" s="122"/>
      <c r="F26" s="122"/>
      <c r="G26" s="122"/>
      <c r="H26" s="122"/>
      <c r="I26" s="122"/>
      <c r="J26" s="100" t="str">
        <f>IF($AK$9=2,"☑","□")</f>
        <v>□</v>
      </c>
      <c r="K26" s="121" t="s">
        <v>108</v>
      </c>
      <c r="L26" s="122"/>
      <c r="M26" s="122"/>
      <c r="N26" s="122"/>
      <c r="O26" s="122"/>
      <c r="P26" s="122"/>
      <c r="Q26" s="100" t="str">
        <f>IF($AK$9=3,"☑","□")</f>
        <v>□</v>
      </c>
      <c r="R26" s="121" t="s">
        <v>109</v>
      </c>
      <c r="S26" s="122"/>
      <c r="T26" s="122"/>
      <c r="U26" s="122"/>
      <c r="V26" s="122"/>
      <c r="X26" s="100" t="str">
        <f>IF($AK$9=4,"☑","□")</f>
        <v>□</v>
      </c>
      <c r="Y26" s="121" t="s">
        <v>110</v>
      </c>
      <c r="Z26" s="122"/>
      <c r="AA26" s="122"/>
      <c r="AB26" s="122"/>
      <c r="AC26" s="122"/>
    </row>
    <row r="27" spans="1:39">
      <c r="A27" s="35"/>
      <c r="C27" s="122"/>
      <c r="D27" s="121"/>
      <c r="E27" s="122"/>
      <c r="F27" s="122"/>
      <c r="G27" s="122"/>
      <c r="H27" s="122"/>
      <c r="I27" s="122"/>
      <c r="J27" s="122"/>
      <c r="K27" s="121"/>
      <c r="L27" s="122"/>
      <c r="M27" s="122"/>
      <c r="N27" s="122"/>
      <c r="O27" s="122"/>
      <c r="P27" s="122"/>
      <c r="Q27" s="122"/>
      <c r="R27" s="121"/>
      <c r="S27" s="122"/>
      <c r="T27" s="122"/>
      <c r="U27" s="122"/>
      <c r="V27" s="122"/>
      <c r="X27" s="122"/>
      <c r="Y27" s="121"/>
      <c r="Z27" s="122"/>
      <c r="AA27" s="122"/>
      <c r="AB27" s="122"/>
      <c r="AC27" s="122"/>
    </row>
    <row r="28" spans="1:39">
      <c r="A28" s="35"/>
      <c r="B28" s="45" t="s">
        <v>527</v>
      </c>
      <c r="C28" s="44"/>
      <c r="D28" s="122"/>
      <c r="E28" s="122"/>
      <c r="G28" s="122"/>
      <c r="H28" s="122"/>
      <c r="I28" s="122"/>
      <c r="J28" s="122"/>
      <c r="K28" s="122"/>
      <c r="L28" s="122"/>
      <c r="M28" s="43"/>
      <c r="N28" s="43"/>
      <c r="O28" s="43"/>
      <c r="P28" s="43"/>
      <c r="Q28" s="43"/>
      <c r="R28" s="43"/>
      <c r="S28" s="43"/>
      <c r="T28" s="43"/>
      <c r="U28" s="43"/>
      <c r="V28" s="43"/>
      <c r="W28" s="43"/>
      <c r="X28" s="43"/>
      <c r="Y28" s="43"/>
      <c r="Z28" s="43"/>
      <c r="AA28" s="43"/>
      <c r="AB28" s="43"/>
      <c r="AC28" s="43"/>
      <c r="AD28" s="43"/>
      <c r="AE28" s="43"/>
      <c r="AF28" s="43"/>
      <c r="AG28" s="43"/>
    </row>
    <row r="29" spans="1:39">
      <c r="A29" s="35"/>
      <c r="B29" s="45" t="s">
        <v>112</v>
      </c>
      <c r="C29" s="44"/>
      <c r="D29" s="122"/>
      <c r="E29" s="122"/>
      <c r="G29" s="122"/>
      <c r="H29" s="122"/>
      <c r="I29" s="122"/>
      <c r="J29" s="122"/>
      <c r="K29" s="122"/>
      <c r="L29" s="122"/>
      <c r="U29" s="280"/>
      <c r="V29" s="280"/>
      <c r="W29" s="280"/>
      <c r="X29" s="280"/>
      <c r="Y29" s="280"/>
      <c r="Z29" s="288"/>
      <c r="AA29" s="288"/>
      <c r="AB29" s="288"/>
      <c r="AC29" s="288"/>
      <c r="AD29" s="288"/>
      <c r="AE29" s="288"/>
      <c r="AF29" s="288"/>
      <c r="AG29" s="280"/>
    </row>
    <row r="30" spans="1:39">
      <c r="A30" s="35"/>
      <c r="B30" s="45"/>
      <c r="C30" s="44"/>
      <c r="D30" s="122"/>
      <c r="E30" s="122"/>
      <c r="G30" s="122"/>
      <c r="H30" s="122"/>
      <c r="I30" s="122"/>
      <c r="J30" s="122"/>
      <c r="K30" s="122"/>
      <c r="L30" s="122"/>
      <c r="M30" s="868"/>
      <c r="N30" s="868"/>
      <c r="O30" s="868"/>
      <c r="P30" s="868"/>
      <c r="Q30" s="868"/>
      <c r="R30" s="868"/>
      <c r="S30" s="868"/>
      <c r="T30" s="43" t="s">
        <v>114</v>
      </c>
      <c r="U30" s="280"/>
      <c r="V30" s="286"/>
      <c r="W30" s="280"/>
      <c r="X30" s="287"/>
      <c r="Y30" s="280"/>
      <c r="Z30" s="869"/>
      <c r="AA30" s="869"/>
      <c r="AB30" s="869"/>
      <c r="AC30" s="869"/>
      <c r="AD30" s="869"/>
      <c r="AE30" s="869"/>
      <c r="AF30" s="869"/>
      <c r="AG30" s="287"/>
      <c r="AK30" s="183">
        <v>6</v>
      </c>
    </row>
    <row r="31" spans="1:39">
      <c r="A31" s="35"/>
      <c r="B31" s="45" t="s">
        <v>116</v>
      </c>
      <c r="C31" s="44"/>
      <c r="D31" s="122"/>
      <c r="E31" s="122"/>
      <c r="G31" s="122"/>
      <c r="H31" s="122"/>
      <c r="I31" s="122"/>
      <c r="J31" s="122"/>
      <c r="K31" s="122"/>
      <c r="L31" s="122"/>
      <c r="M31" s="51"/>
      <c r="N31" s="51"/>
      <c r="O31" s="51"/>
      <c r="P31" s="51"/>
      <c r="Q31" s="51"/>
      <c r="R31" s="51"/>
      <c r="S31" s="51"/>
      <c r="U31" s="280"/>
      <c r="V31" s="280"/>
      <c r="W31" s="280"/>
      <c r="X31" s="280"/>
      <c r="Y31" s="280"/>
      <c r="Z31" s="289"/>
      <c r="AA31" s="289"/>
      <c r="AB31" s="289"/>
      <c r="AC31" s="289"/>
      <c r="AD31" s="289"/>
      <c r="AE31" s="289"/>
      <c r="AF31" s="289"/>
      <c r="AG31" s="280"/>
      <c r="AK31" s="274"/>
    </row>
    <row r="32" spans="1:39">
      <c r="A32" s="35"/>
      <c r="B32" s="45"/>
      <c r="C32" s="44"/>
      <c r="D32" s="122"/>
      <c r="E32" s="122"/>
      <c r="G32" s="122"/>
      <c r="H32" s="122"/>
      <c r="I32" s="122"/>
      <c r="J32" s="122"/>
      <c r="K32" s="122"/>
      <c r="L32" s="122"/>
      <c r="M32" s="868"/>
      <c r="N32" s="868"/>
      <c r="O32" s="868"/>
      <c r="P32" s="868"/>
      <c r="Q32" s="868"/>
      <c r="R32" s="868"/>
      <c r="S32" s="868"/>
      <c r="T32" s="43" t="s">
        <v>114</v>
      </c>
      <c r="U32" s="280"/>
      <c r="V32" s="286"/>
      <c r="W32" s="280"/>
      <c r="X32" s="287"/>
      <c r="Y32" s="280"/>
      <c r="Z32" s="869"/>
      <c r="AA32" s="869"/>
      <c r="AB32" s="869"/>
      <c r="AC32" s="869"/>
      <c r="AD32" s="869"/>
      <c r="AE32" s="869"/>
      <c r="AF32" s="869"/>
      <c r="AG32" s="287"/>
      <c r="AK32" s="183">
        <v>2</v>
      </c>
    </row>
    <row r="33" spans="1:37">
      <c r="A33" s="35"/>
      <c r="B33" s="45" t="s">
        <v>117</v>
      </c>
      <c r="C33" s="121"/>
      <c r="D33" s="122"/>
      <c r="E33" s="122"/>
      <c r="G33" s="122"/>
      <c r="H33" s="122"/>
      <c r="I33" s="122"/>
      <c r="J33" s="122"/>
      <c r="K33" s="122"/>
      <c r="L33" s="122"/>
      <c r="M33" s="51"/>
      <c r="N33" s="51"/>
      <c r="O33" s="51"/>
      <c r="P33" s="51"/>
      <c r="Q33" s="51"/>
      <c r="R33" s="51"/>
      <c r="S33" s="51"/>
      <c r="U33" s="280"/>
      <c r="V33" s="280"/>
      <c r="W33" s="280"/>
      <c r="X33" s="280"/>
      <c r="Y33" s="280"/>
      <c r="Z33" s="289"/>
      <c r="AA33" s="289"/>
      <c r="AB33" s="289"/>
      <c r="AC33" s="289"/>
      <c r="AD33" s="289"/>
      <c r="AE33" s="289"/>
      <c r="AF33" s="289"/>
      <c r="AG33" s="280"/>
      <c r="AK33" s="274"/>
    </row>
    <row r="34" spans="1:37">
      <c r="A34" s="35"/>
      <c r="C34" s="121"/>
      <c r="D34" s="122"/>
      <c r="E34" s="122"/>
      <c r="G34" s="122"/>
      <c r="H34" s="122"/>
      <c r="I34" s="122"/>
      <c r="J34" s="122"/>
      <c r="K34" s="122"/>
      <c r="L34" s="122"/>
      <c r="M34" s="868"/>
      <c r="N34" s="868"/>
      <c r="O34" s="868"/>
      <c r="P34" s="868"/>
      <c r="Q34" s="868"/>
      <c r="R34" s="868"/>
      <c r="S34" s="868"/>
      <c r="T34" s="43" t="s">
        <v>114</v>
      </c>
      <c r="U34" s="280"/>
      <c r="V34" s="286"/>
      <c r="W34" s="280"/>
      <c r="X34" s="287"/>
      <c r="Y34" s="280"/>
      <c r="Z34" s="869"/>
      <c r="AA34" s="869"/>
      <c r="AB34" s="869"/>
      <c r="AC34" s="869"/>
      <c r="AD34" s="869"/>
      <c r="AE34" s="869"/>
      <c r="AF34" s="869"/>
      <c r="AG34" s="287"/>
      <c r="AK34" s="183">
        <v>28</v>
      </c>
    </row>
    <row r="35" spans="1:37">
      <c r="A35" s="35"/>
      <c r="B35" s="45" t="s">
        <v>528</v>
      </c>
      <c r="C35" s="121"/>
      <c r="D35" s="122"/>
      <c r="E35" s="122"/>
      <c r="G35" s="122"/>
      <c r="H35" s="122"/>
      <c r="I35" s="122"/>
      <c r="J35" s="122"/>
      <c r="K35" s="122"/>
      <c r="L35" s="122"/>
      <c r="M35" s="52"/>
      <c r="N35" s="52"/>
      <c r="O35" s="52"/>
      <c r="P35" s="52"/>
      <c r="Q35" s="52"/>
      <c r="R35" s="52"/>
      <c r="S35" s="52"/>
      <c r="T35" s="43"/>
      <c r="U35" s="287"/>
      <c r="V35" s="287"/>
      <c r="W35" s="287"/>
      <c r="X35" s="287"/>
      <c r="Y35" s="287"/>
      <c r="Z35" s="290"/>
      <c r="AA35" s="290"/>
      <c r="AB35" s="290"/>
      <c r="AC35" s="290"/>
      <c r="AD35" s="290"/>
      <c r="AE35" s="290"/>
      <c r="AF35" s="290"/>
      <c r="AG35" s="287"/>
      <c r="AK35" s="274"/>
    </row>
    <row r="36" spans="1:37">
      <c r="A36" s="35"/>
      <c r="C36" s="121"/>
      <c r="D36" s="122"/>
      <c r="E36" s="122"/>
      <c r="G36" s="122"/>
      <c r="H36" s="122"/>
      <c r="I36" s="122"/>
      <c r="J36" s="122"/>
      <c r="K36" s="122"/>
      <c r="L36" s="122"/>
      <c r="M36" s="868"/>
      <c r="N36" s="868"/>
      <c r="O36" s="868"/>
      <c r="P36" s="868"/>
      <c r="Q36" s="868"/>
      <c r="R36" s="868"/>
      <c r="S36" s="868"/>
      <c r="T36" s="43" t="s">
        <v>114</v>
      </c>
      <c r="U36" s="285"/>
      <c r="V36" s="286"/>
      <c r="W36" s="285"/>
      <c r="X36" s="287"/>
      <c r="Y36" s="285"/>
      <c r="Z36" s="869"/>
      <c r="AA36" s="869"/>
      <c r="AB36" s="869"/>
      <c r="AC36" s="869"/>
      <c r="AD36" s="869"/>
      <c r="AE36" s="869"/>
      <c r="AF36" s="869"/>
      <c r="AG36" s="287"/>
      <c r="AK36" s="183">
        <v>7</v>
      </c>
    </row>
    <row r="37" spans="1:37">
      <c r="A37" s="35"/>
      <c r="B37" s="45" t="s">
        <v>529</v>
      </c>
      <c r="C37" s="44"/>
      <c r="D37" s="122"/>
      <c r="E37" s="122"/>
      <c r="G37" s="122"/>
      <c r="H37" s="122"/>
      <c r="I37" s="122"/>
      <c r="J37" s="122"/>
      <c r="K37" s="122"/>
      <c r="L37" s="122"/>
      <c r="M37" s="52"/>
      <c r="N37" s="52"/>
      <c r="O37" s="52"/>
      <c r="P37" s="52"/>
      <c r="Q37" s="52"/>
      <c r="R37" s="52"/>
      <c r="S37" s="52"/>
      <c r="T37" s="43"/>
      <c r="U37" s="287"/>
      <c r="V37" s="287"/>
      <c r="W37" s="287"/>
      <c r="X37" s="287"/>
      <c r="Y37" s="287"/>
      <c r="Z37" s="290"/>
      <c r="AA37" s="290"/>
      <c r="AB37" s="290"/>
      <c r="AC37" s="290"/>
      <c r="AD37" s="290"/>
      <c r="AE37" s="290"/>
      <c r="AF37" s="290"/>
      <c r="AG37" s="287"/>
      <c r="AK37" s="274"/>
    </row>
    <row r="38" spans="1:37">
      <c r="A38" s="35"/>
      <c r="B38" s="45"/>
      <c r="C38" s="44"/>
      <c r="D38" s="122"/>
      <c r="E38" s="122"/>
      <c r="G38" s="122"/>
      <c r="H38" s="122"/>
      <c r="I38" s="122"/>
      <c r="J38" s="122"/>
      <c r="K38" s="122"/>
      <c r="L38" s="122"/>
      <c r="M38" s="868"/>
      <c r="N38" s="868"/>
      <c r="O38" s="868"/>
      <c r="P38" s="868"/>
      <c r="Q38" s="868"/>
      <c r="R38" s="868"/>
      <c r="S38" s="868"/>
      <c r="T38" s="43" t="s">
        <v>114</v>
      </c>
      <c r="U38" s="285"/>
      <c r="V38" s="286"/>
      <c r="W38" s="285"/>
      <c r="X38" s="287"/>
      <c r="Y38" s="285"/>
      <c r="Z38" s="869"/>
      <c r="AA38" s="869"/>
      <c r="AB38" s="869"/>
      <c r="AC38" s="869"/>
      <c r="AD38" s="869"/>
      <c r="AE38" s="869"/>
      <c r="AF38" s="869"/>
      <c r="AG38" s="287"/>
      <c r="AK38" s="183">
        <v>10</v>
      </c>
    </row>
    <row r="39" spans="1:37">
      <c r="A39" s="35"/>
      <c r="B39" s="45" t="s">
        <v>530</v>
      </c>
      <c r="C39" s="44"/>
      <c r="D39" s="122"/>
      <c r="E39" s="122"/>
      <c r="G39" s="122"/>
      <c r="H39" s="122"/>
      <c r="I39" s="122"/>
      <c r="J39" s="122"/>
      <c r="K39" s="122"/>
      <c r="L39" s="122"/>
      <c r="M39" s="51"/>
      <c r="N39" s="51"/>
      <c r="O39" s="51"/>
      <c r="P39" s="51"/>
      <c r="Q39" s="51"/>
      <c r="R39" s="51"/>
      <c r="S39" s="51"/>
      <c r="U39" s="280"/>
      <c r="V39" s="280"/>
      <c r="W39" s="280"/>
      <c r="X39" s="280"/>
      <c r="Y39" s="280"/>
      <c r="Z39" s="289"/>
      <c r="AA39" s="289"/>
      <c r="AB39" s="289"/>
      <c r="AC39" s="289"/>
      <c r="AD39" s="289"/>
      <c r="AE39" s="289"/>
      <c r="AF39" s="289"/>
      <c r="AG39" s="280"/>
      <c r="AK39" s="274"/>
    </row>
    <row r="40" spans="1:37">
      <c r="A40" s="35"/>
      <c r="C40" s="121"/>
      <c r="D40" s="122"/>
      <c r="E40" s="122"/>
      <c r="G40" s="122"/>
      <c r="H40" s="122"/>
      <c r="I40" s="122"/>
      <c r="J40" s="122"/>
      <c r="K40" s="122"/>
      <c r="L40" s="122"/>
      <c r="M40" s="868"/>
      <c r="N40" s="868"/>
      <c r="O40" s="868"/>
      <c r="P40" s="868"/>
      <c r="Q40" s="868"/>
      <c r="R40" s="868"/>
      <c r="S40" s="868"/>
      <c r="T40" s="43" t="s">
        <v>114</v>
      </c>
      <c r="U40" s="280"/>
      <c r="V40" s="286"/>
      <c r="W40" s="280"/>
      <c r="X40" s="287"/>
      <c r="Y40" s="280"/>
      <c r="Z40" s="869"/>
      <c r="AA40" s="869"/>
      <c r="AB40" s="869"/>
      <c r="AC40" s="869"/>
      <c r="AD40" s="869"/>
      <c r="AE40" s="869"/>
      <c r="AF40" s="869"/>
      <c r="AG40" s="287"/>
      <c r="AK40" s="183">
        <v>2</v>
      </c>
    </row>
    <row r="41" spans="1:37">
      <c r="A41" s="35"/>
      <c r="B41" s="45" t="s">
        <v>531</v>
      </c>
      <c r="C41" s="121"/>
      <c r="D41" s="122"/>
      <c r="E41" s="122"/>
      <c r="G41" s="122"/>
      <c r="H41" s="122"/>
      <c r="I41" s="122"/>
      <c r="J41" s="122"/>
      <c r="K41" s="122"/>
      <c r="L41" s="122"/>
      <c r="M41" s="51"/>
      <c r="N41" s="51"/>
      <c r="O41" s="51"/>
      <c r="P41" s="51"/>
      <c r="Q41" s="51"/>
      <c r="R41" s="51"/>
      <c r="S41" s="51"/>
      <c r="U41" s="280"/>
      <c r="V41" s="280"/>
      <c r="W41" s="280"/>
      <c r="X41" s="280"/>
      <c r="Y41" s="280"/>
      <c r="Z41" s="289"/>
      <c r="AA41" s="289"/>
      <c r="AB41" s="289"/>
      <c r="AC41" s="289"/>
      <c r="AD41" s="289"/>
      <c r="AE41" s="289"/>
      <c r="AF41" s="289"/>
      <c r="AG41" s="280"/>
      <c r="AK41" s="274"/>
    </row>
    <row r="42" spans="1:37">
      <c r="A42" s="35"/>
      <c r="C42" s="121"/>
      <c r="D42" s="122"/>
      <c r="E42" s="122"/>
      <c r="G42" s="122"/>
      <c r="H42" s="122"/>
      <c r="I42" s="122"/>
      <c r="J42" s="122"/>
      <c r="K42" s="122"/>
      <c r="L42" s="122"/>
      <c r="M42" s="868"/>
      <c r="N42" s="868"/>
      <c r="O42" s="868"/>
      <c r="P42" s="868"/>
      <c r="Q42" s="868"/>
      <c r="R42" s="868"/>
      <c r="S42" s="868"/>
      <c r="T42" s="43" t="s">
        <v>114</v>
      </c>
      <c r="U42" s="280"/>
      <c r="V42" s="286"/>
      <c r="W42" s="280"/>
      <c r="X42" s="287"/>
      <c r="Y42" s="280"/>
      <c r="Z42" s="869"/>
      <c r="AA42" s="869"/>
      <c r="AB42" s="869"/>
      <c r="AC42" s="869"/>
      <c r="AD42" s="869"/>
      <c r="AE42" s="869"/>
      <c r="AF42" s="869"/>
      <c r="AG42" s="287"/>
      <c r="AK42" s="183">
        <v>41</v>
      </c>
    </row>
    <row r="43" spans="1:37">
      <c r="A43" s="35"/>
      <c r="B43" s="45" t="s">
        <v>532</v>
      </c>
      <c r="C43" s="121"/>
      <c r="D43" s="122"/>
      <c r="E43" s="122"/>
      <c r="G43" s="122"/>
      <c r="H43" s="122"/>
      <c r="I43" s="122"/>
      <c r="J43" s="122"/>
      <c r="K43" s="122"/>
      <c r="L43" s="122"/>
      <c r="M43" s="52"/>
      <c r="N43" s="52"/>
      <c r="O43" s="52"/>
      <c r="P43" s="52"/>
      <c r="Q43" s="52"/>
      <c r="R43" s="52"/>
      <c r="S43" s="52"/>
      <c r="T43" s="43"/>
      <c r="U43" s="287"/>
      <c r="V43" s="287"/>
      <c r="W43" s="287"/>
      <c r="X43" s="287"/>
      <c r="Y43" s="287"/>
      <c r="Z43" s="290"/>
      <c r="AA43" s="290"/>
      <c r="AB43" s="290"/>
      <c r="AC43" s="290"/>
      <c r="AD43" s="290"/>
      <c r="AE43" s="290"/>
      <c r="AF43" s="290"/>
      <c r="AG43" s="287"/>
      <c r="AK43" s="274"/>
    </row>
    <row r="44" spans="1:37">
      <c r="A44" s="35"/>
      <c r="C44" s="121"/>
      <c r="D44" s="122"/>
      <c r="E44" s="122"/>
      <c r="G44" s="122"/>
      <c r="H44" s="122"/>
      <c r="I44" s="122"/>
      <c r="J44" s="122"/>
      <c r="K44" s="122"/>
      <c r="L44" s="122"/>
      <c r="M44" s="868"/>
      <c r="N44" s="868"/>
      <c r="O44" s="868"/>
      <c r="P44" s="868"/>
      <c r="Q44" s="868"/>
      <c r="R44" s="868"/>
      <c r="S44" s="868"/>
      <c r="T44" s="43" t="s">
        <v>114</v>
      </c>
      <c r="U44" s="285"/>
      <c r="V44" s="286"/>
      <c r="W44" s="285"/>
      <c r="X44" s="287"/>
      <c r="Y44" s="285"/>
      <c r="Z44" s="869"/>
      <c r="AA44" s="869"/>
      <c r="AB44" s="869"/>
      <c r="AC44" s="869"/>
      <c r="AD44" s="869"/>
      <c r="AE44" s="869"/>
      <c r="AF44" s="869"/>
      <c r="AG44" s="287"/>
      <c r="AK44" s="183">
        <v>10</v>
      </c>
    </row>
    <row r="45" spans="1:37">
      <c r="A45" s="35"/>
      <c r="C45" s="41" t="s">
        <v>533</v>
      </c>
      <c r="D45" s="122"/>
      <c r="E45" s="122"/>
      <c r="F45" s="34"/>
      <c r="G45" s="122"/>
      <c r="H45" s="122"/>
      <c r="I45" s="122"/>
      <c r="J45" s="122"/>
      <c r="K45" s="122"/>
      <c r="L45" s="122"/>
      <c r="M45" s="43"/>
      <c r="N45" s="43"/>
      <c r="O45" s="43"/>
      <c r="P45" s="43"/>
      <c r="Q45" s="43"/>
      <c r="R45" s="43"/>
      <c r="S45" s="43"/>
      <c r="T45" s="43"/>
      <c r="U45" s="43"/>
      <c r="V45" s="43"/>
      <c r="W45" s="43"/>
      <c r="X45" s="43"/>
      <c r="Y45" s="43"/>
      <c r="Z45" s="43"/>
      <c r="AA45" s="43"/>
      <c r="AB45" s="43"/>
      <c r="AC45" s="43"/>
      <c r="AD45" s="43"/>
      <c r="AE45" s="43"/>
      <c r="AF45" s="43"/>
      <c r="AG45" s="43"/>
      <c r="AH45" s="43"/>
    </row>
    <row r="46" spans="1:37">
      <c r="A46" s="35"/>
      <c r="C46" s="41" t="s">
        <v>124</v>
      </c>
      <c r="D46" s="122"/>
      <c r="E46" s="122"/>
      <c r="F46" s="34"/>
      <c r="G46" s="122"/>
      <c r="H46" s="122"/>
      <c r="I46" s="122"/>
      <c r="J46" s="122"/>
      <c r="K46" s="122"/>
      <c r="L46" s="122"/>
      <c r="M46" s="43"/>
      <c r="N46" s="43"/>
      <c r="O46" s="43"/>
      <c r="P46" s="43"/>
      <c r="Q46" s="43"/>
      <c r="R46" s="43"/>
      <c r="S46" s="43"/>
      <c r="T46" s="43"/>
      <c r="U46" s="43"/>
      <c r="V46" s="43"/>
      <c r="W46" s="43"/>
      <c r="X46" s="43"/>
      <c r="Y46" s="43"/>
      <c r="Z46" s="43"/>
      <c r="AA46" s="43"/>
      <c r="AB46" s="43"/>
      <c r="AC46" s="43"/>
      <c r="AD46" s="43"/>
      <c r="AE46" s="43"/>
      <c r="AF46" s="43"/>
      <c r="AG46" s="43"/>
      <c r="AH46" s="43"/>
    </row>
    <row r="47" spans="1:37">
      <c r="A47" s="35"/>
      <c r="C47" s="41" t="s">
        <v>125</v>
      </c>
      <c r="D47" s="122"/>
      <c r="E47" s="122"/>
      <c r="F47" s="34"/>
      <c r="G47" s="122"/>
      <c r="H47" s="122"/>
      <c r="I47" s="122"/>
      <c r="J47" s="122"/>
      <c r="K47" s="122"/>
      <c r="L47" s="122"/>
      <c r="M47" s="43"/>
      <c r="N47" s="43"/>
      <c r="O47" s="43"/>
      <c r="P47" s="43"/>
      <c r="Q47" s="43"/>
      <c r="R47" s="43"/>
      <c r="S47" s="43"/>
      <c r="T47" s="43"/>
      <c r="U47" s="43"/>
      <c r="V47" s="43"/>
      <c r="W47" s="43"/>
      <c r="X47" s="43"/>
      <c r="Y47" s="43"/>
      <c r="Z47" s="43"/>
      <c r="AA47" s="43"/>
      <c r="AB47" s="43"/>
      <c r="AC47" s="43"/>
      <c r="AD47" s="43"/>
      <c r="AE47" s="43"/>
      <c r="AF47" s="43"/>
      <c r="AG47" s="43"/>
      <c r="AH47" s="43"/>
    </row>
    <row r="48" spans="1:37">
      <c r="A48" s="35"/>
      <c r="C48" s="41"/>
      <c r="D48" s="122"/>
      <c r="E48" s="122"/>
      <c r="F48" s="34"/>
      <c r="G48" s="122"/>
      <c r="H48" s="122"/>
      <c r="I48" s="122"/>
      <c r="J48" s="122"/>
      <c r="K48" s="122"/>
      <c r="L48" s="122"/>
      <c r="M48" s="43"/>
      <c r="N48" s="43"/>
      <c r="O48" s="43"/>
      <c r="P48" s="43"/>
      <c r="Q48" s="43"/>
      <c r="R48" s="43"/>
      <c r="S48" s="43"/>
      <c r="T48" s="43"/>
      <c r="U48" s="43"/>
      <c r="V48" s="43"/>
      <c r="W48" s="43"/>
      <c r="X48" s="43"/>
      <c r="Y48" s="43"/>
      <c r="Z48" s="43"/>
      <c r="AA48" s="43"/>
      <c r="AB48" s="43"/>
      <c r="AC48" s="43"/>
      <c r="AD48" s="43"/>
      <c r="AE48" s="43"/>
      <c r="AF48" s="43"/>
      <c r="AG48" s="43"/>
      <c r="AH48" s="43"/>
    </row>
    <row r="49" spans="1:39">
      <c r="A49" s="35"/>
      <c r="B49" s="45" t="s">
        <v>126</v>
      </c>
      <c r="C49" s="41"/>
      <c r="D49" s="122"/>
      <c r="E49" s="122"/>
      <c r="F49" s="34"/>
      <c r="G49" s="122"/>
      <c r="H49" s="122"/>
      <c r="I49" s="122"/>
      <c r="J49" s="122"/>
      <c r="K49" s="122"/>
      <c r="L49" s="122"/>
      <c r="M49" s="43"/>
      <c r="N49" s="43"/>
      <c r="O49" s="43"/>
      <c r="P49" s="43"/>
      <c r="Q49" s="43"/>
      <c r="R49" s="43"/>
      <c r="S49" s="43"/>
      <c r="T49" s="43"/>
      <c r="U49" s="43"/>
      <c r="V49" s="43"/>
      <c r="W49" s="43"/>
      <c r="X49" s="43"/>
      <c r="Y49" s="43"/>
      <c r="Z49" s="43"/>
      <c r="AA49" s="43"/>
      <c r="AB49" s="43"/>
      <c r="AC49" s="43"/>
      <c r="AD49" s="43"/>
      <c r="AE49" s="43"/>
      <c r="AF49" s="43"/>
      <c r="AG49" s="43"/>
      <c r="AH49" s="43"/>
    </row>
    <row r="50" spans="1:39">
      <c r="A50" s="35"/>
      <c r="B50" s="121" t="s">
        <v>127</v>
      </c>
      <c r="C50" s="121"/>
      <c r="D50" s="122"/>
      <c r="E50" s="122"/>
      <c r="G50" s="122"/>
      <c r="H50" s="122"/>
      <c r="I50" s="122"/>
      <c r="J50" s="122"/>
      <c r="K50" s="122"/>
      <c r="L50" s="122"/>
      <c r="M50" s="43"/>
      <c r="N50" s="43"/>
      <c r="O50" s="43"/>
      <c r="P50" s="43"/>
      <c r="Q50" s="43"/>
      <c r="R50" s="43"/>
      <c r="S50" s="43"/>
      <c r="T50" s="43"/>
      <c r="U50" s="43"/>
      <c r="V50" s="291"/>
      <c r="W50" s="291"/>
      <c r="X50" s="291"/>
      <c r="Y50" s="291"/>
      <c r="Z50" s="291"/>
      <c r="AA50" s="291"/>
      <c r="AB50" s="291"/>
      <c r="AC50" s="291"/>
      <c r="AD50" s="291"/>
      <c r="AE50" s="291"/>
      <c r="AF50" s="291"/>
      <c r="AG50" s="291"/>
    </row>
    <row r="51" spans="1:39">
      <c r="A51" s="35"/>
      <c r="C51" s="121"/>
      <c r="D51" s="122"/>
      <c r="E51" s="122"/>
      <c r="G51" s="122"/>
      <c r="H51" s="122"/>
      <c r="I51" s="122"/>
      <c r="J51" s="122"/>
      <c r="K51" s="122"/>
      <c r="L51" s="122"/>
      <c r="M51" s="865">
        <f>SUM(M29:S44)</f>
        <v>0</v>
      </c>
      <c r="N51" s="865"/>
      <c r="O51" s="865"/>
      <c r="P51" s="865"/>
      <c r="Q51" s="865"/>
      <c r="R51" s="865"/>
      <c r="S51" s="865"/>
      <c r="T51" s="43" t="s">
        <v>114</v>
      </c>
      <c r="U51" s="44"/>
      <c r="V51" s="292"/>
      <c r="W51" s="288"/>
      <c r="X51" s="291"/>
      <c r="Y51" s="288"/>
      <c r="Z51" s="866"/>
      <c r="AA51" s="866"/>
      <c r="AB51" s="866"/>
      <c r="AC51" s="866"/>
      <c r="AD51" s="866"/>
      <c r="AE51" s="866"/>
      <c r="AF51" s="866"/>
      <c r="AG51" s="291"/>
    </row>
    <row r="52" spans="1:39">
      <c r="A52" s="35"/>
      <c r="B52" s="45" t="s">
        <v>128</v>
      </c>
      <c r="C52" s="121"/>
      <c r="D52" s="122"/>
      <c r="E52" s="122"/>
      <c r="G52" s="122"/>
      <c r="H52" s="122"/>
      <c r="I52" s="122"/>
      <c r="J52" s="122"/>
      <c r="K52" s="122"/>
      <c r="L52" s="122"/>
      <c r="M52" s="43"/>
      <c r="N52" s="43"/>
      <c r="O52" s="43"/>
      <c r="P52" s="43"/>
      <c r="Q52" s="43"/>
      <c r="R52" s="43"/>
      <c r="S52" s="43"/>
      <c r="T52" s="43"/>
      <c r="U52" s="43"/>
      <c r="V52" s="291"/>
      <c r="W52" s="291"/>
      <c r="X52" s="291"/>
      <c r="Y52" s="291"/>
      <c r="Z52" s="291"/>
      <c r="AA52" s="291"/>
      <c r="AB52" s="291"/>
      <c r="AC52" s="291"/>
      <c r="AD52" s="291"/>
      <c r="AE52" s="291"/>
      <c r="AF52" s="291"/>
      <c r="AG52" s="291"/>
    </row>
    <row r="53" spans="1:39">
      <c r="A53" s="35"/>
      <c r="C53" s="121"/>
      <c r="D53" s="122"/>
      <c r="E53" s="122"/>
      <c r="G53" s="122"/>
      <c r="H53" s="122"/>
      <c r="I53" s="122"/>
      <c r="J53" s="122"/>
      <c r="K53" s="122"/>
      <c r="L53" s="122"/>
      <c r="M53" s="865">
        <f>M30*AK30+M32*AK32+M34*AK34+M36*AK36+M38*AK38+M40*AK40+M42*AK42+M44*AK44</f>
        <v>0</v>
      </c>
      <c r="N53" s="865"/>
      <c r="O53" s="865"/>
      <c r="P53" s="865"/>
      <c r="Q53" s="865"/>
      <c r="R53" s="865"/>
      <c r="S53" s="865"/>
      <c r="T53" s="43" t="s">
        <v>129</v>
      </c>
      <c r="U53" s="44"/>
      <c r="V53" s="292"/>
      <c r="W53" s="288"/>
      <c r="X53" s="291"/>
      <c r="Y53" s="288"/>
      <c r="Z53" s="866"/>
      <c r="AA53" s="866"/>
      <c r="AB53" s="866"/>
      <c r="AC53" s="866"/>
      <c r="AD53" s="866"/>
      <c r="AE53" s="866"/>
      <c r="AF53" s="866"/>
      <c r="AG53" s="291"/>
    </row>
    <row r="54" spans="1:39">
      <c r="A54" s="35"/>
      <c r="C54" s="121"/>
      <c r="D54" s="122"/>
      <c r="E54" s="122"/>
      <c r="G54" s="122"/>
      <c r="H54" s="122"/>
      <c r="I54" s="122"/>
      <c r="J54" s="122"/>
      <c r="K54" s="122"/>
      <c r="L54" s="122"/>
      <c r="M54" s="122"/>
      <c r="N54" s="122"/>
      <c r="O54" s="122"/>
      <c r="P54" s="122"/>
      <c r="Q54" s="122"/>
      <c r="R54" s="122"/>
      <c r="S54" s="122"/>
      <c r="T54" s="122"/>
      <c r="U54" s="122"/>
      <c r="V54" s="293"/>
      <c r="W54" s="293"/>
      <c r="X54" s="293"/>
      <c r="Y54" s="293"/>
      <c r="Z54" s="293"/>
      <c r="AA54" s="293"/>
      <c r="AB54" s="293"/>
      <c r="AC54" s="293"/>
      <c r="AD54" s="293"/>
      <c r="AE54" s="293"/>
      <c r="AF54" s="293"/>
      <c r="AG54" s="293"/>
    </row>
    <row r="55" spans="1:39">
      <c r="A55" s="35"/>
      <c r="B55" s="45" t="s">
        <v>131</v>
      </c>
      <c r="C55" s="121"/>
      <c r="D55" s="122"/>
      <c r="E55" s="122"/>
      <c r="G55" s="122"/>
      <c r="H55" s="122"/>
      <c r="I55" s="122"/>
      <c r="J55" s="122"/>
      <c r="K55" s="122"/>
      <c r="L55" s="122"/>
      <c r="M55" s="43"/>
      <c r="N55" s="43"/>
      <c r="O55" s="43"/>
      <c r="P55" s="43"/>
      <c r="Q55" s="43"/>
      <c r="R55" s="43"/>
      <c r="S55" s="43"/>
      <c r="T55" s="43"/>
      <c r="U55" s="43"/>
      <c r="V55" s="291"/>
      <c r="W55" s="291"/>
      <c r="X55" s="291"/>
      <c r="Y55" s="291"/>
      <c r="Z55" s="291"/>
      <c r="AA55" s="291"/>
      <c r="AB55" s="291"/>
      <c r="AC55" s="291"/>
      <c r="AD55" s="291"/>
      <c r="AE55" s="291"/>
      <c r="AF55" s="291"/>
      <c r="AG55" s="291"/>
      <c r="AH55" s="43"/>
    </row>
    <row r="56" spans="1:39">
      <c r="A56" s="35"/>
      <c r="B56" s="121"/>
      <c r="D56" s="122"/>
      <c r="E56" s="122"/>
      <c r="G56" s="122"/>
      <c r="H56" s="122"/>
      <c r="I56" s="122"/>
      <c r="J56" s="122"/>
      <c r="K56" s="122"/>
      <c r="L56" s="122"/>
      <c r="M56" s="616" t="e">
        <f>ROUNDDOWN(M53*10/M18,4)</f>
        <v>#DIV/0!</v>
      </c>
      <c r="N56" s="616"/>
      <c r="O56" s="616"/>
      <c r="P56" s="616"/>
      <c r="Q56" s="616"/>
      <c r="R56" s="616"/>
      <c r="S56" s="616"/>
      <c r="T56" s="43"/>
      <c r="U56" s="44"/>
      <c r="V56" s="292"/>
      <c r="W56" s="288"/>
      <c r="X56" s="291"/>
      <c r="Y56" s="288"/>
      <c r="Z56" s="867"/>
      <c r="AA56" s="867"/>
      <c r="AB56" s="867"/>
      <c r="AC56" s="867"/>
      <c r="AD56" s="867"/>
      <c r="AE56" s="867"/>
      <c r="AF56" s="867"/>
      <c r="AG56" s="291"/>
    </row>
    <row r="57" spans="1:39" s="303" customFormat="1" ht="19.5">
      <c r="A57" s="300"/>
      <c r="B57" s="41"/>
      <c r="C57" s="73" t="s">
        <v>1529</v>
      </c>
      <c r="D57" s="296"/>
      <c r="E57" s="296"/>
      <c r="F57" s="41"/>
      <c r="G57" s="296"/>
      <c r="H57" s="296"/>
      <c r="I57" s="296"/>
      <c r="J57" s="296"/>
      <c r="K57" s="296"/>
      <c r="L57" s="296"/>
      <c r="M57" s="296"/>
      <c r="N57" s="296"/>
      <c r="O57" s="296"/>
      <c r="P57" s="296"/>
      <c r="Q57" s="296"/>
      <c r="R57" s="296"/>
      <c r="S57" s="296"/>
      <c r="T57" s="296"/>
      <c r="U57" s="296"/>
      <c r="V57" s="296"/>
      <c r="W57" s="296"/>
      <c r="X57" s="304"/>
      <c r="Y57" s="305"/>
      <c r="Z57" s="306"/>
      <c r="AA57" s="306"/>
      <c r="AB57" s="306"/>
      <c r="AC57" s="306"/>
      <c r="AD57" s="306"/>
      <c r="AE57" s="306"/>
      <c r="AF57" s="306"/>
      <c r="AG57" s="304"/>
      <c r="AH57" s="73"/>
      <c r="AI57" s="73"/>
      <c r="AJ57" s="73"/>
      <c r="AK57" s="302"/>
      <c r="AL57" s="302"/>
      <c r="AM57" s="302"/>
    </row>
    <row r="58" spans="1:39" s="303" customFormat="1" ht="19.5">
      <c r="A58" s="300"/>
      <c r="B58" s="73"/>
      <c r="C58" s="41" t="s">
        <v>1525</v>
      </c>
      <c r="D58" s="296"/>
      <c r="E58" s="296"/>
      <c r="F58" s="73"/>
      <c r="G58" s="296"/>
      <c r="H58" s="296"/>
      <c r="I58" s="296"/>
      <c r="J58" s="296"/>
      <c r="K58" s="296"/>
      <c r="L58" s="296"/>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73"/>
      <c r="AJ58" s="73"/>
      <c r="AK58" s="302"/>
      <c r="AL58" s="302"/>
      <c r="AM58" s="302"/>
    </row>
    <row r="59" spans="1:39" s="303" customFormat="1" ht="19.5">
      <c r="A59" s="300"/>
      <c r="B59" s="73"/>
      <c r="C59" s="41" t="s">
        <v>1526</v>
      </c>
      <c r="D59" s="296"/>
      <c r="E59" s="296"/>
      <c r="F59" s="73"/>
      <c r="G59" s="296"/>
      <c r="H59" s="296"/>
      <c r="I59" s="296"/>
      <c r="J59" s="296"/>
      <c r="K59" s="296"/>
      <c r="L59" s="296"/>
      <c r="M59" s="301"/>
      <c r="N59" s="301"/>
      <c r="O59" s="301"/>
      <c r="P59" s="301"/>
      <c r="Q59" s="301"/>
      <c r="R59" s="301"/>
      <c r="S59" s="301"/>
      <c r="T59" s="301"/>
      <c r="U59" s="301"/>
      <c r="V59" s="301"/>
      <c r="W59" s="301"/>
      <c r="X59" s="301"/>
      <c r="Y59" s="301"/>
      <c r="Z59" s="301"/>
      <c r="AA59" s="301"/>
      <c r="AB59" s="301"/>
      <c r="AC59" s="301"/>
      <c r="AD59" s="301"/>
      <c r="AE59" s="301"/>
      <c r="AF59" s="301"/>
      <c r="AG59" s="301"/>
      <c r="AH59" s="301"/>
      <c r="AI59" s="73"/>
      <c r="AJ59" s="73"/>
      <c r="AK59" s="302"/>
      <c r="AL59" s="302"/>
      <c r="AM59" s="302"/>
    </row>
    <row r="60" spans="1:39" s="303" customFormat="1" ht="19.5">
      <c r="A60" s="300"/>
      <c r="B60" s="73"/>
      <c r="C60" s="41" t="s">
        <v>1527</v>
      </c>
      <c r="D60" s="296"/>
      <c r="E60" s="296"/>
      <c r="F60" s="73"/>
      <c r="G60" s="296"/>
      <c r="H60" s="296"/>
      <c r="I60" s="296"/>
      <c r="J60" s="296"/>
      <c r="K60" s="296"/>
      <c r="L60" s="296"/>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73"/>
      <c r="AJ60" s="73"/>
      <c r="AK60" s="302"/>
      <c r="AL60" s="302"/>
      <c r="AM60" s="302"/>
    </row>
    <row r="61" spans="1:39" s="303" customFormat="1" ht="19.5">
      <c r="A61" s="300"/>
      <c r="B61" s="41"/>
      <c r="C61" s="73" t="s">
        <v>1528</v>
      </c>
      <c r="D61" s="296"/>
      <c r="E61" s="296"/>
      <c r="F61" s="41"/>
      <c r="G61" s="296"/>
      <c r="H61" s="296"/>
      <c r="I61" s="296"/>
      <c r="J61" s="296"/>
      <c r="K61" s="296"/>
      <c r="L61" s="296"/>
      <c r="M61" s="296"/>
      <c r="N61" s="296"/>
      <c r="O61" s="296"/>
      <c r="P61" s="296"/>
      <c r="Q61" s="296"/>
      <c r="R61" s="296"/>
      <c r="S61" s="296"/>
      <c r="T61" s="296"/>
      <c r="U61" s="296"/>
      <c r="V61" s="296"/>
      <c r="W61" s="296"/>
      <c r="X61" s="304"/>
      <c r="Y61" s="305"/>
      <c r="Z61" s="306"/>
      <c r="AA61" s="306"/>
      <c r="AB61" s="306"/>
      <c r="AC61" s="306"/>
      <c r="AD61" s="306"/>
      <c r="AE61" s="306"/>
      <c r="AF61" s="306"/>
      <c r="AG61" s="304"/>
      <c r="AH61" s="73"/>
      <c r="AI61" s="73"/>
      <c r="AJ61" s="73"/>
      <c r="AK61" s="302"/>
      <c r="AL61" s="302"/>
      <c r="AM61" s="302"/>
    </row>
    <row r="62" spans="1:39">
      <c r="A62" s="35"/>
      <c r="B62" s="294"/>
      <c r="D62" s="295"/>
      <c r="E62" s="295"/>
      <c r="F62" s="294"/>
      <c r="G62" s="295"/>
      <c r="H62" s="295"/>
      <c r="I62" s="295"/>
      <c r="J62" s="295"/>
      <c r="K62" s="295"/>
      <c r="L62" s="295"/>
      <c r="M62" s="299"/>
      <c r="N62" s="299"/>
      <c r="O62" s="299"/>
      <c r="P62" s="299"/>
      <c r="Q62" s="299"/>
      <c r="R62" s="299"/>
      <c r="S62" s="299"/>
      <c r="T62" s="43"/>
      <c r="U62" s="44"/>
      <c r="V62" s="292"/>
      <c r="W62" s="288"/>
      <c r="X62" s="291"/>
      <c r="Y62" s="288"/>
      <c r="Z62" s="297"/>
      <c r="AA62" s="297"/>
      <c r="AB62" s="297"/>
      <c r="AC62" s="297"/>
      <c r="AD62" s="297"/>
      <c r="AE62" s="297"/>
      <c r="AF62" s="297"/>
      <c r="AG62" s="291"/>
    </row>
    <row r="63" spans="1:39">
      <c r="A63" s="35"/>
      <c r="B63" s="121"/>
      <c r="D63" s="46"/>
      <c r="E63" s="122"/>
      <c r="F63" s="41"/>
      <c r="G63" s="122"/>
      <c r="H63" s="122"/>
      <c r="I63" s="122"/>
      <c r="J63" s="122"/>
      <c r="K63" s="122"/>
      <c r="L63" s="122"/>
      <c r="M63" s="122"/>
      <c r="N63" s="122"/>
      <c r="O63" s="122"/>
      <c r="P63" s="122"/>
      <c r="Q63" s="122"/>
      <c r="R63" s="122"/>
      <c r="S63" s="122"/>
      <c r="AE63" s="167"/>
      <c r="AF63" s="167"/>
    </row>
    <row r="64" spans="1:39">
      <c r="A64" s="34" t="s">
        <v>44</v>
      </c>
    </row>
    <row r="65" spans="1:2">
      <c r="A65" s="34" t="s">
        <v>1538</v>
      </c>
    </row>
    <row r="66" spans="1:2">
      <c r="A66" s="34" t="s">
        <v>174</v>
      </c>
    </row>
    <row r="67" spans="1:2">
      <c r="B67" s="34" t="s">
        <v>175</v>
      </c>
    </row>
    <row r="68" spans="1:2">
      <c r="A68" s="34" t="s">
        <v>1539</v>
      </c>
    </row>
    <row r="69" spans="1:2">
      <c r="A69" s="34" t="s">
        <v>176</v>
      </c>
    </row>
    <row r="70" spans="1:2">
      <c r="A70" s="34" t="s">
        <v>177</v>
      </c>
    </row>
    <row r="71" spans="1:2">
      <c r="A71" s="34" t="s">
        <v>178</v>
      </c>
    </row>
    <row r="72" spans="1:2">
      <c r="A72" s="34" t="s">
        <v>1540</v>
      </c>
    </row>
    <row r="73" spans="1:2">
      <c r="A73" s="34" t="s">
        <v>179</v>
      </c>
    </row>
    <row r="74" spans="1:2">
      <c r="A74" s="34" t="s">
        <v>180</v>
      </c>
    </row>
    <row r="75" spans="1:2">
      <c r="A75" s="34" t="s">
        <v>181</v>
      </c>
    </row>
    <row r="76" spans="1:2">
      <c r="A76" s="34" t="s">
        <v>182</v>
      </c>
    </row>
    <row r="77" spans="1:2">
      <c r="A77" s="34" t="s">
        <v>183</v>
      </c>
    </row>
    <row r="78" spans="1:2">
      <c r="A78" s="34" t="s">
        <v>184</v>
      </c>
    </row>
    <row r="79" spans="1:2">
      <c r="A79" s="34" t="s">
        <v>185</v>
      </c>
    </row>
    <row r="80" spans="1:2">
      <c r="A80" s="34" t="s">
        <v>186</v>
      </c>
    </row>
    <row r="81" spans="1:1">
      <c r="A81" s="34" t="s">
        <v>187</v>
      </c>
    </row>
    <row r="82" spans="1:1">
      <c r="A82" s="34" t="s">
        <v>188</v>
      </c>
    </row>
    <row r="83" spans="1:1">
      <c r="A83" s="34" t="s">
        <v>1541</v>
      </c>
    </row>
    <row r="84" spans="1:1">
      <c r="A84" s="34" t="s">
        <v>189</v>
      </c>
    </row>
    <row r="85" spans="1:1">
      <c r="A85" s="34" t="s">
        <v>190</v>
      </c>
    </row>
    <row r="86" spans="1:1">
      <c r="A86" s="34" t="s">
        <v>1542</v>
      </c>
    </row>
    <row r="87" spans="1:1">
      <c r="A87" s="34" t="s">
        <v>191</v>
      </c>
    </row>
    <row r="88" spans="1:1">
      <c r="A88" s="34" t="s">
        <v>192</v>
      </c>
    </row>
    <row r="89" spans="1:1">
      <c r="A89" s="34" t="s">
        <v>1543</v>
      </c>
    </row>
    <row r="90" spans="1:1">
      <c r="A90" s="34" t="s">
        <v>193</v>
      </c>
    </row>
    <row r="91" spans="1:1">
      <c r="A91" s="34" t="s">
        <v>1544</v>
      </c>
    </row>
    <row r="92" spans="1:1">
      <c r="A92" s="34" t="s">
        <v>194</v>
      </c>
    </row>
    <row r="93" spans="1:1">
      <c r="A93" s="34" t="s">
        <v>195</v>
      </c>
    </row>
    <row r="94" spans="1:1">
      <c r="A94" s="34" t="s">
        <v>196</v>
      </c>
    </row>
    <row r="95" spans="1:1">
      <c r="A95" s="34" t="s">
        <v>197</v>
      </c>
    </row>
    <row r="96" spans="1:1">
      <c r="A96" s="34" t="s">
        <v>1545</v>
      </c>
    </row>
    <row r="97" spans="1:6">
      <c r="A97" s="34" t="s">
        <v>198</v>
      </c>
    </row>
    <row r="98" spans="1:6">
      <c r="A98" s="34" t="s">
        <v>1546</v>
      </c>
    </row>
    <row r="99" spans="1:6">
      <c r="A99" s="34" t="s">
        <v>199</v>
      </c>
    </row>
    <row r="100" spans="1:6">
      <c r="A100" s="34" t="s">
        <v>200</v>
      </c>
    </row>
    <row r="101" spans="1:6">
      <c r="A101" s="34" t="s">
        <v>201</v>
      </c>
    </row>
    <row r="102" spans="1:6">
      <c r="A102" s="34" t="s">
        <v>202</v>
      </c>
    </row>
    <row r="103" spans="1:6">
      <c r="A103" s="34" t="s">
        <v>203</v>
      </c>
    </row>
    <row r="104" spans="1:6">
      <c r="A104" s="34" t="s">
        <v>204</v>
      </c>
    </row>
    <row r="105" spans="1:6">
      <c r="A105" s="34" t="s">
        <v>205</v>
      </c>
    </row>
    <row r="106" spans="1:6">
      <c r="F106" s="34"/>
    </row>
    <row r="107" spans="1:6">
      <c r="F107" s="34"/>
    </row>
    <row r="108" spans="1:6">
      <c r="F108" s="34"/>
    </row>
    <row r="109" spans="1:6">
      <c r="F109" s="34"/>
    </row>
    <row r="110" spans="1:6">
      <c r="F110" s="34"/>
    </row>
    <row r="111" spans="1:6">
      <c r="F111" s="34"/>
    </row>
    <row r="112" spans="1:6">
      <c r="F112" s="34"/>
    </row>
    <row r="113" spans="6:6">
      <c r="F113" s="34"/>
    </row>
    <row r="114" spans="6:6">
      <c r="F114" s="34"/>
    </row>
    <row r="115" spans="6:6">
      <c r="F115" s="34"/>
    </row>
    <row r="116" spans="6:6">
      <c r="F116" s="34"/>
    </row>
    <row r="117" spans="6:6">
      <c r="F117" s="34"/>
    </row>
    <row r="118" spans="6:6">
      <c r="F118" s="34"/>
    </row>
    <row r="119" spans="6:6">
      <c r="F119" s="34"/>
    </row>
    <row r="120" spans="6:6">
      <c r="F120" s="34"/>
    </row>
    <row r="121" spans="6:6">
      <c r="F121" s="34"/>
    </row>
    <row r="122" spans="6:6">
      <c r="F122" s="34"/>
    </row>
    <row r="123" spans="6:6">
      <c r="F123" s="34"/>
    </row>
    <row r="124" spans="6:6">
      <c r="F124" s="34"/>
    </row>
    <row r="125" spans="6:6">
      <c r="F125" s="34"/>
    </row>
    <row r="126" spans="6:6">
      <c r="F126" s="34"/>
    </row>
    <row r="127" spans="6:6">
      <c r="F127" s="34"/>
    </row>
    <row r="128" spans="6:6">
      <c r="F128" s="34"/>
    </row>
    <row r="129" spans="6:6">
      <c r="F129" s="34"/>
    </row>
  </sheetData>
  <sheetProtection algorithmName="SHA-512" hashValue="lmlGCvTg8v6MsnwhTFPXkKopBYyuvAmPk2hboq4KlKti+0ECoVriwo47AV3buqdhI+ZQ7uXMGX9x+rgREGF3BA==" saltValue="AeUc+wwBBIviT9VDP/wUMg==" spinCount="100000" sheet="1" objects="1" scenarios="1"/>
  <mergeCells count="30">
    <mergeCell ref="H9:I9"/>
    <mergeCell ref="M18:S18"/>
    <mergeCell ref="Z18:AF18"/>
    <mergeCell ref="A3:AJ3"/>
    <mergeCell ref="B5:G5"/>
    <mergeCell ref="H5:T5"/>
    <mergeCell ref="B6:G6"/>
    <mergeCell ref="H6:T6"/>
    <mergeCell ref="Z38:AF38"/>
    <mergeCell ref="M40:S40"/>
    <mergeCell ref="Z40:AF40"/>
    <mergeCell ref="M30:S30"/>
    <mergeCell ref="Z30:AF30"/>
    <mergeCell ref="M32:S32"/>
    <mergeCell ref="Z32:AF32"/>
    <mergeCell ref="M34:S34"/>
    <mergeCell ref="Z34:AF34"/>
    <mergeCell ref="M36:S36"/>
    <mergeCell ref="Z36:AF36"/>
    <mergeCell ref="M38:S38"/>
    <mergeCell ref="M53:S53"/>
    <mergeCell ref="Z53:AF53"/>
    <mergeCell ref="M56:S56"/>
    <mergeCell ref="Z56:AF56"/>
    <mergeCell ref="M42:S42"/>
    <mergeCell ref="Z42:AF42"/>
    <mergeCell ref="M44:S44"/>
    <mergeCell ref="Z44:AF44"/>
    <mergeCell ref="M51:S51"/>
    <mergeCell ref="Z51:AF51"/>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sheetPr codeName="Sheet13"/>
  <dimension ref="A1:ADQ2"/>
  <sheetViews>
    <sheetView showGridLines="0" topLeftCell="ADO1" workbookViewId="0">
      <selection activeCell="ADQ1" sqref="ADQ1:ADQ2"/>
    </sheetView>
  </sheetViews>
  <sheetFormatPr defaultRowHeight="18.75" outlineLevelCol="1"/>
  <cols>
    <col min="1" max="1" width="9" style="198"/>
    <col min="2" max="4" width="9" style="198" customWidth="1"/>
    <col min="5" max="7" width="9" style="198" hidden="1" customWidth="1" outlineLevel="1"/>
    <col min="8" max="8" width="9" style="198" customWidth="1" collapsed="1"/>
    <col min="9" max="10" width="9" style="198" customWidth="1"/>
    <col min="11" max="440" width="9" style="198" hidden="1" customWidth="1" outlineLevel="1"/>
    <col min="441" max="441" width="9" style="198" hidden="1" customWidth="1" outlineLevel="1" collapsed="1"/>
    <col min="442" max="518" width="9" style="198" hidden="1" customWidth="1" outlineLevel="1"/>
    <col min="519" max="519" width="9" style="198" collapsed="1"/>
    <col min="520" max="520" width="9" style="198"/>
    <col min="521" max="521" width="0" style="198" hidden="1" customWidth="1" outlineLevel="1"/>
    <col min="522" max="522" width="9" style="198" collapsed="1"/>
    <col min="523" max="531" width="9" style="198"/>
    <col min="532" max="578" width="9" style="198" hidden="1" customWidth="1" outlineLevel="1"/>
    <col min="579" max="579" width="9" style="198" collapsed="1"/>
    <col min="580" max="581" width="9" style="198"/>
    <col min="582" max="589" width="0" style="198" hidden="1" customWidth="1" outlineLevel="1"/>
    <col min="590" max="590" width="9" style="198" collapsed="1"/>
    <col min="591" max="594" width="9" style="198"/>
    <col min="595" max="596" width="0" style="198" hidden="1" customWidth="1" outlineLevel="1"/>
    <col min="597" max="597" width="9" style="198" collapsed="1"/>
    <col min="598" max="625" width="0" style="198" hidden="1" customWidth="1" outlineLevel="1"/>
    <col min="626" max="626" width="9" style="198" collapsed="1"/>
    <col min="627" max="629" width="0" style="198" hidden="1" customWidth="1" outlineLevel="1"/>
    <col min="630" max="630" width="9" style="198" collapsed="1"/>
    <col min="631" max="631" width="0" style="198" hidden="1" customWidth="1" outlineLevel="1"/>
    <col min="632" max="632" width="9" style="198" collapsed="1"/>
    <col min="633" max="634" width="0" style="198" hidden="1" customWidth="1" outlineLevel="1"/>
    <col min="635" max="635" width="9" style="198" collapsed="1"/>
    <col min="636" max="636" width="9" style="198"/>
    <col min="637" max="639" width="0" style="198" hidden="1" customWidth="1" outlineLevel="1"/>
    <col min="640" max="640" width="9" style="198" collapsed="1"/>
    <col min="641" max="641" width="0" style="198" hidden="1" customWidth="1" outlineLevel="1"/>
    <col min="642" max="642" width="9" style="198" collapsed="1"/>
    <col min="643" max="644" width="0" style="198" hidden="1" customWidth="1" outlineLevel="1"/>
    <col min="645" max="645" width="9" style="198" collapsed="1"/>
    <col min="646" max="649" width="9" style="198"/>
    <col min="650" max="662" width="0" style="198" hidden="1" customWidth="1" outlineLevel="1"/>
    <col min="663" max="709" width="9" style="198" hidden="1" customWidth="1" outlineLevel="1"/>
    <col min="710" max="780" width="0" style="198" hidden="1" customWidth="1" outlineLevel="1"/>
    <col min="781" max="781" width="9" style="198" collapsed="1"/>
    <col min="782" max="16384" width="9" style="198"/>
  </cols>
  <sheetData>
    <row r="1" spans="1:797">
      <c r="A1" s="199" t="s">
        <v>534</v>
      </c>
      <c r="B1" s="199" t="s">
        <v>535</v>
      </c>
      <c r="C1" s="199" t="s">
        <v>536</v>
      </c>
      <c r="D1" s="199" t="s">
        <v>537</v>
      </c>
      <c r="E1" s="199" t="s">
        <v>538</v>
      </c>
      <c r="F1" s="199" t="s">
        <v>539</v>
      </c>
      <c r="G1" s="199" t="s">
        <v>540</v>
      </c>
      <c r="H1" s="199" t="s">
        <v>541</v>
      </c>
      <c r="I1" s="199" t="s">
        <v>542</v>
      </c>
      <c r="J1" s="199" t="s">
        <v>543</v>
      </c>
      <c r="K1" s="199" t="s">
        <v>544</v>
      </c>
      <c r="L1" s="199" t="s">
        <v>545</v>
      </c>
      <c r="M1" s="199" t="s">
        <v>546</v>
      </c>
      <c r="N1" s="199" t="s">
        <v>547</v>
      </c>
      <c r="O1" s="199" t="s">
        <v>548</v>
      </c>
      <c r="P1" s="199" t="s">
        <v>549</v>
      </c>
      <c r="Q1" s="199" t="s">
        <v>550</v>
      </c>
      <c r="R1" s="199" t="s">
        <v>551</v>
      </c>
      <c r="S1" s="199" t="s">
        <v>552</v>
      </c>
      <c r="T1" s="199" t="s">
        <v>553</v>
      </c>
      <c r="U1" s="199" t="s">
        <v>554</v>
      </c>
      <c r="V1" s="199" t="s">
        <v>555</v>
      </c>
      <c r="W1" s="199" t="s">
        <v>556</v>
      </c>
      <c r="X1" s="199" t="s">
        <v>557</v>
      </c>
      <c r="Y1" s="199" t="s">
        <v>558</v>
      </c>
      <c r="Z1" s="199" t="s">
        <v>559</v>
      </c>
      <c r="AA1" s="199" t="s">
        <v>560</v>
      </c>
      <c r="AB1" s="199" t="s">
        <v>561</v>
      </c>
      <c r="AC1" s="199" t="s">
        <v>562</v>
      </c>
      <c r="AD1" s="199" t="s">
        <v>563</v>
      </c>
      <c r="AE1" s="199" t="s">
        <v>564</v>
      </c>
      <c r="AF1" s="199" t="s">
        <v>565</v>
      </c>
      <c r="AG1" s="199" t="s">
        <v>566</v>
      </c>
      <c r="AH1" s="199" t="s">
        <v>567</v>
      </c>
      <c r="AI1" s="199" t="s">
        <v>568</v>
      </c>
      <c r="AJ1" s="199" t="s">
        <v>569</v>
      </c>
      <c r="AK1" s="199" t="s">
        <v>570</v>
      </c>
      <c r="AL1" s="199" t="s">
        <v>571</v>
      </c>
      <c r="AM1" s="199" t="s">
        <v>572</v>
      </c>
      <c r="AN1" s="199" t="s">
        <v>573</v>
      </c>
      <c r="AO1" s="199" t="s">
        <v>574</v>
      </c>
      <c r="AP1" s="199" t="s">
        <v>575</v>
      </c>
      <c r="AQ1" s="199" t="s">
        <v>576</v>
      </c>
      <c r="AR1" s="199" t="s">
        <v>577</v>
      </c>
      <c r="AS1" s="199" t="s">
        <v>578</v>
      </c>
      <c r="AT1" s="199" t="s">
        <v>579</v>
      </c>
      <c r="AU1" s="199" t="s">
        <v>580</v>
      </c>
      <c r="AV1" s="199" t="s">
        <v>581</v>
      </c>
      <c r="AW1" s="199" t="s">
        <v>582</v>
      </c>
      <c r="AX1" s="199" t="s">
        <v>583</v>
      </c>
      <c r="AY1" s="199" t="s">
        <v>584</v>
      </c>
      <c r="AZ1" s="199" t="s">
        <v>585</v>
      </c>
      <c r="BA1" s="199" t="s">
        <v>586</v>
      </c>
      <c r="BB1" s="199" t="s">
        <v>587</v>
      </c>
      <c r="BC1" s="199" t="s">
        <v>588</v>
      </c>
      <c r="BD1" s="199" t="s">
        <v>589</v>
      </c>
      <c r="BE1" s="199" t="s">
        <v>590</v>
      </c>
      <c r="BF1" s="199" t="s">
        <v>591</v>
      </c>
      <c r="BG1" s="199" t="s">
        <v>592</v>
      </c>
      <c r="BH1" s="199" t="s">
        <v>593</v>
      </c>
      <c r="BI1" s="199" t="s">
        <v>594</v>
      </c>
      <c r="BJ1" s="199" t="s">
        <v>595</v>
      </c>
      <c r="BK1" s="199" t="s">
        <v>596</v>
      </c>
      <c r="BL1" s="199" t="s">
        <v>597</v>
      </c>
      <c r="BM1" s="199" t="s">
        <v>598</v>
      </c>
      <c r="BN1" s="199" t="s">
        <v>599</v>
      </c>
      <c r="BO1" s="199" t="s">
        <v>600</v>
      </c>
      <c r="BP1" s="199" t="s">
        <v>601</v>
      </c>
      <c r="BQ1" s="199" t="s">
        <v>602</v>
      </c>
      <c r="BR1" s="199" t="s">
        <v>603</v>
      </c>
      <c r="BS1" s="199" t="s">
        <v>604</v>
      </c>
      <c r="BT1" s="199" t="s">
        <v>605</v>
      </c>
      <c r="BU1" s="199" t="s">
        <v>606</v>
      </c>
      <c r="BV1" s="199" t="s">
        <v>607</v>
      </c>
      <c r="BW1" s="199" t="s">
        <v>608</v>
      </c>
      <c r="BX1" s="199" t="s">
        <v>609</v>
      </c>
      <c r="BY1" s="199" t="s">
        <v>610</v>
      </c>
      <c r="BZ1" s="199" t="s">
        <v>611</v>
      </c>
      <c r="CA1" s="199" t="s">
        <v>612</v>
      </c>
      <c r="CB1" s="199" t="s">
        <v>613</v>
      </c>
      <c r="CC1" s="199" t="s">
        <v>614</v>
      </c>
      <c r="CD1" s="199" t="s">
        <v>615</v>
      </c>
      <c r="CE1" s="199" t="s">
        <v>616</v>
      </c>
      <c r="CF1" s="199" t="s">
        <v>617</v>
      </c>
      <c r="CG1" s="199" t="s">
        <v>618</v>
      </c>
      <c r="CH1" s="199" t="s">
        <v>619</v>
      </c>
      <c r="CI1" s="199" t="s">
        <v>620</v>
      </c>
      <c r="CJ1" s="199" t="s">
        <v>621</v>
      </c>
      <c r="CK1" s="199" t="s">
        <v>622</v>
      </c>
      <c r="CL1" s="199" t="s">
        <v>623</v>
      </c>
      <c r="CM1" s="199" t="s">
        <v>624</v>
      </c>
      <c r="CN1" s="199" t="s">
        <v>625</v>
      </c>
      <c r="CO1" s="199" t="s">
        <v>626</v>
      </c>
      <c r="CP1" s="199" t="s">
        <v>627</v>
      </c>
      <c r="CQ1" s="199" t="s">
        <v>628</v>
      </c>
      <c r="CR1" s="199" t="s">
        <v>629</v>
      </c>
      <c r="CS1" s="199" t="s">
        <v>630</v>
      </c>
      <c r="CT1" s="199" t="s">
        <v>631</v>
      </c>
      <c r="CU1" s="199" t="s">
        <v>632</v>
      </c>
      <c r="CV1" s="199" t="s">
        <v>633</v>
      </c>
      <c r="CW1" s="199" t="s">
        <v>634</v>
      </c>
      <c r="CX1" s="199" t="s">
        <v>635</v>
      </c>
      <c r="CY1" s="199" t="s">
        <v>636</v>
      </c>
      <c r="CZ1" s="199" t="s">
        <v>637</v>
      </c>
      <c r="DA1" s="199" t="s">
        <v>638</v>
      </c>
      <c r="DB1" s="199" t="s">
        <v>639</v>
      </c>
      <c r="DC1" s="199" t="s">
        <v>640</v>
      </c>
      <c r="DD1" s="199" t="s">
        <v>641</v>
      </c>
      <c r="DE1" s="199" t="s">
        <v>642</v>
      </c>
      <c r="DF1" s="199" t="s">
        <v>643</v>
      </c>
      <c r="DG1" s="199" t="s">
        <v>644</v>
      </c>
      <c r="DH1" s="199" t="s">
        <v>645</v>
      </c>
      <c r="DI1" s="199" t="s">
        <v>646</v>
      </c>
      <c r="DJ1" s="199" t="s">
        <v>647</v>
      </c>
      <c r="DK1" s="199" t="s">
        <v>648</v>
      </c>
      <c r="DL1" s="199" t="s">
        <v>649</v>
      </c>
      <c r="DM1" s="199" t="s">
        <v>650</v>
      </c>
      <c r="DN1" s="199" t="s">
        <v>651</v>
      </c>
      <c r="DO1" s="199" t="s">
        <v>652</v>
      </c>
      <c r="DP1" s="199" t="s">
        <v>653</v>
      </c>
      <c r="DQ1" s="199" t="s">
        <v>654</v>
      </c>
      <c r="DR1" s="199" t="s">
        <v>655</v>
      </c>
      <c r="DS1" s="199" t="s">
        <v>656</v>
      </c>
      <c r="DT1" s="199" t="s">
        <v>657</v>
      </c>
      <c r="DU1" s="199" t="s">
        <v>658</v>
      </c>
      <c r="DV1" s="199" t="s">
        <v>659</v>
      </c>
      <c r="DW1" s="199" t="s">
        <v>660</v>
      </c>
      <c r="DX1" s="199" t="s">
        <v>661</v>
      </c>
      <c r="DY1" s="199" t="s">
        <v>662</v>
      </c>
      <c r="DZ1" s="199" t="s">
        <v>663</v>
      </c>
      <c r="EA1" s="199" t="s">
        <v>664</v>
      </c>
      <c r="EB1" s="199" t="s">
        <v>665</v>
      </c>
      <c r="EC1" s="199" t="s">
        <v>666</v>
      </c>
      <c r="ED1" s="199" t="s">
        <v>667</v>
      </c>
      <c r="EE1" s="199" t="s">
        <v>668</v>
      </c>
      <c r="EF1" s="199" t="s">
        <v>669</v>
      </c>
      <c r="EG1" s="199" t="s">
        <v>670</v>
      </c>
      <c r="EH1" s="199" t="s">
        <v>671</v>
      </c>
      <c r="EI1" s="199" t="s">
        <v>672</v>
      </c>
      <c r="EJ1" s="199" t="s">
        <v>673</v>
      </c>
      <c r="EK1" s="199" t="s">
        <v>674</v>
      </c>
      <c r="EL1" s="199" t="s">
        <v>675</v>
      </c>
      <c r="EM1" s="199" t="s">
        <v>676</v>
      </c>
      <c r="EN1" s="199" t="s">
        <v>677</v>
      </c>
      <c r="EO1" s="199" t="s">
        <v>678</v>
      </c>
      <c r="EP1" s="199" t="s">
        <v>679</v>
      </c>
      <c r="EQ1" s="199" t="s">
        <v>680</v>
      </c>
      <c r="ER1" s="199" t="s">
        <v>681</v>
      </c>
      <c r="ES1" s="199" t="s">
        <v>682</v>
      </c>
      <c r="ET1" s="199" t="s">
        <v>683</v>
      </c>
      <c r="EU1" s="199" t="s">
        <v>684</v>
      </c>
      <c r="EV1" s="199" t="s">
        <v>685</v>
      </c>
      <c r="EW1" s="199" t="s">
        <v>686</v>
      </c>
      <c r="EX1" s="199" t="s">
        <v>687</v>
      </c>
      <c r="EY1" s="199" t="s">
        <v>688</v>
      </c>
      <c r="EZ1" s="199" t="s">
        <v>689</v>
      </c>
      <c r="FA1" s="199" t="s">
        <v>690</v>
      </c>
      <c r="FB1" s="199" t="s">
        <v>691</v>
      </c>
      <c r="FC1" s="199" t="s">
        <v>692</v>
      </c>
      <c r="FD1" s="199" t="s">
        <v>693</v>
      </c>
      <c r="FE1" s="199" t="s">
        <v>694</v>
      </c>
      <c r="FF1" s="199" t="s">
        <v>695</v>
      </c>
      <c r="FG1" s="199" t="s">
        <v>696</v>
      </c>
      <c r="FH1" s="199" t="s">
        <v>697</v>
      </c>
      <c r="FI1" s="199" t="s">
        <v>698</v>
      </c>
      <c r="FJ1" s="199" t="s">
        <v>699</v>
      </c>
      <c r="FK1" s="199" t="s">
        <v>700</v>
      </c>
      <c r="FL1" s="199" t="s">
        <v>701</v>
      </c>
      <c r="FM1" s="199" t="s">
        <v>702</v>
      </c>
      <c r="FN1" s="199" t="s">
        <v>703</v>
      </c>
      <c r="FO1" s="199" t="s">
        <v>704</v>
      </c>
      <c r="FP1" s="199" t="s">
        <v>705</v>
      </c>
      <c r="FQ1" s="199" t="s">
        <v>706</v>
      </c>
      <c r="FR1" s="199" t="s">
        <v>707</v>
      </c>
      <c r="FS1" s="199" t="s">
        <v>708</v>
      </c>
      <c r="FT1" s="199" t="s">
        <v>709</v>
      </c>
      <c r="FU1" s="199" t="s">
        <v>710</v>
      </c>
      <c r="FV1" s="199" t="s">
        <v>711</v>
      </c>
      <c r="FW1" s="199" t="s">
        <v>712</v>
      </c>
      <c r="FX1" s="199" t="s">
        <v>713</v>
      </c>
      <c r="FY1" s="199" t="s">
        <v>714</v>
      </c>
      <c r="FZ1" s="199" t="s">
        <v>715</v>
      </c>
      <c r="GA1" s="199" t="s">
        <v>716</v>
      </c>
      <c r="GB1" s="199" t="s">
        <v>717</v>
      </c>
      <c r="GC1" s="199" t="s">
        <v>718</v>
      </c>
      <c r="GD1" s="199" t="s">
        <v>719</v>
      </c>
      <c r="GE1" s="199" t="s">
        <v>720</v>
      </c>
      <c r="GF1" s="199" t="s">
        <v>721</v>
      </c>
      <c r="GG1" s="199" t="s">
        <v>722</v>
      </c>
      <c r="GH1" s="199" t="s">
        <v>723</v>
      </c>
      <c r="GI1" s="199" t="s">
        <v>724</v>
      </c>
      <c r="GJ1" s="199" t="s">
        <v>725</v>
      </c>
      <c r="GK1" s="199" t="s">
        <v>726</v>
      </c>
      <c r="GL1" s="199" t="s">
        <v>727</v>
      </c>
      <c r="GM1" s="199" t="s">
        <v>728</v>
      </c>
      <c r="GN1" s="199" t="s">
        <v>729</v>
      </c>
      <c r="GO1" s="199" t="s">
        <v>730</v>
      </c>
      <c r="GP1" s="199" t="s">
        <v>731</v>
      </c>
      <c r="GQ1" s="199" t="s">
        <v>732</v>
      </c>
      <c r="GR1" s="199" t="s">
        <v>733</v>
      </c>
      <c r="GS1" s="199" t="s">
        <v>734</v>
      </c>
      <c r="GT1" s="199" t="s">
        <v>735</v>
      </c>
      <c r="GU1" s="199" t="s">
        <v>736</v>
      </c>
      <c r="GV1" s="199" t="s">
        <v>737</v>
      </c>
      <c r="GW1" s="199" t="s">
        <v>738</v>
      </c>
      <c r="GX1" s="199" t="s">
        <v>739</v>
      </c>
      <c r="GY1" s="199" t="s">
        <v>740</v>
      </c>
      <c r="GZ1" s="199" t="s">
        <v>741</v>
      </c>
      <c r="HA1" s="199" t="s">
        <v>742</v>
      </c>
      <c r="HB1" s="199" t="s">
        <v>743</v>
      </c>
      <c r="HC1" s="199" t="s">
        <v>744</v>
      </c>
      <c r="HD1" s="199" t="s">
        <v>745</v>
      </c>
      <c r="HE1" s="199" t="s">
        <v>746</v>
      </c>
      <c r="HF1" s="199" t="s">
        <v>747</v>
      </c>
      <c r="HG1" s="199" t="s">
        <v>748</v>
      </c>
      <c r="HH1" s="199" t="s">
        <v>749</v>
      </c>
      <c r="HI1" s="199" t="s">
        <v>750</v>
      </c>
      <c r="HJ1" s="199" t="s">
        <v>751</v>
      </c>
      <c r="HK1" s="199" t="s">
        <v>752</v>
      </c>
      <c r="HL1" s="199" t="s">
        <v>753</v>
      </c>
      <c r="HM1" s="199" t="s">
        <v>754</v>
      </c>
      <c r="HN1" s="199" t="s">
        <v>755</v>
      </c>
      <c r="HO1" s="199" t="s">
        <v>756</v>
      </c>
      <c r="HP1" s="199" t="s">
        <v>757</v>
      </c>
      <c r="HQ1" s="199" t="s">
        <v>758</v>
      </c>
      <c r="HR1" s="199" t="s">
        <v>759</v>
      </c>
      <c r="HS1" s="199" t="s">
        <v>760</v>
      </c>
      <c r="HT1" s="199" t="s">
        <v>761</v>
      </c>
      <c r="HU1" s="199" t="s">
        <v>762</v>
      </c>
      <c r="HV1" s="199" t="s">
        <v>763</v>
      </c>
      <c r="HW1" s="199" t="s">
        <v>764</v>
      </c>
      <c r="HX1" s="199" t="s">
        <v>765</v>
      </c>
      <c r="HY1" s="199" t="s">
        <v>766</v>
      </c>
      <c r="HZ1" s="199" t="s">
        <v>767</v>
      </c>
      <c r="IA1" s="199" t="s">
        <v>768</v>
      </c>
      <c r="IB1" s="199" t="s">
        <v>769</v>
      </c>
      <c r="IC1" s="199" t="s">
        <v>770</v>
      </c>
      <c r="ID1" s="199" t="s">
        <v>771</v>
      </c>
      <c r="IE1" s="199" t="s">
        <v>772</v>
      </c>
      <c r="IF1" s="199" t="s">
        <v>773</v>
      </c>
      <c r="IG1" s="199" t="s">
        <v>774</v>
      </c>
      <c r="IH1" s="199" t="s">
        <v>775</v>
      </c>
      <c r="II1" s="199" t="s">
        <v>776</v>
      </c>
      <c r="IJ1" s="199" t="s">
        <v>777</v>
      </c>
      <c r="IK1" s="199" t="s">
        <v>778</v>
      </c>
      <c r="IL1" s="199" t="s">
        <v>779</v>
      </c>
      <c r="IM1" s="199" t="s">
        <v>780</v>
      </c>
      <c r="IN1" s="199" t="s">
        <v>781</v>
      </c>
      <c r="IO1" s="199" t="s">
        <v>782</v>
      </c>
      <c r="IP1" s="199" t="s">
        <v>783</v>
      </c>
      <c r="IQ1" s="199" t="s">
        <v>784</v>
      </c>
      <c r="IR1" s="199" t="s">
        <v>785</v>
      </c>
      <c r="IS1" s="199" t="s">
        <v>786</v>
      </c>
      <c r="IT1" s="199" t="s">
        <v>787</v>
      </c>
      <c r="IU1" s="199" t="s">
        <v>788</v>
      </c>
      <c r="IV1" s="199" t="s">
        <v>789</v>
      </c>
      <c r="IW1" s="199" t="s">
        <v>790</v>
      </c>
      <c r="IX1" s="199" t="s">
        <v>791</v>
      </c>
      <c r="IY1" s="199" t="s">
        <v>792</v>
      </c>
      <c r="IZ1" s="199" t="s">
        <v>793</v>
      </c>
      <c r="JA1" s="199" t="s">
        <v>794</v>
      </c>
      <c r="JB1" s="199" t="s">
        <v>795</v>
      </c>
      <c r="JC1" s="199" t="s">
        <v>796</v>
      </c>
      <c r="JD1" s="199" t="s">
        <v>797</v>
      </c>
      <c r="JE1" s="199" t="s">
        <v>798</v>
      </c>
      <c r="JF1" s="199" t="s">
        <v>799</v>
      </c>
      <c r="JG1" s="199" t="s">
        <v>800</v>
      </c>
      <c r="JH1" s="199" t="s">
        <v>801</v>
      </c>
      <c r="JI1" s="199" t="s">
        <v>802</v>
      </c>
      <c r="JJ1" s="199" t="s">
        <v>803</v>
      </c>
      <c r="JK1" s="199" t="s">
        <v>804</v>
      </c>
      <c r="JL1" s="199" t="s">
        <v>805</v>
      </c>
      <c r="JM1" s="199" t="s">
        <v>806</v>
      </c>
      <c r="JN1" s="199" t="s">
        <v>807</v>
      </c>
      <c r="JO1" s="199" t="s">
        <v>808</v>
      </c>
      <c r="JP1" s="199" t="s">
        <v>809</v>
      </c>
      <c r="JQ1" s="199" t="s">
        <v>810</v>
      </c>
      <c r="JR1" s="199" t="s">
        <v>811</v>
      </c>
      <c r="JS1" s="199" t="s">
        <v>812</v>
      </c>
      <c r="JT1" s="199" t="s">
        <v>813</v>
      </c>
      <c r="JU1" s="199" t="s">
        <v>814</v>
      </c>
      <c r="JV1" s="199" t="s">
        <v>815</v>
      </c>
      <c r="JW1" s="199" t="s">
        <v>816</v>
      </c>
      <c r="JX1" s="199" t="s">
        <v>817</v>
      </c>
      <c r="JY1" s="199" t="s">
        <v>818</v>
      </c>
      <c r="JZ1" s="199" t="s">
        <v>819</v>
      </c>
      <c r="KA1" s="199" t="s">
        <v>820</v>
      </c>
      <c r="KB1" s="199" t="s">
        <v>821</v>
      </c>
      <c r="KC1" s="199" t="s">
        <v>822</v>
      </c>
      <c r="KD1" s="199" t="s">
        <v>823</v>
      </c>
      <c r="KE1" s="199" t="s">
        <v>824</v>
      </c>
      <c r="KF1" s="199" t="s">
        <v>825</v>
      </c>
      <c r="KG1" s="199" t="s">
        <v>826</v>
      </c>
      <c r="KH1" s="199" t="s">
        <v>827</v>
      </c>
      <c r="KI1" s="199" t="s">
        <v>828</v>
      </c>
      <c r="KJ1" s="199" t="s">
        <v>829</v>
      </c>
      <c r="KK1" s="199" t="s">
        <v>830</v>
      </c>
      <c r="KL1" s="199" t="s">
        <v>831</v>
      </c>
      <c r="KM1" s="199" t="s">
        <v>832</v>
      </c>
      <c r="KN1" s="199" t="s">
        <v>833</v>
      </c>
      <c r="KO1" s="199" t="s">
        <v>834</v>
      </c>
      <c r="KP1" s="199" t="s">
        <v>835</v>
      </c>
      <c r="KQ1" s="199" t="s">
        <v>836</v>
      </c>
      <c r="KR1" s="199" t="s">
        <v>837</v>
      </c>
      <c r="KS1" s="199" t="s">
        <v>838</v>
      </c>
      <c r="KT1" s="199" t="s">
        <v>839</v>
      </c>
      <c r="KU1" s="199" t="s">
        <v>840</v>
      </c>
      <c r="KV1" s="199" t="s">
        <v>841</v>
      </c>
      <c r="KW1" s="199" t="s">
        <v>842</v>
      </c>
      <c r="KX1" s="199" t="s">
        <v>843</v>
      </c>
      <c r="KY1" s="199" t="s">
        <v>844</v>
      </c>
      <c r="KZ1" s="199" t="s">
        <v>845</v>
      </c>
      <c r="LA1" s="199" t="s">
        <v>846</v>
      </c>
      <c r="LB1" s="199" t="s">
        <v>847</v>
      </c>
      <c r="LC1" s="199" t="s">
        <v>848</v>
      </c>
      <c r="LD1" s="199" t="s">
        <v>849</v>
      </c>
      <c r="LE1" s="199" t="s">
        <v>850</v>
      </c>
      <c r="LF1" s="199" t="s">
        <v>851</v>
      </c>
      <c r="LG1" s="199" t="s">
        <v>852</v>
      </c>
      <c r="LH1" s="199" t="s">
        <v>853</v>
      </c>
      <c r="LI1" s="199" t="s">
        <v>854</v>
      </c>
      <c r="LJ1" s="199" t="s">
        <v>855</v>
      </c>
      <c r="LK1" s="199" t="s">
        <v>856</v>
      </c>
      <c r="LL1" s="199" t="s">
        <v>857</v>
      </c>
      <c r="LM1" s="199" t="s">
        <v>858</v>
      </c>
      <c r="LN1" s="199" t="s">
        <v>859</v>
      </c>
      <c r="LO1" s="199" t="s">
        <v>860</v>
      </c>
      <c r="LP1" s="199" t="s">
        <v>861</v>
      </c>
      <c r="LQ1" s="199" t="s">
        <v>862</v>
      </c>
      <c r="LR1" s="199" t="s">
        <v>863</v>
      </c>
      <c r="LS1" s="199" t="s">
        <v>864</v>
      </c>
      <c r="LT1" s="199" t="s">
        <v>865</v>
      </c>
      <c r="LU1" s="199" t="s">
        <v>866</v>
      </c>
      <c r="LV1" s="199" t="s">
        <v>867</v>
      </c>
      <c r="LW1" s="199" t="s">
        <v>868</v>
      </c>
      <c r="LX1" s="199" t="s">
        <v>869</v>
      </c>
      <c r="LY1" s="199" t="s">
        <v>870</v>
      </c>
      <c r="LZ1" s="199" t="s">
        <v>871</v>
      </c>
      <c r="MA1" s="199" t="s">
        <v>872</v>
      </c>
      <c r="MB1" s="199" t="s">
        <v>873</v>
      </c>
      <c r="MC1" s="199" t="s">
        <v>874</v>
      </c>
      <c r="MD1" s="199" t="s">
        <v>875</v>
      </c>
      <c r="ME1" s="199" t="s">
        <v>876</v>
      </c>
      <c r="MF1" s="199" t="s">
        <v>877</v>
      </c>
      <c r="MG1" s="199" t="s">
        <v>878</v>
      </c>
      <c r="MH1" s="199" t="s">
        <v>879</v>
      </c>
      <c r="MI1" s="199" t="s">
        <v>880</v>
      </c>
      <c r="MJ1" s="199" t="s">
        <v>881</v>
      </c>
      <c r="MK1" s="199" t="s">
        <v>882</v>
      </c>
      <c r="ML1" s="199" t="s">
        <v>883</v>
      </c>
      <c r="MM1" s="199" t="s">
        <v>884</v>
      </c>
      <c r="MN1" s="199" t="s">
        <v>885</v>
      </c>
      <c r="MO1" s="199" t="s">
        <v>886</v>
      </c>
      <c r="MP1" s="199" t="s">
        <v>887</v>
      </c>
      <c r="MQ1" s="199" t="s">
        <v>888</v>
      </c>
      <c r="MR1" s="199" t="s">
        <v>889</v>
      </c>
      <c r="MS1" s="199" t="s">
        <v>890</v>
      </c>
      <c r="MT1" s="199" t="s">
        <v>891</v>
      </c>
      <c r="MU1" s="199" t="s">
        <v>892</v>
      </c>
      <c r="MV1" s="199" t="s">
        <v>893</v>
      </c>
      <c r="MW1" s="199" t="s">
        <v>894</v>
      </c>
      <c r="MX1" s="199" t="s">
        <v>895</v>
      </c>
      <c r="MY1" s="199" t="s">
        <v>896</v>
      </c>
      <c r="MZ1" s="199" t="s">
        <v>897</v>
      </c>
      <c r="NA1" s="199" t="s">
        <v>898</v>
      </c>
      <c r="NB1" s="199" t="s">
        <v>899</v>
      </c>
      <c r="NC1" s="199" t="s">
        <v>900</v>
      </c>
      <c r="ND1" s="199" t="s">
        <v>901</v>
      </c>
      <c r="NE1" s="199" t="s">
        <v>902</v>
      </c>
      <c r="NF1" s="199" t="s">
        <v>903</v>
      </c>
      <c r="NG1" s="199" t="s">
        <v>904</v>
      </c>
      <c r="NH1" s="199" t="s">
        <v>905</v>
      </c>
      <c r="NI1" s="199" t="s">
        <v>906</v>
      </c>
      <c r="NJ1" s="199" t="s">
        <v>907</v>
      </c>
      <c r="NK1" s="199" t="s">
        <v>908</v>
      </c>
      <c r="NL1" s="199" t="s">
        <v>909</v>
      </c>
      <c r="NM1" s="199" t="s">
        <v>910</v>
      </c>
      <c r="NN1" s="199" t="s">
        <v>911</v>
      </c>
      <c r="NO1" s="199" t="s">
        <v>912</v>
      </c>
      <c r="NP1" s="199" t="s">
        <v>913</v>
      </c>
      <c r="NQ1" s="199" t="s">
        <v>914</v>
      </c>
      <c r="NR1" s="199" t="s">
        <v>915</v>
      </c>
      <c r="NS1" s="199" t="s">
        <v>916</v>
      </c>
      <c r="NT1" s="199" t="s">
        <v>917</v>
      </c>
      <c r="NU1" s="199" t="s">
        <v>918</v>
      </c>
      <c r="NV1" s="199" t="s">
        <v>919</v>
      </c>
      <c r="NW1" s="199" t="s">
        <v>920</v>
      </c>
      <c r="NX1" s="199" t="s">
        <v>921</v>
      </c>
      <c r="NY1" s="199" t="s">
        <v>922</v>
      </c>
      <c r="NZ1" s="199" t="s">
        <v>923</v>
      </c>
      <c r="OA1" s="199" t="s">
        <v>924</v>
      </c>
      <c r="OB1" s="199" t="s">
        <v>925</v>
      </c>
      <c r="OC1" s="199" t="s">
        <v>926</v>
      </c>
      <c r="OD1" s="199" t="s">
        <v>927</v>
      </c>
      <c r="OE1" s="199" t="s">
        <v>928</v>
      </c>
      <c r="OF1" s="199" t="s">
        <v>929</v>
      </c>
      <c r="OG1" s="199" t="s">
        <v>930</v>
      </c>
      <c r="OH1" s="199" t="s">
        <v>931</v>
      </c>
      <c r="OI1" s="199" t="s">
        <v>932</v>
      </c>
      <c r="OJ1" s="199" t="s">
        <v>933</v>
      </c>
      <c r="OK1" s="199" t="s">
        <v>934</v>
      </c>
      <c r="OL1" s="199" t="s">
        <v>935</v>
      </c>
      <c r="OM1" s="199" t="s">
        <v>936</v>
      </c>
      <c r="ON1" s="199" t="s">
        <v>937</v>
      </c>
      <c r="OO1" s="199" t="s">
        <v>938</v>
      </c>
      <c r="OP1" s="199" t="s">
        <v>939</v>
      </c>
      <c r="OQ1" s="199" t="s">
        <v>940</v>
      </c>
      <c r="OR1" s="199" t="s">
        <v>941</v>
      </c>
      <c r="OS1" s="199" t="s">
        <v>942</v>
      </c>
      <c r="OT1" s="199" t="s">
        <v>943</v>
      </c>
      <c r="OU1" s="199" t="s">
        <v>944</v>
      </c>
      <c r="OV1" s="199" t="s">
        <v>945</v>
      </c>
      <c r="OW1" s="199" t="s">
        <v>946</v>
      </c>
      <c r="OX1" s="199" t="s">
        <v>947</v>
      </c>
      <c r="OY1" s="199" t="s">
        <v>948</v>
      </c>
      <c r="OZ1" s="199" t="s">
        <v>949</v>
      </c>
      <c r="PA1" s="199" t="s">
        <v>950</v>
      </c>
      <c r="PB1" s="199" t="s">
        <v>951</v>
      </c>
      <c r="PC1" s="199" t="s">
        <v>952</v>
      </c>
      <c r="PD1" s="199" t="s">
        <v>953</v>
      </c>
      <c r="PE1" s="199" t="s">
        <v>954</v>
      </c>
      <c r="PF1" s="199" t="s">
        <v>955</v>
      </c>
      <c r="PG1" s="199" t="s">
        <v>956</v>
      </c>
      <c r="PH1" s="199" t="s">
        <v>957</v>
      </c>
      <c r="PI1" s="199" t="s">
        <v>958</v>
      </c>
      <c r="PJ1" s="199" t="s">
        <v>959</v>
      </c>
      <c r="PK1" s="199" t="s">
        <v>960</v>
      </c>
      <c r="PL1" s="199" t="s">
        <v>961</v>
      </c>
      <c r="PM1" s="199" t="s">
        <v>962</v>
      </c>
      <c r="PN1" s="199" t="s">
        <v>963</v>
      </c>
      <c r="PO1" s="199" t="s">
        <v>964</v>
      </c>
      <c r="PP1" s="199" t="s">
        <v>965</v>
      </c>
      <c r="PQ1" s="199" t="s">
        <v>966</v>
      </c>
      <c r="PR1" s="199" t="s">
        <v>967</v>
      </c>
      <c r="PS1" s="199" t="s">
        <v>968</v>
      </c>
      <c r="PT1" s="199" t="s">
        <v>969</v>
      </c>
      <c r="PU1" s="199" t="s">
        <v>970</v>
      </c>
      <c r="PV1" s="199" t="s">
        <v>971</v>
      </c>
      <c r="PW1" s="199" t="s">
        <v>972</v>
      </c>
      <c r="PX1" s="199" t="s">
        <v>973</v>
      </c>
      <c r="PY1" s="199" t="s">
        <v>974</v>
      </c>
      <c r="PZ1" s="199" t="s">
        <v>975</v>
      </c>
      <c r="QA1" s="199" t="s">
        <v>976</v>
      </c>
      <c r="QB1" s="199" t="s">
        <v>977</v>
      </c>
      <c r="QC1" s="199" t="s">
        <v>978</v>
      </c>
      <c r="QD1" s="199" t="s">
        <v>979</v>
      </c>
      <c r="QE1" s="199" t="s">
        <v>980</v>
      </c>
      <c r="QF1" s="199" t="s">
        <v>981</v>
      </c>
      <c r="QG1" s="199" t="s">
        <v>982</v>
      </c>
      <c r="QH1" s="199" t="s">
        <v>983</v>
      </c>
      <c r="QI1" s="199" t="s">
        <v>984</v>
      </c>
      <c r="QJ1" s="199" t="s">
        <v>985</v>
      </c>
      <c r="QK1" s="199" t="s">
        <v>986</v>
      </c>
      <c r="QL1" s="199" t="s">
        <v>987</v>
      </c>
      <c r="QM1" s="199" t="s">
        <v>988</v>
      </c>
      <c r="QN1" s="199" t="s">
        <v>989</v>
      </c>
      <c r="QO1" s="199" t="s">
        <v>990</v>
      </c>
      <c r="QP1" s="199" t="s">
        <v>991</v>
      </c>
      <c r="QQ1" s="199" t="s">
        <v>992</v>
      </c>
      <c r="QR1" s="199" t="s">
        <v>993</v>
      </c>
      <c r="QS1" s="199" t="s">
        <v>994</v>
      </c>
      <c r="QT1" s="199" t="s">
        <v>995</v>
      </c>
      <c r="QU1" s="199" t="s">
        <v>996</v>
      </c>
      <c r="QV1" s="199" t="s">
        <v>997</v>
      </c>
      <c r="QW1" s="199" t="s">
        <v>998</v>
      </c>
      <c r="QX1" s="199" t="s">
        <v>999</v>
      </c>
      <c r="QY1" s="199" t="s">
        <v>1000</v>
      </c>
      <c r="QZ1" s="199" t="s">
        <v>1001</v>
      </c>
      <c r="RA1" s="199" t="s">
        <v>1002</v>
      </c>
      <c r="RB1" s="199" t="s">
        <v>1003</v>
      </c>
      <c r="RC1" s="199" t="s">
        <v>1004</v>
      </c>
      <c r="RD1" s="199" t="s">
        <v>1005</v>
      </c>
      <c r="RE1" s="199" t="s">
        <v>1006</v>
      </c>
      <c r="RF1" s="199" t="s">
        <v>1007</v>
      </c>
      <c r="RG1" s="199" t="s">
        <v>1008</v>
      </c>
      <c r="RH1" s="199" t="s">
        <v>1009</v>
      </c>
      <c r="RI1" s="199" t="s">
        <v>1010</v>
      </c>
      <c r="RJ1" s="199" t="s">
        <v>1011</v>
      </c>
      <c r="RK1" s="199" t="s">
        <v>1012</v>
      </c>
      <c r="RL1" s="199" t="s">
        <v>1013</v>
      </c>
      <c r="RM1" s="199" t="s">
        <v>1014</v>
      </c>
      <c r="RN1" s="199" t="s">
        <v>1015</v>
      </c>
      <c r="RO1" s="199" t="s">
        <v>1016</v>
      </c>
      <c r="RP1" s="199" t="s">
        <v>1017</v>
      </c>
      <c r="RQ1" s="199" t="s">
        <v>1018</v>
      </c>
      <c r="RR1" s="199" t="s">
        <v>1019</v>
      </c>
      <c r="RS1" s="199" t="s">
        <v>1020</v>
      </c>
      <c r="RT1" s="199" t="s">
        <v>1021</v>
      </c>
      <c r="RU1" s="199" t="s">
        <v>1022</v>
      </c>
      <c r="RV1" s="199" t="s">
        <v>1023</v>
      </c>
      <c r="RW1" s="199" t="s">
        <v>1024</v>
      </c>
      <c r="RX1" s="199" t="s">
        <v>1025</v>
      </c>
      <c r="RY1" s="199" t="s">
        <v>1026</v>
      </c>
      <c r="RZ1" s="199" t="s">
        <v>1027</v>
      </c>
      <c r="SA1" s="199" t="s">
        <v>1028</v>
      </c>
      <c r="SB1" s="199" t="s">
        <v>1029</v>
      </c>
      <c r="SC1" s="199" t="s">
        <v>1030</v>
      </c>
      <c r="SD1" s="199" t="s">
        <v>1031</v>
      </c>
      <c r="SE1" s="199" t="s">
        <v>1032</v>
      </c>
      <c r="SF1" s="199" t="s">
        <v>1033</v>
      </c>
      <c r="SG1" s="199" t="s">
        <v>1034</v>
      </c>
      <c r="SH1" s="199" t="s">
        <v>1035</v>
      </c>
      <c r="SI1" s="199" t="s">
        <v>1036</v>
      </c>
      <c r="SJ1" s="199" t="s">
        <v>1037</v>
      </c>
      <c r="SK1" s="199" t="s">
        <v>1038</v>
      </c>
      <c r="SL1" s="199" t="s">
        <v>1039</v>
      </c>
      <c r="SM1" s="199" t="s">
        <v>1040</v>
      </c>
      <c r="SN1" s="199" t="s">
        <v>1041</v>
      </c>
      <c r="SO1" s="199" t="s">
        <v>1042</v>
      </c>
      <c r="SP1" s="199" t="s">
        <v>1043</v>
      </c>
      <c r="SQ1" s="199" t="s">
        <v>1044</v>
      </c>
      <c r="SR1" s="199" t="s">
        <v>1045</v>
      </c>
      <c r="SS1" s="199" t="s">
        <v>1046</v>
      </c>
      <c r="ST1" s="199" t="s">
        <v>1047</v>
      </c>
      <c r="SU1" s="199" t="s">
        <v>1048</v>
      </c>
      <c r="SV1" s="199" t="s">
        <v>1049</v>
      </c>
      <c r="SW1" s="199" t="s">
        <v>1050</v>
      </c>
      <c r="SX1" s="199" t="s">
        <v>1051</v>
      </c>
      <c r="SY1" s="199" t="s">
        <v>1052</v>
      </c>
      <c r="SZ1" s="199" t="s">
        <v>1053</v>
      </c>
      <c r="TA1" s="199" t="s">
        <v>1054</v>
      </c>
      <c r="TB1" s="199" t="s">
        <v>1055</v>
      </c>
      <c r="TC1" s="199" t="s">
        <v>1056</v>
      </c>
      <c r="TD1" s="199" t="s">
        <v>1057</v>
      </c>
      <c r="TE1" s="199" t="s">
        <v>1058</v>
      </c>
      <c r="TF1" s="199" t="s">
        <v>1059</v>
      </c>
      <c r="TG1" s="199" t="s">
        <v>1060</v>
      </c>
      <c r="TH1" s="199" t="s">
        <v>1061</v>
      </c>
      <c r="TI1" s="199" t="s">
        <v>1062</v>
      </c>
      <c r="TJ1" s="199" t="s">
        <v>1063</v>
      </c>
      <c r="TK1" s="199" t="s">
        <v>1064</v>
      </c>
      <c r="TL1" s="199" t="s">
        <v>1065</v>
      </c>
      <c r="TM1" s="199" t="s">
        <v>1066</v>
      </c>
      <c r="TN1" s="199" t="s">
        <v>1067</v>
      </c>
      <c r="TO1" s="199" t="s">
        <v>1068</v>
      </c>
      <c r="TP1" s="199" t="s">
        <v>1069</v>
      </c>
      <c r="TQ1" s="199" t="s">
        <v>1070</v>
      </c>
      <c r="TR1" s="199" t="s">
        <v>1071</v>
      </c>
      <c r="TS1" s="199" t="s">
        <v>1072</v>
      </c>
      <c r="TT1" s="199" t="s">
        <v>1073</v>
      </c>
      <c r="TU1" s="199" t="s">
        <v>1074</v>
      </c>
      <c r="TV1" s="199" t="s">
        <v>1075</v>
      </c>
      <c r="TW1" s="199" t="s">
        <v>1076</v>
      </c>
      <c r="TX1" s="199" t="s">
        <v>1077</v>
      </c>
      <c r="TY1" s="199" t="s">
        <v>1078</v>
      </c>
      <c r="TZ1" s="199" t="s">
        <v>1079</v>
      </c>
      <c r="UA1" s="199" t="s">
        <v>1080</v>
      </c>
      <c r="UB1" s="199" t="s">
        <v>1081</v>
      </c>
      <c r="UC1" s="199" t="s">
        <v>1082</v>
      </c>
      <c r="UD1" s="199" t="s">
        <v>1083</v>
      </c>
      <c r="UE1" s="199" t="s">
        <v>1084</v>
      </c>
      <c r="UF1" s="199" t="s">
        <v>1085</v>
      </c>
      <c r="UG1" s="199" t="s">
        <v>1086</v>
      </c>
      <c r="UH1" s="199" t="s">
        <v>1087</v>
      </c>
      <c r="UI1" s="199" t="s">
        <v>1088</v>
      </c>
      <c r="UJ1" s="199" t="s">
        <v>1089</v>
      </c>
      <c r="UK1" s="199" t="s">
        <v>1090</v>
      </c>
      <c r="UL1" s="199" t="s">
        <v>1091</v>
      </c>
      <c r="UM1" s="199" t="s">
        <v>1092</v>
      </c>
      <c r="UN1" s="199" t="s">
        <v>1093</v>
      </c>
      <c r="UO1" s="199" t="s">
        <v>1094</v>
      </c>
      <c r="UP1" s="199" t="s">
        <v>1095</v>
      </c>
      <c r="UQ1" s="199" t="s">
        <v>1096</v>
      </c>
      <c r="UR1" s="199" t="s">
        <v>1097</v>
      </c>
      <c r="US1" s="199" t="s">
        <v>1098</v>
      </c>
      <c r="UT1" s="199" t="s">
        <v>1099</v>
      </c>
      <c r="UU1" s="199" t="s">
        <v>1100</v>
      </c>
      <c r="UV1" s="199" t="s">
        <v>1101</v>
      </c>
      <c r="UW1" s="199" t="s">
        <v>1102</v>
      </c>
      <c r="UX1" s="199" t="s">
        <v>1103</v>
      </c>
      <c r="UY1" s="199" t="s">
        <v>1104</v>
      </c>
      <c r="UZ1" s="199" t="s">
        <v>1105</v>
      </c>
      <c r="VA1" s="199" t="s">
        <v>1106</v>
      </c>
      <c r="VB1" s="199" t="s">
        <v>1107</v>
      </c>
      <c r="VC1" s="199" t="s">
        <v>1108</v>
      </c>
      <c r="VD1" s="199" t="s">
        <v>1109</v>
      </c>
      <c r="VE1" s="199" t="s">
        <v>1110</v>
      </c>
      <c r="VF1" s="199" t="s">
        <v>1111</v>
      </c>
      <c r="VG1" s="199" t="s">
        <v>1112</v>
      </c>
      <c r="VH1" s="199" t="s">
        <v>1113</v>
      </c>
      <c r="VI1" s="199" t="s">
        <v>1114</v>
      </c>
      <c r="VJ1" s="199" t="s">
        <v>1115</v>
      </c>
      <c r="VK1" s="199" t="s">
        <v>1116</v>
      </c>
      <c r="VL1" s="199" t="s">
        <v>1117</v>
      </c>
      <c r="VM1" s="199" t="s">
        <v>1118</v>
      </c>
      <c r="VN1" s="199" t="s">
        <v>1119</v>
      </c>
      <c r="VO1" s="199" t="s">
        <v>1120</v>
      </c>
      <c r="VP1" s="199" t="s">
        <v>1121</v>
      </c>
      <c r="VQ1" s="199" t="s">
        <v>1122</v>
      </c>
      <c r="VR1" s="199" t="s">
        <v>1123</v>
      </c>
      <c r="VS1" s="199" t="s">
        <v>1124</v>
      </c>
      <c r="VT1" s="199" t="s">
        <v>1125</v>
      </c>
      <c r="VU1" s="199" t="s">
        <v>1126</v>
      </c>
      <c r="VV1" s="199" t="s">
        <v>1127</v>
      </c>
      <c r="VW1" s="199" t="s">
        <v>1128</v>
      </c>
      <c r="VX1" s="199" t="s">
        <v>1129</v>
      </c>
      <c r="VY1" s="199" t="s">
        <v>1130</v>
      </c>
      <c r="VZ1" s="199" t="s">
        <v>1131</v>
      </c>
      <c r="WA1" s="199" t="s">
        <v>1132</v>
      </c>
      <c r="WB1" s="199" t="s">
        <v>1133</v>
      </c>
      <c r="WC1" s="199" t="s">
        <v>1134</v>
      </c>
      <c r="WD1" s="199" t="s">
        <v>1135</v>
      </c>
      <c r="WE1" s="199" t="s">
        <v>1136</v>
      </c>
      <c r="WF1" s="199" t="s">
        <v>1137</v>
      </c>
      <c r="WG1" s="199" t="s">
        <v>1138</v>
      </c>
      <c r="WH1" s="199" t="s">
        <v>1139</v>
      </c>
      <c r="WI1" s="199" t="s">
        <v>1140</v>
      </c>
      <c r="WJ1" s="199" t="s">
        <v>1141</v>
      </c>
      <c r="WK1" s="199" t="s">
        <v>1142</v>
      </c>
      <c r="WL1" s="199" t="s">
        <v>1143</v>
      </c>
      <c r="WM1" s="199" t="s">
        <v>1144</v>
      </c>
      <c r="WN1" s="199" t="s">
        <v>1145</v>
      </c>
      <c r="WO1" s="199" t="s">
        <v>1146</v>
      </c>
      <c r="WP1" s="199" t="s">
        <v>1147</v>
      </c>
      <c r="WQ1" s="199" t="s">
        <v>1148</v>
      </c>
      <c r="WR1" s="199" t="s">
        <v>1149</v>
      </c>
      <c r="WS1" s="199" t="s">
        <v>1150</v>
      </c>
      <c r="WT1" s="199" t="s">
        <v>1151</v>
      </c>
      <c r="WU1" s="199" t="s">
        <v>1152</v>
      </c>
      <c r="WV1" s="199" t="s">
        <v>1153</v>
      </c>
      <c r="WW1" s="199" t="s">
        <v>1154</v>
      </c>
      <c r="WX1" s="199" t="s">
        <v>1155</v>
      </c>
      <c r="WY1" s="199" t="s">
        <v>1156</v>
      </c>
      <c r="WZ1" s="199" t="s">
        <v>1157</v>
      </c>
      <c r="XA1" s="199" t="s">
        <v>1158</v>
      </c>
      <c r="XB1" s="199" t="s">
        <v>1159</v>
      </c>
      <c r="XC1" s="199" t="s">
        <v>1160</v>
      </c>
      <c r="XD1" s="199" t="s">
        <v>1161</v>
      </c>
      <c r="XE1" s="199" t="s">
        <v>1162</v>
      </c>
      <c r="XF1" s="199" t="s">
        <v>1163</v>
      </c>
      <c r="XG1" s="199" t="s">
        <v>1164</v>
      </c>
      <c r="XH1" s="199" t="s">
        <v>1165</v>
      </c>
      <c r="XI1" s="199" t="s">
        <v>1166</v>
      </c>
      <c r="XJ1" s="199" t="s">
        <v>1167</v>
      </c>
      <c r="XK1" s="199" t="s">
        <v>1168</v>
      </c>
      <c r="XL1" s="199" t="s">
        <v>1169</v>
      </c>
      <c r="XM1" s="199" t="s">
        <v>1170</v>
      </c>
      <c r="XN1" s="199" t="s">
        <v>1171</v>
      </c>
      <c r="XO1" s="199" t="s">
        <v>1172</v>
      </c>
      <c r="XP1" s="199" t="s">
        <v>1173</v>
      </c>
      <c r="XQ1" s="199" t="s">
        <v>1174</v>
      </c>
      <c r="XR1" s="199" t="s">
        <v>1175</v>
      </c>
      <c r="XS1" s="199" t="s">
        <v>1176</v>
      </c>
      <c r="XT1" s="199" t="s">
        <v>1177</v>
      </c>
      <c r="XU1" s="199" t="s">
        <v>1178</v>
      </c>
      <c r="XV1" s="199" t="s">
        <v>1179</v>
      </c>
      <c r="XW1" s="199" t="s">
        <v>1180</v>
      </c>
      <c r="XX1" s="199" t="s">
        <v>1181</v>
      </c>
      <c r="XY1" s="199" t="s">
        <v>1182</v>
      </c>
      <c r="XZ1" s="199" t="s">
        <v>1183</v>
      </c>
      <c r="YA1" s="199" t="s">
        <v>1184</v>
      </c>
      <c r="YB1" s="199" t="s">
        <v>1185</v>
      </c>
      <c r="YC1" s="199" t="s">
        <v>1186</v>
      </c>
      <c r="YD1" s="199" t="s">
        <v>1187</v>
      </c>
      <c r="YE1" s="199" t="s">
        <v>1188</v>
      </c>
      <c r="YF1" s="199" t="s">
        <v>1189</v>
      </c>
      <c r="YG1" s="199" t="s">
        <v>1190</v>
      </c>
      <c r="YH1" s="199" t="s">
        <v>1191</v>
      </c>
      <c r="YI1" s="199" t="s">
        <v>1192</v>
      </c>
      <c r="YJ1" s="199" t="s">
        <v>1193</v>
      </c>
      <c r="YK1" s="199" t="s">
        <v>1194</v>
      </c>
      <c r="YL1" s="199" t="s">
        <v>1195</v>
      </c>
      <c r="YM1" s="199" t="s">
        <v>1196</v>
      </c>
      <c r="YN1" s="199" t="s">
        <v>1197</v>
      </c>
      <c r="YO1" s="199" t="s">
        <v>1198</v>
      </c>
      <c r="YP1" s="199" t="s">
        <v>1199</v>
      </c>
      <c r="YQ1" s="199" t="s">
        <v>1200</v>
      </c>
      <c r="YR1" s="199" t="s">
        <v>1201</v>
      </c>
      <c r="YS1" s="199" t="s">
        <v>1202</v>
      </c>
      <c r="YT1" s="199" t="s">
        <v>1203</v>
      </c>
      <c r="YU1" s="199" t="s">
        <v>1204</v>
      </c>
      <c r="YV1" s="199" t="s">
        <v>1205</v>
      </c>
      <c r="YW1" s="199" t="s">
        <v>1206</v>
      </c>
      <c r="YX1" s="199" t="s">
        <v>1207</v>
      </c>
      <c r="YY1" s="199" t="s">
        <v>1208</v>
      </c>
      <c r="YZ1" s="199" t="s">
        <v>1209</v>
      </c>
      <c r="ZA1" s="199" t="s">
        <v>1210</v>
      </c>
      <c r="ZB1" s="199" t="s">
        <v>1211</v>
      </c>
      <c r="ZC1" s="199" t="s">
        <v>1212</v>
      </c>
      <c r="ZD1" s="199" t="s">
        <v>1213</v>
      </c>
      <c r="ZE1" s="199" t="s">
        <v>1214</v>
      </c>
      <c r="ZF1" s="199" t="s">
        <v>1215</v>
      </c>
      <c r="ZG1" s="199" t="s">
        <v>1216</v>
      </c>
      <c r="ZH1" s="199" t="s">
        <v>1217</v>
      </c>
      <c r="ZI1" s="199" t="s">
        <v>1218</v>
      </c>
      <c r="ZJ1" s="199" t="s">
        <v>1219</v>
      </c>
      <c r="ZK1" s="199" t="s">
        <v>1220</v>
      </c>
      <c r="ZL1" s="199" t="s">
        <v>1221</v>
      </c>
      <c r="ZM1" s="199" t="s">
        <v>1222</v>
      </c>
      <c r="ZN1" s="199" t="s">
        <v>1223</v>
      </c>
      <c r="ZO1" s="199" t="s">
        <v>1224</v>
      </c>
      <c r="ZP1" s="199" t="s">
        <v>1225</v>
      </c>
      <c r="ZQ1" s="199" t="s">
        <v>1226</v>
      </c>
      <c r="ZR1" s="199" t="s">
        <v>1227</v>
      </c>
      <c r="ZS1" s="199" t="s">
        <v>1228</v>
      </c>
      <c r="ZT1" s="199" t="s">
        <v>1229</v>
      </c>
      <c r="ZU1" s="199" t="s">
        <v>1230</v>
      </c>
      <c r="ZV1" s="199" t="s">
        <v>1231</v>
      </c>
      <c r="ZW1" s="199" t="s">
        <v>1232</v>
      </c>
      <c r="ZX1" s="199" t="s">
        <v>1233</v>
      </c>
      <c r="ZY1" s="199" t="s">
        <v>1234</v>
      </c>
      <c r="ZZ1" s="199" t="s">
        <v>1235</v>
      </c>
      <c r="AAA1" s="199" t="s">
        <v>1236</v>
      </c>
      <c r="AAB1" s="199" t="s">
        <v>1237</v>
      </c>
      <c r="AAC1" s="199" t="s">
        <v>1238</v>
      </c>
      <c r="AAD1" s="199" t="s">
        <v>1239</v>
      </c>
      <c r="AAE1" s="199" t="s">
        <v>1240</v>
      </c>
      <c r="AAF1" s="199" t="s">
        <v>1241</v>
      </c>
      <c r="AAG1" s="199" t="s">
        <v>1242</v>
      </c>
      <c r="AAH1" s="199" t="s">
        <v>1243</v>
      </c>
      <c r="AAI1" s="199" t="s">
        <v>1244</v>
      </c>
      <c r="AAJ1" s="199" t="s">
        <v>1245</v>
      </c>
      <c r="AAK1" s="200" t="s">
        <v>1246</v>
      </c>
      <c r="AAL1" s="200" t="s">
        <v>1247</v>
      </c>
      <c r="AAM1" s="200" t="s">
        <v>1248</v>
      </c>
      <c r="AAN1" s="200" t="s">
        <v>1249</v>
      </c>
      <c r="AAO1" s="200" t="s">
        <v>1250</v>
      </c>
      <c r="AAP1" s="200" t="s">
        <v>1251</v>
      </c>
      <c r="AAQ1" s="200" t="s">
        <v>1252</v>
      </c>
      <c r="AAR1" s="200" t="s">
        <v>1253</v>
      </c>
      <c r="AAS1" s="200" t="s">
        <v>1254</v>
      </c>
      <c r="AAT1" s="200" t="s">
        <v>1255</v>
      </c>
      <c r="AAU1" s="200" t="s">
        <v>1256</v>
      </c>
      <c r="AAV1" s="200" t="s">
        <v>1257</v>
      </c>
      <c r="AAW1" s="200" t="s">
        <v>1258</v>
      </c>
      <c r="AAX1" s="200" t="s">
        <v>1259</v>
      </c>
      <c r="AAY1" s="200" t="s">
        <v>1260</v>
      </c>
      <c r="AAZ1" s="200" t="s">
        <v>1261</v>
      </c>
      <c r="ABA1" s="200" t="s">
        <v>1262</v>
      </c>
      <c r="ABB1" s="200" t="s">
        <v>1263</v>
      </c>
      <c r="ABC1" s="200" t="s">
        <v>1264</v>
      </c>
      <c r="ABD1" s="200" t="s">
        <v>1265</v>
      </c>
      <c r="ABE1" s="200" t="s">
        <v>1266</v>
      </c>
      <c r="ABF1" s="200" t="s">
        <v>1267</v>
      </c>
      <c r="ABG1" s="200" t="s">
        <v>1268</v>
      </c>
      <c r="ABH1" s="200" t="s">
        <v>1269</v>
      </c>
      <c r="ABI1" s="200" t="s">
        <v>1270</v>
      </c>
      <c r="ABJ1" s="200" t="s">
        <v>1271</v>
      </c>
      <c r="ABK1" s="200" t="s">
        <v>1272</v>
      </c>
      <c r="ABL1" s="200" t="s">
        <v>1273</v>
      </c>
      <c r="ABM1" s="200" t="s">
        <v>1274</v>
      </c>
      <c r="ABN1" s="200" t="s">
        <v>1275</v>
      </c>
      <c r="ABO1" s="200" t="s">
        <v>1276</v>
      </c>
      <c r="ABP1" s="200" t="s">
        <v>1277</v>
      </c>
      <c r="ABQ1" s="200" t="s">
        <v>1278</v>
      </c>
      <c r="ABR1" s="200" t="s">
        <v>1279</v>
      </c>
      <c r="ABS1" s="200" t="s">
        <v>1280</v>
      </c>
      <c r="ABT1" s="200" t="s">
        <v>1281</v>
      </c>
      <c r="ABU1" s="200" t="s">
        <v>1282</v>
      </c>
      <c r="ABV1" s="200" t="s">
        <v>1283</v>
      </c>
      <c r="ABW1" s="200" t="s">
        <v>1284</v>
      </c>
      <c r="ABX1" s="200" t="s">
        <v>1285</v>
      </c>
      <c r="ABY1" s="200" t="s">
        <v>1286</v>
      </c>
      <c r="ABZ1" s="200" t="s">
        <v>1287</v>
      </c>
      <c r="ACA1" s="200" t="s">
        <v>1288</v>
      </c>
      <c r="ACB1" s="200" t="s">
        <v>1289</v>
      </c>
      <c r="ACC1" s="200" t="s">
        <v>1290</v>
      </c>
      <c r="ACD1" s="200" t="s">
        <v>1291</v>
      </c>
      <c r="ACE1" s="200" t="s">
        <v>1292</v>
      </c>
      <c r="ACF1" s="200" t="s">
        <v>1293</v>
      </c>
      <c r="ACG1" s="200" t="s">
        <v>1294</v>
      </c>
      <c r="ACH1" s="200" t="s">
        <v>1295</v>
      </c>
      <c r="ACI1" s="200" t="s">
        <v>1296</v>
      </c>
      <c r="ACJ1" s="200" t="s">
        <v>1297</v>
      </c>
      <c r="ACK1" s="200" t="s">
        <v>1298</v>
      </c>
      <c r="ACL1" s="200" t="s">
        <v>1299</v>
      </c>
      <c r="ACM1" s="200" t="s">
        <v>1300</v>
      </c>
      <c r="ACN1" s="200" t="s">
        <v>1301</v>
      </c>
      <c r="ACO1" s="200" t="s">
        <v>1302</v>
      </c>
      <c r="ACP1" s="200" t="s">
        <v>1303</v>
      </c>
      <c r="ACQ1" s="200" t="s">
        <v>1304</v>
      </c>
      <c r="ACR1" s="200" t="s">
        <v>1305</v>
      </c>
      <c r="ACS1" s="200" t="s">
        <v>1306</v>
      </c>
      <c r="ACT1" s="200" t="s">
        <v>1307</v>
      </c>
      <c r="ACU1" s="200" t="s">
        <v>1308</v>
      </c>
      <c r="ACV1" s="200" t="s">
        <v>1309</v>
      </c>
      <c r="ACW1" s="200" t="s">
        <v>1310</v>
      </c>
      <c r="ACX1" s="200" t="s">
        <v>1311</v>
      </c>
      <c r="ACY1" s="200" t="s">
        <v>1312</v>
      </c>
      <c r="ACZ1" s="200" t="s">
        <v>1313</v>
      </c>
      <c r="ADA1" s="198" t="s">
        <v>1314</v>
      </c>
      <c r="ADB1" s="198" t="s">
        <v>1551</v>
      </c>
      <c r="ADC1" s="198" t="s">
        <v>1552</v>
      </c>
      <c r="ADD1" s="198" t="s">
        <v>1553</v>
      </c>
      <c r="ADE1" s="198" t="s">
        <v>1554</v>
      </c>
      <c r="ADF1" s="198" t="s">
        <v>1555</v>
      </c>
      <c r="ADG1" s="198" t="s">
        <v>1556</v>
      </c>
      <c r="ADH1" s="198" t="s">
        <v>1557</v>
      </c>
      <c r="ADI1" s="198" t="s">
        <v>1558</v>
      </c>
      <c r="ADJ1" s="198" t="s">
        <v>1562</v>
      </c>
      <c r="ADK1" s="198" t="s">
        <v>1582</v>
      </c>
      <c r="ADL1" s="198" t="s">
        <v>1583</v>
      </c>
      <c r="ADM1" s="198" t="s">
        <v>1584</v>
      </c>
      <c r="ADN1" s="198" t="s">
        <v>1629</v>
      </c>
      <c r="ADO1" s="198" t="s">
        <v>1630</v>
      </c>
      <c r="ADP1" s="198" t="s">
        <v>1631</v>
      </c>
      <c r="ADQ1" s="198" t="s">
        <v>1941</v>
      </c>
    </row>
    <row r="2" spans="1:797">
      <c r="A2" s="201" t="s">
        <v>1315</v>
      </c>
      <c r="B2" s="259">
        <f>'（別添）実績報告書（診療所）'!J5</f>
        <v>0</v>
      </c>
      <c r="C2" s="201">
        <f>'（別添）実績報告書（診療所）'!J9</f>
        <v>0</v>
      </c>
      <c r="D2" s="201">
        <f>'（別添）実績報告書（診療所）'!J10</f>
        <v>0</v>
      </c>
      <c r="E2" s="201" t="s">
        <v>1769</v>
      </c>
      <c r="F2" s="201" t="s">
        <v>1769</v>
      </c>
      <c r="G2" s="201" t="s">
        <v>1769</v>
      </c>
      <c r="H2" s="201">
        <f>'（別添）実績報告書（診療所）'!J8</f>
        <v>0</v>
      </c>
      <c r="I2" s="201">
        <f>'（別添）実績報告書（診療所）'!J6</f>
        <v>0</v>
      </c>
      <c r="J2" s="201">
        <f>'（別添）実績報告書（診療所）'!U173</f>
        <v>0</v>
      </c>
      <c r="K2" s="201" t="s">
        <v>1769</v>
      </c>
      <c r="L2" s="201" t="s">
        <v>1769</v>
      </c>
      <c r="M2" s="201" t="s">
        <v>1769</v>
      </c>
      <c r="N2" s="201" t="s">
        <v>1769</v>
      </c>
      <c r="O2" s="201" t="s">
        <v>1769</v>
      </c>
      <c r="P2" s="201" t="s">
        <v>1769</v>
      </c>
      <c r="Q2" s="201" t="s">
        <v>1769</v>
      </c>
      <c r="R2" s="201" t="s">
        <v>1769</v>
      </c>
      <c r="S2" s="201" t="s">
        <v>1769</v>
      </c>
      <c r="T2" s="201" t="s">
        <v>1769</v>
      </c>
      <c r="U2" s="201" t="s">
        <v>1769</v>
      </c>
      <c r="V2" s="201" t="s">
        <v>1769</v>
      </c>
      <c r="W2" s="201" t="s">
        <v>1769</v>
      </c>
      <c r="X2" s="201" t="s">
        <v>1769</v>
      </c>
      <c r="Y2" s="201" t="s">
        <v>1769</v>
      </c>
      <c r="Z2" s="201" t="s">
        <v>1769</v>
      </c>
      <c r="AA2" s="201" t="s">
        <v>1769</v>
      </c>
      <c r="AB2" s="201" t="s">
        <v>1769</v>
      </c>
      <c r="AC2" s="201" t="s">
        <v>1769</v>
      </c>
      <c r="AD2" s="201" t="s">
        <v>1769</v>
      </c>
      <c r="AE2" s="201" t="s">
        <v>1769</v>
      </c>
      <c r="AF2" s="201" t="s">
        <v>1769</v>
      </c>
      <c r="AG2" s="201" t="s">
        <v>1769</v>
      </c>
      <c r="AH2" s="201" t="s">
        <v>1769</v>
      </c>
      <c r="AI2" s="201" t="s">
        <v>1769</v>
      </c>
      <c r="AJ2" s="201" t="s">
        <v>1769</v>
      </c>
      <c r="AK2" s="201" t="s">
        <v>1769</v>
      </c>
      <c r="AL2" s="201" t="s">
        <v>1769</v>
      </c>
      <c r="AM2" s="201" t="s">
        <v>1769</v>
      </c>
      <c r="AN2" s="201" t="s">
        <v>1769</v>
      </c>
      <c r="AO2" s="201" t="s">
        <v>1769</v>
      </c>
      <c r="AP2" s="201" t="s">
        <v>1769</v>
      </c>
      <c r="AQ2" s="201" t="s">
        <v>1769</v>
      </c>
      <c r="AR2" s="201" t="s">
        <v>1769</v>
      </c>
      <c r="AS2" s="201" t="s">
        <v>1769</v>
      </c>
      <c r="AT2" s="201" t="s">
        <v>1769</v>
      </c>
      <c r="AU2" s="201" t="s">
        <v>1769</v>
      </c>
      <c r="AV2" s="201" t="s">
        <v>1769</v>
      </c>
      <c r="AW2" s="201" t="s">
        <v>1769</v>
      </c>
      <c r="AX2" s="201" t="s">
        <v>1769</v>
      </c>
      <c r="AY2" s="201" t="s">
        <v>1769</v>
      </c>
      <c r="AZ2" s="201" t="s">
        <v>1769</v>
      </c>
      <c r="BA2" s="201" t="s">
        <v>1769</v>
      </c>
      <c r="BB2" s="201" t="s">
        <v>1769</v>
      </c>
      <c r="BC2" s="201" t="s">
        <v>1769</v>
      </c>
      <c r="BD2" s="201" t="s">
        <v>1769</v>
      </c>
      <c r="BE2" s="201" t="s">
        <v>1769</v>
      </c>
      <c r="BF2" s="201" t="s">
        <v>1769</v>
      </c>
      <c r="BG2" s="201" t="s">
        <v>1769</v>
      </c>
      <c r="BH2" s="201" t="s">
        <v>1769</v>
      </c>
      <c r="BI2" s="201" t="s">
        <v>1769</v>
      </c>
      <c r="BJ2" s="201" t="s">
        <v>1769</v>
      </c>
      <c r="BK2" s="201" t="s">
        <v>1769</v>
      </c>
      <c r="BL2" s="201" t="s">
        <v>1769</v>
      </c>
      <c r="BM2" s="201" t="s">
        <v>1769</v>
      </c>
      <c r="BN2" s="201" t="s">
        <v>1769</v>
      </c>
      <c r="BO2" s="201" t="s">
        <v>1769</v>
      </c>
      <c r="BP2" s="201" t="s">
        <v>1769</v>
      </c>
      <c r="BQ2" s="201" t="s">
        <v>1769</v>
      </c>
      <c r="BR2" s="201" t="s">
        <v>1769</v>
      </c>
      <c r="BS2" s="201" t="s">
        <v>1769</v>
      </c>
      <c r="BT2" s="201" t="s">
        <v>1769</v>
      </c>
      <c r="BU2" s="201" t="s">
        <v>1769</v>
      </c>
      <c r="BV2" s="201" t="s">
        <v>1769</v>
      </c>
      <c r="BW2" s="201" t="s">
        <v>1769</v>
      </c>
      <c r="BX2" s="201" t="s">
        <v>1769</v>
      </c>
      <c r="BY2" s="201" t="s">
        <v>1769</v>
      </c>
      <c r="BZ2" s="201" t="s">
        <v>1769</v>
      </c>
      <c r="CA2" s="201" t="s">
        <v>1769</v>
      </c>
      <c r="CB2" s="201" t="s">
        <v>1769</v>
      </c>
      <c r="CC2" s="201" t="s">
        <v>1769</v>
      </c>
      <c r="CD2" s="201" t="s">
        <v>1769</v>
      </c>
      <c r="CE2" s="201" t="s">
        <v>1769</v>
      </c>
      <c r="CF2" s="201" t="s">
        <v>1769</v>
      </c>
      <c r="CG2" s="201" t="s">
        <v>1769</v>
      </c>
      <c r="CH2" s="201" t="s">
        <v>1769</v>
      </c>
      <c r="CI2" s="201" t="s">
        <v>1769</v>
      </c>
      <c r="CJ2" s="201" t="s">
        <v>1769</v>
      </c>
      <c r="CK2" s="201" t="s">
        <v>1769</v>
      </c>
      <c r="CL2" s="201" t="s">
        <v>1769</v>
      </c>
      <c r="CM2" s="201" t="s">
        <v>1769</v>
      </c>
      <c r="CN2" s="201" t="s">
        <v>1769</v>
      </c>
      <c r="CO2" s="201" t="s">
        <v>1769</v>
      </c>
      <c r="CP2" s="201" t="s">
        <v>1769</v>
      </c>
      <c r="CQ2" s="201" t="s">
        <v>1769</v>
      </c>
      <c r="CR2" s="201" t="s">
        <v>1769</v>
      </c>
      <c r="CS2" s="201" t="s">
        <v>1769</v>
      </c>
      <c r="CT2" s="201" t="s">
        <v>1769</v>
      </c>
      <c r="CU2" s="201" t="s">
        <v>1769</v>
      </c>
      <c r="CV2" s="201" t="s">
        <v>1769</v>
      </c>
      <c r="CW2" s="201" t="s">
        <v>1769</v>
      </c>
      <c r="CX2" s="201" t="s">
        <v>1769</v>
      </c>
      <c r="CY2" s="201" t="s">
        <v>1769</v>
      </c>
      <c r="CZ2" s="201" t="s">
        <v>1769</v>
      </c>
      <c r="DA2" s="201" t="s">
        <v>1769</v>
      </c>
      <c r="DB2" s="201" t="s">
        <v>1769</v>
      </c>
      <c r="DC2" s="201" t="s">
        <v>1769</v>
      </c>
      <c r="DD2" s="201" t="s">
        <v>1769</v>
      </c>
      <c r="DE2" s="201" t="s">
        <v>1769</v>
      </c>
      <c r="DF2" s="201" t="s">
        <v>1769</v>
      </c>
      <c r="DG2" s="201" t="s">
        <v>1769</v>
      </c>
      <c r="DH2" s="201" t="s">
        <v>1769</v>
      </c>
      <c r="DI2" s="201" t="s">
        <v>1769</v>
      </c>
      <c r="DJ2" s="201" t="s">
        <v>1769</v>
      </c>
      <c r="DK2" s="201" t="s">
        <v>1769</v>
      </c>
      <c r="DL2" s="201" t="s">
        <v>1769</v>
      </c>
      <c r="DM2" s="201" t="s">
        <v>1769</v>
      </c>
      <c r="DN2" s="201" t="s">
        <v>1769</v>
      </c>
      <c r="DO2" s="201" t="s">
        <v>1769</v>
      </c>
      <c r="DP2" s="201" t="s">
        <v>1769</v>
      </c>
      <c r="DQ2" s="201" t="s">
        <v>1769</v>
      </c>
      <c r="DR2" s="201" t="s">
        <v>1769</v>
      </c>
      <c r="DS2" s="201" t="s">
        <v>1769</v>
      </c>
      <c r="DT2" s="201" t="s">
        <v>1769</v>
      </c>
      <c r="DU2" s="201" t="s">
        <v>1769</v>
      </c>
      <c r="DV2" s="201" t="s">
        <v>1769</v>
      </c>
      <c r="DW2" s="201" t="s">
        <v>1769</v>
      </c>
      <c r="DX2" s="201" t="s">
        <v>1769</v>
      </c>
      <c r="DY2" s="201" t="s">
        <v>1769</v>
      </c>
      <c r="DZ2" s="201" t="s">
        <v>1769</v>
      </c>
      <c r="EA2" s="201" t="s">
        <v>1769</v>
      </c>
      <c r="EB2" s="201" t="s">
        <v>1769</v>
      </c>
      <c r="EC2" s="201" t="s">
        <v>1769</v>
      </c>
      <c r="ED2" s="201" t="s">
        <v>1769</v>
      </c>
      <c r="EE2" s="201" t="s">
        <v>1769</v>
      </c>
      <c r="EF2" s="201" t="s">
        <v>1769</v>
      </c>
      <c r="EG2" s="201" t="s">
        <v>1769</v>
      </c>
      <c r="EH2" s="201" t="s">
        <v>1769</v>
      </c>
      <c r="EI2" s="201" t="s">
        <v>1769</v>
      </c>
      <c r="EJ2" s="201" t="s">
        <v>1769</v>
      </c>
      <c r="EK2" s="201" t="s">
        <v>1769</v>
      </c>
      <c r="EL2" s="201" t="s">
        <v>1769</v>
      </c>
      <c r="EM2" s="201" t="s">
        <v>1769</v>
      </c>
      <c r="EN2" s="201" t="s">
        <v>1769</v>
      </c>
      <c r="EO2" s="201" t="s">
        <v>1769</v>
      </c>
      <c r="EP2" s="201" t="s">
        <v>1769</v>
      </c>
      <c r="EQ2" s="201" t="s">
        <v>1769</v>
      </c>
      <c r="ER2" s="201" t="s">
        <v>1769</v>
      </c>
      <c r="ES2" s="201" t="s">
        <v>1769</v>
      </c>
      <c r="ET2" s="201" t="s">
        <v>1769</v>
      </c>
      <c r="EU2" s="201" t="s">
        <v>1769</v>
      </c>
      <c r="EV2" s="201" t="s">
        <v>1769</v>
      </c>
      <c r="EW2" s="201" t="s">
        <v>1769</v>
      </c>
      <c r="EX2" s="201" t="s">
        <v>1769</v>
      </c>
      <c r="EY2" s="201" t="s">
        <v>1769</v>
      </c>
      <c r="EZ2" s="201" t="s">
        <v>1769</v>
      </c>
      <c r="FA2" s="201" t="s">
        <v>1769</v>
      </c>
      <c r="FB2" s="201" t="s">
        <v>1769</v>
      </c>
      <c r="FC2" s="201" t="s">
        <v>1769</v>
      </c>
      <c r="FD2" s="201" t="s">
        <v>1769</v>
      </c>
      <c r="FE2" s="201" t="s">
        <v>1769</v>
      </c>
      <c r="FF2" s="201" t="s">
        <v>1769</v>
      </c>
      <c r="FG2" s="201" t="s">
        <v>1769</v>
      </c>
      <c r="FH2" s="201" t="s">
        <v>1769</v>
      </c>
      <c r="FI2" s="201" t="s">
        <v>1769</v>
      </c>
      <c r="FJ2" s="201" t="s">
        <v>1769</v>
      </c>
      <c r="FK2" s="201" t="s">
        <v>1769</v>
      </c>
      <c r="FL2" s="201" t="s">
        <v>1769</v>
      </c>
      <c r="FM2" s="201" t="s">
        <v>1769</v>
      </c>
      <c r="FN2" s="201" t="s">
        <v>1769</v>
      </c>
      <c r="FO2" s="201" t="s">
        <v>1769</v>
      </c>
      <c r="FP2" s="201" t="s">
        <v>1769</v>
      </c>
      <c r="FQ2" s="201" t="s">
        <v>1769</v>
      </c>
      <c r="FR2" s="201" t="s">
        <v>1769</v>
      </c>
      <c r="FS2" s="201" t="s">
        <v>1769</v>
      </c>
      <c r="FT2" s="201" t="s">
        <v>1769</v>
      </c>
      <c r="FU2" s="201" t="s">
        <v>1769</v>
      </c>
      <c r="FV2" s="201" t="s">
        <v>1769</v>
      </c>
      <c r="FW2" s="201" t="s">
        <v>1769</v>
      </c>
      <c r="FX2" s="201" t="s">
        <v>1769</v>
      </c>
      <c r="FY2" s="201" t="s">
        <v>1769</v>
      </c>
      <c r="FZ2" s="201" t="s">
        <v>1769</v>
      </c>
      <c r="GA2" s="201" t="s">
        <v>1769</v>
      </c>
      <c r="GB2" s="201" t="s">
        <v>1769</v>
      </c>
      <c r="GC2" s="201" t="s">
        <v>1769</v>
      </c>
      <c r="GD2" s="201" t="s">
        <v>1769</v>
      </c>
      <c r="GE2" s="201" t="s">
        <v>1769</v>
      </c>
      <c r="GF2" s="201" t="s">
        <v>1769</v>
      </c>
      <c r="GG2" s="201" t="s">
        <v>1769</v>
      </c>
      <c r="GH2" s="201" t="s">
        <v>1769</v>
      </c>
      <c r="GI2" s="201" t="s">
        <v>1769</v>
      </c>
      <c r="GJ2" s="201" t="s">
        <v>1769</v>
      </c>
      <c r="GK2" s="201" t="s">
        <v>1769</v>
      </c>
      <c r="GL2" s="201" t="s">
        <v>1769</v>
      </c>
      <c r="GM2" s="201" t="s">
        <v>1769</v>
      </c>
      <c r="GN2" s="201" t="s">
        <v>1769</v>
      </c>
      <c r="GO2" s="201" t="s">
        <v>1769</v>
      </c>
      <c r="GP2" s="201" t="s">
        <v>1769</v>
      </c>
      <c r="GQ2" s="201" t="s">
        <v>1769</v>
      </c>
      <c r="GR2" s="201" t="s">
        <v>1769</v>
      </c>
      <c r="GS2" s="201" t="s">
        <v>1769</v>
      </c>
      <c r="GT2" s="201" t="s">
        <v>1769</v>
      </c>
      <c r="GU2" s="201" t="s">
        <v>1769</v>
      </c>
      <c r="GV2" s="201" t="s">
        <v>1769</v>
      </c>
      <c r="GW2" s="201" t="s">
        <v>1769</v>
      </c>
      <c r="GX2" s="201" t="s">
        <v>1769</v>
      </c>
      <c r="GY2" s="201" t="s">
        <v>1769</v>
      </c>
      <c r="GZ2" s="201" t="s">
        <v>1769</v>
      </c>
      <c r="HA2" s="201" t="s">
        <v>1769</v>
      </c>
      <c r="HB2" s="201" t="s">
        <v>1769</v>
      </c>
      <c r="HC2" s="201" t="s">
        <v>1769</v>
      </c>
      <c r="HD2" s="201" t="s">
        <v>1769</v>
      </c>
      <c r="HE2" s="201" t="s">
        <v>1769</v>
      </c>
      <c r="HF2" s="201" t="s">
        <v>1769</v>
      </c>
      <c r="HG2" s="201" t="s">
        <v>1769</v>
      </c>
      <c r="HH2" s="201" t="s">
        <v>1769</v>
      </c>
      <c r="HI2" s="201" t="s">
        <v>1769</v>
      </c>
      <c r="HJ2" s="201" t="s">
        <v>1769</v>
      </c>
      <c r="HK2" s="201" t="s">
        <v>1769</v>
      </c>
      <c r="HL2" s="201" t="s">
        <v>1769</v>
      </c>
      <c r="HM2" s="201" t="s">
        <v>1769</v>
      </c>
      <c r="HN2" s="201" t="s">
        <v>1769</v>
      </c>
      <c r="HO2" s="201" t="s">
        <v>1769</v>
      </c>
      <c r="HP2" s="201" t="s">
        <v>1769</v>
      </c>
      <c r="HQ2" s="201" t="s">
        <v>1769</v>
      </c>
      <c r="HR2" s="201" t="s">
        <v>1769</v>
      </c>
      <c r="HS2" s="201" t="s">
        <v>1769</v>
      </c>
      <c r="HT2" s="201" t="s">
        <v>1769</v>
      </c>
      <c r="HU2" s="201" t="s">
        <v>1769</v>
      </c>
      <c r="HV2" s="201" t="s">
        <v>1769</v>
      </c>
      <c r="HW2" s="201" t="s">
        <v>1769</v>
      </c>
      <c r="HX2" s="201" t="s">
        <v>1769</v>
      </c>
      <c r="HY2" s="201" t="s">
        <v>1769</v>
      </c>
      <c r="HZ2" s="201" t="s">
        <v>1769</v>
      </c>
      <c r="IA2" s="201" t="s">
        <v>1769</v>
      </c>
      <c r="IB2" s="201" t="s">
        <v>1769</v>
      </c>
      <c r="IC2" s="201" t="s">
        <v>1769</v>
      </c>
      <c r="ID2" s="201" t="s">
        <v>1769</v>
      </c>
      <c r="IE2" s="201" t="s">
        <v>1769</v>
      </c>
      <c r="IF2" s="201" t="s">
        <v>1769</v>
      </c>
      <c r="IG2" s="201" t="s">
        <v>1769</v>
      </c>
      <c r="IH2" s="201" t="s">
        <v>1769</v>
      </c>
      <c r="II2" s="201" t="s">
        <v>1769</v>
      </c>
      <c r="IJ2" s="201" t="s">
        <v>1769</v>
      </c>
      <c r="IK2" s="201" t="s">
        <v>1769</v>
      </c>
      <c r="IL2" s="201" t="s">
        <v>1769</v>
      </c>
      <c r="IM2" s="201" t="s">
        <v>1769</v>
      </c>
      <c r="IN2" s="201" t="s">
        <v>1769</v>
      </c>
      <c r="IO2" s="201" t="s">
        <v>1769</v>
      </c>
      <c r="IP2" s="201" t="s">
        <v>1769</v>
      </c>
      <c r="IQ2" s="201" t="s">
        <v>1769</v>
      </c>
      <c r="IR2" s="201" t="s">
        <v>1769</v>
      </c>
      <c r="IS2" s="201" t="s">
        <v>1769</v>
      </c>
      <c r="IT2" s="201" t="s">
        <v>1769</v>
      </c>
      <c r="IU2" s="201" t="s">
        <v>1769</v>
      </c>
      <c r="IV2" s="201" t="s">
        <v>1769</v>
      </c>
      <c r="IW2" s="201" t="s">
        <v>1769</v>
      </c>
      <c r="IX2" s="201" t="s">
        <v>1769</v>
      </c>
      <c r="IY2" s="201" t="s">
        <v>1769</v>
      </c>
      <c r="IZ2" s="201" t="s">
        <v>1769</v>
      </c>
      <c r="JA2" s="201" t="s">
        <v>1769</v>
      </c>
      <c r="JB2" s="201" t="s">
        <v>1769</v>
      </c>
      <c r="JC2" s="201" t="s">
        <v>1769</v>
      </c>
      <c r="JD2" s="201" t="s">
        <v>1769</v>
      </c>
      <c r="JE2" s="201" t="s">
        <v>1769</v>
      </c>
      <c r="JF2" s="201" t="s">
        <v>1769</v>
      </c>
      <c r="JG2" s="201" t="s">
        <v>1769</v>
      </c>
      <c r="JH2" s="201" t="s">
        <v>1769</v>
      </c>
      <c r="JI2" s="201" t="s">
        <v>1769</v>
      </c>
      <c r="JJ2" s="201" t="s">
        <v>1769</v>
      </c>
      <c r="JK2" s="201" t="s">
        <v>1769</v>
      </c>
      <c r="JL2" s="201" t="s">
        <v>1769</v>
      </c>
      <c r="JM2" s="201" t="s">
        <v>1769</v>
      </c>
      <c r="JN2" s="201" t="s">
        <v>1769</v>
      </c>
      <c r="JO2" s="201" t="s">
        <v>1769</v>
      </c>
      <c r="JP2" s="201" t="s">
        <v>1769</v>
      </c>
      <c r="JQ2" s="201" t="s">
        <v>1769</v>
      </c>
      <c r="JR2" s="201" t="s">
        <v>1769</v>
      </c>
      <c r="JS2" s="201" t="s">
        <v>1769</v>
      </c>
      <c r="JT2" s="201" t="s">
        <v>1769</v>
      </c>
      <c r="JU2" s="201" t="s">
        <v>1769</v>
      </c>
      <c r="JV2" s="201" t="s">
        <v>1769</v>
      </c>
      <c r="JW2" s="201" t="s">
        <v>1769</v>
      </c>
      <c r="JX2" s="201" t="s">
        <v>1769</v>
      </c>
      <c r="JY2" s="201" t="s">
        <v>1769</v>
      </c>
      <c r="JZ2" s="201" t="s">
        <v>1769</v>
      </c>
      <c r="KA2" s="201" t="s">
        <v>1769</v>
      </c>
      <c r="KB2" s="201" t="s">
        <v>1769</v>
      </c>
      <c r="KC2" s="201" t="s">
        <v>1769</v>
      </c>
      <c r="KD2" s="201" t="s">
        <v>1769</v>
      </c>
      <c r="KE2" s="201" t="s">
        <v>1769</v>
      </c>
      <c r="KF2" s="201" t="s">
        <v>1769</v>
      </c>
      <c r="KG2" s="201" t="s">
        <v>1769</v>
      </c>
      <c r="KH2" s="201" t="s">
        <v>1769</v>
      </c>
      <c r="KI2" s="201" t="s">
        <v>1769</v>
      </c>
      <c r="KJ2" s="201" t="s">
        <v>1769</v>
      </c>
      <c r="KK2" s="201" t="s">
        <v>1769</v>
      </c>
      <c r="KL2" s="201" t="s">
        <v>1769</v>
      </c>
      <c r="KM2" s="201" t="s">
        <v>1769</v>
      </c>
      <c r="KN2" s="201" t="s">
        <v>1769</v>
      </c>
      <c r="KO2" s="201" t="s">
        <v>1769</v>
      </c>
      <c r="KP2" s="201" t="s">
        <v>1769</v>
      </c>
      <c r="KQ2" s="201" t="s">
        <v>1769</v>
      </c>
      <c r="KR2" s="201" t="s">
        <v>1769</v>
      </c>
      <c r="KS2" s="201" t="s">
        <v>1769</v>
      </c>
      <c r="KT2" s="201" t="s">
        <v>1769</v>
      </c>
      <c r="KU2" s="201" t="s">
        <v>1769</v>
      </c>
      <c r="KV2" s="201" t="s">
        <v>1769</v>
      </c>
      <c r="KW2" s="201" t="s">
        <v>1769</v>
      </c>
      <c r="KX2" s="201" t="s">
        <v>1769</v>
      </c>
      <c r="KY2" s="201" t="s">
        <v>1769</v>
      </c>
      <c r="KZ2" s="201" t="s">
        <v>1769</v>
      </c>
      <c r="LA2" s="201" t="s">
        <v>1769</v>
      </c>
      <c r="LB2" s="201" t="s">
        <v>1769</v>
      </c>
      <c r="LC2" s="201" t="s">
        <v>1769</v>
      </c>
      <c r="LD2" s="201" t="s">
        <v>1769</v>
      </c>
      <c r="LE2" s="201" t="s">
        <v>1769</v>
      </c>
      <c r="LF2" s="201" t="s">
        <v>1769</v>
      </c>
      <c r="LG2" s="201" t="s">
        <v>1769</v>
      </c>
      <c r="LH2" s="201" t="s">
        <v>1769</v>
      </c>
      <c r="LI2" s="201" t="s">
        <v>1769</v>
      </c>
      <c r="LJ2" s="201" t="s">
        <v>1769</v>
      </c>
      <c r="LK2" s="201" t="s">
        <v>1769</v>
      </c>
      <c r="LL2" s="201" t="s">
        <v>1769</v>
      </c>
      <c r="LM2" s="201" t="s">
        <v>1769</v>
      </c>
      <c r="LN2" s="201" t="s">
        <v>1769</v>
      </c>
      <c r="LO2" s="201" t="s">
        <v>1769</v>
      </c>
      <c r="LP2" s="201" t="s">
        <v>1769</v>
      </c>
      <c r="LQ2" s="201" t="s">
        <v>1769</v>
      </c>
      <c r="LR2" s="201" t="s">
        <v>1769</v>
      </c>
      <c r="LS2" s="201" t="s">
        <v>1769</v>
      </c>
      <c r="LT2" s="201" t="s">
        <v>1769</v>
      </c>
      <c r="LU2" s="201" t="s">
        <v>1769</v>
      </c>
      <c r="LV2" s="201" t="s">
        <v>1769</v>
      </c>
      <c r="LW2" s="201" t="s">
        <v>1769</v>
      </c>
      <c r="LX2" s="201" t="s">
        <v>1769</v>
      </c>
      <c r="LY2" s="201" t="s">
        <v>1769</v>
      </c>
      <c r="LZ2" s="201" t="s">
        <v>1769</v>
      </c>
      <c r="MA2" s="201" t="s">
        <v>1769</v>
      </c>
      <c r="MB2" s="201" t="s">
        <v>1769</v>
      </c>
      <c r="MC2" s="201" t="s">
        <v>1769</v>
      </c>
      <c r="MD2" s="201" t="s">
        <v>1769</v>
      </c>
      <c r="ME2" s="201" t="s">
        <v>1769</v>
      </c>
      <c r="MF2" s="201" t="s">
        <v>1769</v>
      </c>
      <c r="MG2" s="201" t="s">
        <v>1769</v>
      </c>
      <c r="MH2" s="201" t="s">
        <v>1769</v>
      </c>
      <c r="MI2" s="201" t="s">
        <v>1769</v>
      </c>
      <c r="MJ2" s="201" t="s">
        <v>1769</v>
      </c>
      <c r="MK2" s="201" t="s">
        <v>1769</v>
      </c>
      <c r="ML2" s="201" t="s">
        <v>1769</v>
      </c>
      <c r="MM2" s="201" t="s">
        <v>1769</v>
      </c>
      <c r="MN2" s="201" t="s">
        <v>1769</v>
      </c>
      <c r="MO2" s="201" t="s">
        <v>1769</v>
      </c>
      <c r="MP2" s="201" t="s">
        <v>1769</v>
      </c>
      <c r="MQ2" s="201" t="s">
        <v>1769</v>
      </c>
      <c r="MR2" s="201" t="s">
        <v>1769</v>
      </c>
      <c r="MS2" s="201" t="s">
        <v>1769</v>
      </c>
      <c r="MT2" s="201" t="s">
        <v>1769</v>
      </c>
      <c r="MU2" s="201" t="s">
        <v>1769</v>
      </c>
      <c r="MV2" s="201" t="s">
        <v>1769</v>
      </c>
      <c r="MW2" s="201" t="s">
        <v>1769</v>
      </c>
      <c r="MX2" s="201" t="s">
        <v>1769</v>
      </c>
      <c r="MY2" s="201" t="s">
        <v>1769</v>
      </c>
      <c r="MZ2" s="201" t="s">
        <v>1769</v>
      </c>
      <c r="NA2" s="201" t="s">
        <v>1769</v>
      </c>
      <c r="NB2" s="201" t="s">
        <v>1769</v>
      </c>
      <c r="NC2" s="201" t="s">
        <v>1769</v>
      </c>
      <c r="ND2" s="201" t="s">
        <v>1769</v>
      </c>
      <c r="NE2" s="201" t="s">
        <v>1769</v>
      </c>
      <c r="NF2" s="201" t="s">
        <v>1769</v>
      </c>
      <c r="NG2" s="201" t="s">
        <v>1769</v>
      </c>
      <c r="NH2" s="201" t="s">
        <v>1769</v>
      </c>
      <c r="NI2" s="201" t="s">
        <v>1769</v>
      </c>
      <c r="NJ2" s="201" t="s">
        <v>1769</v>
      </c>
      <c r="NK2" s="201" t="s">
        <v>1769</v>
      </c>
      <c r="NL2" s="201" t="s">
        <v>1769</v>
      </c>
      <c r="NM2" s="201" t="s">
        <v>1769</v>
      </c>
      <c r="NN2" s="201" t="s">
        <v>1769</v>
      </c>
      <c r="NO2" s="201" t="s">
        <v>1769</v>
      </c>
      <c r="NP2" s="201" t="s">
        <v>1769</v>
      </c>
      <c r="NQ2" s="201" t="s">
        <v>1769</v>
      </c>
      <c r="NR2" s="201" t="s">
        <v>1769</v>
      </c>
      <c r="NS2" s="201" t="s">
        <v>1769</v>
      </c>
      <c r="NT2" s="201" t="s">
        <v>1769</v>
      </c>
      <c r="NU2" s="201" t="s">
        <v>1769</v>
      </c>
      <c r="NV2" s="201" t="s">
        <v>1769</v>
      </c>
      <c r="NW2" s="201" t="s">
        <v>1769</v>
      </c>
      <c r="NX2" s="201" t="s">
        <v>1769</v>
      </c>
      <c r="NY2" s="201" t="s">
        <v>1769</v>
      </c>
      <c r="NZ2" s="201" t="s">
        <v>1769</v>
      </c>
      <c r="OA2" s="201" t="s">
        <v>1769</v>
      </c>
      <c r="OB2" s="201" t="s">
        <v>1769</v>
      </c>
      <c r="OC2" s="201" t="s">
        <v>1769</v>
      </c>
      <c r="OD2" s="201" t="s">
        <v>1769</v>
      </c>
      <c r="OE2" s="201" t="s">
        <v>1769</v>
      </c>
      <c r="OF2" s="201" t="s">
        <v>1769</v>
      </c>
      <c r="OG2" s="201" t="s">
        <v>1769</v>
      </c>
      <c r="OH2" s="201" t="s">
        <v>1769</v>
      </c>
      <c r="OI2" s="201" t="s">
        <v>1769</v>
      </c>
      <c r="OJ2" s="201" t="s">
        <v>1769</v>
      </c>
      <c r="OK2" s="201" t="s">
        <v>1769</v>
      </c>
      <c r="OL2" s="201" t="s">
        <v>1769</v>
      </c>
      <c r="OM2" s="201" t="s">
        <v>1769</v>
      </c>
      <c r="ON2" s="201" t="s">
        <v>1769</v>
      </c>
      <c r="OO2" s="201" t="s">
        <v>1769</v>
      </c>
      <c r="OP2" s="201" t="s">
        <v>1769</v>
      </c>
      <c r="OQ2" s="201" t="s">
        <v>1769</v>
      </c>
      <c r="OR2" s="201" t="s">
        <v>1769</v>
      </c>
      <c r="OS2" s="201" t="s">
        <v>1769</v>
      </c>
      <c r="OT2" s="201" t="s">
        <v>1769</v>
      </c>
      <c r="OU2" s="201" t="s">
        <v>1769</v>
      </c>
      <c r="OV2" s="201" t="s">
        <v>1769</v>
      </c>
      <c r="OW2" s="201" t="s">
        <v>1769</v>
      </c>
      <c r="OX2" s="201" t="s">
        <v>1769</v>
      </c>
      <c r="OY2" s="201" t="s">
        <v>1769</v>
      </c>
      <c r="OZ2" s="201" t="s">
        <v>1769</v>
      </c>
      <c r="PA2" s="201" t="s">
        <v>1769</v>
      </c>
      <c r="PB2" s="201" t="s">
        <v>1769</v>
      </c>
      <c r="PC2" s="201" t="s">
        <v>1769</v>
      </c>
      <c r="PD2" s="201" t="s">
        <v>1769</v>
      </c>
      <c r="PE2" s="201" t="s">
        <v>1769</v>
      </c>
      <c r="PF2" s="201" t="s">
        <v>1769</v>
      </c>
      <c r="PG2" s="201" t="s">
        <v>1769</v>
      </c>
      <c r="PH2" s="201" t="s">
        <v>1769</v>
      </c>
      <c r="PI2" s="201" t="s">
        <v>1769</v>
      </c>
      <c r="PJ2" s="201" t="s">
        <v>1769</v>
      </c>
      <c r="PK2" s="201" t="s">
        <v>1769</v>
      </c>
      <c r="PL2" s="201" t="s">
        <v>1769</v>
      </c>
      <c r="PM2" s="201" t="s">
        <v>1769</v>
      </c>
      <c r="PN2" s="201" t="s">
        <v>1769</v>
      </c>
      <c r="PO2" s="201" t="s">
        <v>1769</v>
      </c>
      <c r="PP2" s="201" t="s">
        <v>1769</v>
      </c>
      <c r="PQ2" s="201" t="s">
        <v>1769</v>
      </c>
      <c r="PR2" s="201" t="s">
        <v>1769</v>
      </c>
      <c r="PS2" s="201" t="s">
        <v>1769</v>
      </c>
      <c r="PT2" s="201" t="s">
        <v>1769</v>
      </c>
      <c r="PU2" s="201" t="s">
        <v>1769</v>
      </c>
      <c r="PV2" s="201" t="s">
        <v>1769</v>
      </c>
      <c r="PW2" s="201" t="s">
        <v>1769</v>
      </c>
      <c r="PX2" s="201" t="s">
        <v>1769</v>
      </c>
      <c r="PY2" s="201" t="s">
        <v>1769</v>
      </c>
      <c r="PZ2" s="201" t="s">
        <v>1769</v>
      </c>
      <c r="QA2" s="201" t="s">
        <v>1769</v>
      </c>
      <c r="QB2" s="201" t="s">
        <v>1769</v>
      </c>
      <c r="QC2" s="201" t="s">
        <v>1769</v>
      </c>
      <c r="QD2" s="201" t="s">
        <v>1769</v>
      </c>
      <c r="QE2" s="201" t="s">
        <v>1769</v>
      </c>
      <c r="QF2" s="201" t="s">
        <v>1769</v>
      </c>
      <c r="QG2" s="201" t="s">
        <v>1769</v>
      </c>
      <c r="QH2" s="201" t="s">
        <v>1769</v>
      </c>
      <c r="QI2" s="201" t="s">
        <v>1769</v>
      </c>
      <c r="QJ2" s="201" t="s">
        <v>1769</v>
      </c>
      <c r="QK2" s="201" t="s">
        <v>1769</v>
      </c>
      <c r="QL2" s="201" t="s">
        <v>1769</v>
      </c>
      <c r="QM2" s="201" t="s">
        <v>1769</v>
      </c>
      <c r="QN2" s="201" t="s">
        <v>1769</v>
      </c>
      <c r="QO2" s="201" t="s">
        <v>1769</v>
      </c>
      <c r="QP2" s="201" t="s">
        <v>1769</v>
      </c>
      <c r="QQ2" s="201" t="s">
        <v>1769</v>
      </c>
      <c r="QR2" s="201" t="s">
        <v>1769</v>
      </c>
      <c r="QS2" s="201" t="s">
        <v>1769</v>
      </c>
      <c r="QT2" s="201" t="s">
        <v>1769</v>
      </c>
      <c r="QU2" s="201" t="s">
        <v>1769</v>
      </c>
      <c r="QV2" s="201" t="s">
        <v>1769</v>
      </c>
      <c r="QW2" s="201" t="s">
        <v>1769</v>
      </c>
      <c r="QX2" s="201" t="s">
        <v>1769</v>
      </c>
      <c r="QY2" s="201" t="s">
        <v>1769</v>
      </c>
      <c r="QZ2" s="201" t="s">
        <v>1769</v>
      </c>
      <c r="RA2" s="201" t="s">
        <v>1769</v>
      </c>
      <c r="RB2" s="201" t="s">
        <v>1769</v>
      </c>
      <c r="RC2" s="201" t="s">
        <v>1769</v>
      </c>
      <c r="RD2" s="201" t="s">
        <v>1769</v>
      </c>
      <c r="RE2" s="201" t="s">
        <v>1769</v>
      </c>
      <c r="RF2" s="201" t="s">
        <v>1769</v>
      </c>
      <c r="RG2" s="201" t="s">
        <v>1769</v>
      </c>
      <c r="RH2" s="201" t="s">
        <v>1769</v>
      </c>
      <c r="RI2" s="201" t="s">
        <v>1769</v>
      </c>
      <c r="RJ2" s="201" t="s">
        <v>1769</v>
      </c>
      <c r="RK2" s="201" t="s">
        <v>1769</v>
      </c>
      <c r="RL2" s="201" t="s">
        <v>1769</v>
      </c>
      <c r="RM2" s="201" t="s">
        <v>1769</v>
      </c>
      <c r="RN2" s="201" t="s">
        <v>1769</v>
      </c>
      <c r="RO2" s="201" t="s">
        <v>1769</v>
      </c>
      <c r="RP2" s="201" t="s">
        <v>1769</v>
      </c>
      <c r="RQ2" s="201" t="s">
        <v>1769</v>
      </c>
      <c r="RR2" s="201" t="s">
        <v>1769</v>
      </c>
      <c r="RS2" s="201" t="s">
        <v>1769</v>
      </c>
      <c r="RT2" s="201" t="s">
        <v>1769</v>
      </c>
      <c r="RU2" s="201" t="s">
        <v>1769</v>
      </c>
      <c r="RV2" s="201" t="s">
        <v>1769</v>
      </c>
      <c r="RW2" s="201" t="s">
        <v>1769</v>
      </c>
      <c r="RX2" s="201" t="s">
        <v>1769</v>
      </c>
      <c r="RY2" s="201" t="s">
        <v>1769</v>
      </c>
      <c r="RZ2" s="201" t="s">
        <v>1769</v>
      </c>
      <c r="SA2" s="201" t="s">
        <v>1769</v>
      </c>
      <c r="SB2" s="201" t="s">
        <v>1769</v>
      </c>
      <c r="SC2" s="201" t="s">
        <v>1769</v>
      </c>
      <c r="SD2" s="201" t="s">
        <v>1769</v>
      </c>
      <c r="SE2" s="201" t="s">
        <v>1769</v>
      </c>
      <c r="SF2" s="201" t="s">
        <v>1769</v>
      </c>
      <c r="SG2" s="201" t="s">
        <v>1769</v>
      </c>
      <c r="SH2" s="201" t="s">
        <v>1769</v>
      </c>
      <c r="SI2" s="201" t="s">
        <v>1769</v>
      </c>
      <c r="SJ2" s="201" t="s">
        <v>1769</v>
      </c>
      <c r="SK2" s="201" t="s">
        <v>1769</v>
      </c>
      <c r="SL2" s="201" t="s">
        <v>1769</v>
      </c>
      <c r="SM2" s="201" t="s">
        <v>1769</v>
      </c>
      <c r="SN2" s="201" t="s">
        <v>1769</v>
      </c>
      <c r="SO2" s="201" t="s">
        <v>1769</v>
      </c>
      <c r="SP2" s="201" t="s">
        <v>1769</v>
      </c>
      <c r="SQ2" s="201" t="s">
        <v>1769</v>
      </c>
      <c r="SR2" s="201" t="s">
        <v>1769</v>
      </c>
      <c r="SS2" s="201" t="s">
        <v>1769</v>
      </c>
      <c r="ST2" s="201" t="s">
        <v>1769</v>
      </c>
      <c r="SU2" s="201" t="s">
        <v>1769</v>
      </c>
      <c r="SV2" s="201" t="s">
        <v>1769</v>
      </c>
      <c r="SW2" s="201" t="s">
        <v>1769</v>
      </c>
      <c r="SX2" s="201" t="s">
        <v>1769</v>
      </c>
      <c r="SY2" s="259">
        <f>'（別添）実績報告書（診療所）'!J5</f>
        <v>0</v>
      </c>
      <c r="SZ2" s="201">
        <f>'（別添）実績報告書（診療所）'!J6</f>
        <v>0</v>
      </c>
      <c r="TA2" s="201" t="s">
        <v>1770</v>
      </c>
      <c r="TB2" s="201">
        <f>'（別添）実績報告書（診療所）'!E18</f>
        <v>0</v>
      </c>
      <c r="TC2" s="201">
        <f>'（別添）実績報告書（診療所）'!H18</f>
        <v>0</v>
      </c>
      <c r="TD2" s="201">
        <f>'（別添）実績報告書（診療所）'!O18</f>
        <v>0</v>
      </c>
      <c r="TE2" s="201">
        <f>'（別添）実績報告書（診療所）'!$R$18</f>
        <v>0</v>
      </c>
      <c r="TF2" s="201">
        <f>'（別添）実績報告書（診療所）'!$V$18</f>
        <v>1</v>
      </c>
      <c r="TG2" s="201">
        <f>+'（別添）実績報告書（診療所）'!$E$21</f>
        <v>0</v>
      </c>
      <c r="TH2" s="201">
        <f>+'（別添）実績報告書（診療所）'!$H$21</f>
        <v>0</v>
      </c>
      <c r="TI2" s="201">
        <f>+'（別添）実績報告書（診療所）'!$O$21</f>
        <v>0</v>
      </c>
      <c r="TJ2" s="201">
        <f>+'（別添）実績報告書（診療所）'!$R$21</f>
        <v>0</v>
      </c>
      <c r="TK2" s="201">
        <f>+'（別添）実績報告書（診療所）'!$V$21</f>
        <v>1</v>
      </c>
      <c r="TL2" s="201" t="s">
        <v>1770</v>
      </c>
      <c r="TM2" s="201" t="s">
        <v>1770</v>
      </c>
      <c r="TN2" s="201" t="s">
        <v>1770</v>
      </c>
      <c r="TO2" s="201" t="s">
        <v>1770</v>
      </c>
      <c r="TP2" s="201" t="s">
        <v>1770</v>
      </c>
      <c r="TQ2" s="201" t="s">
        <v>1770</v>
      </c>
      <c r="TR2" s="201" t="s">
        <v>1770</v>
      </c>
      <c r="TS2" s="201" t="s">
        <v>1770</v>
      </c>
      <c r="TT2" s="201" t="s">
        <v>1770</v>
      </c>
      <c r="TU2" s="201" t="s">
        <v>1770</v>
      </c>
      <c r="TV2" s="201" t="s">
        <v>1770</v>
      </c>
      <c r="TW2" s="201" t="s">
        <v>1770</v>
      </c>
      <c r="TX2" s="201" t="s">
        <v>1770</v>
      </c>
      <c r="TY2" s="201" t="s">
        <v>1770</v>
      </c>
      <c r="TZ2" s="201" t="s">
        <v>1770</v>
      </c>
      <c r="UA2" s="201" t="s">
        <v>1770</v>
      </c>
      <c r="UB2" s="201" t="s">
        <v>1770</v>
      </c>
      <c r="UC2" s="201" t="s">
        <v>1770</v>
      </c>
      <c r="UD2" s="201" t="s">
        <v>1770</v>
      </c>
      <c r="UE2" s="201" t="s">
        <v>1770</v>
      </c>
      <c r="UF2" s="201" t="s">
        <v>1770</v>
      </c>
      <c r="UG2" s="201" t="s">
        <v>1770</v>
      </c>
      <c r="UH2" s="201" t="s">
        <v>1770</v>
      </c>
      <c r="UI2" s="201" t="s">
        <v>1770</v>
      </c>
      <c r="UJ2" s="201" t="s">
        <v>1770</v>
      </c>
      <c r="UK2" s="201" t="s">
        <v>1770</v>
      </c>
      <c r="UL2" s="201" t="s">
        <v>1770</v>
      </c>
      <c r="UM2" s="201" t="s">
        <v>1770</v>
      </c>
      <c r="UN2" s="201" t="s">
        <v>1770</v>
      </c>
      <c r="UO2" s="201" t="s">
        <v>1770</v>
      </c>
      <c r="UP2" s="201" t="s">
        <v>1770</v>
      </c>
      <c r="UQ2" s="201" t="s">
        <v>1770</v>
      </c>
      <c r="UR2" s="201" t="s">
        <v>1770</v>
      </c>
      <c r="US2" s="201" t="s">
        <v>1770</v>
      </c>
      <c r="UT2" s="201" t="s">
        <v>1770</v>
      </c>
      <c r="UU2" s="201" t="s">
        <v>1770</v>
      </c>
      <c r="UV2" s="201" t="s">
        <v>1770</v>
      </c>
      <c r="UW2" s="201" t="s">
        <v>1770</v>
      </c>
      <c r="UX2" s="201" t="s">
        <v>1770</v>
      </c>
      <c r="UY2" s="201" t="s">
        <v>1770</v>
      </c>
      <c r="UZ2" s="201" t="s">
        <v>1770</v>
      </c>
      <c r="VA2" s="201" t="s">
        <v>1770</v>
      </c>
      <c r="VB2" s="201" t="s">
        <v>1770</v>
      </c>
      <c r="VC2" s="201" t="s">
        <v>1770</v>
      </c>
      <c r="VD2" s="201" t="s">
        <v>1770</v>
      </c>
      <c r="VE2" s="201" t="s">
        <v>1770</v>
      </c>
      <c r="VF2" s="201" t="s">
        <v>1770</v>
      </c>
      <c r="VG2" s="202">
        <f>'（別添）実績報告書（診療所）'!AB56</f>
        <v>0</v>
      </c>
      <c r="VH2" s="202">
        <f>'（別添）実績報告書（診療所）'!AB57</f>
        <v>0</v>
      </c>
      <c r="VI2" s="202">
        <f>'（別添）実績報告書（診療所）'!AB60</f>
        <v>0</v>
      </c>
      <c r="VJ2" s="201" t="s">
        <v>1770</v>
      </c>
      <c r="VK2" s="201" t="s">
        <v>1770</v>
      </c>
      <c r="VL2" s="201" t="s">
        <v>1770</v>
      </c>
      <c r="VM2" s="201" t="s">
        <v>1770</v>
      </c>
      <c r="VN2" s="201" t="s">
        <v>1770</v>
      </c>
      <c r="VO2" s="201" t="s">
        <v>1770</v>
      </c>
      <c r="VP2" s="201" t="s">
        <v>1770</v>
      </c>
      <c r="VQ2" s="201" t="s">
        <v>1770</v>
      </c>
      <c r="VR2" s="201" t="b">
        <f>+'（別添）実績報告書（診療所）'!$AH$61</f>
        <v>0</v>
      </c>
      <c r="VS2" s="201">
        <f>+'（別添）実績報告書（診療所）'!$AB$96</f>
        <v>0</v>
      </c>
      <c r="VT2" s="202">
        <f>+'（別添）実績報告書（診療所）'!$AB$97</f>
        <v>0</v>
      </c>
      <c r="VU2" s="202">
        <f>+'（別添）実績報告書（診療所）'!$AB$98</f>
        <v>0</v>
      </c>
      <c r="VV2" s="202">
        <f>+'（別添）実績報告書（診療所）'!$AB$99</f>
        <v>0</v>
      </c>
      <c r="VW2" s="201" t="s">
        <v>1770</v>
      </c>
      <c r="VX2" s="201" t="s">
        <v>1770</v>
      </c>
      <c r="VY2" s="203">
        <f>+'（別添）実績報告書（診療所）'!$AB$102</f>
        <v>0</v>
      </c>
      <c r="VZ2" s="201">
        <f>+'（別添）実績報告書（診療所）'!$AB$105</f>
        <v>0</v>
      </c>
      <c r="WA2" s="202">
        <f>+'（別添）実績報告書（診療所）'!$AB$106</f>
        <v>0</v>
      </c>
      <c r="WB2" s="202">
        <f>+'（別添）実績報告書（診療所）'!$AB$107</f>
        <v>0</v>
      </c>
      <c r="WC2" s="202">
        <f>+'（別添）実績報告書（診療所）'!$AB$108</f>
        <v>0</v>
      </c>
      <c r="WD2" s="202">
        <f>+'（別添）実績報告書（診療所）'!$AB$109</f>
        <v>0</v>
      </c>
      <c r="WE2" s="202">
        <f>+'（別添）実績報告書（診療所）'!$AB$110</f>
        <v>0</v>
      </c>
      <c r="WF2" s="203">
        <f>+'（別添）実績報告書（診療所）'!$AB$111</f>
        <v>0</v>
      </c>
      <c r="WG2" s="201">
        <f>+'（別添）実績報告書（診療所）'!$AB$114</f>
        <v>0</v>
      </c>
      <c r="WH2" s="202">
        <f>+'（別添）実績報告書（診療所）'!$AB$115</f>
        <v>0</v>
      </c>
      <c r="WI2" s="202">
        <f>+'（別添）実績報告書（診療所）'!$AB$116</f>
        <v>0</v>
      </c>
      <c r="WJ2" s="202">
        <f>+'（別添）実績報告書（診療所）'!$AB$117</f>
        <v>0</v>
      </c>
      <c r="WK2" s="202">
        <f>+'（別添）実績報告書（診療所）'!$AB$118</f>
        <v>0</v>
      </c>
      <c r="WL2" s="202">
        <f>+'（別添）実績報告書（診療所）'!$AB$119</f>
        <v>0</v>
      </c>
      <c r="WM2" s="203">
        <f>+'（別添）実績報告書（診療所）'!$AB$120</f>
        <v>0</v>
      </c>
      <c r="WN2" s="201">
        <f>+'（別添）実績報告書（診療所）'!$AB$123</f>
        <v>0</v>
      </c>
      <c r="WO2" s="202">
        <f>+'（別添）実績報告書（診療所）'!$AB$124</f>
        <v>0</v>
      </c>
      <c r="WP2" s="202">
        <f>+'（別添）実績報告書（診療所）'!$AB$125</f>
        <v>0</v>
      </c>
      <c r="WQ2" s="202">
        <f>+'（別添）実績報告書（診療所）'!$AB$126</f>
        <v>0</v>
      </c>
      <c r="WR2" s="202">
        <f>+'（別添）実績報告書（診療所）'!$AB$127</f>
        <v>0</v>
      </c>
      <c r="WS2" s="202">
        <f>+'（別添）実績報告書（診療所）'!$AB$128</f>
        <v>0</v>
      </c>
      <c r="WT2" s="203">
        <f>+'（別添）実績報告書（診療所）'!$AB$129</f>
        <v>0</v>
      </c>
      <c r="WU2" s="201">
        <f>+'（別添）実績報告書（診療所）'!$AB$132</f>
        <v>0</v>
      </c>
      <c r="WV2" s="202">
        <f>+'（別添）実績報告書（診療所）'!$AB$133</f>
        <v>0</v>
      </c>
      <c r="WW2" s="202">
        <f>+'（別添）実績報告書（診療所）'!$AB$134</f>
        <v>0</v>
      </c>
      <c r="WX2" s="202">
        <f>+'（別添）実績報告書（診療所）'!$AB$135</f>
        <v>0</v>
      </c>
      <c r="WY2" s="202">
        <f>+'（別添）実績報告書（診療所）'!$AB$136</f>
        <v>0</v>
      </c>
      <c r="WZ2" s="202">
        <f>+'（別添）実績報告書（診療所）'!$AB$137</f>
        <v>0</v>
      </c>
      <c r="XA2" s="203">
        <f>+'（別添）実績報告書（診療所）'!$AB$138</f>
        <v>0</v>
      </c>
      <c r="XB2" s="201">
        <f>+'（別添）実績報告書（診療所）'!$AB$147</f>
        <v>0</v>
      </c>
      <c r="XC2" s="201" t="s">
        <v>1770</v>
      </c>
      <c r="XD2" s="201" t="s">
        <v>1770</v>
      </c>
      <c r="XE2" s="201" t="s">
        <v>1770</v>
      </c>
      <c r="XF2" s="202">
        <f>+'（別添）実績報告書（診療所）'!$AB$151</f>
        <v>0</v>
      </c>
      <c r="XG2" s="201" t="s">
        <v>1770</v>
      </c>
      <c r="XH2" s="202">
        <f>+'（別添）実績報告書（診療所）'!$AB$153</f>
        <v>0</v>
      </c>
      <c r="XI2" s="201" t="s">
        <v>1770</v>
      </c>
      <c r="XJ2" s="201" t="s">
        <v>1770</v>
      </c>
      <c r="XK2" s="203">
        <f>+'（別添）実績報告書（診療所）'!$AB$156</f>
        <v>0</v>
      </c>
      <c r="XL2" s="201">
        <f>+'（別添）実績報告書（診療所）'!$AB$159</f>
        <v>0</v>
      </c>
      <c r="XM2" s="201" t="s">
        <v>1770</v>
      </c>
      <c r="XN2" s="201" t="s">
        <v>1770</v>
      </c>
      <c r="XO2" s="201" t="s">
        <v>1770</v>
      </c>
      <c r="XP2" s="202">
        <f>+'（別添）実績報告書（診療所）'!$AB$163</f>
        <v>0</v>
      </c>
      <c r="XQ2" s="201" t="s">
        <v>1770</v>
      </c>
      <c r="XR2" s="202">
        <f>+'（別添）実績報告書（診療所）'!$AB$165</f>
        <v>0</v>
      </c>
      <c r="XS2" s="201" t="s">
        <v>1770</v>
      </c>
      <c r="XT2" s="201" t="s">
        <v>1770</v>
      </c>
      <c r="XU2" s="203">
        <f>+'（別添）実績報告書（診療所）'!$AB$168</f>
        <v>0</v>
      </c>
      <c r="XV2" s="201">
        <f>+'（別添）実績報告書（診療所）'!$F$173</f>
        <v>0</v>
      </c>
      <c r="XW2" s="201">
        <f>+'（別添）実績報告書（診療所）'!$I$173</f>
        <v>0</v>
      </c>
      <c r="XX2" s="201">
        <f>+'（別添）実績報告書（診療所）'!$L$173</f>
        <v>0</v>
      </c>
      <c r="XY2" s="201">
        <f>+'（別添）実績報告書（診療所）'!$U$173</f>
        <v>0</v>
      </c>
      <c r="XZ2" s="201" t="str">
        <f>+'（別添）_実績報告書（歯科診療所及びⅡを算定する有床診療所）'!$X$4</f>
        <v/>
      </c>
      <c r="YA2" s="201" t="str">
        <f>+'（別添）_実績報告書（歯科診療所及びⅡを算定する有床診療所）'!$X$5</f>
        <v/>
      </c>
      <c r="YB2" s="201">
        <f>+'（別添）_実績報告書（歯科診療所及びⅡを算定する有床診療所）'!$AH$8</f>
        <v>0</v>
      </c>
      <c r="YC2" s="201" t="str">
        <f>+'（別添）_実績報告書（歯科診療所及びⅡを算定する有床診療所）'!$E$12</f>
        <v/>
      </c>
      <c r="YD2" s="201" t="str">
        <f>+'（別添）_実績報告書（歯科診療所及びⅡを算定する有床診療所）'!$H$12</f>
        <v/>
      </c>
      <c r="YE2" s="201" t="str">
        <f>+'（別添）_実績報告書（歯科診療所及びⅡを算定する有床診療所）'!$O$12</f>
        <v/>
      </c>
      <c r="YF2" s="201" t="str">
        <f>+'（別添）_実績報告書（歯科診療所及びⅡを算定する有床診療所）'!$R$12</f>
        <v/>
      </c>
      <c r="YG2" s="201">
        <f>+'（別添）_実績報告書（歯科診療所及びⅡを算定する有床診療所）'!$V$12</f>
        <v>1</v>
      </c>
      <c r="YH2" s="201" t="str">
        <f>+'（別添）_実績報告書（歯科診療所及びⅡを算定する有床診療所）'!$E$15</f>
        <v/>
      </c>
      <c r="YI2" s="201" t="str">
        <f>+'（別添）_実績報告書（歯科診療所及びⅡを算定する有床診療所）'!$H$15</f>
        <v/>
      </c>
      <c r="YJ2" s="201">
        <f>+'（別添）_実績報告書（歯科診療所及びⅡを算定する有床診療所）'!$O$15</f>
        <v>7</v>
      </c>
      <c r="YK2" s="201">
        <f>+'（別添）_実績報告書（歯科診療所及びⅡを算定する有床診療所）'!$R$15</f>
        <v>3</v>
      </c>
      <c r="YL2" s="201">
        <f>+'（別添）_実績報告書（歯科診療所及びⅡを算定する有床診療所）'!$V$15</f>
        <v>1</v>
      </c>
      <c r="YM2" s="201" t="s">
        <v>1550</v>
      </c>
      <c r="YN2" s="201" t="s">
        <v>1550</v>
      </c>
      <c r="YO2" s="201" t="s">
        <v>1550</v>
      </c>
      <c r="YP2" s="201" t="s">
        <v>1550</v>
      </c>
      <c r="YQ2" s="201" t="s">
        <v>1550</v>
      </c>
      <c r="YR2" s="201" t="s">
        <v>1550</v>
      </c>
      <c r="YS2" s="201" t="s">
        <v>1550</v>
      </c>
      <c r="YT2" s="201" t="s">
        <v>1550</v>
      </c>
      <c r="YU2" s="201" t="s">
        <v>1550</v>
      </c>
      <c r="YV2" s="201" t="s">
        <v>1550</v>
      </c>
      <c r="YW2" s="201" t="s">
        <v>1550</v>
      </c>
      <c r="YX2" s="201" t="s">
        <v>1550</v>
      </c>
      <c r="YY2" s="201" t="s">
        <v>1550</v>
      </c>
      <c r="YZ2" s="201" t="s">
        <v>1550</v>
      </c>
      <c r="ZA2" s="201" t="s">
        <v>1550</v>
      </c>
      <c r="ZB2" s="201" t="s">
        <v>1550</v>
      </c>
      <c r="ZC2" s="201" t="s">
        <v>1550</v>
      </c>
      <c r="ZD2" s="201" t="s">
        <v>1550</v>
      </c>
      <c r="ZE2" s="201" t="s">
        <v>1550</v>
      </c>
      <c r="ZF2" s="201" t="s">
        <v>1550</v>
      </c>
      <c r="ZG2" s="201" t="s">
        <v>1550</v>
      </c>
      <c r="ZH2" s="201" t="s">
        <v>1550</v>
      </c>
      <c r="ZI2" s="201" t="s">
        <v>1550</v>
      </c>
      <c r="ZJ2" s="201" t="s">
        <v>1550</v>
      </c>
      <c r="ZK2" s="201" t="s">
        <v>1550</v>
      </c>
      <c r="ZL2" s="201" t="s">
        <v>1550</v>
      </c>
      <c r="ZM2" s="201" t="s">
        <v>1550</v>
      </c>
      <c r="ZN2" s="201" t="s">
        <v>1550</v>
      </c>
      <c r="ZO2" s="201" t="s">
        <v>1550</v>
      </c>
      <c r="ZP2" s="201" t="s">
        <v>1550</v>
      </c>
      <c r="ZQ2" s="201" t="s">
        <v>1550</v>
      </c>
      <c r="ZR2" s="201" t="s">
        <v>1550</v>
      </c>
      <c r="ZS2" s="201" t="s">
        <v>1550</v>
      </c>
      <c r="ZT2" s="201" t="s">
        <v>1550</v>
      </c>
      <c r="ZU2" s="201" t="s">
        <v>1550</v>
      </c>
      <c r="ZV2" s="201" t="s">
        <v>1550</v>
      </c>
      <c r="ZW2" s="201" t="s">
        <v>1550</v>
      </c>
      <c r="ZX2" s="201" t="s">
        <v>1550</v>
      </c>
      <c r="ZY2" s="201" t="s">
        <v>1550</v>
      </c>
      <c r="ZZ2" s="201" t="s">
        <v>1550</v>
      </c>
      <c r="AAA2" s="201" t="s">
        <v>1550</v>
      </c>
      <c r="AAB2" s="201" t="s">
        <v>1550</v>
      </c>
      <c r="AAC2" s="201" t="s">
        <v>1550</v>
      </c>
      <c r="AAD2" s="201" t="s">
        <v>1550</v>
      </c>
      <c r="AAE2" s="201" t="s">
        <v>1550</v>
      </c>
      <c r="AAF2" s="201" t="s">
        <v>1550</v>
      </c>
      <c r="AAG2" s="201" t="s">
        <v>1550</v>
      </c>
      <c r="AAH2" s="202">
        <f>'（別添）_実績報告書（歯科診療所及びⅡを算定する有床診療所）'!AB49</f>
        <v>1000</v>
      </c>
      <c r="AAI2" s="202">
        <f>'（別添）_実績報告書（歯科診療所及びⅡを算定する有床診療所）'!AB50</f>
        <v>2000</v>
      </c>
      <c r="AAJ2" s="202">
        <f>'（別添）_実績報告書（歯科診療所及びⅡを算定する有床診療所）'!AB53</f>
        <v>61000</v>
      </c>
      <c r="AAK2" s="202">
        <f>+'（別添）_実績報告書（歯科診療所及びⅡを算定する有床診療所）'!$AB$59</f>
        <v>100000</v>
      </c>
      <c r="AAL2" s="202" t="s">
        <v>1550</v>
      </c>
      <c r="AAM2" s="202" t="s">
        <v>1550</v>
      </c>
      <c r="AAN2" s="202" t="s">
        <v>1550</v>
      </c>
      <c r="AAO2" s="202" t="s">
        <v>1550</v>
      </c>
      <c r="AAP2" s="202">
        <f>+'（別添）_実績報告書（歯科診療所及びⅡを算定する有床診療所）'!$AB$64</f>
        <v>90000</v>
      </c>
      <c r="AAQ2" s="202">
        <f>+'（別添）_実績報告書（歯科診療所及びⅡを算定する有床診療所）'!$AB$65</f>
        <v>0</v>
      </c>
      <c r="AAR2" s="202">
        <f>+'（別添）_実績報告書（歯科診療所及びⅡを算定する有床診療所）'!$AB$66</f>
        <v>10000</v>
      </c>
      <c r="AAS2" s="201" t="b">
        <f>+'（別添）_実績報告書（歯科診療所及びⅡを算定する有床診療所）'!$AH$54</f>
        <v>1</v>
      </c>
      <c r="AAT2" s="201">
        <f>+'（別添）_実績報告書（歯科診療所及びⅡを算定する有床診療所）'!$AB$89</f>
        <v>0</v>
      </c>
      <c r="AAU2" s="202">
        <f>+'（別添）_実績報告書（歯科診療所及びⅡを算定する有床診療所）'!$AB$90</f>
        <v>0</v>
      </c>
      <c r="AAV2" s="202">
        <f>+'（別添）_実績報告書（歯科診療所及びⅡを算定する有床診療所）'!$AB$91</f>
        <v>1640000</v>
      </c>
      <c r="AAW2" s="202">
        <f>+'（別添）_実績報告書（歯科診療所及びⅡを算定する有床診療所）'!$AB$92</f>
        <v>1640000</v>
      </c>
      <c r="AAX2" s="202">
        <f>+'（別添）_実績報告書（歯科診療所及びⅡを算定する有床診療所）'!$AB$93</f>
        <v>0</v>
      </c>
      <c r="AAY2" s="202">
        <f>+'（別添）_実績報告書（歯科診療所及びⅡを算定する有床診療所）'!$AB$94</f>
        <v>40000</v>
      </c>
      <c r="AAZ2" s="201">
        <f>+'（別添）_実績報告書（歯科診療所及びⅡを算定する有床診療所）'!$AB$95</f>
        <v>0</v>
      </c>
      <c r="ABA2" s="202" t="s">
        <v>1550</v>
      </c>
      <c r="ABB2" s="202" t="s">
        <v>1550</v>
      </c>
      <c r="ABC2" s="202" t="s">
        <v>1550</v>
      </c>
      <c r="ABD2" s="202" t="s">
        <v>1550</v>
      </c>
      <c r="ABE2" s="202" t="s">
        <v>1550</v>
      </c>
      <c r="ABF2" s="202" t="s">
        <v>1550</v>
      </c>
      <c r="ABG2" s="202" t="s">
        <v>1550</v>
      </c>
      <c r="ABH2" s="202" t="s">
        <v>1550</v>
      </c>
      <c r="ABI2" s="202" t="s">
        <v>1550</v>
      </c>
      <c r="ABJ2" s="202" t="s">
        <v>1550</v>
      </c>
      <c r="ABK2" s="202" t="s">
        <v>1550</v>
      </c>
      <c r="ABL2" s="202" t="s">
        <v>1550</v>
      </c>
      <c r="ABM2" s="202" t="s">
        <v>1550</v>
      </c>
      <c r="ABN2" s="202" t="s">
        <v>1550</v>
      </c>
      <c r="ABO2" s="202" t="s">
        <v>1550</v>
      </c>
      <c r="ABP2" s="202" t="s">
        <v>1550</v>
      </c>
      <c r="ABQ2" s="202" t="s">
        <v>1550</v>
      </c>
      <c r="ABR2" s="202" t="s">
        <v>1550</v>
      </c>
      <c r="ABS2" s="202" t="s">
        <v>1550</v>
      </c>
      <c r="ABT2" s="202" t="s">
        <v>1550</v>
      </c>
      <c r="ABU2" s="202" t="s">
        <v>1550</v>
      </c>
      <c r="ABV2" s="202" t="s">
        <v>1550</v>
      </c>
      <c r="ABW2" s="202" t="s">
        <v>1550</v>
      </c>
      <c r="ABX2" s="202" t="s">
        <v>1550</v>
      </c>
      <c r="ABY2" s="202" t="s">
        <v>1550</v>
      </c>
      <c r="ABZ2" s="202" t="s">
        <v>1550</v>
      </c>
      <c r="ACA2" s="202" t="s">
        <v>1550</v>
      </c>
      <c r="ACB2" s="202" t="s">
        <v>1550</v>
      </c>
      <c r="ACC2" s="201">
        <f>+'（別添）_実績報告書（歯科診療所及びⅡを算定する有床診療所）'!$AB$135</f>
        <v>0</v>
      </c>
      <c r="ACD2" s="202" t="s">
        <v>1550</v>
      </c>
      <c r="ACE2" s="202">
        <f>+'（別添）_実績報告書（歯科診療所及びⅡを算定する有床診療所）'!$AB$137</f>
        <v>0</v>
      </c>
      <c r="ACF2" s="202" t="s">
        <v>1550</v>
      </c>
      <c r="ACG2" s="202">
        <f>+'（別添）_実績報告書（歯科診療所及びⅡを算定する有床診療所）'!$AB$139</f>
        <v>0</v>
      </c>
      <c r="ACH2" s="202" t="s">
        <v>1550</v>
      </c>
      <c r="ACI2" s="202">
        <f>+'（別添）_実績報告書（歯科診療所及びⅡを算定する有床診療所）'!$AB$141</f>
        <v>0</v>
      </c>
      <c r="ACJ2" s="202">
        <f>+'（別添）_実績報告書（歯科診療所及びⅡを算定する有床診療所）'!$AB$142</f>
        <v>0</v>
      </c>
      <c r="ACK2" s="202">
        <f>+'（別添）_実績報告書（歯科診療所及びⅡを算定する有床診療所）'!$AB$143</f>
        <v>0</v>
      </c>
      <c r="ACL2" s="201">
        <f>+'（別添）_実績報告書（歯科診療所及びⅡを算定する有床診療所）'!$AB$144</f>
        <v>0</v>
      </c>
      <c r="ACM2" s="201">
        <f>+'（別添）_実績報告書（歯科診療所及びⅡを算定する有床診療所）'!$AB$147</f>
        <v>0</v>
      </c>
      <c r="ACN2" s="202" t="s">
        <v>1550</v>
      </c>
      <c r="ACO2" s="202">
        <f>+'（別添）_実績報告書（歯科診療所及びⅡを算定する有床診療所）'!$AB$149</f>
        <v>0</v>
      </c>
      <c r="ACP2" s="202" t="s">
        <v>1550</v>
      </c>
      <c r="ACQ2" s="202">
        <f>+'（別添）_実績報告書（歯科診療所及びⅡを算定する有床診療所）'!$AB$151</f>
        <v>0</v>
      </c>
      <c r="ACR2" s="202" t="s">
        <v>1550</v>
      </c>
      <c r="ACS2" s="202">
        <f>+'（別添）_実績報告書（歯科診療所及びⅡを算定する有床診療所）'!$AB$153</f>
        <v>0</v>
      </c>
      <c r="ACT2" s="202">
        <f>+'（別添）_実績報告書（歯科診療所及びⅡを算定する有床診療所）'!$AB$154</f>
        <v>0</v>
      </c>
      <c r="ACU2" s="202">
        <f>+'（別添）_実績報告書（歯科診療所及びⅡを算定する有床診療所）'!$AB$155</f>
        <v>0</v>
      </c>
      <c r="ACV2" s="201">
        <f>+'（別添）_実績報告書（歯科診療所及びⅡを算定する有床診療所）'!$AB$156</f>
        <v>0</v>
      </c>
      <c r="ACW2" s="201">
        <f>+'（別添）_実績報告書（歯科診療所及びⅡを算定する有床診療所）'!$F$160</f>
        <v>7</v>
      </c>
      <c r="ACX2" s="201">
        <f>+'（別添）_実績報告書（歯科診療所及びⅡを算定する有床診療所）'!$I$160</f>
        <v>8</v>
      </c>
      <c r="ACY2" s="201">
        <f>+'（別添）_実績報告書（歯科診療所及びⅡを算定する有床診療所）'!$L$160</f>
        <v>4</v>
      </c>
      <c r="ACZ2" s="201" t="str">
        <f>+'（別添）_実績報告書（歯科診療所及びⅡを算定する有床診療所）'!$U$160</f>
        <v>歯科　開設者</v>
      </c>
      <c r="ADA2" s="198" t="str">
        <f>'（別添）実績報告書（診療所）'!AQ1</f>
        <v>202503報告書様式（診）</v>
      </c>
      <c r="ADG2" s="327">
        <f>'（別添）_実績報告書（病院及び有床診療所）'!AB47</f>
        <v>0</v>
      </c>
      <c r="ADH2" s="327">
        <f>'（別添）_実績報告書（病院及び有床診療所）'!AB48</f>
        <v>0</v>
      </c>
      <c r="ADI2" s="327">
        <f>'（別添）_実績報告書（病院及び有床診療所）'!AB49</f>
        <v>0</v>
      </c>
      <c r="ADJ2" s="327">
        <f>'（別添）_実績報告書（病院及び有床診療所）'!AB51</f>
        <v>0</v>
      </c>
      <c r="ADK2" s="327">
        <f>'（別添）実績報告書（診療所）'!AB49</f>
        <v>0</v>
      </c>
      <c r="ADL2" s="327">
        <f>'（別添）実績報告書（診療所）'!AB50</f>
        <v>0</v>
      </c>
      <c r="ADM2" s="327">
        <f>'（別添）実績報告書（診療所）'!AB52</f>
        <v>0</v>
      </c>
      <c r="ADN2" s="327">
        <f>'（別添）_実績報告書（歯科診療所及びⅡを算定する有床診療所）'!AB43</f>
        <v>50000</v>
      </c>
      <c r="ADO2" s="327">
        <f>'（別添）_実績報告書（歯科診療所及びⅡを算定する有床診療所）'!AB44</f>
        <v>10000</v>
      </c>
      <c r="ADP2" s="327">
        <f>'（別添）_実績報告書（歯科診療所及びⅡを算定する有床診療所）'!AB46</f>
        <v>60000</v>
      </c>
      <c r="ADQ2" s="198" t="s">
        <v>1942</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C93BE-4FF5-4F75-975D-3163672DCA96}">
  <dimension ref="B2:G50"/>
  <sheetViews>
    <sheetView showGridLines="0" topLeftCell="A25" workbookViewId="0">
      <selection activeCell="D51" sqref="D51"/>
    </sheetView>
  </sheetViews>
  <sheetFormatPr defaultRowHeight="18.75"/>
  <cols>
    <col min="4" max="4" width="33.875" bestFit="1" customWidth="1"/>
    <col min="5" max="5" width="17.25" bestFit="1" customWidth="1"/>
  </cols>
  <sheetData>
    <row r="2" spans="2:7">
      <c r="B2" t="s">
        <v>1784</v>
      </c>
      <c r="C2" t="s">
        <v>1785</v>
      </c>
    </row>
    <row r="3" spans="2:7">
      <c r="B3" t="s">
        <v>1786</v>
      </c>
      <c r="C3" t="s">
        <v>1787</v>
      </c>
      <c r="D3" s="553" t="s">
        <v>1788</v>
      </c>
      <c r="E3" t="s">
        <v>1789</v>
      </c>
      <c r="G3">
        <v>1</v>
      </c>
    </row>
    <row r="4" spans="2:7">
      <c r="B4" t="s">
        <v>1790</v>
      </c>
      <c r="C4" t="s">
        <v>1791</v>
      </c>
      <c r="D4" s="553" t="s">
        <v>1792</v>
      </c>
      <c r="E4" t="s">
        <v>1793</v>
      </c>
      <c r="G4">
        <v>2</v>
      </c>
    </row>
    <row r="5" spans="2:7">
      <c r="B5" t="s">
        <v>1794</v>
      </c>
      <c r="C5" t="s">
        <v>1795</v>
      </c>
      <c r="D5" s="553" t="s">
        <v>1796</v>
      </c>
      <c r="E5" t="s">
        <v>1793</v>
      </c>
      <c r="G5">
        <v>3</v>
      </c>
    </row>
    <row r="6" spans="2:7">
      <c r="B6" t="s">
        <v>1797</v>
      </c>
      <c r="C6" t="s">
        <v>1798</v>
      </c>
      <c r="D6" s="553" t="s">
        <v>1799</v>
      </c>
      <c r="E6" t="s">
        <v>1793</v>
      </c>
      <c r="G6">
        <v>4</v>
      </c>
    </row>
    <row r="7" spans="2:7">
      <c r="B7" t="s">
        <v>1800</v>
      </c>
      <c r="C7" t="s">
        <v>1801</v>
      </c>
      <c r="D7" s="553" t="s">
        <v>1802</v>
      </c>
      <c r="E7" t="s">
        <v>1793</v>
      </c>
      <c r="G7">
        <v>5</v>
      </c>
    </row>
    <row r="8" spans="2:7">
      <c r="B8" t="s">
        <v>1803</v>
      </c>
      <c r="C8" t="s">
        <v>1804</v>
      </c>
      <c r="D8" s="553" t="s">
        <v>1805</v>
      </c>
      <c r="E8" t="s">
        <v>1793</v>
      </c>
      <c r="G8">
        <v>6</v>
      </c>
    </row>
    <row r="9" spans="2:7">
      <c r="B9" t="s">
        <v>1806</v>
      </c>
      <c r="C9" t="s">
        <v>1807</v>
      </c>
      <c r="D9" s="553" t="s">
        <v>1808</v>
      </c>
      <c r="E9" t="s">
        <v>1793</v>
      </c>
      <c r="G9">
        <v>7</v>
      </c>
    </row>
    <row r="10" spans="2:7">
      <c r="B10" t="s">
        <v>1809</v>
      </c>
      <c r="C10" t="s">
        <v>1810</v>
      </c>
      <c r="D10" s="553" t="s">
        <v>1811</v>
      </c>
      <c r="E10" t="s">
        <v>1812</v>
      </c>
      <c r="G10">
        <v>8</v>
      </c>
    </row>
    <row r="11" spans="2:7">
      <c r="B11" t="s">
        <v>1813</v>
      </c>
      <c r="C11" t="s">
        <v>1814</v>
      </c>
      <c r="D11" s="553" t="s">
        <v>1815</v>
      </c>
      <c r="E11" t="s">
        <v>1812</v>
      </c>
      <c r="G11">
        <v>9</v>
      </c>
    </row>
    <row r="12" spans="2:7">
      <c r="B12" t="s">
        <v>1816</v>
      </c>
      <c r="C12" t="s">
        <v>1817</v>
      </c>
      <c r="D12" s="553" t="s">
        <v>1818</v>
      </c>
      <c r="E12" t="s">
        <v>1812</v>
      </c>
      <c r="G12">
        <v>10</v>
      </c>
    </row>
    <row r="13" spans="2:7">
      <c r="B13" t="s">
        <v>1819</v>
      </c>
      <c r="C13" t="s">
        <v>1820</v>
      </c>
      <c r="D13" s="553" t="s">
        <v>1821</v>
      </c>
      <c r="E13" t="s">
        <v>1812</v>
      </c>
      <c r="G13">
        <v>11</v>
      </c>
    </row>
    <row r="14" spans="2:7">
      <c r="B14" t="s">
        <v>1822</v>
      </c>
      <c r="C14" t="s">
        <v>1823</v>
      </c>
      <c r="D14" s="553" t="s">
        <v>1824</v>
      </c>
      <c r="E14" t="s">
        <v>1812</v>
      </c>
      <c r="G14">
        <v>12</v>
      </c>
    </row>
    <row r="15" spans="2:7">
      <c r="B15" t="s">
        <v>1825</v>
      </c>
      <c r="C15" t="s">
        <v>1644</v>
      </c>
      <c r="D15" s="553" t="s">
        <v>1826</v>
      </c>
      <c r="E15" t="s">
        <v>1812</v>
      </c>
      <c r="G15">
        <v>13</v>
      </c>
    </row>
    <row r="16" spans="2:7">
      <c r="B16" t="s">
        <v>1827</v>
      </c>
      <c r="C16" t="s">
        <v>1828</v>
      </c>
      <c r="D16" s="553" t="s">
        <v>1829</v>
      </c>
      <c r="E16" t="s">
        <v>1812</v>
      </c>
      <c r="G16">
        <v>14</v>
      </c>
    </row>
    <row r="17" spans="2:7">
      <c r="B17" t="s">
        <v>1830</v>
      </c>
      <c r="C17" t="s">
        <v>1831</v>
      </c>
      <c r="D17" s="553" t="s">
        <v>1832</v>
      </c>
      <c r="E17" t="s">
        <v>1812</v>
      </c>
      <c r="G17">
        <v>15</v>
      </c>
    </row>
    <row r="18" spans="2:7">
      <c r="B18" t="s">
        <v>1833</v>
      </c>
      <c r="C18" t="s">
        <v>1834</v>
      </c>
      <c r="D18" s="553" t="s">
        <v>1835</v>
      </c>
      <c r="E18" t="s">
        <v>1836</v>
      </c>
      <c r="G18">
        <v>16</v>
      </c>
    </row>
    <row r="19" spans="2:7">
      <c r="B19" t="s">
        <v>1837</v>
      </c>
      <c r="C19" t="s">
        <v>1838</v>
      </c>
      <c r="D19" t="s">
        <v>1839</v>
      </c>
      <c r="E19" t="s">
        <v>1836</v>
      </c>
      <c r="G19">
        <v>17</v>
      </c>
    </row>
    <row r="20" spans="2:7">
      <c r="B20" t="s">
        <v>1840</v>
      </c>
      <c r="C20" t="s">
        <v>1841</v>
      </c>
      <c r="D20" t="s">
        <v>1842</v>
      </c>
      <c r="E20" t="s">
        <v>1843</v>
      </c>
      <c r="G20">
        <v>18</v>
      </c>
    </row>
    <row r="21" spans="2:7">
      <c r="B21" t="s">
        <v>1844</v>
      </c>
      <c r="C21" t="s">
        <v>1845</v>
      </c>
      <c r="D21" t="s">
        <v>1846</v>
      </c>
      <c r="E21" t="s">
        <v>1812</v>
      </c>
      <c r="G21">
        <v>19</v>
      </c>
    </row>
    <row r="22" spans="2:7">
      <c r="B22" t="s">
        <v>1847</v>
      </c>
      <c r="C22" t="s">
        <v>1848</v>
      </c>
      <c r="D22" t="s">
        <v>1849</v>
      </c>
      <c r="E22" t="s">
        <v>1812</v>
      </c>
      <c r="G22">
        <v>20</v>
      </c>
    </row>
    <row r="23" spans="2:7">
      <c r="B23" t="s">
        <v>1850</v>
      </c>
      <c r="C23" t="s">
        <v>1851</v>
      </c>
      <c r="D23" t="s">
        <v>1852</v>
      </c>
      <c r="E23" t="s">
        <v>1836</v>
      </c>
      <c r="G23">
        <v>21</v>
      </c>
    </row>
    <row r="24" spans="2:7">
      <c r="B24" t="s">
        <v>1853</v>
      </c>
      <c r="C24" t="s">
        <v>1854</v>
      </c>
      <c r="D24" t="s">
        <v>1855</v>
      </c>
      <c r="E24" t="s">
        <v>1836</v>
      </c>
      <c r="G24">
        <v>22</v>
      </c>
    </row>
    <row r="25" spans="2:7">
      <c r="B25" t="s">
        <v>1856</v>
      </c>
      <c r="C25" t="s">
        <v>1857</v>
      </c>
      <c r="D25" t="s">
        <v>1858</v>
      </c>
      <c r="E25" t="s">
        <v>1836</v>
      </c>
      <c r="G25">
        <v>23</v>
      </c>
    </row>
    <row r="26" spans="2:7">
      <c r="B26" t="s">
        <v>1859</v>
      </c>
      <c r="C26" t="s">
        <v>1860</v>
      </c>
      <c r="D26" t="s">
        <v>1861</v>
      </c>
      <c r="E26" t="s">
        <v>1836</v>
      </c>
      <c r="G26">
        <v>24</v>
      </c>
    </row>
    <row r="27" spans="2:7">
      <c r="B27" t="s">
        <v>1862</v>
      </c>
      <c r="C27" t="s">
        <v>1863</v>
      </c>
      <c r="D27" t="s">
        <v>1864</v>
      </c>
      <c r="E27" t="s">
        <v>1843</v>
      </c>
      <c r="G27">
        <v>25</v>
      </c>
    </row>
    <row r="28" spans="2:7">
      <c r="B28" t="s">
        <v>1865</v>
      </c>
      <c r="C28" t="s">
        <v>1866</v>
      </c>
      <c r="D28" t="s">
        <v>1867</v>
      </c>
      <c r="E28" t="s">
        <v>1843</v>
      </c>
      <c r="G28">
        <v>26</v>
      </c>
    </row>
    <row r="29" spans="2:7">
      <c r="B29" t="s">
        <v>1868</v>
      </c>
      <c r="C29" t="s">
        <v>1869</v>
      </c>
      <c r="D29" t="s">
        <v>1870</v>
      </c>
      <c r="E29" t="s">
        <v>1843</v>
      </c>
      <c r="G29">
        <v>27</v>
      </c>
    </row>
    <row r="30" spans="2:7">
      <c r="B30" t="s">
        <v>1871</v>
      </c>
      <c r="C30" t="s">
        <v>1872</v>
      </c>
      <c r="D30" t="s">
        <v>1873</v>
      </c>
      <c r="E30" t="s">
        <v>1843</v>
      </c>
      <c r="G30">
        <v>28</v>
      </c>
    </row>
    <row r="31" spans="2:7">
      <c r="B31" t="s">
        <v>1874</v>
      </c>
      <c r="C31" t="s">
        <v>1875</v>
      </c>
      <c r="D31" t="s">
        <v>1876</v>
      </c>
      <c r="E31" t="s">
        <v>1843</v>
      </c>
      <c r="G31">
        <v>29</v>
      </c>
    </row>
    <row r="32" spans="2:7">
      <c r="B32" t="s">
        <v>1877</v>
      </c>
      <c r="C32" t="s">
        <v>1878</v>
      </c>
      <c r="D32" t="s">
        <v>1879</v>
      </c>
      <c r="E32" t="s">
        <v>1843</v>
      </c>
      <c r="G32">
        <v>30</v>
      </c>
    </row>
    <row r="33" spans="2:7">
      <c r="B33" t="s">
        <v>1880</v>
      </c>
      <c r="C33" t="s">
        <v>1881</v>
      </c>
      <c r="D33" t="s">
        <v>1882</v>
      </c>
      <c r="E33" t="s">
        <v>1883</v>
      </c>
      <c r="G33">
        <v>31</v>
      </c>
    </row>
    <row r="34" spans="2:7">
      <c r="B34" t="s">
        <v>1884</v>
      </c>
      <c r="C34" t="s">
        <v>1885</v>
      </c>
      <c r="D34" t="s">
        <v>1886</v>
      </c>
      <c r="E34" t="s">
        <v>1883</v>
      </c>
    </row>
    <row r="35" spans="2:7">
      <c r="B35" t="s">
        <v>1887</v>
      </c>
      <c r="C35" t="s">
        <v>1888</v>
      </c>
      <c r="D35" t="s">
        <v>1889</v>
      </c>
      <c r="E35" t="s">
        <v>1883</v>
      </c>
    </row>
    <row r="36" spans="2:7">
      <c r="B36" t="s">
        <v>1890</v>
      </c>
      <c r="C36" t="s">
        <v>1891</v>
      </c>
      <c r="D36" t="s">
        <v>1892</v>
      </c>
      <c r="E36" t="s">
        <v>1883</v>
      </c>
    </row>
    <row r="37" spans="2:7">
      <c r="B37" t="s">
        <v>1893</v>
      </c>
      <c r="C37" t="s">
        <v>1894</v>
      </c>
      <c r="D37" t="s">
        <v>1895</v>
      </c>
      <c r="E37" t="s">
        <v>1883</v>
      </c>
    </row>
    <row r="38" spans="2:7">
      <c r="B38" t="s">
        <v>1896</v>
      </c>
      <c r="C38" t="s">
        <v>1897</v>
      </c>
      <c r="D38" t="s">
        <v>1898</v>
      </c>
      <c r="E38" t="s">
        <v>1899</v>
      </c>
    </row>
    <row r="39" spans="2:7">
      <c r="B39" t="s">
        <v>1900</v>
      </c>
      <c r="C39" t="s">
        <v>1901</v>
      </c>
      <c r="D39" t="s">
        <v>1902</v>
      </c>
      <c r="E39" t="s">
        <v>1899</v>
      </c>
    </row>
    <row r="40" spans="2:7">
      <c r="B40" t="s">
        <v>1903</v>
      </c>
      <c r="C40" t="s">
        <v>1904</v>
      </c>
      <c r="D40" t="s">
        <v>1905</v>
      </c>
      <c r="E40" t="s">
        <v>1899</v>
      </c>
    </row>
    <row r="41" spans="2:7">
      <c r="B41" t="s">
        <v>1906</v>
      </c>
      <c r="C41" t="s">
        <v>1907</v>
      </c>
      <c r="D41" t="s">
        <v>1908</v>
      </c>
      <c r="E41" t="s">
        <v>1899</v>
      </c>
    </row>
    <row r="42" spans="2:7">
      <c r="B42" t="s">
        <v>1909</v>
      </c>
      <c r="C42" t="s">
        <v>1910</v>
      </c>
      <c r="D42" t="s">
        <v>1911</v>
      </c>
      <c r="E42" t="s">
        <v>1912</v>
      </c>
    </row>
    <row r="43" spans="2:7">
      <c r="B43" t="s">
        <v>1913</v>
      </c>
      <c r="C43" t="s">
        <v>1914</v>
      </c>
      <c r="D43" t="s">
        <v>1915</v>
      </c>
      <c r="E43" t="s">
        <v>1912</v>
      </c>
    </row>
    <row r="44" spans="2:7">
      <c r="B44" t="s">
        <v>1916</v>
      </c>
      <c r="C44" t="s">
        <v>1917</v>
      </c>
      <c r="D44" t="s">
        <v>1918</v>
      </c>
      <c r="E44" t="s">
        <v>1912</v>
      </c>
    </row>
    <row r="45" spans="2:7">
      <c r="B45" t="s">
        <v>1919</v>
      </c>
      <c r="C45" t="s">
        <v>1920</v>
      </c>
      <c r="D45" t="s">
        <v>1921</v>
      </c>
      <c r="E45" t="s">
        <v>1912</v>
      </c>
    </row>
    <row r="46" spans="2:7">
      <c r="B46" t="s">
        <v>1922</v>
      </c>
      <c r="C46" t="s">
        <v>1923</v>
      </c>
      <c r="D46" t="s">
        <v>1924</v>
      </c>
      <c r="E46" t="s">
        <v>1912</v>
      </c>
    </row>
    <row r="47" spans="2:7">
      <c r="B47" t="s">
        <v>1925</v>
      </c>
      <c r="C47" t="s">
        <v>1926</v>
      </c>
      <c r="D47" t="s">
        <v>1927</v>
      </c>
      <c r="E47" t="s">
        <v>1912</v>
      </c>
    </row>
    <row r="48" spans="2:7">
      <c r="B48" t="s">
        <v>1928</v>
      </c>
      <c r="C48" t="s">
        <v>1929</v>
      </c>
      <c r="D48" t="s">
        <v>1930</v>
      </c>
      <c r="E48" t="s">
        <v>1912</v>
      </c>
    </row>
    <row r="49" spans="2:5">
      <c r="B49" t="s">
        <v>1931</v>
      </c>
      <c r="C49" t="s">
        <v>1932</v>
      </c>
      <c r="D49" t="s">
        <v>1933</v>
      </c>
      <c r="E49" t="s">
        <v>1912</v>
      </c>
    </row>
    <row r="50" spans="2:5">
      <c r="B50" t="s">
        <v>1934</v>
      </c>
      <c r="C50" t="s">
        <v>1935</v>
      </c>
    </row>
  </sheetData>
  <phoneticPr fontId="1"/>
  <hyperlinks>
    <hyperlink ref="D3" r:id="rId1" xr:uid="{67E13566-0CEB-46DB-BB02-C90A7E0408B7}"/>
    <hyperlink ref="D4" r:id="rId2" xr:uid="{3F2940C8-4C1A-44A1-9621-AE63CEEC9A77}"/>
    <hyperlink ref="D5" r:id="rId3" xr:uid="{49217F51-177F-4FB6-920D-34E14026BABC}"/>
    <hyperlink ref="D6" r:id="rId4" xr:uid="{855A5398-D14F-4E72-83AF-60C31F0FB14D}"/>
    <hyperlink ref="D7" r:id="rId5" xr:uid="{4B1B0755-C4DB-4E76-A57E-171E2BF6C5C6}"/>
    <hyperlink ref="D8" r:id="rId6" xr:uid="{4C366055-3E54-4E63-98DA-1BDA46437407}"/>
    <hyperlink ref="D9" r:id="rId7" xr:uid="{98C8FF56-7D0B-4DFB-A27F-C1DF56075A65}"/>
    <hyperlink ref="D10" r:id="rId8" xr:uid="{D5599845-7C9E-4A3C-A6E9-13EF54A814EF}"/>
    <hyperlink ref="D11" r:id="rId9" xr:uid="{AE6A8526-FB10-4669-9D5B-F6D602B3A87C}"/>
    <hyperlink ref="D12" r:id="rId10" xr:uid="{9CBDD94E-2119-49F0-8460-832DC48FA4FF}"/>
    <hyperlink ref="D13" r:id="rId11" xr:uid="{4BE5743D-F5C6-441F-8942-975071063091}"/>
    <hyperlink ref="D14" r:id="rId12" xr:uid="{007AEBFC-2A6F-4DA9-8385-87C27AF4ED93}"/>
    <hyperlink ref="D15" r:id="rId13" xr:uid="{357CA67F-E358-4FE3-B8DD-AA678885607F}"/>
    <hyperlink ref="D16" r:id="rId14" xr:uid="{5DFA7288-2E0A-4146-9D33-ABA73D9E5C2D}"/>
    <hyperlink ref="D17" r:id="rId15" xr:uid="{FE3CE221-463E-43D0-98CA-B6CA501FA8CF}"/>
    <hyperlink ref="D18" r:id="rId16" xr:uid="{550DC5A9-EFF1-4275-AB10-6D0AC2BB73CB}"/>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RowHeight="13.5"/>
  <cols>
    <col min="1" max="2" width="9" style="29"/>
    <col min="3" max="3" width="31.625" style="29" customWidth="1"/>
    <col min="4" max="16384" width="9" style="29"/>
  </cols>
  <sheetData>
    <row r="1" spans="1:11">
      <c r="A1" s="33"/>
      <c r="B1" s="33"/>
    </row>
    <row r="2" spans="1:11">
      <c r="A2" s="872" t="s">
        <v>1316</v>
      </c>
      <c r="B2" s="872"/>
      <c r="C2" s="872" t="s">
        <v>1317</v>
      </c>
      <c r="D2" s="872" t="s">
        <v>1318</v>
      </c>
    </row>
    <row r="3" spans="1:11">
      <c r="A3" s="32" t="s">
        <v>1319</v>
      </c>
      <c r="B3" s="32" t="s">
        <v>1320</v>
      </c>
      <c r="C3" s="872"/>
      <c r="D3" s="872"/>
      <c r="I3" s="29" t="s">
        <v>1321</v>
      </c>
      <c r="J3" s="29" t="s">
        <v>1322</v>
      </c>
    </row>
    <row r="4" spans="1:11">
      <c r="B4" s="29">
        <v>1.5</v>
      </c>
      <c r="C4" s="29" t="s">
        <v>1323</v>
      </c>
      <c r="D4" s="29">
        <v>1</v>
      </c>
      <c r="F4" s="29" t="e">
        <f>様式97_入院ベースアップ評価料!$I$84-A4</f>
        <v>#VALUE!</v>
      </c>
      <c r="G4" s="29" t="e">
        <f>様式97_入院ベースアップ評価料!$I$84-B4</f>
        <v>#VALUE!</v>
      </c>
      <c r="H4" s="29" t="e">
        <f>F4*G4</f>
        <v>#VALUE!</v>
      </c>
      <c r="I4" s="29" t="e">
        <f>IF(様式97_入院ベースアップ評価料!$I$84=B4,"",IF(H4&lt;=0,"該当",""))</f>
        <v>#VALUE!</v>
      </c>
      <c r="J4" s="29" t="str">
        <f>IF(B4&gt;様式97_入院ベースアップ評価料!$V$84,"該当","")</f>
        <v/>
      </c>
      <c r="K4" s="29" t="s">
        <v>1323</v>
      </c>
    </row>
    <row r="5" spans="1:11">
      <c r="A5" s="29">
        <v>1.5</v>
      </c>
      <c r="B5" s="29">
        <v>2.5</v>
      </c>
      <c r="C5" s="29" t="s">
        <v>1324</v>
      </c>
      <c r="D5" s="29">
        <v>2</v>
      </c>
      <c r="F5" s="29" t="e">
        <f>様式97_入院ベースアップ評価料!$I$84-A5</f>
        <v>#VALUE!</v>
      </c>
      <c r="G5" s="29" t="e">
        <f>様式97_入院ベースアップ評価料!$I$84-B5</f>
        <v>#VALUE!</v>
      </c>
      <c r="H5" s="29" t="e">
        <f t="shared" ref="H5:H35" si="0">F5*G5</f>
        <v>#VALUE!</v>
      </c>
      <c r="I5" s="29" t="e">
        <f>IF(様式97_入院ベースアップ評価料!$I$84=B5,"",IF(H5&lt;=0,"該当",""))</f>
        <v>#VALUE!</v>
      </c>
      <c r="J5" s="29" t="str">
        <f>IF(AND(A5&lt;=様式97_入院ベースアップ評価料!$V$84,様式97_入院ベースアップ評価料!$V$84&lt;'リスト（入院）'!B5),"該当","")</f>
        <v/>
      </c>
      <c r="K5" s="29" t="s">
        <v>1324</v>
      </c>
    </row>
    <row r="6" spans="1:11">
      <c r="A6" s="29">
        <v>2.5</v>
      </c>
      <c r="B6" s="29">
        <v>3.5</v>
      </c>
      <c r="C6" s="29" t="s">
        <v>1325</v>
      </c>
      <c r="D6" s="29">
        <v>3</v>
      </c>
      <c r="F6" s="29" t="e">
        <f>様式97_入院ベースアップ評価料!$I$84-A6</f>
        <v>#VALUE!</v>
      </c>
      <c r="G6" s="29" t="e">
        <f>様式97_入院ベースアップ評価料!$I$84-B6</f>
        <v>#VALUE!</v>
      </c>
      <c r="H6" s="29" t="e">
        <f t="shared" si="0"/>
        <v>#VALUE!</v>
      </c>
      <c r="I6" s="29" t="e">
        <f>IF(様式97_入院ベースアップ評価料!$I$84=B6,"",IF(H6&lt;=0,"該当",""))</f>
        <v>#VALUE!</v>
      </c>
      <c r="J6" s="29" t="str">
        <f>IF(AND(A6&lt;=様式97_入院ベースアップ評価料!$V$84,様式97_入院ベースアップ評価料!$V$84&lt;'リスト（入院）'!B6),"該当","")</f>
        <v/>
      </c>
      <c r="K6" s="29" t="s">
        <v>1325</v>
      </c>
    </row>
    <row r="7" spans="1:11">
      <c r="A7" s="29">
        <v>3.5</v>
      </c>
      <c r="B7" s="29">
        <v>4.5</v>
      </c>
      <c r="C7" s="29" t="s">
        <v>1326</v>
      </c>
      <c r="D7" s="29">
        <v>4</v>
      </c>
      <c r="F7" s="29" t="e">
        <f>様式97_入院ベースアップ評価料!$I$84-A7</f>
        <v>#VALUE!</v>
      </c>
      <c r="G7" s="29" t="e">
        <f>様式97_入院ベースアップ評価料!$I$84-B7</f>
        <v>#VALUE!</v>
      </c>
      <c r="H7" s="29" t="e">
        <f t="shared" si="0"/>
        <v>#VALUE!</v>
      </c>
      <c r="I7" s="29" t="e">
        <f>IF(様式97_入院ベースアップ評価料!$I$84=B7,"",IF(H7&lt;=0,"該当",""))</f>
        <v>#VALUE!</v>
      </c>
      <c r="J7" s="29" t="str">
        <f>IF(AND(A7&lt;=様式97_入院ベースアップ評価料!$V$84,様式97_入院ベースアップ評価料!$V$84&lt;'リスト（入院）'!B7),"該当","")</f>
        <v/>
      </c>
      <c r="K7" s="29" t="s">
        <v>1326</v>
      </c>
    </row>
    <row r="8" spans="1:11">
      <c r="A8" s="29">
        <v>4.5</v>
      </c>
      <c r="B8" s="29">
        <v>5.5</v>
      </c>
      <c r="C8" s="29" t="s">
        <v>1327</v>
      </c>
      <c r="D8" s="29">
        <v>5</v>
      </c>
      <c r="F8" s="29" t="e">
        <f>様式97_入院ベースアップ評価料!$I$84-A8</f>
        <v>#VALUE!</v>
      </c>
      <c r="G8" s="29" t="e">
        <f>様式97_入院ベースアップ評価料!$I$84-B8</f>
        <v>#VALUE!</v>
      </c>
      <c r="H8" s="29" t="e">
        <f t="shared" si="0"/>
        <v>#VALUE!</v>
      </c>
      <c r="I8" s="29" t="e">
        <f>IF(様式97_入院ベースアップ評価料!$I$84=B8,"",IF(H8&lt;=0,"該当",""))</f>
        <v>#VALUE!</v>
      </c>
      <c r="J8" s="29" t="str">
        <f>IF(AND(A8&lt;=様式97_入院ベースアップ評価料!$V$84,様式97_入院ベースアップ評価料!$V$84&lt;'リスト（入院）'!B8),"該当","")</f>
        <v/>
      </c>
      <c r="K8" s="29" t="s">
        <v>1327</v>
      </c>
    </row>
    <row r="9" spans="1:11">
      <c r="A9" s="29">
        <v>5.5</v>
      </c>
      <c r="B9" s="29">
        <v>6.5</v>
      </c>
      <c r="C9" s="29" t="s">
        <v>1328</v>
      </c>
      <c r="D9" s="29">
        <v>6</v>
      </c>
      <c r="F9" s="29" t="e">
        <f>様式97_入院ベースアップ評価料!$I$84-A9</f>
        <v>#VALUE!</v>
      </c>
      <c r="G9" s="29" t="e">
        <f>様式97_入院ベースアップ評価料!$I$84-B9</f>
        <v>#VALUE!</v>
      </c>
      <c r="H9" s="29" t="e">
        <f t="shared" si="0"/>
        <v>#VALUE!</v>
      </c>
      <c r="I9" s="29" t="e">
        <f>IF(様式97_入院ベースアップ評価料!$I$84=B9,"",IF(H9&lt;=0,"該当",""))</f>
        <v>#VALUE!</v>
      </c>
      <c r="J9" s="29" t="str">
        <f>IF(AND(A9&lt;=様式97_入院ベースアップ評価料!$V$84,様式97_入院ベースアップ評価料!$V$84&lt;'リスト（入院）'!B9),"該当","")</f>
        <v/>
      </c>
      <c r="K9" s="29" t="s">
        <v>1328</v>
      </c>
    </row>
    <row r="10" spans="1:11">
      <c r="A10" s="29">
        <v>6.5</v>
      </c>
      <c r="B10" s="29">
        <v>7.5</v>
      </c>
      <c r="C10" s="29" t="s">
        <v>1329</v>
      </c>
      <c r="D10" s="29">
        <v>7</v>
      </c>
      <c r="F10" s="29" t="e">
        <f>様式97_入院ベースアップ評価料!$I$84-A10</f>
        <v>#VALUE!</v>
      </c>
      <c r="G10" s="29" t="e">
        <f>様式97_入院ベースアップ評価料!$I$84-B10</f>
        <v>#VALUE!</v>
      </c>
      <c r="H10" s="29" t="e">
        <f t="shared" si="0"/>
        <v>#VALUE!</v>
      </c>
      <c r="I10" s="29" t="e">
        <f>IF(様式97_入院ベースアップ評価料!$I$84=B10,"",IF(H10&lt;=0,"該当",""))</f>
        <v>#VALUE!</v>
      </c>
      <c r="J10" s="29" t="str">
        <f>IF(AND(A10&lt;=様式97_入院ベースアップ評価料!$V$84,様式97_入院ベースアップ評価料!$V$84&lt;'リスト（入院）'!B10),"該当","")</f>
        <v/>
      </c>
      <c r="K10" s="29" t="s">
        <v>1329</v>
      </c>
    </row>
    <row r="11" spans="1:11">
      <c r="A11" s="29">
        <v>7.5</v>
      </c>
      <c r="B11" s="29">
        <v>8.5</v>
      </c>
      <c r="C11" s="29" t="s">
        <v>1330</v>
      </c>
      <c r="D11" s="29">
        <v>8</v>
      </c>
      <c r="F11" s="29" t="e">
        <f>様式97_入院ベースアップ評価料!$I$84-A11</f>
        <v>#VALUE!</v>
      </c>
      <c r="G11" s="29" t="e">
        <f>様式97_入院ベースアップ評価料!$I$84-B11</f>
        <v>#VALUE!</v>
      </c>
      <c r="H11" s="29" t="e">
        <f t="shared" si="0"/>
        <v>#VALUE!</v>
      </c>
      <c r="I11" s="29" t="e">
        <f>IF(様式97_入院ベースアップ評価料!$I$84=B11,"",IF(H11&lt;=0,"該当",""))</f>
        <v>#VALUE!</v>
      </c>
      <c r="J11" s="29" t="str">
        <f>IF(AND(A11&lt;=様式97_入院ベースアップ評価料!$V$84,様式97_入院ベースアップ評価料!$V$84&lt;'リスト（入院）'!B11),"該当","")</f>
        <v/>
      </c>
      <c r="K11" s="29" t="s">
        <v>1330</v>
      </c>
    </row>
    <row r="12" spans="1:11">
      <c r="A12" s="29">
        <v>8.5</v>
      </c>
      <c r="B12" s="29">
        <v>9.5</v>
      </c>
      <c r="C12" s="29" t="s">
        <v>1331</v>
      </c>
      <c r="D12" s="29">
        <v>9</v>
      </c>
      <c r="F12" s="29" t="e">
        <f>様式97_入院ベースアップ評価料!$I$84-A12</f>
        <v>#VALUE!</v>
      </c>
      <c r="G12" s="29" t="e">
        <f>様式97_入院ベースアップ評価料!$I$84-B12</f>
        <v>#VALUE!</v>
      </c>
      <c r="H12" s="29" t="e">
        <f t="shared" si="0"/>
        <v>#VALUE!</v>
      </c>
      <c r="I12" s="29" t="e">
        <f>IF(様式97_入院ベースアップ評価料!$I$84=B12,"",IF(H12&lt;=0,"該当",""))</f>
        <v>#VALUE!</v>
      </c>
      <c r="J12" s="29" t="str">
        <f>IF(AND(A12&lt;=様式97_入院ベースアップ評価料!$V$84,様式97_入院ベースアップ評価料!$V$84&lt;'リスト（入院）'!B12),"該当","")</f>
        <v/>
      </c>
      <c r="K12" s="29" t="s">
        <v>1331</v>
      </c>
    </row>
    <row r="13" spans="1:11">
      <c r="A13" s="29">
        <v>9.5</v>
      </c>
      <c r="B13" s="29">
        <v>10.5</v>
      </c>
      <c r="C13" s="29" t="s">
        <v>1332</v>
      </c>
      <c r="D13" s="29">
        <v>10</v>
      </c>
      <c r="F13" s="29" t="e">
        <f>様式97_入院ベースアップ評価料!$I$84-A13</f>
        <v>#VALUE!</v>
      </c>
      <c r="G13" s="29" t="e">
        <f>様式97_入院ベースアップ評価料!$I$84-B13</f>
        <v>#VALUE!</v>
      </c>
      <c r="H13" s="29" t="e">
        <f t="shared" si="0"/>
        <v>#VALUE!</v>
      </c>
      <c r="I13" s="29" t="e">
        <f>IF(様式97_入院ベースアップ評価料!$I$84=B13,"",IF(H13&lt;=0,"該当",""))</f>
        <v>#VALUE!</v>
      </c>
      <c r="J13" s="29" t="str">
        <f>IF(AND(A13&lt;=様式97_入院ベースアップ評価料!$V$84,様式97_入院ベースアップ評価料!$V$84&lt;'リスト（入院）'!B13),"該当","")</f>
        <v/>
      </c>
      <c r="K13" s="29" t="s">
        <v>1332</v>
      </c>
    </row>
    <row r="14" spans="1:11">
      <c r="A14" s="29">
        <v>10.5</v>
      </c>
      <c r="B14" s="29">
        <v>11.5</v>
      </c>
      <c r="C14" s="29" t="s">
        <v>1333</v>
      </c>
      <c r="D14" s="29">
        <v>11</v>
      </c>
      <c r="F14" s="29" t="e">
        <f>様式97_入院ベースアップ評価料!$I$84-A14</f>
        <v>#VALUE!</v>
      </c>
      <c r="G14" s="29" t="e">
        <f>様式97_入院ベースアップ評価料!$I$84-B14</f>
        <v>#VALUE!</v>
      </c>
      <c r="H14" s="29" t="e">
        <f t="shared" si="0"/>
        <v>#VALUE!</v>
      </c>
      <c r="I14" s="29" t="e">
        <f>IF(様式97_入院ベースアップ評価料!$I$84=B14,"",IF(H14&lt;=0,"該当",""))</f>
        <v>#VALUE!</v>
      </c>
      <c r="J14" s="29" t="str">
        <f>IF(AND(A14&lt;=様式97_入院ベースアップ評価料!$V$84,様式97_入院ベースアップ評価料!$V$84&lt;'リスト（入院）'!B14),"該当","")</f>
        <v/>
      </c>
      <c r="K14" s="29" t="s">
        <v>1333</v>
      </c>
    </row>
    <row r="15" spans="1:11">
      <c r="A15" s="29">
        <v>11.5</v>
      </c>
      <c r="B15" s="29">
        <v>12.5</v>
      </c>
      <c r="C15" s="29" t="s">
        <v>1334</v>
      </c>
      <c r="D15" s="29">
        <v>12</v>
      </c>
      <c r="F15" s="29" t="e">
        <f>様式97_入院ベースアップ評価料!$I$84-A15</f>
        <v>#VALUE!</v>
      </c>
      <c r="G15" s="29" t="e">
        <f>様式97_入院ベースアップ評価料!$I$84-B15</f>
        <v>#VALUE!</v>
      </c>
      <c r="H15" s="29" t="e">
        <f t="shared" si="0"/>
        <v>#VALUE!</v>
      </c>
      <c r="I15" s="29" t="e">
        <f>IF(様式97_入院ベースアップ評価料!$I$84=B15,"",IF(H15&lt;=0,"該当",""))</f>
        <v>#VALUE!</v>
      </c>
      <c r="J15" s="29" t="str">
        <f>IF(AND(A15&lt;=様式97_入院ベースアップ評価料!$V$84,様式97_入院ベースアップ評価料!$V$84&lt;'リスト（入院）'!B15),"該当","")</f>
        <v/>
      </c>
      <c r="K15" s="29" t="s">
        <v>1334</v>
      </c>
    </row>
    <row r="16" spans="1:11">
      <c r="A16" s="29">
        <v>12.5</v>
      </c>
      <c r="B16" s="29">
        <v>13.5</v>
      </c>
      <c r="C16" s="29" t="s">
        <v>1335</v>
      </c>
      <c r="D16" s="29">
        <v>13</v>
      </c>
      <c r="F16" s="29" t="e">
        <f>様式97_入院ベースアップ評価料!$I$84-A16</f>
        <v>#VALUE!</v>
      </c>
      <c r="G16" s="29" t="e">
        <f>様式97_入院ベースアップ評価料!$I$84-B16</f>
        <v>#VALUE!</v>
      </c>
      <c r="H16" s="29" t="e">
        <f t="shared" si="0"/>
        <v>#VALUE!</v>
      </c>
      <c r="I16" s="29" t="e">
        <f>IF(様式97_入院ベースアップ評価料!$I$84=B16,"",IF(H16&lt;=0,"該当",""))</f>
        <v>#VALUE!</v>
      </c>
      <c r="J16" s="29" t="str">
        <f>IF(AND(A16&lt;=様式97_入院ベースアップ評価料!$V$84,様式97_入院ベースアップ評価料!$V$84&lt;'リスト（入院）'!B16),"該当","")</f>
        <v/>
      </c>
      <c r="K16" s="29" t="s">
        <v>1335</v>
      </c>
    </row>
    <row r="17" spans="1:11">
      <c r="A17" s="29">
        <v>13.5</v>
      </c>
      <c r="B17" s="29">
        <v>14.5</v>
      </c>
      <c r="C17" s="29" t="s">
        <v>1336</v>
      </c>
      <c r="D17" s="29">
        <v>14</v>
      </c>
      <c r="F17" s="29" t="e">
        <f>様式97_入院ベースアップ評価料!$I$84-A17</f>
        <v>#VALUE!</v>
      </c>
      <c r="G17" s="29" t="e">
        <f>様式97_入院ベースアップ評価料!$I$84-B17</f>
        <v>#VALUE!</v>
      </c>
      <c r="H17" s="29" t="e">
        <f t="shared" si="0"/>
        <v>#VALUE!</v>
      </c>
      <c r="I17" s="29" t="e">
        <f>IF(様式97_入院ベースアップ評価料!$I$84=B17,"",IF(H17&lt;=0,"該当",""))</f>
        <v>#VALUE!</v>
      </c>
      <c r="J17" s="29" t="str">
        <f>IF(AND(A17&lt;=様式97_入院ベースアップ評価料!$V$84,様式97_入院ベースアップ評価料!$V$84&lt;'リスト（入院）'!B17),"該当","")</f>
        <v/>
      </c>
      <c r="K17" s="29" t="s">
        <v>1336</v>
      </c>
    </row>
    <row r="18" spans="1:11">
      <c r="A18" s="29">
        <v>14.5</v>
      </c>
      <c r="B18" s="29">
        <v>15.5</v>
      </c>
      <c r="C18" s="29" t="s">
        <v>1337</v>
      </c>
      <c r="D18" s="29">
        <v>15</v>
      </c>
      <c r="F18" s="29" t="e">
        <f>様式97_入院ベースアップ評価料!$I$84-A18</f>
        <v>#VALUE!</v>
      </c>
      <c r="G18" s="29" t="e">
        <f>様式97_入院ベースアップ評価料!$I$84-B18</f>
        <v>#VALUE!</v>
      </c>
      <c r="H18" s="29" t="e">
        <f t="shared" si="0"/>
        <v>#VALUE!</v>
      </c>
      <c r="I18" s="29" t="e">
        <f>IF(様式97_入院ベースアップ評価料!$I$84=B18,"",IF(H18&lt;=0,"該当",""))</f>
        <v>#VALUE!</v>
      </c>
      <c r="J18" s="29" t="str">
        <f>IF(AND(A18&lt;=様式97_入院ベースアップ評価料!$V$84,様式97_入院ベースアップ評価料!$V$84&lt;'リスト（入院）'!B18),"該当","")</f>
        <v/>
      </c>
      <c r="K18" s="29" t="s">
        <v>1337</v>
      </c>
    </row>
    <row r="19" spans="1:11">
      <c r="A19" s="29">
        <v>15.5</v>
      </c>
      <c r="B19" s="29">
        <v>16.5</v>
      </c>
      <c r="C19" s="29" t="s">
        <v>1338</v>
      </c>
      <c r="D19" s="29">
        <v>16</v>
      </c>
      <c r="F19" s="29" t="e">
        <f>様式97_入院ベースアップ評価料!$I$84-A19</f>
        <v>#VALUE!</v>
      </c>
      <c r="G19" s="29" t="e">
        <f>様式97_入院ベースアップ評価料!$I$84-B19</f>
        <v>#VALUE!</v>
      </c>
      <c r="H19" s="29" t="e">
        <f t="shared" si="0"/>
        <v>#VALUE!</v>
      </c>
      <c r="I19" s="29" t="e">
        <f>IF(様式97_入院ベースアップ評価料!$I$84=B19,"",IF(H19&lt;=0,"該当",""))</f>
        <v>#VALUE!</v>
      </c>
      <c r="J19" s="29" t="str">
        <f>IF(AND(A19&lt;=様式97_入院ベースアップ評価料!$V$84,様式97_入院ベースアップ評価料!$V$84&lt;'リスト（入院）'!B19),"該当","")</f>
        <v/>
      </c>
      <c r="K19" s="29" t="s">
        <v>1338</v>
      </c>
    </row>
    <row r="20" spans="1:11">
      <c r="A20" s="29">
        <v>16.5</v>
      </c>
      <c r="B20" s="29">
        <v>17.5</v>
      </c>
      <c r="C20" s="29" t="s">
        <v>1339</v>
      </c>
      <c r="D20" s="29">
        <v>17</v>
      </c>
      <c r="F20" s="29" t="e">
        <f>様式97_入院ベースアップ評価料!$I$84-A20</f>
        <v>#VALUE!</v>
      </c>
      <c r="G20" s="29" t="e">
        <f>様式97_入院ベースアップ評価料!$I$84-B20</f>
        <v>#VALUE!</v>
      </c>
      <c r="H20" s="29" t="e">
        <f t="shared" si="0"/>
        <v>#VALUE!</v>
      </c>
      <c r="I20" s="29" t="e">
        <f>IF(様式97_入院ベースアップ評価料!$I$84=B20,"",IF(H20&lt;=0,"該当",""))</f>
        <v>#VALUE!</v>
      </c>
      <c r="J20" s="29" t="str">
        <f>IF(AND(A20&lt;=様式97_入院ベースアップ評価料!$V$84,様式97_入院ベースアップ評価料!$V$84&lt;'リスト（入院）'!B20),"該当","")</f>
        <v/>
      </c>
      <c r="K20" s="29" t="s">
        <v>1339</v>
      </c>
    </row>
    <row r="21" spans="1:11">
      <c r="A21" s="29">
        <v>17.5</v>
      </c>
      <c r="B21" s="29">
        <v>18.5</v>
      </c>
      <c r="C21" s="29" t="s">
        <v>1340</v>
      </c>
      <c r="D21" s="29">
        <v>18</v>
      </c>
      <c r="F21" s="29" t="e">
        <f>様式97_入院ベースアップ評価料!$I$84-A21</f>
        <v>#VALUE!</v>
      </c>
      <c r="G21" s="29" t="e">
        <f>様式97_入院ベースアップ評価料!$I$84-B21</f>
        <v>#VALUE!</v>
      </c>
      <c r="H21" s="29" t="e">
        <f t="shared" si="0"/>
        <v>#VALUE!</v>
      </c>
      <c r="I21" s="29" t="e">
        <f>IF(様式97_入院ベースアップ評価料!$I$84=B21,"",IF(H21&lt;=0,"該当",""))</f>
        <v>#VALUE!</v>
      </c>
      <c r="J21" s="29" t="str">
        <f>IF(AND(A21&lt;=様式97_入院ベースアップ評価料!$V$84,様式97_入院ベースアップ評価料!$V$84&lt;'リスト（入院）'!B21),"該当","")</f>
        <v/>
      </c>
      <c r="K21" s="29" t="s">
        <v>1340</v>
      </c>
    </row>
    <row r="22" spans="1:11">
      <c r="A22" s="29">
        <v>18.5</v>
      </c>
      <c r="B22" s="29">
        <v>19.5</v>
      </c>
      <c r="C22" s="29" t="s">
        <v>1341</v>
      </c>
      <c r="D22" s="29">
        <v>19</v>
      </c>
      <c r="F22" s="29" t="e">
        <f>様式97_入院ベースアップ評価料!$I$84-A22</f>
        <v>#VALUE!</v>
      </c>
      <c r="G22" s="29" t="e">
        <f>様式97_入院ベースアップ評価料!$I$84-B22</f>
        <v>#VALUE!</v>
      </c>
      <c r="H22" s="29" t="e">
        <f t="shared" si="0"/>
        <v>#VALUE!</v>
      </c>
      <c r="I22" s="29" t="e">
        <f>IF(様式97_入院ベースアップ評価料!$I$84=B22,"",IF(H22&lt;=0,"該当",""))</f>
        <v>#VALUE!</v>
      </c>
      <c r="J22" s="29" t="str">
        <f>IF(AND(A22&lt;=様式97_入院ベースアップ評価料!$V$84,様式97_入院ベースアップ評価料!$V$84&lt;'リスト（入院）'!B22),"該当","")</f>
        <v/>
      </c>
      <c r="K22" s="29" t="s">
        <v>1341</v>
      </c>
    </row>
    <row r="23" spans="1:11">
      <c r="A23" s="29">
        <v>19.5</v>
      </c>
      <c r="B23" s="29">
        <v>20.5</v>
      </c>
      <c r="C23" s="29" t="s">
        <v>1342</v>
      </c>
      <c r="D23" s="29">
        <v>20</v>
      </c>
      <c r="F23" s="29" t="e">
        <f>様式97_入院ベースアップ評価料!$I$84-A23</f>
        <v>#VALUE!</v>
      </c>
      <c r="G23" s="29" t="e">
        <f>様式97_入院ベースアップ評価料!$I$84-B23</f>
        <v>#VALUE!</v>
      </c>
      <c r="H23" s="29" t="e">
        <f t="shared" si="0"/>
        <v>#VALUE!</v>
      </c>
      <c r="I23" s="29" t="e">
        <f>IF(様式97_入院ベースアップ評価料!$I$84=B23,"",IF(H23&lt;=0,"該当",""))</f>
        <v>#VALUE!</v>
      </c>
      <c r="J23" s="29" t="str">
        <f>IF(AND(A23&lt;=様式97_入院ベースアップ評価料!$V$84,様式97_入院ベースアップ評価料!$V$84&lt;'リスト（入院）'!B23),"該当","")</f>
        <v/>
      </c>
      <c r="K23" s="29" t="s">
        <v>1342</v>
      </c>
    </row>
    <row r="24" spans="1:11">
      <c r="A24" s="29">
        <v>20.5</v>
      </c>
      <c r="B24" s="29">
        <v>21.5</v>
      </c>
      <c r="C24" s="29" t="s">
        <v>1343</v>
      </c>
      <c r="D24" s="29">
        <v>21</v>
      </c>
      <c r="F24" s="29" t="e">
        <f>様式97_入院ベースアップ評価料!$I$84-A24</f>
        <v>#VALUE!</v>
      </c>
      <c r="G24" s="29" t="e">
        <f>様式97_入院ベースアップ評価料!$I$84-B24</f>
        <v>#VALUE!</v>
      </c>
      <c r="H24" s="29" t="e">
        <f t="shared" si="0"/>
        <v>#VALUE!</v>
      </c>
      <c r="I24" s="29" t="e">
        <f>IF(様式97_入院ベースアップ評価料!$I$84=B24,"",IF(H24&lt;=0,"該当",""))</f>
        <v>#VALUE!</v>
      </c>
      <c r="J24" s="29" t="str">
        <f>IF(AND(A24&lt;=様式97_入院ベースアップ評価料!$V$84,様式97_入院ベースアップ評価料!$V$84&lt;'リスト（入院）'!B24),"該当","")</f>
        <v/>
      </c>
      <c r="K24" s="29" t="s">
        <v>1343</v>
      </c>
    </row>
    <row r="25" spans="1:11">
      <c r="A25" s="29">
        <v>21.5</v>
      </c>
      <c r="B25" s="29">
        <v>22.5</v>
      </c>
      <c r="C25" s="29" t="s">
        <v>1344</v>
      </c>
      <c r="D25" s="29">
        <v>22</v>
      </c>
      <c r="F25" s="29" t="e">
        <f>様式97_入院ベースアップ評価料!$I$84-A25</f>
        <v>#VALUE!</v>
      </c>
      <c r="G25" s="29" t="e">
        <f>様式97_入院ベースアップ評価料!$I$84-B25</f>
        <v>#VALUE!</v>
      </c>
      <c r="H25" s="29" t="e">
        <f t="shared" si="0"/>
        <v>#VALUE!</v>
      </c>
      <c r="I25" s="29" t="e">
        <f>IF(様式97_入院ベースアップ評価料!$I$84=B25,"",IF(H25&lt;=0,"該当",""))</f>
        <v>#VALUE!</v>
      </c>
      <c r="J25" s="29" t="str">
        <f>IF(AND(A25&lt;=様式97_入院ベースアップ評価料!$V$84,様式97_入院ベースアップ評価料!$V$84&lt;'リスト（入院）'!B25),"該当","")</f>
        <v/>
      </c>
      <c r="K25" s="29" t="s">
        <v>1344</v>
      </c>
    </row>
    <row r="26" spans="1:11">
      <c r="A26" s="29">
        <v>22.5</v>
      </c>
      <c r="B26" s="29">
        <v>23.5</v>
      </c>
      <c r="C26" s="29" t="s">
        <v>1345</v>
      </c>
      <c r="D26" s="29">
        <v>23</v>
      </c>
      <c r="F26" s="29" t="e">
        <f>様式97_入院ベースアップ評価料!$I$84-A26</f>
        <v>#VALUE!</v>
      </c>
      <c r="G26" s="29" t="e">
        <f>様式97_入院ベースアップ評価料!$I$84-B26</f>
        <v>#VALUE!</v>
      </c>
      <c r="H26" s="29" t="e">
        <f t="shared" si="0"/>
        <v>#VALUE!</v>
      </c>
      <c r="I26" s="29" t="e">
        <f>IF(様式97_入院ベースアップ評価料!$I$84=B26,"",IF(H26&lt;=0,"該当",""))</f>
        <v>#VALUE!</v>
      </c>
      <c r="J26" s="29" t="str">
        <f>IF(AND(A26&lt;=様式97_入院ベースアップ評価料!$V$84,様式97_入院ベースアップ評価料!$V$84&lt;'リスト（入院）'!B26),"該当","")</f>
        <v/>
      </c>
      <c r="K26" s="29" t="s">
        <v>1345</v>
      </c>
    </row>
    <row r="27" spans="1:11">
      <c r="A27" s="29">
        <v>23.5</v>
      </c>
      <c r="B27" s="29">
        <v>24.5</v>
      </c>
      <c r="C27" s="29" t="s">
        <v>1346</v>
      </c>
      <c r="D27" s="29">
        <v>24</v>
      </c>
      <c r="F27" s="29" t="e">
        <f>様式97_入院ベースアップ評価料!$I$84-A27</f>
        <v>#VALUE!</v>
      </c>
      <c r="G27" s="29" t="e">
        <f>様式97_入院ベースアップ評価料!$I$84-B27</f>
        <v>#VALUE!</v>
      </c>
      <c r="H27" s="29" t="e">
        <f t="shared" si="0"/>
        <v>#VALUE!</v>
      </c>
      <c r="I27" s="29" t="e">
        <f>IF(様式97_入院ベースアップ評価料!$I$84=B27,"",IF(H27&lt;=0,"該当",""))</f>
        <v>#VALUE!</v>
      </c>
      <c r="J27" s="29" t="str">
        <f>IF(AND(A27&lt;=様式97_入院ベースアップ評価料!$V$84,様式97_入院ベースアップ評価料!$V$84&lt;'リスト（入院）'!B27),"該当","")</f>
        <v/>
      </c>
      <c r="K27" s="29" t="s">
        <v>1346</v>
      </c>
    </row>
    <row r="28" spans="1:11">
      <c r="A28" s="29">
        <v>24.5</v>
      </c>
      <c r="B28" s="29">
        <v>25.5</v>
      </c>
      <c r="C28" s="29" t="s">
        <v>1347</v>
      </c>
      <c r="D28" s="29">
        <v>25</v>
      </c>
      <c r="F28" s="29" t="e">
        <f>様式97_入院ベースアップ評価料!$I$84-A28</f>
        <v>#VALUE!</v>
      </c>
      <c r="G28" s="29" t="e">
        <f>様式97_入院ベースアップ評価料!$I$84-B28</f>
        <v>#VALUE!</v>
      </c>
      <c r="H28" s="29" t="e">
        <f t="shared" si="0"/>
        <v>#VALUE!</v>
      </c>
      <c r="I28" s="29" t="e">
        <f>IF(様式97_入院ベースアップ評価料!$I$84=B28,"",IF(H28&lt;=0,"該当",""))</f>
        <v>#VALUE!</v>
      </c>
      <c r="J28" s="29" t="str">
        <f>IF(AND(A28&lt;=様式97_入院ベースアップ評価料!$V$84,様式97_入院ベースアップ評価料!$V$84&lt;'リスト（入院）'!B28),"該当","")</f>
        <v/>
      </c>
      <c r="K28" s="29" t="s">
        <v>1347</v>
      </c>
    </row>
    <row r="29" spans="1:11">
      <c r="A29" s="29">
        <v>25.5</v>
      </c>
      <c r="B29" s="29">
        <v>26.5</v>
      </c>
      <c r="C29" s="29" t="s">
        <v>1348</v>
      </c>
      <c r="D29" s="29">
        <v>26</v>
      </c>
      <c r="F29" s="29" t="e">
        <f>様式97_入院ベースアップ評価料!$I$84-A29</f>
        <v>#VALUE!</v>
      </c>
      <c r="G29" s="29" t="e">
        <f>様式97_入院ベースアップ評価料!$I$84-B29</f>
        <v>#VALUE!</v>
      </c>
      <c r="H29" s="29" t="e">
        <f t="shared" si="0"/>
        <v>#VALUE!</v>
      </c>
      <c r="I29" s="29" t="e">
        <f>IF(様式97_入院ベースアップ評価料!$I$84=B29,"",IF(H29&lt;=0,"該当",""))</f>
        <v>#VALUE!</v>
      </c>
      <c r="J29" s="29" t="str">
        <f>IF(AND(A29&lt;=様式97_入院ベースアップ評価料!$V$84,様式97_入院ベースアップ評価料!$V$84&lt;'リスト（入院）'!B29),"該当","")</f>
        <v/>
      </c>
      <c r="K29" s="29" t="s">
        <v>1348</v>
      </c>
    </row>
    <row r="30" spans="1:11">
      <c r="A30" s="29">
        <v>26.5</v>
      </c>
      <c r="B30" s="29">
        <v>27.5</v>
      </c>
      <c r="C30" s="29" t="s">
        <v>1349</v>
      </c>
      <c r="D30" s="29">
        <v>27</v>
      </c>
      <c r="F30" s="29" t="e">
        <f>様式97_入院ベースアップ評価料!$I$84-A30</f>
        <v>#VALUE!</v>
      </c>
      <c r="G30" s="29" t="e">
        <f>様式97_入院ベースアップ評価料!$I$84-B30</f>
        <v>#VALUE!</v>
      </c>
      <c r="H30" s="29" t="e">
        <f t="shared" si="0"/>
        <v>#VALUE!</v>
      </c>
      <c r="I30" s="29" t="e">
        <f>IF(様式97_入院ベースアップ評価料!$I$84=B30,"",IF(H30&lt;=0,"該当",""))</f>
        <v>#VALUE!</v>
      </c>
      <c r="J30" s="29" t="str">
        <f>IF(AND(A30&lt;=様式97_入院ベースアップ評価料!$V$84,様式97_入院ベースアップ評価料!$V$84&lt;'リスト（入院）'!B30),"該当","")</f>
        <v/>
      </c>
      <c r="K30" s="29" t="s">
        <v>1349</v>
      </c>
    </row>
    <row r="31" spans="1:11">
      <c r="A31" s="29">
        <v>27.5</v>
      </c>
      <c r="B31" s="29">
        <v>28.5</v>
      </c>
      <c r="C31" s="29" t="s">
        <v>1350</v>
      </c>
      <c r="D31" s="29">
        <v>28</v>
      </c>
      <c r="F31" s="29" t="e">
        <f>様式97_入院ベースアップ評価料!$I$84-A31</f>
        <v>#VALUE!</v>
      </c>
      <c r="G31" s="29" t="e">
        <f>様式97_入院ベースアップ評価料!$I$84-B31</f>
        <v>#VALUE!</v>
      </c>
      <c r="H31" s="29" t="e">
        <f t="shared" si="0"/>
        <v>#VALUE!</v>
      </c>
      <c r="I31" s="29" t="e">
        <f>IF(様式97_入院ベースアップ評価料!$I$84=B31,"",IF(H31&lt;=0,"該当",""))</f>
        <v>#VALUE!</v>
      </c>
      <c r="J31" s="29" t="str">
        <f>IF(AND(A31&lt;=様式97_入院ベースアップ評価料!$V$84,様式97_入院ベースアップ評価料!$V$84&lt;'リスト（入院）'!B31),"該当","")</f>
        <v/>
      </c>
      <c r="K31" s="29" t="s">
        <v>1350</v>
      </c>
    </row>
    <row r="32" spans="1:11">
      <c r="A32" s="29">
        <v>28.5</v>
      </c>
      <c r="B32" s="29">
        <v>29.5</v>
      </c>
      <c r="C32" s="29" t="s">
        <v>1351</v>
      </c>
      <c r="D32" s="29">
        <v>29</v>
      </c>
      <c r="F32" s="29" t="e">
        <f>様式97_入院ベースアップ評価料!$I$84-A32</f>
        <v>#VALUE!</v>
      </c>
      <c r="G32" s="29" t="e">
        <f>様式97_入院ベースアップ評価料!$I$84-B32</f>
        <v>#VALUE!</v>
      </c>
      <c r="H32" s="29" t="e">
        <f t="shared" si="0"/>
        <v>#VALUE!</v>
      </c>
      <c r="I32" s="29" t="e">
        <f>IF(様式97_入院ベースアップ評価料!$I$84=B32,"",IF(H32&lt;=0,"該当",""))</f>
        <v>#VALUE!</v>
      </c>
      <c r="J32" s="29" t="str">
        <f>IF(AND(A32&lt;=様式97_入院ベースアップ評価料!$V$84,様式97_入院ベースアップ評価料!$V$84&lt;'リスト（入院）'!B32),"該当","")</f>
        <v/>
      </c>
      <c r="K32" s="29" t="s">
        <v>1351</v>
      </c>
    </row>
    <row r="33" spans="1:11">
      <c r="A33" s="29">
        <v>29.5</v>
      </c>
      <c r="B33" s="29">
        <v>30.5</v>
      </c>
      <c r="C33" s="29" t="s">
        <v>1352</v>
      </c>
      <c r="D33" s="29">
        <v>30</v>
      </c>
      <c r="F33" s="29" t="e">
        <f>様式97_入院ベースアップ評価料!$I$84-A33</f>
        <v>#VALUE!</v>
      </c>
      <c r="G33" s="29" t="e">
        <f>様式97_入院ベースアップ評価料!$I$84-B33</f>
        <v>#VALUE!</v>
      </c>
      <c r="H33" s="29" t="e">
        <f t="shared" si="0"/>
        <v>#VALUE!</v>
      </c>
      <c r="I33" s="29" t="e">
        <f>IF(様式97_入院ベースアップ評価料!$I$84=B33,"",IF(H33&lt;=0,"該当",""))</f>
        <v>#VALUE!</v>
      </c>
      <c r="J33" s="29" t="str">
        <f>IF(AND(A33&lt;=様式97_入院ベースアップ評価料!$V$84,様式97_入院ベースアップ評価料!$V$84&lt;'リスト（入院）'!B33),"該当","")</f>
        <v/>
      </c>
      <c r="K33" s="29" t="s">
        <v>1352</v>
      </c>
    </row>
    <row r="34" spans="1:11">
      <c r="A34" s="29">
        <v>30.5</v>
      </c>
      <c r="B34" s="29">
        <v>31.5</v>
      </c>
      <c r="C34" s="29" t="s">
        <v>1353</v>
      </c>
      <c r="D34" s="29">
        <v>31</v>
      </c>
      <c r="F34" s="29" t="e">
        <f>様式97_入院ベースアップ評価料!$I$84-A34</f>
        <v>#VALUE!</v>
      </c>
      <c r="G34" s="29" t="e">
        <f>様式97_入院ベースアップ評価料!$I$84-B34</f>
        <v>#VALUE!</v>
      </c>
      <c r="H34" s="29" t="e">
        <f t="shared" si="0"/>
        <v>#VALUE!</v>
      </c>
      <c r="I34" s="29" t="e">
        <f>IF(様式97_入院ベースアップ評価料!$I$84=B34,"",IF(H34&lt;=0,"該当",""))</f>
        <v>#VALUE!</v>
      </c>
      <c r="J34" s="29" t="str">
        <f>IF(AND(A34&lt;=様式97_入院ベースアップ評価料!$V$84,様式97_入院ベースアップ評価料!$V$84&lt;'リスト（入院）'!B34),"該当","")</f>
        <v/>
      </c>
      <c r="K34" s="29" t="s">
        <v>1353</v>
      </c>
    </row>
    <row r="35" spans="1:11">
      <c r="A35" s="29">
        <v>31.5</v>
      </c>
      <c r="B35" s="29">
        <v>32.5</v>
      </c>
      <c r="C35" s="29" t="s">
        <v>1354</v>
      </c>
      <c r="D35" s="29">
        <v>32</v>
      </c>
      <c r="F35" s="29" t="e">
        <f>様式97_入院ベースアップ評価料!$I$84-A35</f>
        <v>#VALUE!</v>
      </c>
      <c r="G35" s="29" t="e">
        <f>様式97_入院ベースアップ評価料!$I$84-B35</f>
        <v>#VALUE!</v>
      </c>
      <c r="H35" s="29" t="e">
        <f t="shared" si="0"/>
        <v>#VALUE!</v>
      </c>
      <c r="I35" s="29" t="e">
        <f>IF(様式97_入院ベースアップ評価料!$I$84=B35,"",IF(H35&lt;=0,"該当",""))</f>
        <v>#VALUE!</v>
      </c>
      <c r="J35" s="29" t="str">
        <f>IF(AND(A35&lt;=様式97_入院ベースアップ評価料!$V$84,様式97_入院ベースアップ評価料!$V$84&lt;'リスト（入院）'!B35),"該当","")</f>
        <v/>
      </c>
      <c r="K35" s="29" t="s">
        <v>1354</v>
      </c>
    </row>
    <row r="36" spans="1:11">
      <c r="A36" s="29">
        <v>32.5</v>
      </c>
      <c r="B36" s="29">
        <v>33.5</v>
      </c>
      <c r="C36" s="29" t="s">
        <v>1355</v>
      </c>
      <c r="D36" s="29">
        <v>33</v>
      </c>
      <c r="F36" s="29" t="e">
        <f>様式97_入院ベースアップ評価料!$I$84-A36</f>
        <v>#VALUE!</v>
      </c>
      <c r="G36" s="29" t="e">
        <f>様式97_入院ベースアップ評価料!$I$84-B36</f>
        <v>#VALUE!</v>
      </c>
      <c r="H36" s="29" t="e">
        <f t="shared" ref="H36:H67" si="1">F36*G36</f>
        <v>#VALUE!</v>
      </c>
      <c r="I36" s="29" t="e">
        <f>IF(様式97_入院ベースアップ評価料!$I$84=B36,"",IF(H36&lt;=0,"該当",""))</f>
        <v>#VALUE!</v>
      </c>
      <c r="J36" s="29" t="str">
        <f>IF(AND(A36&lt;=様式97_入院ベースアップ評価料!$V$84,様式97_入院ベースアップ評価料!$V$84&lt;'リスト（入院）'!B36),"該当","")</f>
        <v/>
      </c>
      <c r="K36" s="29" t="s">
        <v>1355</v>
      </c>
    </row>
    <row r="37" spans="1:11">
      <c r="A37" s="29">
        <v>33.5</v>
      </c>
      <c r="B37" s="29">
        <v>34.5</v>
      </c>
      <c r="C37" s="29" t="s">
        <v>1356</v>
      </c>
      <c r="D37" s="29">
        <v>34</v>
      </c>
      <c r="F37" s="29" t="e">
        <f>様式97_入院ベースアップ評価料!$I$84-A37</f>
        <v>#VALUE!</v>
      </c>
      <c r="G37" s="29" t="e">
        <f>様式97_入院ベースアップ評価料!$I$84-B37</f>
        <v>#VALUE!</v>
      </c>
      <c r="H37" s="29" t="e">
        <f t="shared" si="1"/>
        <v>#VALUE!</v>
      </c>
      <c r="I37" s="29" t="e">
        <f>IF(様式97_入院ベースアップ評価料!$I$84=B37,"",IF(H37&lt;=0,"該当",""))</f>
        <v>#VALUE!</v>
      </c>
      <c r="J37" s="29" t="str">
        <f>IF(AND(A37&lt;=様式97_入院ベースアップ評価料!$V$84,様式97_入院ベースアップ評価料!$V$84&lt;'リスト（入院）'!B37),"該当","")</f>
        <v/>
      </c>
      <c r="K37" s="29" t="s">
        <v>1356</v>
      </c>
    </row>
    <row r="38" spans="1:11">
      <c r="A38" s="29">
        <v>34.5</v>
      </c>
      <c r="B38" s="29">
        <v>35.5</v>
      </c>
      <c r="C38" s="29" t="s">
        <v>1357</v>
      </c>
      <c r="D38" s="29">
        <v>35</v>
      </c>
      <c r="F38" s="29" t="e">
        <f>様式97_入院ベースアップ評価料!$I$84-A38</f>
        <v>#VALUE!</v>
      </c>
      <c r="G38" s="29" t="e">
        <f>様式97_入院ベースアップ評価料!$I$84-B38</f>
        <v>#VALUE!</v>
      </c>
      <c r="H38" s="29" t="e">
        <f t="shared" si="1"/>
        <v>#VALUE!</v>
      </c>
      <c r="I38" s="29" t="e">
        <f>IF(様式97_入院ベースアップ評価料!$I$84=B38,"",IF(H38&lt;=0,"該当",""))</f>
        <v>#VALUE!</v>
      </c>
      <c r="J38" s="29" t="str">
        <f>IF(AND(A38&lt;=様式97_入院ベースアップ評価料!$V$84,様式97_入院ベースアップ評価料!$V$84&lt;'リスト（入院）'!B38),"該当","")</f>
        <v/>
      </c>
      <c r="K38" s="29" t="s">
        <v>1357</v>
      </c>
    </row>
    <row r="39" spans="1:11">
      <c r="A39" s="29">
        <v>35.5</v>
      </c>
      <c r="B39" s="29">
        <v>36.5</v>
      </c>
      <c r="C39" s="29" t="s">
        <v>1358</v>
      </c>
      <c r="D39" s="29">
        <v>36</v>
      </c>
      <c r="F39" s="29" t="e">
        <f>様式97_入院ベースアップ評価料!$I$84-A39</f>
        <v>#VALUE!</v>
      </c>
      <c r="G39" s="29" t="e">
        <f>様式97_入院ベースアップ評価料!$I$84-B39</f>
        <v>#VALUE!</v>
      </c>
      <c r="H39" s="29" t="e">
        <f t="shared" si="1"/>
        <v>#VALUE!</v>
      </c>
      <c r="I39" s="29" t="e">
        <f>IF(様式97_入院ベースアップ評価料!$I$84=B39,"",IF(H39&lt;=0,"該当",""))</f>
        <v>#VALUE!</v>
      </c>
      <c r="J39" s="29" t="str">
        <f>IF(AND(A39&lt;=様式97_入院ベースアップ評価料!$V$84,様式97_入院ベースアップ評価料!$V$84&lt;'リスト（入院）'!B39),"該当","")</f>
        <v/>
      </c>
      <c r="K39" s="29" t="s">
        <v>1358</v>
      </c>
    </row>
    <row r="40" spans="1:11">
      <c r="A40" s="29">
        <v>36.5</v>
      </c>
      <c r="B40" s="29">
        <v>37.5</v>
      </c>
      <c r="C40" s="29" t="s">
        <v>1359</v>
      </c>
      <c r="D40" s="29">
        <v>37</v>
      </c>
      <c r="F40" s="29" t="e">
        <f>様式97_入院ベースアップ評価料!$I$84-A40</f>
        <v>#VALUE!</v>
      </c>
      <c r="G40" s="29" t="e">
        <f>様式97_入院ベースアップ評価料!$I$84-B40</f>
        <v>#VALUE!</v>
      </c>
      <c r="H40" s="29" t="e">
        <f t="shared" si="1"/>
        <v>#VALUE!</v>
      </c>
      <c r="I40" s="29" t="e">
        <f>IF(様式97_入院ベースアップ評価料!$I$84=B40,"",IF(H40&lt;=0,"該当",""))</f>
        <v>#VALUE!</v>
      </c>
      <c r="J40" s="29" t="str">
        <f>IF(AND(A40&lt;=様式97_入院ベースアップ評価料!$V$84,様式97_入院ベースアップ評価料!$V$84&lt;'リスト（入院）'!B40),"該当","")</f>
        <v/>
      </c>
      <c r="K40" s="29" t="s">
        <v>1359</v>
      </c>
    </row>
    <row r="41" spans="1:11">
      <c r="A41" s="29">
        <v>37.5</v>
      </c>
      <c r="B41" s="29">
        <v>38.5</v>
      </c>
      <c r="C41" s="29" t="s">
        <v>1360</v>
      </c>
      <c r="D41" s="29">
        <v>38</v>
      </c>
      <c r="F41" s="29" t="e">
        <f>様式97_入院ベースアップ評価料!$I$84-A41</f>
        <v>#VALUE!</v>
      </c>
      <c r="G41" s="29" t="e">
        <f>様式97_入院ベースアップ評価料!$I$84-B41</f>
        <v>#VALUE!</v>
      </c>
      <c r="H41" s="29" t="e">
        <f t="shared" si="1"/>
        <v>#VALUE!</v>
      </c>
      <c r="I41" s="29" t="e">
        <f>IF(様式97_入院ベースアップ評価料!$I$84=B41,"",IF(H41&lt;=0,"該当",""))</f>
        <v>#VALUE!</v>
      </c>
      <c r="J41" s="29" t="str">
        <f>IF(AND(A41&lt;=様式97_入院ベースアップ評価料!$V$84,様式97_入院ベースアップ評価料!$V$84&lt;'リスト（入院）'!B41),"該当","")</f>
        <v/>
      </c>
      <c r="K41" s="29" t="s">
        <v>1360</v>
      </c>
    </row>
    <row r="42" spans="1:11">
      <c r="A42" s="29">
        <v>38.5</v>
      </c>
      <c r="B42" s="29">
        <v>39.5</v>
      </c>
      <c r="C42" s="29" t="s">
        <v>1361</v>
      </c>
      <c r="D42" s="29">
        <v>39</v>
      </c>
      <c r="F42" s="29" t="e">
        <f>様式97_入院ベースアップ評価料!$I$84-A42</f>
        <v>#VALUE!</v>
      </c>
      <c r="G42" s="29" t="e">
        <f>様式97_入院ベースアップ評価料!$I$84-B42</f>
        <v>#VALUE!</v>
      </c>
      <c r="H42" s="29" t="e">
        <f t="shared" si="1"/>
        <v>#VALUE!</v>
      </c>
      <c r="I42" s="29" t="e">
        <f>IF(様式97_入院ベースアップ評価料!$I$84=B42,"",IF(H42&lt;=0,"該当",""))</f>
        <v>#VALUE!</v>
      </c>
      <c r="J42" s="29" t="str">
        <f>IF(AND(A42&lt;=様式97_入院ベースアップ評価料!$V$84,様式97_入院ベースアップ評価料!$V$84&lt;'リスト（入院）'!B42),"該当","")</f>
        <v/>
      </c>
      <c r="K42" s="29" t="s">
        <v>1361</v>
      </c>
    </row>
    <row r="43" spans="1:11">
      <c r="A43" s="29">
        <v>39.5</v>
      </c>
      <c r="B43" s="29">
        <v>40.5</v>
      </c>
      <c r="C43" s="29" t="s">
        <v>1362</v>
      </c>
      <c r="D43" s="29">
        <v>40</v>
      </c>
      <c r="F43" s="29" t="e">
        <f>様式97_入院ベースアップ評価料!$I$84-A43</f>
        <v>#VALUE!</v>
      </c>
      <c r="G43" s="29" t="e">
        <f>様式97_入院ベースアップ評価料!$I$84-B43</f>
        <v>#VALUE!</v>
      </c>
      <c r="H43" s="29" t="e">
        <f t="shared" si="1"/>
        <v>#VALUE!</v>
      </c>
      <c r="I43" s="29" t="e">
        <f>IF(様式97_入院ベースアップ評価料!$I$84=B43,"",IF(H43&lt;=0,"該当",""))</f>
        <v>#VALUE!</v>
      </c>
      <c r="J43" s="29" t="str">
        <f>IF(AND(A43&lt;=様式97_入院ベースアップ評価料!$V$84,様式97_入院ベースアップ評価料!$V$84&lt;'リスト（入院）'!B43),"該当","")</f>
        <v/>
      </c>
      <c r="K43" s="29" t="s">
        <v>1362</v>
      </c>
    </row>
    <row r="44" spans="1:11">
      <c r="A44" s="29">
        <v>40.5</v>
      </c>
      <c r="B44" s="29">
        <v>41.5</v>
      </c>
      <c r="C44" s="29" t="s">
        <v>1363</v>
      </c>
      <c r="D44" s="29">
        <v>41</v>
      </c>
      <c r="F44" s="29" t="e">
        <f>様式97_入院ベースアップ評価料!$I$84-A44</f>
        <v>#VALUE!</v>
      </c>
      <c r="G44" s="29" t="e">
        <f>様式97_入院ベースアップ評価料!$I$84-B44</f>
        <v>#VALUE!</v>
      </c>
      <c r="H44" s="29" t="e">
        <f t="shared" si="1"/>
        <v>#VALUE!</v>
      </c>
      <c r="I44" s="29" t="e">
        <f>IF(様式97_入院ベースアップ評価料!$I$84=B44,"",IF(H44&lt;=0,"該当",""))</f>
        <v>#VALUE!</v>
      </c>
      <c r="J44" s="29" t="str">
        <f>IF(AND(A44&lt;=様式97_入院ベースアップ評価料!$V$84,様式97_入院ベースアップ評価料!$V$84&lt;'リスト（入院）'!B44),"該当","")</f>
        <v/>
      </c>
      <c r="K44" s="29" t="s">
        <v>1363</v>
      </c>
    </row>
    <row r="45" spans="1:11">
      <c r="A45" s="29">
        <v>41.5</v>
      </c>
      <c r="B45" s="29">
        <v>42.5</v>
      </c>
      <c r="C45" s="29" t="s">
        <v>1364</v>
      </c>
      <c r="D45" s="29">
        <v>42</v>
      </c>
      <c r="F45" s="29" t="e">
        <f>様式97_入院ベースアップ評価料!$I$84-A45</f>
        <v>#VALUE!</v>
      </c>
      <c r="G45" s="29" t="e">
        <f>様式97_入院ベースアップ評価料!$I$84-B45</f>
        <v>#VALUE!</v>
      </c>
      <c r="H45" s="29" t="e">
        <f t="shared" si="1"/>
        <v>#VALUE!</v>
      </c>
      <c r="I45" s="29" t="e">
        <f>IF(様式97_入院ベースアップ評価料!$I$84=B45,"",IF(H45&lt;=0,"該当",""))</f>
        <v>#VALUE!</v>
      </c>
      <c r="J45" s="29" t="str">
        <f>IF(AND(A45&lt;=様式97_入院ベースアップ評価料!$V$84,様式97_入院ベースアップ評価料!$V$84&lt;'リスト（入院）'!B45),"該当","")</f>
        <v/>
      </c>
      <c r="K45" s="29" t="s">
        <v>1364</v>
      </c>
    </row>
    <row r="46" spans="1:11">
      <c r="A46" s="29">
        <v>42.5</v>
      </c>
      <c r="B46" s="29">
        <v>43.5</v>
      </c>
      <c r="C46" s="29" t="s">
        <v>1365</v>
      </c>
      <c r="D46" s="29">
        <v>43</v>
      </c>
      <c r="F46" s="29" t="e">
        <f>様式97_入院ベースアップ評価料!$I$84-A46</f>
        <v>#VALUE!</v>
      </c>
      <c r="G46" s="29" t="e">
        <f>様式97_入院ベースアップ評価料!$I$84-B46</f>
        <v>#VALUE!</v>
      </c>
      <c r="H46" s="29" t="e">
        <f t="shared" si="1"/>
        <v>#VALUE!</v>
      </c>
      <c r="I46" s="29" t="e">
        <f>IF(様式97_入院ベースアップ評価料!$I$84=B46,"",IF(H46&lt;=0,"該当",""))</f>
        <v>#VALUE!</v>
      </c>
      <c r="J46" s="29" t="str">
        <f>IF(AND(A46&lt;=様式97_入院ベースアップ評価料!$V$84,様式97_入院ベースアップ評価料!$V$84&lt;'リスト（入院）'!B46),"該当","")</f>
        <v/>
      </c>
      <c r="K46" s="29" t="s">
        <v>1365</v>
      </c>
    </row>
    <row r="47" spans="1:11">
      <c r="A47" s="29">
        <v>43.5</v>
      </c>
      <c r="B47" s="29">
        <v>44.5</v>
      </c>
      <c r="C47" s="29" t="s">
        <v>1366</v>
      </c>
      <c r="D47" s="29">
        <v>44</v>
      </c>
      <c r="F47" s="29" t="e">
        <f>様式97_入院ベースアップ評価料!$I$84-A47</f>
        <v>#VALUE!</v>
      </c>
      <c r="G47" s="29" t="e">
        <f>様式97_入院ベースアップ評価料!$I$84-B47</f>
        <v>#VALUE!</v>
      </c>
      <c r="H47" s="29" t="e">
        <f t="shared" si="1"/>
        <v>#VALUE!</v>
      </c>
      <c r="I47" s="29" t="e">
        <f>IF(様式97_入院ベースアップ評価料!$I$84=B47,"",IF(H47&lt;=0,"該当",""))</f>
        <v>#VALUE!</v>
      </c>
      <c r="J47" s="29" t="str">
        <f>IF(AND(A47&lt;=様式97_入院ベースアップ評価料!$V$84,様式97_入院ベースアップ評価料!$V$84&lt;'リスト（入院）'!B47),"該当","")</f>
        <v/>
      </c>
      <c r="K47" s="29" t="s">
        <v>1366</v>
      </c>
    </row>
    <row r="48" spans="1:11">
      <c r="A48" s="29">
        <v>44.5</v>
      </c>
      <c r="B48" s="29">
        <v>45.5</v>
      </c>
      <c r="C48" s="29" t="s">
        <v>1367</v>
      </c>
      <c r="D48" s="29">
        <v>45</v>
      </c>
      <c r="F48" s="29" t="e">
        <f>様式97_入院ベースアップ評価料!$I$84-A48</f>
        <v>#VALUE!</v>
      </c>
      <c r="G48" s="29" t="e">
        <f>様式97_入院ベースアップ評価料!$I$84-B48</f>
        <v>#VALUE!</v>
      </c>
      <c r="H48" s="29" t="e">
        <f t="shared" si="1"/>
        <v>#VALUE!</v>
      </c>
      <c r="I48" s="29" t="e">
        <f>IF(様式97_入院ベースアップ評価料!$I$84=B48,"",IF(H48&lt;=0,"該当",""))</f>
        <v>#VALUE!</v>
      </c>
      <c r="J48" s="29" t="str">
        <f>IF(AND(A48&lt;=様式97_入院ベースアップ評価料!$V$84,様式97_入院ベースアップ評価料!$V$84&lt;'リスト（入院）'!B48),"該当","")</f>
        <v/>
      </c>
      <c r="K48" s="29" t="s">
        <v>1367</v>
      </c>
    </row>
    <row r="49" spans="1:11">
      <c r="A49" s="29">
        <v>45.5</v>
      </c>
      <c r="B49" s="29">
        <v>46.5</v>
      </c>
      <c r="C49" s="29" t="s">
        <v>1368</v>
      </c>
      <c r="D49" s="29">
        <v>46</v>
      </c>
      <c r="F49" s="29" t="e">
        <f>様式97_入院ベースアップ評価料!$I$84-A49</f>
        <v>#VALUE!</v>
      </c>
      <c r="G49" s="29" t="e">
        <f>様式97_入院ベースアップ評価料!$I$84-B49</f>
        <v>#VALUE!</v>
      </c>
      <c r="H49" s="29" t="e">
        <f t="shared" si="1"/>
        <v>#VALUE!</v>
      </c>
      <c r="I49" s="29" t="e">
        <f>IF(様式97_入院ベースアップ評価料!$I$84=B49,"",IF(H49&lt;=0,"該当",""))</f>
        <v>#VALUE!</v>
      </c>
      <c r="J49" s="29" t="str">
        <f>IF(AND(A49&lt;=様式97_入院ベースアップ評価料!$V$84,様式97_入院ベースアップ評価料!$V$84&lt;'リスト（入院）'!B49),"該当","")</f>
        <v/>
      </c>
      <c r="K49" s="29" t="s">
        <v>1368</v>
      </c>
    </row>
    <row r="50" spans="1:11">
      <c r="A50" s="29">
        <v>46.5</v>
      </c>
      <c r="B50" s="29">
        <v>47.5</v>
      </c>
      <c r="C50" s="29" t="s">
        <v>1369</v>
      </c>
      <c r="D50" s="29">
        <v>47</v>
      </c>
      <c r="F50" s="29" t="e">
        <f>様式97_入院ベースアップ評価料!$I$84-A50</f>
        <v>#VALUE!</v>
      </c>
      <c r="G50" s="29" t="e">
        <f>様式97_入院ベースアップ評価料!$I$84-B50</f>
        <v>#VALUE!</v>
      </c>
      <c r="H50" s="29" t="e">
        <f t="shared" si="1"/>
        <v>#VALUE!</v>
      </c>
      <c r="I50" s="29" t="e">
        <f>IF(様式97_入院ベースアップ評価料!$I$84=B50,"",IF(H50&lt;=0,"該当",""))</f>
        <v>#VALUE!</v>
      </c>
      <c r="J50" s="29" t="str">
        <f>IF(AND(A50&lt;=様式97_入院ベースアップ評価料!$V$84,様式97_入院ベースアップ評価料!$V$84&lt;'リスト（入院）'!B50),"該当","")</f>
        <v/>
      </c>
      <c r="K50" s="29" t="s">
        <v>1369</v>
      </c>
    </row>
    <row r="51" spans="1:11">
      <c r="A51" s="29">
        <v>47.5</v>
      </c>
      <c r="B51" s="29">
        <v>48.5</v>
      </c>
      <c r="C51" s="29" t="s">
        <v>1370</v>
      </c>
      <c r="D51" s="29">
        <v>48</v>
      </c>
      <c r="F51" s="29" t="e">
        <f>様式97_入院ベースアップ評価料!$I$84-A51</f>
        <v>#VALUE!</v>
      </c>
      <c r="G51" s="29" t="e">
        <f>様式97_入院ベースアップ評価料!$I$84-B51</f>
        <v>#VALUE!</v>
      </c>
      <c r="H51" s="29" t="e">
        <f t="shared" si="1"/>
        <v>#VALUE!</v>
      </c>
      <c r="I51" s="29" t="e">
        <f>IF(様式97_入院ベースアップ評価料!$I$84=B51,"",IF(H51&lt;=0,"該当",""))</f>
        <v>#VALUE!</v>
      </c>
      <c r="J51" s="29" t="str">
        <f>IF(AND(A51&lt;=様式97_入院ベースアップ評価料!$V$84,様式97_入院ベースアップ評価料!$V$84&lt;'リスト（入院）'!B51),"該当","")</f>
        <v/>
      </c>
      <c r="K51" s="29" t="s">
        <v>1370</v>
      </c>
    </row>
    <row r="52" spans="1:11">
      <c r="A52" s="29">
        <v>48.5</v>
      </c>
      <c r="B52" s="29">
        <v>49.5</v>
      </c>
      <c r="C52" s="29" t="s">
        <v>1371</v>
      </c>
      <c r="D52" s="29">
        <v>49</v>
      </c>
      <c r="F52" s="29" t="e">
        <f>様式97_入院ベースアップ評価料!$I$84-A52</f>
        <v>#VALUE!</v>
      </c>
      <c r="G52" s="29" t="e">
        <f>様式97_入院ベースアップ評価料!$I$84-B52</f>
        <v>#VALUE!</v>
      </c>
      <c r="H52" s="29" t="e">
        <f t="shared" si="1"/>
        <v>#VALUE!</v>
      </c>
      <c r="I52" s="29" t="e">
        <f>IF(様式97_入院ベースアップ評価料!$I$84=B52,"",IF(H52&lt;=0,"該当",""))</f>
        <v>#VALUE!</v>
      </c>
      <c r="J52" s="29" t="str">
        <f>IF(AND(A52&lt;=様式97_入院ベースアップ評価料!$V$84,様式97_入院ベースアップ評価料!$V$84&lt;'リスト（入院）'!B52),"該当","")</f>
        <v/>
      </c>
      <c r="K52" s="29" t="s">
        <v>1371</v>
      </c>
    </row>
    <row r="53" spans="1:11">
      <c r="A53" s="29">
        <v>49.5</v>
      </c>
      <c r="B53" s="29">
        <v>50.5</v>
      </c>
      <c r="C53" s="29" t="s">
        <v>1372</v>
      </c>
      <c r="D53" s="29">
        <v>50</v>
      </c>
      <c r="F53" s="29" t="e">
        <f>様式97_入院ベースアップ評価料!$I$84-A53</f>
        <v>#VALUE!</v>
      </c>
      <c r="G53" s="29" t="e">
        <f>様式97_入院ベースアップ評価料!$I$84-B53</f>
        <v>#VALUE!</v>
      </c>
      <c r="H53" s="29" t="e">
        <f t="shared" si="1"/>
        <v>#VALUE!</v>
      </c>
      <c r="I53" s="29" t="e">
        <f>IF(様式97_入院ベースアップ評価料!$I$84=B53,"",IF(H53&lt;=0,"該当",""))</f>
        <v>#VALUE!</v>
      </c>
      <c r="J53" s="29" t="str">
        <f>IF(AND(A53&lt;=様式97_入院ベースアップ評価料!$V$84,様式97_入院ベースアップ評価料!$V$84&lt;'リスト（入院）'!B53),"該当","")</f>
        <v/>
      </c>
      <c r="K53" s="29" t="s">
        <v>1372</v>
      </c>
    </row>
    <row r="54" spans="1:11">
      <c r="A54" s="29">
        <v>50.5</v>
      </c>
      <c r="B54" s="29">
        <v>51.5</v>
      </c>
      <c r="C54" s="29" t="s">
        <v>1373</v>
      </c>
      <c r="D54" s="29">
        <v>51</v>
      </c>
      <c r="F54" s="29" t="e">
        <f>様式97_入院ベースアップ評価料!$I$84-A54</f>
        <v>#VALUE!</v>
      </c>
      <c r="G54" s="29" t="e">
        <f>様式97_入院ベースアップ評価料!$I$84-B54</f>
        <v>#VALUE!</v>
      </c>
      <c r="H54" s="29" t="e">
        <f t="shared" si="1"/>
        <v>#VALUE!</v>
      </c>
      <c r="I54" s="29" t="e">
        <f>IF(様式97_入院ベースアップ評価料!$I$84=B54,"",IF(H54&lt;=0,"該当",""))</f>
        <v>#VALUE!</v>
      </c>
      <c r="J54" s="29" t="str">
        <f>IF(AND(A54&lt;=様式97_入院ベースアップ評価料!$V$84,様式97_入院ベースアップ評価料!$V$84&lt;'リスト（入院）'!B54),"該当","")</f>
        <v/>
      </c>
      <c r="K54" s="29" t="s">
        <v>1373</v>
      </c>
    </row>
    <row r="55" spans="1:11">
      <c r="A55" s="29">
        <v>51.5</v>
      </c>
      <c r="B55" s="29">
        <v>52.5</v>
      </c>
      <c r="C55" s="29" t="s">
        <v>1374</v>
      </c>
      <c r="D55" s="29">
        <v>52</v>
      </c>
      <c r="F55" s="29" t="e">
        <f>様式97_入院ベースアップ評価料!$I$84-A55</f>
        <v>#VALUE!</v>
      </c>
      <c r="G55" s="29" t="e">
        <f>様式97_入院ベースアップ評価料!$I$84-B55</f>
        <v>#VALUE!</v>
      </c>
      <c r="H55" s="29" t="e">
        <f t="shared" si="1"/>
        <v>#VALUE!</v>
      </c>
      <c r="I55" s="29" t="e">
        <f>IF(様式97_入院ベースアップ評価料!$I$84=B55,"",IF(H55&lt;=0,"該当",""))</f>
        <v>#VALUE!</v>
      </c>
      <c r="J55" s="29" t="str">
        <f>IF(AND(A55&lt;=様式97_入院ベースアップ評価料!$V$84,様式97_入院ベースアップ評価料!$V$84&lt;'リスト（入院）'!B55),"該当","")</f>
        <v/>
      </c>
      <c r="K55" s="29" t="s">
        <v>1374</v>
      </c>
    </row>
    <row r="56" spans="1:11">
      <c r="A56" s="29">
        <v>52.5</v>
      </c>
      <c r="B56" s="29">
        <v>53.5</v>
      </c>
      <c r="C56" s="29" t="s">
        <v>1375</v>
      </c>
      <c r="D56" s="29">
        <v>53</v>
      </c>
      <c r="F56" s="29" t="e">
        <f>様式97_入院ベースアップ評価料!$I$84-A56</f>
        <v>#VALUE!</v>
      </c>
      <c r="G56" s="29" t="e">
        <f>様式97_入院ベースアップ評価料!$I$84-B56</f>
        <v>#VALUE!</v>
      </c>
      <c r="H56" s="29" t="e">
        <f t="shared" si="1"/>
        <v>#VALUE!</v>
      </c>
      <c r="I56" s="29" t="e">
        <f>IF(様式97_入院ベースアップ評価料!$I$84=B56,"",IF(H56&lt;=0,"該当",""))</f>
        <v>#VALUE!</v>
      </c>
      <c r="J56" s="29" t="str">
        <f>IF(AND(A56&lt;=様式97_入院ベースアップ評価料!$V$84,様式97_入院ベースアップ評価料!$V$84&lt;'リスト（入院）'!B56),"該当","")</f>
        <v/>
      </c>
      <c r="K56" s="29" t="s">
        <v>1375</v>
      </c>
    </row>
    <row r="57" spans="1:11">
      <c r="A57" s="29">
        <v>53.5</v>
      </c>
      <c r="B57" s="29">
        <v>54.5</v>
      </c>
      <c r="C57" s="29" t="s">
        <v>1376</v>
      </c>
      <c r="D57" s="29">
        <v>54</v>
      </c>
      <c r="F57" s="29" t="e">
        <f>様式97_入院ベースアップ評価料!$I$84-A57</f>
        <v>#VALUE!</v>
      </c>
      <c r="G57" s="29" t="e">
        <f>様式97_入院ベースアップ評価料!$I$84-B57</f>
        <v>#VALUE!</v>
      </c>
      <c r="H57" s="29" t="e">
        <f t="shared" si="1"/>
        <v>#VALUE!</v>
      </c>
      <c r="I57" s="29" t="e">
        <f>IF(様式97_入院ベースアップ評価料!$I$84=B57,"",IF(H57&lt;=0,"該当",""))</f>
        <v>#VALUE!</v>
      </c>
      <c r="J57" s="29" t="str">
        <f>IF(AND(A57&lt;=様式97_入院ベースアップ評価料!$V$84,様式97_入院ベースアップ評価料!$V$84&lt;'リスト（入院）'!B57),"該当","")</f>
        <v/>
      </c>
      <c r="K57" s="29" t="s">
        <v>1376</v>
      </c>
    </row>
    <row r="58" spans="1:11">
      <c r="A58" s="29">
        <v>54.5</v>
      </c>
      <c r="B58" s="29">
        <v>55.5</v>
      </c>
      <c r="C58" s="29" t="s">
        <v>1377</v>
      </c>
      <c r="D58" s="29">
        <v>55</v>
      </c>
      <c r="F58" s="29" t="e">
        <f>様式97_入院ベースアップ評価料!$I$84-A58</f>
        <v>#VALUE!</v>
      </c>
      <c r="G58" s="29" t="e">
        <f>様式97_入院ベースアップ評価料!$I$84-B58</f>
        <v>#VALUE!</v>
      </c>
      <c r="H58" s="29" t="e">
        <f t="shared" si="1"/>
        <v>#VALUE!</v>
      </c>
      <c r="I58" s="29" t="e">
        <f>IF(様式97_入院ベースアップ評価料!$I$84=B58,"",IF(H58&lt;=0,"該当",""))</f>
        <v>#VALUE!</v>
      </c>
      <c r="J58" s="29" t="str">
        <f>IF(AND(A58&lt;=様式97_入院ベースアップ評価料!$V$84,様式97_入院ベースアップ評価料!$V$84&lt;'リスト（入院）'!B58),"該当","")</f>
        <v/>
      </c>
      <c r="K58" s="29" t="s">
        <v>1377</v>
      </c>
    </row>
    <row r="59" spans="1:11">
      <c r="A59" s="29">
        <v>55.5</v>
      </c>
      <c r="B59" s="29">
        <v>56.5</v>
      </c>
      <c r="C59" s="29" t="s">
        <v>1378</v>
      </c>
      <c r="D59" s="29">
        <v>56</v>
      </c>
      <c r="F59" s="29" t="e">
        <f>様式97_入院ベースアップ評価料!$I$84-A59</f>
        <v>#VALUE!</v>
      </c>
      <c r="G59" s="29" t="e">
        <f>様式97_入院ベースアップ評価料!$I$84-B59</f>
        <v>#VALUE!</v>
      </c>
      <c r="H59" s="29" t="e">
        <f t="shared" si="1"/>
        <v>#VALUE!</v>
      </c>
      <c r="I59" s="29" t="e">
        <f>IF(様式97_入院ベースアップ評価料!$I$84=B59,"",IF(H59&lt;=0,"該当",""))</f>
        <v>#VALUE!</v>
      </c>
      <c r="J59" s="29" t="str">
        <f>IF(AND(A59&lt;=様式97_入院ベースアップ評価料!$V$84,様式97_入院ベースアップ評価料!$V$84&lt;'リスト（入院）'!B59),"該当","")</f>
        <v/>
      </c>
      <c r="K59" s="29" t="s">
        <v>1378</v>
      </c>
    </row>
    <row r="60" spans="1:11">
      <c r="A60" s="29">
        <v>56.5</v>
      </c>
      <c r="B60" s="29">
        <v>57.5</v>
      </c>
      <c r="C60" s="29" t="s">
        <v>1379</v>
      </c>
      <c r="D60" s="29">
        <v>57</v>
      </c>
      <c r="F60" s="29" t="e">
        <f>様式97_入院ベースアップ評価料!$I$84-A60</f>
        <v>#VALUE!</v>
      </c>
      <c r="G60" s="29" t="e">
        <f>様式97_入院ベースアップ評価料!$I$84-B60</f>
        <v>#VALUE!</v>
      </c>
      <c r="H60" s="29" t="e">
        <f t="shared" si="1"/>
        <v>#VALUE!</v>
      </c>
      <c r="I60" s="29" t="e">
        <f>IF(様式97_入院ベースアップ評価料!$I$84=B60,"",IF(H60&lt;=0,"該当",""))</f>
        <v>#VALUE!</v>
      </c>
      <c r="J60" s="29" t="str">
        <f>IF(AND(A60&lt;=様式97_入院ベースアップ評価料!$V$84,様式97_入院ベースアップ評価料!$V$84&lt;'リスト（入院）'!B60),"該当","")</f>
        <v/>
      </c>
      <c r="K60" s="29" t="s">
        <v>1379</v>
      </c>
    </row>
    <row r="61" spans="1:11">
      <c r="A61" s="29">
        <v>57.5</v>
      </c>
      <c r="B61" s="29">
        <v>58.5</v>
      </c>
      <c r="C61" s="29" t="s">
        <v>1380</v>
      </c>
      <c r="D61" s="29">
        <v>58</v>
      </c>
      <c r="F61" s="29" t="e">
        <f>様式97_入院ベースアップ評価料!$I$84-A61</f>
        <v>#VALUE!</v>
      </c>
      <c r="G61" s="29" t="e">
        <f>様式97_入院ベースアップ評価料!$I$84-B61</f>
        <v>#VALUE!</v>
      </c>
      <c r="H61" s="29" t="e">
        <f t="shared" si="1"/>
        <v>#VALUE!</v>
      </c>
      <c r="I61" s="29" t="e">
        <f>IF(様式97_入院ベースアップ評価料!$I$84=B61,"",IF(H61&lt;=0,"該当",""))</f>
        <v>#VALUE!</v>
      </c>
      <c r="J61" s="29" t="str">
        <f>IF(AND(A61&lt;=様式97_入院ベースアップ評価料!$V$84,様式97_入院ベースアップ評価料!$V$84&lt;'リスト（入院）'!B61),"該当","")</f>
        <v/>
      </c>
      <c r="K61" s="29" t="s">
        <v>1380</v>
      </c>
    </row>
    <row r="62" spans="1:11">
      <c r="A62" s="29">
        <v>58.5</v>
      </c>
      <c r="B62" s="29">
        <v>59.5</v>
      </c>
      <c r="C62" s="29" t="s">
        <v>1381</v>
      </c>
      <c r="D62" s="29">
        <v>59</v>
      </c>
      <c r="F62" s="29" t="e">
        <f>様式97_入院ベースアップ評価料!$I$84-A62</f>
        <v>#VALUE!</v>
      </c>
      <c r="G62" s="29" t="e">
        <f>様式97_入院ベースアップ評価料!$I$84-B62</f>
        <v>#VALUE!</v>
      </c>
      <c r="H62" s="29" t="e">
        <f t="shared" si="1"/>
        <v>#VALUE!</v>
      </c>
      <c r="I62" s="29" t="e">
        <f>IF(様式97_入院ベースアップ評価料!$I$84=B62,"",IF(H62&lt;=0,"該当",""))</f>
        <v>#VALUE!</v>
      </c>
      <c r="J62" s="29" t="str">
        <f>IF(AND(A62&lt;=様式97_入院ベースアップ評価料!$V$84,様式97_入院ベースアップ評価料!$V$84&lt;'リスト（入院）'!B62),"該当","")</f>
        <v/>
      </c>
      <c r="K62" s="29" t="s">
        <v>1381</v>
      </c>
    </row>
    <row r="63" spans="1:11">
      <c r="A63" s="29">
        <v>59.5</v>
      </c>
      <c r="B63" s="29">
        <v>60.5</v>
      </c>
      <c r="C63" s="29" t="s">
        <v>1382</v>
      </c>
      <c r="D63" s="29">
        <v>60</v>
      </c>
      <c r="F63" s="29" t="e">
        <f>様式97_入院ベースアップ評価料!$I$84-A63</f>
        <v>#VALUE!</v>
      </c>
      <c r="G63" s="29" t="e">
        <f>様式97_入院ベースアップ評価料!$I$84-B63</f>
        <v>#VALUE!</v>
      </c>
      <c r="H63" s="29" t="e">
        <f t="shared" si="1"/>
        <v>#VALUE!</v>
      </c>
      <c r="I63" s="29" t="e">
        <f>IF(様式97_入院ベースアップ評価料!$I$84=B63,"",IF(H63&lt;=0,"該当",""))</f>
        <v>#VALUE!</v>
      </c>
      <c r="J63" s="29" t="str">
        <f>IF(AND(A63&lt;=様式97_入院ベースアップ評価料!$V$84,様式97_入院ベースアップ評価料!$V$84&lt;'リスト（入院）'!B63),"該当","")</f>
        <v/>
      </c>
      <c r="K63" s="29" t="s">
        <v>1382</v>
      </c>
    </row>
    <row r="64" spans="1:11">
      <c r="A64" s="29">
        <v>60.5</v>
      </c>
      <c r="B64" s="29">
        <v>61.5</v>
      </c>
      <c r="C64" s="29" t="s">
        <v>1383</v>
      </c>
      <c r="D64" s="29">
        <v>61</v>
      </c>
      <c r="F64" s="29" t="e">
        <f>様式97_入院ベースアップ評価料!$I$84-A64</f>
        <v>#VALUE!</v>
      </c>
      <c r="G64" s="29" t="e">
        <f>様式97_入院ベースアップ評価料!$I$84-B64</f>
        <v>#VALUE!</v>
      </c>
      <c r="H64" s="29" t="e">
        <f t="shared" si="1"/>
        <v>#VALUE!</v>
      </c>
      <c r="I64" s="29" t="e">
        <f>IF(様式97_入院ベースアップ評価料!$I$84=B64,"",IF(H64&lt;=0,"該当",""))</f>
        <v>#VALUE!</v>
      </c>
      <c r="J64" s="29" t="str">
        <f>IF(AND(A64&lt;=様式97_入院ベースアップ評価料!$V$84,様式97_入院ベースアップ評価料!$V$84&lt;'リスト（入院）'!B64),"該当","")</f>
        <v/>
      </c>
      <c r="K64" s="29" t="s">
        <v>1383</v>
      </c>
    </row>
    <row r="65" spans="1:11">
      <c r="A65" s="29">
        <v>61.5</v>
      </c>
      <c r="B65" s="29">
        <v>62.5</v>
      </c>
      <c r="C65" s="29" t="s">
        <v>1384</v>
      </c>
      <c r="D65" s="29">
        <v>62</v>
      </c>
      <c r="F65" s="29" t="e">
        <f>様式97_入院ベースアップ評価料!$I$84-A65</f>
        <v>#VALUE!</v>
      </c>
      <c r="G65" s="29" t="e">
        <f>様式97_入院ベースアップ評価料!$I$84-B65</f>
        <v>#VALUE!</v>
      </c>
      <c r="H65" s="29" t="e">
        <f t="shared" si="1"/>
        <v>#VALUE!</v>
      </c>
      <c r="I65" s="29" t="e">
        <f>IF(様式97_入院ベースアップ評価料!$I$84=B65,"",IF(H65&lt;=0,"該当",""))</f>
        <v>#VALUE!</v>
      </c>
      <c r="J65" s="29" t="str">
        <f>IF(AND(A65&lt;=様式97_入院ベースアップ評価料!$V$84,様式97_入院ベースアップ評価料!$V$84&lt;'リスト（入院）'!B65),"該当","")</f>
        <v/>
      </c>
      <c r="K65" s="29" t="s">
        <v>1384</v>
      </c>
    </row>
    <row r="66" spans="1:11">
      <c r="A66" s="29">
        <v>62.5</v>
      </c>
      <c r="B66" s="29">
        <v>63.5</v>
      </c>
      <c r="C66" s="29" t="s">
        <v>1385</v>
      </c>
      <c r="D66" s="29">
        <v>63</v>
      </c>
      <c r="F66" s="29" t="e">
        <f>様式97_入院ベースアップ評価料!$I$84-A66</f>
        <v>#VALUE!</v>
      </c>
      <c r="G66" s="29" t="e">
        <f>様式97_入院ベースアップ評価料!$I$84-B66</f>
        <v>#VALUE!</v>
      </c>
      <c r="H66" s="29" t="e">
        <f t="shared" si="1"/>
        <v>#VALUE!</v>
      </c>
      <c r="I66" s="29" t="e">
        <f>IF(様式97_入院ベースアップ評価料!$I$84=B66,"",IF(H66&lt;=0,"該当",""))</f>
        <v>#VALUE!</v>
      </c>
      <c r="J66" s="29" t="str">
        <f>IF(AND(A66&lt;=様式97_入院ベースアップ評価料!$V$84,様式97_入院ベースアップ評価料!$V$84&lt;'リスト（入院）'!B66),"該当","")</f>
        <v/>
      </c>
      <c r="K66" s="29" t="s">
        <v>1385</v>
      </c>
    </row>
    <row r="67" spans="1:11">
      <c r="A67" s="29">
        <v>63.5</v>
      </c>
      <c r="B67" s="29">
        <v>64.5</v>
      </c>
      <c r="C67" s="29" t="s">
        <v>1386</v>
      </c>
      <c r="D67" s="29">
        <v>64</v>
      </c>
      <c r="F67" s="29" t="e">
        <f>様式97_入院ベースアップ評価料!$I$84-A67</f>
        <v>#VALUE!</v>
      </c>
      <c r="G67" s="29" t="e">
        <f>様式97_入院ベースアップ評価料!$I$84-B67</f>
        <v>#VALUE!</v>
      </c>
      <c r="H67" s="29" t="e">
        <f t="shared" si="1"/>
        <v>#VALUE!</v>
      </c>
      <c r="I67" s="29" t="e">
        <f>IF(様式97_入院ベースアップ評価料!$I$84=B67,"",IF(H67&lt;=0,"該当",""))</f>
        <v>#VALUE!</v>
      </c>
      <c r="J67" s="29" t="str">
        <f>IF(AND(A67&lt;=様式97_入院ベースアップ評価料!$V$84,様式97_入院ベースアップ評価料!$V$84&lt;'リスト（入院）'!B67),"該当","")</f>
        <v/>
      </c>
      <c r="K67" s="29" t="s">
        <v>1386</v>
      </c>
    </row>
    <row r="68" spans="1:11">
      <c r="A68" s="29">
        <v>64.5</v>
      </c>
      <c r="B68" s="29">
        <v>65.5</v>
      </c>
      <c r="C68" s="29" t="s">
        <v>1387</v>
      </c>
      <c r="D68" s="29">
        <v>65</v>
      </c>
      <c r="F68" s="29" t="e">
        <f>様式97_入院ベースアップ評価料!$I$84-A68</f>
        <v>#VALUE!</v>
      </c>
      <c r="G68" s="29" t="e">
        <f>様式97_入院ベースアップ評価料!$I$84-B68</f>
        <v>#VALUE!</v>
      </c>
      <c r="H68" s="29" t="e">
        <f t="shared" ref="H68:H99" si="2">F68*G68</f>
        <v>#VALUE!</v>
      </c>
      <c r="I68" s="29" t="e">
        <f>IF(様式97_入院ベースアップ評価料!$I$84=B68,"",IF(H68&lt;=0,"該当",""))</f>
        <v>#VALUE!</v>
      </c>
      <c r="J68" s="29" t="str">
        <f>IF(AND(A68&lt;=様式97_入院ベースアップ評価料!$V$84,様式97_入院ベースアップ評価料!$V$84&lt;'リスト（入院）'!B68),"該当","")</f>
        <v/>
      </c>
      <c r="K68" s="29" t="s">
        <v>1387</v>
      </c>
    </row>
    <row r="69" spans="1:11">
      <c r="A69" s="29">
        <v>65.5</v>
      </c>
      <c r="B69" s="29">
        <v>66.5</v>
      </c>
      <c r="C69" s="29" t="s">
        <v>1388</v>
      </c>
      <c r="D69" s="29">
        <v>66</v>
      </c>
      <c r="F69" s="29" t="e">
        <f>様式97_入院ベースアップ評価料!$I$84-A69</f>
        <v>#VALUE!</v>
      </c>
      <c r="G69" s="29" t="e">
        <f>様式97_入院ベースアップ評価料!$I$84-B69</f>
        <v>#VALUE!</v>
      </c>
      <c r="H69" s="29" t="e">
        <f t="shared" si="2"/>
        <v>#VALUE!</v>
      </c>
      <c r="I69" s="29" t="e">
        <f>IF(様式97_入院ベースアップ評価料!$I$84=B69,"",IF(H69&lt;=0,"該当",""))</f>
        <v>#VALUE!</v>
      </c>
      <c r="J69" s="29" t="str">
        <f>IF(AND(A69&lt;=様式97_入院ベースアップ評価料!$V$84,様式97_入院ベースアップ評価料!$V$84&lt;'リスト（入院）'!B69),"該当","")</f>
        <v/>
      </c>
      <c r="K69" s="29" t="s">
        <v>1388</v>
      </c>
    </row>
    <row r="70" spans="1:11">
      <c r="A70" s="29">
        <v>66.5</v>
      </c>
      <c r="B70" s="29">
        <v>67.5</v>
      </c>
      <c r="C70" s="29" t="s">
        <v>1389</v>
      </c>
      <c r="D70" s="29">
        <v>67</v>
      </c>
      <c r="F70" s="29" t="e">
        <f>様式97_入院ベースアップ評価料!$I$84-A70</f>
        <v>#VALUE!</v>
      </c>
      <c r="G70" s="29" t="e">
        <f>様式97_入院ベースアップ評価料!$I$84-B70</f>
        <v>#VALUE!</v>
      </c>
      <c r="H70" s="29" t="e">
        <f t="shared" si="2"/>
        <v>#VALUE!</v>
      </c>
      <c r="I70" s="29" t="e">
        <f>IF(様式97_入院ベースアップ評価料!$I$84=B70,"",IF(H70&lt;=0,"該当",""))</f>
        <v>#VALUE!</v>
      </c>
      <c r="J70" s="29" t="str">
        <f>IF(AND(A70&lt;=様式97_入院ベースアップ評価料!$V$84,様式97_入院ベースアップ評価料!$V$84&lt;'リスト（入院）'!B70),"該当","")</f>
        <v/>
      </c>
      <c r="K70" s="29" t="s">
        <v>1389</v>
      </c>
    </row>
    <row r="71" spans="1:11">
      <c r="A71" s="29">
        <v>67.5</v>
      </c>
      <c r="B71" s="29">
        <v>68.5</v>
      </c>
      <c r="C71" s="29" t="s">
        <v>1390</v>
      </c>
      <c r="D71" s="29">
        <v>68</v>
      </c>
      <c r="F71" s="29" t="e">
        <f>様式97_入院ベースアップ評価料!$I$84-A71</f>
        <v>#VALUE!</v>
      </c>
      <c r="G71" s="29" t="e">
        <f>様式97_入院ベースアップ評価料!$I$84-B71</f>
        <v>#VALUE!</v>
      </c>
      <c r="H71" s="29" t="e">
        <f t="shared" si="2"/>
        <v>#VALUE!</v>
      </c>
      <c r="I71" s="29" t="e">
        <f>IF(様式97_入院ベースアップ評価料!$I$84=B71,"",IF(H71&lt;=0,"該当",""))</f>
        <v>#VALUE!</v>
      </c>
      <c r="J71" s="29" t="str">
        <f>IF(AND(A71&lt;=様式97_入院ベースアップ評価料!$V$84,様式97_入院ベースアップ評価料!$V$84&lt;'リスト（入院）'!B71),"該当","")</f>
        <v/>
      </c>
      <c r="K71" s="29" t="s">
        <v>1390</v>
      </c>
    </row>
    <row r="72" spans="1:11">
      <c r="A72" s="29">
        <v>68.5</v>
      </c>
      <c r="B72" s="29">
        <v>69.5</v>
      </c>
      <c r="C72" s="29" t="s">
        <v>1391</v>
      </c>
      <c r="D72" s="29">
        <v>69</v>
      </c>
      <c r="F72" s="29" t="e">
        <f>様式97_入院ベースアップ評価料!$I$84-A72</f>
        <v>#VALUE!</v>
      </c>
      <c r="G72" s="29" t="e">
        <f>様式97_入院ベースアップ評価料!$I$84-B72</f>
        <v>#VALUE!</v>
      </c>
      <c r="H72" s="29" t="e">
        <f t="shared" si="2"/>
        <v>#VALUE!</v>
      </c>
      <c r="I72" s="29" t="e">
        <f>IF(様式97_入院ベースアップ評価料!$I$84=B72,"",IF(H72&lt;=0,"該当",""))</f>
        <v>#VALUE!</v>
      </c>
      <c r="J72" s="29" t="str">
        <f>IF(AND(A72&lt;=様式97_入院ベースアップ評価料!$V$84,様式97_入院ベースアップ評価料!$V$84&lt;'リスト（入院）'!B72),"該当","")</f>
        <v/>
      </c>
      <c r="K72" s="29" t="s">
        <v>1391</v>
      </c>
    </row>
    <row r="73" spans="1:11">
      <c r="A73" s="29">
        <v>69.5</v>
      </c>
      <c r="B73" s="29">
        <v>70.5</v>
      </c>
      <c r="C73" s="29" t="s">
        <v>1392</v>
      </c>
      <c r="D73" s="29">
        <v>70</v>
      </c>
      <c r="F73" s="29" t="e">
        <f>様式97_入院ベースアップ評価料!$I$84-A73</f>
        <v>#VALUE!</v>
      </c>
      <c r="G73" s="29" t="e">
        <f>様式97_入院ベースアップ評価料!$I$84-B73</f>
        <v>#VALUE!</v>
      </c>
      <c r="H73" s="29" t="e">
        <f t="shared" si="2"/>
        <v>#VALUE!</v>
      </c>
      <c r="I73" s="29" t="e">
        <f>IF(様式97_入院ベースアップ評価料!$I$84=B73,"",IF(H73&lt;=0,"該当",""))</f>
        <v>#VALUE!</v>
      </c>
      <c r="J73" s="29" t="str">
        <f>IF(AND(A73&lt;=様式97_入院ベースアップ評価料!$V$84,様式97_入院ベースアップ評価料!$V$84&lt;'リスト（入院）'!B73),"該当","")</f>
        <v/>
      </c>
      <c r="K73" s="29" t="s">
        <v>1392</v>
      </c>
    </row>
    <row r="74" spans="1:11">
      <c r="A74" s="29">
        <v>70.5</v>
      </c>
      <c r="B74" s="29">
        <v>71.5</v>
      </c>
      <c r="C74" s="29" t="s">
        <v>1393</v>
      </c>
      <c r="D74" s="29">
        <v>71</v>
      </c>
      <c r="F74" s="29" t="e">
        <f>様式97_入院ベースアップ評価料!$I$84-A74</f>
        <v>#VALUE!</v>
      </c>
      <c r="G74" s="29" t="e">
        <f>様式97_入院ベースアップ評価料!$I$84-B74</f>
        <v>#VALUE!</v>
      </c>
      <c r="H74" s="29" t="e">
        <f t="shared" si="2"/>
        <v>#VALUE!</v>
      </c>
      <c r="I74" s="29" t="e">
        <f>IF(様式97_入院ベースアップ評価料!$I$84=B74,"",IF(H74&lt;=0,"該当",""))</f>
        <v>#VALUE!</v>
      </c>
      <c r="J74" s="29" t="str">
        <f>IF(AND(A74&lt;=様式97_入院ベースアップ評価料!$V$84,様式97_入院ベースアップ評価料!$V$84&lt;'リスト（入院）'!B74),"該当","")</f>
        <v/>
      </c>
      <c r="K74" s="29" t="s">
        <v>1393</v>
      </c>
    </row>
    <row r="75" spans="1:11">
      <c r="A75" s="29">
        <v>71.5</v>
      </c>
      <c r="B75" s="29">
        <v>72.5</v>
      </c>
      <c r="C75" s="29" t="s">
        <v>1394</v>
      </c>
      <c r="D75" s="29">
        <v>72</v>
      </c>
      <c r="F75" s="29" t="e">
        <f>様式97_入院ベースアップ評価料!$I$84-A75</f>
        <v>#VALUE!</v>
      </c>
      <c r="G75" s="29" t="e">
        <f>様式97_入院ベースアップ評価料!$I$84-B75</f>
        <v>#VALUE!</v>
      </c>
      <c r="H75" s="29" t="e">
        <f t="shared" si="2"/>
        <v>#VALUE!</v>
      </c>
      <c r="I75" s="29" t="e">
        <f>IF(様式97_入院ベースアップ評価料!$I$84=B75,"",IF(H75&lt;=0,"該当",""))</f>
        <v>#VALUE!</v>
      </c>
      <c r="J75" s="29" t="str">
        <f>IF(AND(A75&lt;=様式97_入院ベースアップ評価料!$V$84,様式97_入院ベースアップ評価料!$V$84&lt;'リスト（入院）'!B75),"該当","")</f>
        <v/>
      </c>
      <c r="K75" s="29" t="s">
        <v>1394</v>
      </c>
    </row>
    <row r="76" spans="1:11">
      <c r="A76" s="29">
        <v>72.5</v>
      </c>
      <c r="B76" s="29">
        <v>73.5</v>
      </c>
      <c r="C76" s="29" t="s">
        <v>1395</v>
      </c>
      <c r="D76" s="29">
        <v>73</v>
      </c>
      <c r="F76" s="29" t="e">
        <f>様式97_入院ベースアップ評価料!$I$84-A76</f>
        <v>#VALUE!</v>
      </c>
      <c r="G76" s="29" t="e">
        <f>様式97_入院ベースアップ評価料!$I$84-B76</f>
        <v>#VALUE!</v>
      </c>
      <c r="H76" s="29" t="e">
        <f t="shared" si="2"/>
        <v>#VALUE!</v>
      </c>
      <c r="I76" s="29" t="e">
        <f>IF(様式97_入院ベースアップ評価料!$I$84=B76,"",IF(H76&lt;=0,"該当",""))</f>
        <v>#VALUE!</v>
      </c>
      <c r="J76" s="29" t="str">
        <f>IF(AND(A76&lt;=様式97_入院ベースアップ評価料!$V$84,様式97_入院ベースアップ評価料!$V$84&lt;'リスト（入院）'!B76),"該当","")</f>
        <v/>
      </c>
      <c r="K76" s="29" t="s">
        <v>1395</v>
      </c>
    </row>
    <row r="77" spans="1:11">
      <c r="A77" s="29">
        <v>73.5</v>
      </c>
      <c r="B77" s="29">
        <v>74.5</v>
      </c>
      <c r="C77" s="29" t="s">
        <v>1396</v>
      </c>
      <c r="D77" s="29">
        <v>74</v>
      </c>
      <c r="F77" s="29" t="e">
        <f>様式97_入院ベースアップ評価料!$I$84-A77</f>
        <v>#VALUE!</v>
      </c>
      <c r="G77" s="29" t="e">
        <f>様式97_入院ベースアップ評価料!$I$84-B77</f>
        <v>#VALUE!</v>
      </c>
      <c r="H77" s="29" t="e">
        <f t="shared" si="2"/>
        <v>#VALUE!</v>
      </c>
      <c r="I77" s="29" t="e">
        <f>IF(様式97_入院ベースアップ評価料!$I$84=B77,"",IF(H77&lt;=0,"該当",""))</f>
        <v>#VALUE!</v>
      </c>
      <c r="J77" s="29" t="str">
        <f>IF(AND(A77&lt;=様式97_入院ベースアップ評価料!$V$84,様式97_入院ベースアップ評価料!$V$84&lt;'リスト（入院）'!B77),"該当","")</f>
        <v/>
      </c>
      <c r="K77" s="29" t="s">
        <v>1396</v>
      </c>
    </row>
    <row r="78" spans="1:11">
      <c r="A78" s="29">
        <v>74.5</v>
      </c>
      <c r="B78" s="29">
        <v>75.5</v>
      </c>
      <c r="C78" s="29" t="s">
        <v>1397</v>
      </c>
      <c r="D78" s="29">
        <v>75</v>
      </c>
      <c r="F78" s="29" t="e">
        <f>様式97_入院ベースアップ評価料!$I$84-A78</f>
        <v>#VALUE!</v>
      </c>
      <c r="G78" s="29" t="e">
        <f>様式97_入院ベースアップ評価料!$I$84-B78</f>
        <v>#VALUE!</v>
      </c>
      <c r="H78" s="29" t="e">
        <f t="shared" si="2"/>
        <v>#VALUE!</v>
      </c>
      <c r="I78" s="29" t="e">
        <f>IF(様式97_入院ベースアップ評価料!$I$84=B78,"",IF(H78&lt;=0,"該当",""))</f>
        <v>#VALUE!</v>
      </c>
      <c r="J78" s="29" t="str">
        <f>IF(AND(A78&lt;=様式97_入院ベースアップ評価料!$V$84,様式97_入院ベースアップ評価料!$V$84&lt;'リスト（入院）'!B78),"該当","")</f>
        <v/>
      </c>
      <c r="K78" s="29" t="s">
        <v>1397</v>
      </c>
    </row>
    <row r="79" spans="1:11">
      <c r="A79" s="29">
        <v>75.5</v>
      </c>
      <c r="B79" s="29">
        <v>76.5</v>
      </c>
      <c r="C79" s="29" t="s">
        <v>1398</v>
      </c>
      <c r="D79" s="29">
        <v>76</v>
      </c>
      <c r="F79" s="29" t="e">
        <f>様式97_入院ベースアップ評価料!$I$84-A79</f>
        <v>#VALUE!</v>
      </c>
      <c r="G79" s="29" t="e">
        <f>様式97_入院ベースアップ評価料!$I$84-B79</f>
        <v>#VALUE!</v>
      </c>
      <c r="H79" s="29" t="e">
        <f t="shared" si="2"/>
        <v>#VALUE!</v>
      </c>
      <c r="I79" s="29" t="e">
        <f>IF(様式97_入院ベースアップ評価料!$I$84=B79,"",IF(H79&lt;=0,"該当",""))</f>
        <v>#VALUE!</v>
      </c>
      <c r="J79" s="29" t="str">
        <f>IF(AND(A79&lt;=様式97_入院ベースアップ評価料!$V$84,様式97_入院ベースアップ評価料!$V$84&lt;'リスト（入院）'!B79),"該当","")</f>
        <v/>
      </c>
      <c r="K79" s="29" t="s">
        <v>1398</v>
      </c>
    </row>
    <row r="80" spans="1:11">
      <c r="A80" s="29">
        <v>76.5</v>
      </c>
      <c r="B80" s="29">
        <v>77.5</v>
      </c>
      <c r="C80" s="29" t="s">
        <v>1399</v>
      </c>
      <c r="D80" s="29">
        <v>77</v>
      </c>
      <c r="F80" s="29" t="e">
        <f>様式97_入院ベースアップ評価料!$I$84-A80</f>
        <v>#VALUE!</v>
      </c>
      <c r="G80" s="29" t="e">
        <f>様式97_入院ベースアップ評価料!$I$84-B80</f>
        <v>#VALUE!</v>
      </c>
      <c r="H80" s="29" t="e">
        <f t="shared" si="2"/>
        <v>#VALUE!</v>
      </c>
      <c r="I80" s="29" t="e">
        <f>IF(様式97_入院ベースアップ評価料!$I$84=B80,"",IF(H80&lt;=0,"該当",""))</f>
        <v>#VALUE!</v>
      </c>
      <c r="J80" s="29" t="str">
        <f>IF(AND(A80&lt;=様式97_入院ベースアップ評価料!$V$84,様式97_入院ベースアップ評価料!$V$84&lt;'リスト（入院）'!B80),"該当","")</f>
        <v/>
      </c>
      <c r="K80" s="29" t="s">
        <v>1399</v>
      </c>
    </row>
    <row r="81" spans="1:11">
      <c r="A81" s="29">
        <v>77.5</v>
      </c>
      <c r="B81" s="29">
        <v>78.5</v>
      </c>
      <c r="C81" s="29" t="s">
        <v>1400</v>
      </c>
      <c r="D81" s="29">
        <v>78</v>
      </c>
      <c r="F81" s="29" t="e">
        <f>様式97_入院ベースアップ評価料!$I$84-A81</f>
        <v>#VALUE!</v>
      </c>
      <c r="G81" s="29" t="e">
        <f>様式97_入院ベースアップ評価料!$I$84-B81</f>
        <v>#VALUE!</v>
      </c>
      <c r="H81" s="29" t="e">
        <f t="shared" si="2"/>
        <v>#VALUE!</v>
      </c>
      <c r="I81" s="29" t="e">
        <f>IF(様式97_入院ベースアップ評価料!$I$84=B81,"",IF(H81&lt;=0,"該当",""))</f>
        <v>#VALUE!</v>
      </c>
      <c r="J81" s="29" t="str">
        <f>IF(AND(A81&lt;=様式97_入院ベースアップ評価料!$V$84,様式97_入院ベースアップ評価料!$V$84&lt;'リスト（入院）'!B81),"該当","")</f>
        <v/>
      </c>
      <c r="K81" s="29" t="s">
        <v>1400</v>
      </c>
    </row>
    <row r="82" spans="1:11">
      <c r="A82" s="29">
        <v>78.5</v>
      </c>
      <c r="B82" s="29">
        <v>79.5</v>
      </c>
      <c r="C82" s="29" t="s">
        <v>1401</v>
      </c>
      <c r="D82" s="29">
        <v>79</v>
      </c>
      <c r="F82" s="29" t="e">
        <f>様式97_入院ベースアップ評価料!$I$84-A82</f>
        <v>#VALUE!</v>
      </c>
      <c r="G82" s="29" t="e">
        <f>様式97_入院ベースアップ評価料!$I$84-B82</f>
        <v>#VALUE!</v>
      </c>
      <c r="H82" s="29" t="e">
        <f t="shared" si="2"/>
        <v>#VALUE!</v>
      </c>
      <c r="I82" s="29" t="e">
        <f>IF(様式97_入院ベースアップ評価料!$I$84=B82,"",IF(H82&lt;=0,"該当",""))</f>
        <v>#VALUE!</v>
      </c>
      <c r="J82" s="29" t="str">
        <f>IF(AND(A82&lt;=様式97_入院ベースアップ評価料!$V$84,様式97_入院ベースアップ評価料!$V$84&lt;'リスト（入院）'!B82),"該当","")</f>
        <v/>
      </c>
      <c r="K82" s="29" t="s">
        <v>1401</v>
      </c>
    </row>
    <row r="83" spans="1:11">
      <c r="A83" s="29">
        <v>79.5</v>
      </c>
      <c r="B83" s="29">
        <v>80.5</v>
      </c>
      <c r="C83" s="29" t="s">
        <v>1402</v>
      </c>
      <c r="D83" s="29">
        <v>80</v>
      </c>
      <c r="F83" s="29" t="e">
        <f>様式97_入院ベースアップ評価料!$I$84-A83</f>
        <v>#VALUE!</v>
      </c>
      <c r="G83" s="29" t="e">
        <f>様式97_入院ベースアップ評価料!$I$84-B83</f>
        <v>#VALUE!</v>
      </c>
      <c r="H83" s="29" t="e">
        <f t="shared" si="2"/>
        <v>#VALUE!</v>
      </c>
      <c r="I83" s="29" t="e">
        <f>IF(様式97_入院ベースアップ評価料!$I$84=B83,"",IF(H83&lt;=0,"該当",""))</f>
        <v>#VALUE!</v>
      </c>
      <c r="J83" s="29" t="str">
        <f>IF(AND(A83&lt;=様式97_入院ベースアップ評価料!$V$84,様式97_入院ベースアップ評価料!$V$84&lt;'リスト（入院）'!B83),"該当","")</f>
        <v/>
      </c>
      <c r="K83" s="29" t="s">
        <v>1402</v>
      </c>
    </row>
    <row r="84" spans="1:11">
      <c r="A84" s="29">
        <v>80.5</v>
      </c>
      <c r="B84" s="29">
        <v>81.5</v>
      </c>
      <c r="C84" s="29" t="s">
        <v>1403</v>
      </c>
      <c r="D84" s="29">
        <v>81</v>
      </c>
      <c r="F84" s="29" t="e">
        <f>様式97_入院ベースアップ評価料!$I$84-A84</f>
        <v>#VALUE!</v>
      </c>
      <c r="G84" s="29" t="e">
        <f>様式97_入院ベースアップ評価料!$I$84-B84</f>
        <v>#VALUE!</v>
      </c>
      <c r="H84" s="29" t="e">
        <f t="shared" si="2"/>
        <v>#VALUE!</v>
      </c>
      <c r="I84" s="29" t="e">
        <f>IF(様式97_入院ベースアップ評価料!$I$84=B84,"",IF(H84&lt;=0,"該当",""))</f>
        <v>#VALUE!</v>
      </c>
      <c r="J84" s="29" t="str">
        <f>IF(AND(A84&lt;=様式97_入院ベースアップ評価料!$V$84,様式97_入院ベースアップ評価料!$V$84&lt;'リスト（入院）'!B84),"該当","")</f>
        <v/>
      </c>
      <c r="K84" s="29" t="s">
        <v>1403</v>
      </c>
    </row>
    <row r="85" spans="1:11">
      <c r="A85" s="29">
        <v>81.5</v>
      </c>
      <c r="B85" s="29">
        <v>82.5</v>
      </c>
      <c r="C85" s="29" t="s">
        <v>1404</v>
      </c>
      <c r="D85" s="29">
        <v>82</v>
      </c>
      <c r="F85" s="29" t="e">
        <f>様式97_入院ベースアップ評価料!$I$84-A85</f>
        <v>#VALUE!</v>
      </c>
      <c r="G85" s="29" t="e">
        <f>様式97_入院ベースアップ評価料!$I$84-B85</f>
        <v>#VALUE!</v>
      </c>
      <c r="H85" s="29" t="e">
        <f t="shared" si="2"/>
        <v>#VALUE!</v>
      </c>
      <c r="I85" s="29" t="e">
        <f>IF(様式97_入院ベースアップ評価料!$I$84=B85,"",IF(H85&lt;=0,"該当",""))</f>
        <v>#VALUE!</v>
      </c>
      <c r="J85" s="29" t="str">
        <f>IF(AND(A85&lt;=様式97_入院ベースアップ評価料!$V$84,様式97_入院ベースアップ評価料!$V$84&lt;'リスト（入院）'!B85),"該当","")</f>
        <v/>
      </c>
      <c r="K85" s="29" t="s">
        <v>1404</v>
      </c>
    </row>
    <row r="86" spans="1:11">
      <c r="A86" s="29">
        <v>82.5</v>
      </c>
      <c r="B86" s="29">
        <v>83.5</v>
      </c>
      <c r="C86" s="29" t="s">
        <v>1405</v>
      </c>
      <c r="D86" s="29">
        <v>83</v>
      </c>
      <c r="F86" s="29" t="e">
        <f>様式97_入院ベースアップ評価料!$I$84-A86</f>
        <v>#VALUE!</v>
      </c>
      <c r="G86" s="29" t="e">
        <f>様式97_入院ベースアップ評価料!$I$84-B86</f>
        <v>#VALUE!</v>
      </c>
      <c r="H86" s="29" t="e">
        <f t="shared" si="2"/>
        <v>#VALUE!</v>
      </c>
      <c r="I86" s="29" t="e">
        <f>IF(様式97_入院ベースアップ評価料!$I$84=B86,"",IF(H86&lt;=0,"該当",""))</f>
        <v>#VALUE!</v>
      </c>
      <c r="J86" s="29" t="str">
        <f>IF(AND(A86&lt;=様式97_入院ベースアップ評価料!$V$84,様式97_入院ベースアップ評価料!$V$84&lt;'リスト（入院）'!B86),"該当","")</f>
        <v/>
      </c>
      <c r="K86" s="29" t="s">
        <v>1405</v>
      </c>
    </row>
    <row r="87" spans="1:11">
      <c r="A87" s="29">
        <v>83.5</v>
      </c>
      <c r="B87" s="29">
        <v>84.5</v>
      </c>
      <c r="C87" s="29" t="s">
        <v>1406</v>
      </c>
      <c r="D87" s="29">
        <v>84</v>
      </c>
      <c r="F87" s="29" t="e">
        <f>様式97_入院ベースアップ評価料!$I$84-A87</f>
        <v>#VALUE!</v>
      </c>
      <c r="G87" s="29" t="e">
        <f>様式97_入院ベースアップ評価料!$I$84-B87</f>
        <v>#VALUE!</v>
      </c>
      <c r="H87" s="29" t="e">
        <f t="shared" si="2"/>
        <v>#VALUE!</v>
      </c>
      <c r="I87" s="29" t="e">
        <f>IF(様式97_入院ベースアップ評価料!$I$84=B87,"",IF(H87&lt;=0,"該当",""))</f>
        <v>#VALUE!</v>
      </c>
      <c r="J87" s="29" t="str">
        <f>IF(AND(A87&lt;=様式97_入院ベースアップ評価料!$V$84,様式97_入院ベースアップ評価料!$V$84&lt;'リスト（入院）'!B87),"該当","")</f>
        <v/>
      </c>
      <c r="K87" s="29" t="s">
        <v>1406</v>
      </c>
    </row>
    <row r="88" spans="1:11">
      <c r="A88" s="29">
        <v>84.5</v>
      </c>
      <c r="B88" s="29">
        <v>85.5</v>
      </c>
      <c r="C88" s="29" t="s">
        <v>1407</v>
      </c>
      <c r="D88" s="29">
        <v>85</v>
      </c>
      <c r="F88" s="29" t="e">
        <f>様式97_入院ベースアップ評価料!$I$84-A88</f>
        <v>#VALUE!</v>
      </c>
      <c r="G88" s="29" t="e">
        <f>様式97_入院ベースアップ評価料!$I$84-B88</f>
        <v>#VALUE!</v>
      </c>
      <c r="H88" s="29" t="e">
        <f t="shared" si="2"/>
        <v>#VALUE!</v>
      </c>
      <c r="I88" s="29" t="e">
        <f>IF(様式97_入院ベースアップ評価料!$I$84=B88,"",IF(H88&lt;=0,"該当",""))</f>
        <v>#VALUE!</v>
      </c>
      <c r="J88" s="29" t="str">
        <f>IF(AND(A88&lt;=様式97_入院ベースアップ評価料!$V$84,様式97_入院ベースアップ評価料!$V$84&lt;'リスト（入院）'!B88),"該当","")</f>
        <v/>
      </c>
      <c r="K88" s="29" t="s">
        <v>1407</v>
      </c>
    </row>
    <row r="89" spans="1:11">
      <c r="A89" s="29">
        <v>85.5</v>
      </c>
      <c r="B89" s="29">
        <v>86.5</v>
      </c>
      <c r="C89" s="29" t="s">
        <v>1408</v>
      </c>
      <c r="D89" s="29">
        <v>86</v>
      </c>
      <c r="F89" s="29" t="e">
        <f>様式97_入院ベースアップ評価料!$I$84-A89</f>
        <v>#VALUE!</v>
      </c>
      <c r="G89" s="29" t="e">
        <f>様式97_入院ベースアップ評価料!$I$84-B89</f>
        <v>#VALUE!</v>
      </c>
      <c r="H89" s="29" t="e">
        <f t="shared" si="2"/>
        <v>#VALUE!</v>
      </c>
      <c r="I89" s="29" t="e">
        <f>IF(様式97_入院ベースアップ評価料!$I$84=B89,"",IF(H89&lt;=0,"該当",""))</f>
        <v>#VALUE!</v>
      </c>
      <c r="J89" s="29" t="str">
        <f>IF(AND(A89&lt;=様式97_入院ベースアップ評価料!$V$84,様式97_入院ベースアップ評価料!$V$84&lt;'リスト（入院）'!B89),"該当","")</f>
        <v/>
      </c>
      <c r="K89" s="29" t="s">
        <v>1408</v>
      </c>
    </row>
    <row r="90" spans="1:11">
      <c r="A90" s="29">
        <v>86.5</v>
      </c>
      <c r="B90" s="29">
        <v>87.5</v>
      </c>
      <c r="C90" s="29" t="s">
        <v>1409</v>
      </c>
      <c r="D90" s="29">
        <v>87</v>
      </c>
      <c r="F90" s="29" t="e">
        <f>様式97_入院ベースアップ評価料!$I$84-A90</f>
        <v>#VALUE!</v>
      </c>
      <c r="G90" s="29" t="e">
        <f>様式97_入院ベースアップ評価料!$I$84-B90</f>
        <v>#VALUE!</v>
      </c>
      <c r="H90" s="29" t="e">
        <f t="shared" si="2"/>
        <v>#VALUE!</v>
      </c>
      <c r="I90" s="29" t="e">
        <f>IF(様式97_入院ベースアップ評価料!$I$84=B90,"",IF(H90&lt;=0,"該当",""))</f>
        <v>#VALUE!</v>
      </c>
      <c r="J90" s="29" t="str">
        <f>IF(AND(A90&lt;=様式97_入院ベースアップ評価料!$V$84,様式97_入院ベースアップ評価料!$V$84&lt;'リスト（入院）'!B90),"該当","")</f>
        <v/>
      </c>
      <c r="K90" s="29" t="s">
        <v>1409</v>
      </c>
    </row>
    <row r="91" spans="1:11">
      <c r="A91" s="29">
        <v>87.5</v>
      </c>
      <c r="B91" s="29">
        <v>88.5</v>
      </c>
      <c r="C91" s="29" t="s">
        <v>1410</v>
      </c>
      <c r="D91" s="29">
        <v>88</v>
      </c>
      <c r="F91" s="29" t="e">
        <f>様式97_入院ベースアップ評価料!$I$84-A91</f>
        <v>#VALUE!</v>
      </c>
      <c r="G91" s="29" t="e">
        <f>様式97_入院ベースアップ評価料!$I$84-B91</f>
        <v>#VALUE!</v>
      </c>
      <c r="H91" s="29" t="e">
        <f t="shared" si="2"/>
        <v>#VALUE!</v>
      </c>
      <c r="I91" s="29" t="e">
        <f>IF(様式97_入院ベースアップ評価料!$I$84=B91,"",IF(H91&lt;=0,"該当",""))</f>
        <v>#VALUE!</v>
      </c>
      <c r="J91" s="29" t="str">
        <f>IF(AND(A91&lt;=様式97_入院ベースアップ評価料!$V$84,様式97_入院ベースアップ評価料!$V$84&lt;'リスト（入院）'!B91),"該当","")</f>
        <v/>
      </c>
      <c r="K91" s="29" t="s">
        <v>1410</v>
      </c>
    </row>
    <row r="92" spans="1:11">
      <c r="A92" s="29">
        <v>88.5</v>
      </c>
      <c r="B92" s="29">
        <v>89.5</v>
      </c>
      <c r="C92" s="29" t="s">
        <v>1411</v>
      </c>
      <c r="D92" s="29">
        <v>89</v>
      </c>
      <c r="F92" s="29" t="e">
        <f>様式97_入院ベースアップ評価料!$I$84-A92</f>
        <v>#VALUE!</v>
      </c>
      <c r="G92" s="29" t="e">
        <f>様式97_入院ベースアップ評価料!$I$84-B92</f>
        <v>#VALUE!</v>
      </c>
      <c r="H92" s="29" t="e">
        <f t="shared" si="2"/>
        <v>#VALUE!</v>
      </c>
      <c r="I92" s="29" t="e">
        <f>IF(様式97_入院ベースアップ評価料!$I$84=B92,"",IF(H92&lt;=0,"該当",""))</f>
        <v>#VALUE!</v>
      </c>
      <c r="J92" s="29" t="str">
        <f>IF(AND(A92&lt;=様式97_入院ベースアップ評価料!$V$84,様式97_入院ベースアップ評価料!$V$84&lt;'リスト（入院）'!B92),"該当","")</f>
        <v/>
      </c>
      <c r="K92" s="29" t="s">
        <v>1411</v>
      </c>
    </row>
    <row r="93" spans="1:11">
      <c r="A93" s="29">
        <v>89.5</v>
      </c>
      <c r="B93" s="29">
        <v>90.5</v>
      </c>
      <c r="C93" s="29" t="s">
        <v>1412</v>
      </c>
      <c r="D93" s="29">
        <v>90</v>
      </c>
      <c r="F93" s="29" t="e">
        <f>様式97_入院ベースアップ評価料!$I$84-A93</f>
        <v>#VALUE!</v>
      </c>
      <c r="G93" s="29" t="e">
        <f>様式97_入院ベースアップ評価料!$I$84-B93</f>
        <v>#VALUE!</v>
      </c>
      <c r="H93" s="29" t="e">
        <f t="shared" si="2"/>
        <v>#VALUE!</v>
      </c>
      <c r="I93" s="29" t="e">
        <f>IF(様式97_入院ベースアップ評価料!$I$84=B93,"",IF(H93&lt;=0,"該当",""))</f>
        <v>#VALUE!</v>
      </c>
      <c r="J93" s="29" t="str">
        <f>IF(AND(A93&lt;=様式97_入院ベースアップ評価料!$V$84,様式97_入院ベースアップ評価料!$V$84&lt;'リスト（入院）'!B93),"該当","")</f>
        <v/>
      </c>
      <c r="K93" s="29" t="s">
        <v>1412</v>
      </c>
    </row>
    <row r="94" spans="1:11">
      <c r="A94" s="29">
        <v>90.5</v>
      </c>
      <c r="B94" s="29">
        <v>91.5</v>
      </c>
      <c r="C94" s="29" t="s">
        <v>1413</v>
      </c>
      <c r="D94" s="29">
        <v>91</v>
      </c>
      <c r="F94" s="29" t="e">
        <f>様式97_入院ベースアップ評価料!$I$84-A94</f>
        <v>#VALUE!</v>
      </c>
      <c r="G94" s="29" t="e">
        <f>様式97_入院ベースアップ評価料!$I$84-B94</f>
        <v>#VALUE!</v>
      </c>
      <c r="H94" s="29" t="e">
        <f t="shared" si="2"/>
        <v>#VALUE!</v>
      </c>
      <c r="I94" s="29" t="e">
        <f>IF(様式97_入院ベースアップ評価料!$I$84=B94,"",IF(H94&lt;=0,"該当",""))</f>
        <v>#VALUE!</v>
      </c>
      <c r="J94" s="29" t="str">
        <f>IF(AND(A94&lt;=様式97_入院ベースアップ評価料!$V$84,様式97_入院ベースアップ評価料!$V$84&lt;'リスト（入院）'!B94),"該当","")</f>
        <v/>
      </c>
      <c r="K94" s="29" t="s">
        <v>1413</v>
      </c>
    </row>
    <row r="95" spans="1:11">
      <c r="A95" s="29">
        <v>91.5</v>
      </c>
      <c r="B95" s="29">
        <v>92.5</v>
      </c>
      <c r="C95" s="29" t="s">
        <v>1414</v>
      </c>
      <c r="D95" s="29">
        <v>92</v>
      </c>
      <c r="F95" s="29" t="e">
        <f>様式97_入院ベースアップ評価料!$I$84-A95</f>
        <v>#VALUE!</v>
      </c>
      <c r="G95" s="29" t="e">
        <f>様式97_入院ベースアップ評価料!$I$84-B95</f>
        <v>#VALUE!</v>
      </c>
      <c r="H95" s="29" t="e">
        <f t="shared" si="2"/>
        <v>#VALUE!</v>
      </c>
      <c r="I95" s="29" t="e">
        <f>IF(様式97_入院ベースアップ評価料!$I$84=B95,"",IF(H95&lt;=0,"該当",""))</f>
        <v>#VALUE!</v>
      </c>
      <c r="J95" s="29" t="str">
        <f>IF(AND(A95&lt;=様式97_入院ベースアップ評価料!$V$84,様式97_入院ベースアップ評価料!$V$84&lt;'リスト（入院）'!B95),"該当","")</f>
        <v/>
      </c>
      <c r="K95" s="29" t="s">
        <v>1414</v>
      </c>
    </row>
    <row r="96" spans="1:11">
      <c r="A96" s="29">
        <v>92.5</v>
      </c>
      <c r="B96" s="29">
        <v>93.5</v>
      </c>
      <c r="C96" s="29" t="s">
        <v>1415</v>
      </c>
      <c r="D96" s="29">
        <v>93</v>
      </c>
      <c r="F96" s="29" t="e">
        <f>様式97_入院ベースアップ評価料!$I$84-A96</f>
        <v>#VALUE!</v>
      </c>
      <c r="G96" s="29" t="e">
        <f>様式97_入院ベースアップ評価料!$I$84-B96</f>
        <v>#VALUE!</v>
      </c>
      <c r="H96" s="29" t="e">
        <f t="shared" si="2"/>
        <v>#VALUE!</v>
      </c>
      <c r="I96" s="29" t="e">
        <f>IF(様式97_入院ベースアップ評価料!$I$84=B96,"",IF(H96&lt;=0,"該当",""))</f>
        <v>#VALUE!</v>
      </c>
      <c r="J96" s="29" t="str">
        <f>IF(AND(A96&lt;=様式97_入院ベースアップ評価料!$V$84,様式97_入院ベースアップ評価料!$V$84&lt;'リスト（入院）'!B96),"該当","")</f>
        <v/>
      </c>
      <c r="K96" s="29" t="s">
        <v>1415</v>
      </c>
    </row>
    <row r="97" spans="1:11">
      <c r="A97" s="29">
        <v>93.5</v>
      </c>
      <c r="B97" s="29">
        <v>94.5</v>
      </c>
      <c r="C97" s="29" t="s">
        <v>1416</v>
      </c>
      <c r="D97" s="29">
        <v>94</v>
      </c>
      <c r="F97" s="29" t="e">
        <f>様式97_入院ベースアップ評価料!$I$84-A97</f>
        <v>#VALUE!</v>
      </c>
      <c r="G97" s="29" t="e">
        <f>様式97_入院ベースアップ評価料!$I$84-B97</f>
        <v>#VALUE!</v>
      </c>
      <c r="H97" s="29" t="e">
        <f t="shared" si="2"/>
        <v>#VALUE!</v>
      </c>
      <c r="I97" s="29" t="e">
        <f>IF(様式97_入院ベースアップ評価料!$I$84=B97,"",IF(H97&lt;=0,"該当",""))</f>
        <v>#VALUE!</v>
      </c>
      <c r="J97" s="29" t="str">
        <f>IF(AND(A97&lt;=様式97_入院ベースアップ評価料!$V$84,様式97_入院ベースアップ評価料!$V$84&lt;'リスト（入院）'!B97),"該当","")</f>
        <v/>
      </c>
      <c r="K97" s="29" t="s">
        <v>1416</v>
      </c>
    </row>
    <row r="98" spans="1:11">
      <c r="A98" s="29">
        <v>94.5</v>
      </c>
      <c r="B98" s="29">
        <v>95.5</v>
      </c>
      <c r="C98" s="29" t="s">
        <v>1417</v>
      </c>
      <c r="D98" s="29">
        <v>95</v>
      </c>
      <c r="F98" s="29" t="e">
        <f>様式97_入院ベースアップ評価料!$I$84-A98</f>
        <v>#VALUE!</v>
      </c>
      <c r="G98" s="29" t="e">
        <f>様式97_入院ベースアップ評価料!$I$84-B98</f>
        <v>#VALUE!</v>
      </c>
      <c r="H98" s="29" t="e">
        <f t="shared" si="2"/>
        <v>#VALUE!</v>
      </c>
      <c r="I98" s="29" t="e">
        <f>IF(様式97_入院ベースアップ評価料!$I$84=B98,"",IF(H98&lt;=0,"該当",""))</f>
        <v>#VALUE!</v>
      </c>
      <c r="J98" s="29" t="str">
        <f>IF(AND(A98&lt;=様式97_入院ベースアップ評価料!$V$84,様式97_入院ベースアップ評価料!$V$84&lt;'リスト（入院）'!B98),"該当","")</f>
        <v/>
      </c>
      <c r="K98" s="29" t="s">
        <v>1417</v>
      </c>
    </row>
    <row r="99" spans="1:11">
      <c r="A99" s="29">
        <v>95.5</v>
      </c>
      <c r="B99" s="29">
        <v>96.5</v>
      </c>
      <c r="C99" s="29" t="s">
        <v>1418</v>
      </c>
      <c r="D99" s="29">
        <v>96</v>
      </c>
      <c r="F99" s="29" t="e">
        <f>様式97_入院ベースアップ評価料!$I$84-A99</f>
        <v>#VALUE!</v>
      </c>
      <c r="G99" s="29" t="e">
        <f>様式97_入院ベースアップ評価料!$I$84-B99</f>
        <v>#VALUE!</v>
      </c>
      <c r="H99" s="29" t="e">
        <f t="shared" si="2"/>
        <v>#VALUE!</v>
      </c>
      <c r="I99" s="29" t="e">
        <f>IF(様式97_入院ベースアップ評価料!$I$84=B99,"",IF(H99&lt;=0,"該当",""))</f>
        <v>#VALUE!</v>
      </c>
      <c r="J99" s="29" t="str">
        <f>IF(AND(A99&lt;=様式97_入院ベースアップ評価料!$V$84,様式97_入院ベースアップ評価料!$V$84&lt;'リスト（入院）'!B99),"該当","")</f>
        <v/>
      </c>
      <c r="K99" s="29" t="s">
        <v>1418</v>
      </c>
    </row>
    <row r="100" spans="1:11">
      <c r="A100" s="29">
        <v>96.5</v>
      </c>
      <c r="B100" s="29">
        <v>97.5</v>
      </c>
      <c r="C100" s="29" t="s">
        <v>1419</v>
      </c>
      <c r="D100" s="29">
        <v>97</v>
      </c>
      <c r="F100" s="29" t="e">
        <f>様式97_入院ベースアップ評価料!$I$84-A100</f>
        <v>#VALUE!</v>
      </c>
      <c r="G100" s="29" t="e">
        <f>様式97_入院ベースアップ評価料!$I$84-B100</f>
        <v>#VALUE!</v>
      </c>
      <c r="H100" s="29" t="e">
        <f t="shared" ref="H100:H131" si="3">F100*G100</f>
        <v>#VALUE!</v>
      </c>
      <c r="I100" s="29" t="e">
        <f>IF(様式97_入院ベースアップ評価料!$I$84=B100,"",IF(H100&lt;=0,"該当",""))</f>
        <v>#VALUE!</v>
      </c>
      <c r="J100" s="29" t="str">
        <f>IF(AND(A100&lt;=様式97_入院ベースアップ評価料!$V$84,様式97_入院ベースアップ評価料!$V$84&lt;'リスト（入院）'!B100),"該当","")</f>
        <v/>
      </c>
      <c r="K100" s="29" t="s">
        <v>1419</v>
      </c>
    </row>
    <row r="101" spans="1:11">
      <c r="A101" s="29">
        <v>97.5</v>
      </c>
      <c r="B101" s="29">
        <v>98.5</v>
      </c>
      <c r="C101" s="29" t="s">
        <v>1420</v>
      </c>
      <c r="D101" s="29">
        <v>98</v>
      </c>
      <c r="F101" s="29" t="e">
        <f>様式97_入院ベースアップ評価料!$I$84-A101</f>
        <v>#VALUE!</v>
      </c>
      <c r="G101" s="29" t="e">
        <f>様式97_入院ベースアップ評価料!$I$84-B101</f>
        <v>#VALUE!</v>
      </c>
      <c r="H101" s="29" t="e">
        <f t="shared" si="3"/>
        <v>#VALUE!</v>
      </c>
      <c r="I101" s="29" t="e">
        <f>IF(様式97_入院ベースアップ評価料!$I$84=B101,"",IF(H101&lt;=0,"該当",""))</f>
        <v>#VALUE!</v>
      </c>
      <c r="J101" s="29" t="str">
        <f>IF(AND(A101&lt;=様式97_入院ベースアップ評価料!$V$84,様式97_入院ベースアップ評価料!$V$84&lt;'リスト（入院）'!B101),"該当","")</f>
        <v/>
      </c>
      <c r="K101" s="29" t="s">
        <v>1420</v>
      </c>
    </row>
    <row r="102" spans="1:11">
      <c r="A102" s="29">
        <v>98.5</v>
      </c>
      <c r="B102" s="29">
        <v>99.5</v>
      </c>
      <c r="C102" s="29" t="s">
        <v>1421</v>
      </c>
      <c r="D102" s="29">
        <v>99</v>
      </c>
      <c r="F102" s="29" t="e">
        <f>様式97_入院ベースアップ評価料!$I$84-A102</f>
        <v>#VALUE!</v>
      </c>
      <c r="G102" s="29" t="e">
        <f>様式97_入院ベースアップ評価料!$I$84-B102</f>
        <v>#VALUE!</v>
      </c>
      <c r="H102" s="29" t="e">
        <f t="shared" si="3"/>
        <v>#VALUE!</v>
      </c>
      <c r="I102" s="29" t="e">
        <f>IF(様式97_入院ベースアップ評価料!$I$84=B102,"",IF(H102&lt;=0,"該当",""))</f>
        <v>#VALUE!</v>
      </c>
      <c r="J102" s="29" t="str">
        <f>IF(AND(A102&lt;=様式97_入院ベースアップ評価料!$V$84,様式97_入院ベースアップ評価料!$V$84&lt;'リスト（入院）'!B102),"該当","")</f>
        <v/>
      </c>
      <c r="K102" s="29" t="s">
        <v>1421</v>
      </c>
    </row>
    <row r="103" spans="1:11">
      <c r="A103" s="29">
        <v>99.5</v>
      </c>
      <c r="B103" s="29">
        <v>100.5</v>
      </c>
      <c r="C103" s="29" t="s">
        <v>1422</v>
      </c>
      <c r="D103" s="29">
        <v>100</v>
      </c>
      <c r="F103" s="29" t="e">
        <f>様式97_入院ベースアップ評価料!$I$84-A103</f>
        <v>#VALUE!</v>
      </c>
      <c r="G103" s="29" t="e">
        <f>様式97_入院ベースアップ評価料!$I$84-B103</f>
        <v>#VALUE!</v>
      </c>
      <c r="H103" s="29" t="e">
        <f t="shared" si="3"/>
        <v>#VALUE!</v>
      </c>
      <c r="I103" s="29" t="e">
        <f>IF(様式97_入院ベースアップ評価料!$I$84=B103,"",IF(H103&lt;=0,"該当",""))</f>
        <v>#VALUE!</v>
      </c>
      <c r="J103" s="29" t="str">
        <f>IF(AND(A103&lt;=様式97_入院ベースアップ評価料!$V$84,様式97_入院ベースアップ評価料!$V$84&lt;'リスト（入院）'!B103),"該当","")</f>
        <v/>
      </c>
      <c r="K103" s="29" t="s">
        <v>1422</v>
      </c>
    </row>
    <row r="104" spans="1:11">
      <c r="A104" s="29">
        <v>100.5</v>
      </c>
      <c r="B104" s="29">
        <v>101.5</v>
      </c>
      <c r="C104" s="29" t="s">
        <v>1423</v>
      </c>
      <c r="D104" s="29">
        <v>101</v>
      </c>
      <c r="F104" s="29" t="e">
        <f>様式97_入院ベースアップ評価料!$I$84-A104</f>
        <v>#VALUE!</v>
      </c>
      <c r="G104" s="29" t="e">
        <f>様式97_入院ベースアップ評価料!$I$84-B104</f>
        <v>#VALUE!</v>
      </c>
      <c r="H104" s="29" t="e">
        <f t="shared" si="3"/>
        <v>#VALUE!</v>
      </c>
      <c r="I104" s="29" t="e">
        <f>IF(様式97_入院ベースアップ評価料!$I$84=B104,"",IF(H104&lt;=0,"該当",""))</f>
        <v>#VALUE!</v>
      </c>
      <c r="J104" s="29" t="str">
        <f>IF(AND(A104&lt;=様式97_入院ベースアップ評価料!$V$84,様式97_入院ベースアップ評価料!$V$84&lt;'リスト（入院）'!B104),"該当","")</f>
        <v/>
      </c>
      <c r="K104" s="29" t="s">
        <v>1423</v>
      </c>
    </row>
    <row r="105" spans="1:11">
      <c r="A105" s="29">
        <v>101.5</v>
      </c>
      <c r="B105" s="29">
        <v>102.5</v>
      </c>
      <c r="C105" s="29" t="s">
        <v>1424</v>
      </c>
      <c r="D105" s="29">
        <v>102</v>
      </c>
      <c r="F105" s="29" t="e">
        <f>様式97_入院ベースアップ評価料!$I$84-A105</f>
        <v>#VALUE!</v>
      </c>
      <c r="G105" s="29" t="e">
        <f>様式97_入院ベースアップ評価料!$I$84-B105</f>
        <v>#VALUE!</v>
      </c>
      <c r="H105" s="29" t="e">
        <f t="shared" si="3"/>
        <v>#VALUE!</v>
      </c>
      <c r="I105" s="29" t="e">
        <f>IF(様式97_入院ベースアップ評価料!$I$84=B105,"",IF(H105&lt;=0,"該当",""))</f>
        <v>#VALUE!</v>
      </c>
      <c r="J105" s="29" t="str">
        <f>IF(AND(A105&lt;=様式97_入院ベースアップ評価料!$V$84,様式97_入院ベースアップ評価料!$V$84&lt;'リスト（入院）'!B105),"該当","")</f>
        <v/>
      </c>
      <c r="K105" s="29" t="s">
        <v>1424</v>
      </c>
    </row>
    <row r="106" spans="1:11">
      <c r="A106" s="29">
        <v>102.5</v>
      </c>
      <c r="B106" s="29">
        <v>103.5</v>
      </c>
      <c r="C106" s="29" t="s">
        <v>1425</v>
      </c>
      <c r="D106" s="29">
        <v>103</v>
      </c>
      <c r="F106" s="29" t="e">
        <f>様式97_入院ベースアップ評価料!$I$84-A106</f>
        <v>#VALUE!</v>
      </c>
      <c r="G106" s="29" t="e">
        <f>様式97_入院ベースアップ評価料!$I$84-B106</f>
        <v>#VALUE!</v>
      </c>
      <c r="H106" s="29" t="e">
        <f t="shared" si="3"/>
        <v>#VALUE!</v>
      </c>
      <c r="I106" s="29" t="e">
        <f>IF(様式97_入院ベースアップ評価料!$I$84=B106,"",IF(H106&lt;=0,"該当",""))</f>
        <v>#VALUE!</v>
      </c>
      <c r="J106" s="29" t="str">
        <f>IF(AND(A106&lt;=様式97_入院ベースアップ評価料!$V$84,様式97_入院ベースアップ評価料!$V$84&lt;'リスト（入院）'!B106),"該当","")</f>
        <v/>
      </c>
      <c r="K106" s="29" t="s">
        <v>1425</v>
      </c>
    </row>
    <row r="107" spans="1:11">
      <c r="A107" s="29">
        <v>103.5</v>
      </c>
      <c r="B107" s="29">
        <v>104.5</v>
      </c>
      <c r="C107" s="29" t="s">
        <v>1426</v>
      </c>
      <c r="D107" s="29">
        <v>104</v>
      </c>
      <c r="F107" s="29" t="e">
        <f>様式97_入院ベースアップ評価料!$I$84-A107</f>
        <v>#VALUE!</v>
      </c>
      <c r="G107" s="29" t="e">
        <f>様式97_入院ベースアップ評価料!$I$84-B107</f>
        <v>#VALUE!</v>
      </c>
      <c r="H107" s="29" t="e">
        <f t="shared" si="3"/>
        <v>#VALUE!</v>
      </c>
      <c r="I107" s="29" t="e">
        <f>IF(様式97_入院ベースアップ評価料!$I$84=B107,"",IF(H107&lt;=0,"該当",""))</f>
        <v>#VALUE!</v>
      </c>
      <c r="J107" s="29" t="str">
        <f>IF(AND(A107&lt;=様式97_入院ベースアップ評価料!$V$84,様式97_入院ベースアップ評価料!$V$84&lt;'リスト（入院）'!B107),"該当","")</f>
        <v/>
      </c>
      <c r="K107" s="29" t="s">
        <v>1426</v>
      </c>
    </row>
    <row r="108" spans="1:11">
      <c r="A108" s="29">
        <v>104.5</v>
      </c>
      <c r="B108" s="29">
        <v>105.5</v>
      </c>
      <c r="C108" s="29" t="s">
        <v>1427</v>
      </c>
      <c r="D108" s="29">
        <v>105</v>
      </c>
      <c r="F108" s="29" t="e">
        <f>様式97_入院ベースアップ評価料!$I$84-A108</f>
        <v>#VALUE!</v>
      </c>
      <c r="G108" s="29" t="e">
        <f>様式97_入院ベースアップ評価料!$I$84-B108</f>
        <v>#VALUE!</v>
      </c>
      <c r="H108" s="29" t="e">
        <f t="shared" si="3"/>
        <v>#VALUE!</v>
      </c>
      <c r="I108" s="29" t="e">
        <f>IF(様式97_入院ベースアップ評価料!$I$84=B108,"",IF(H108&lt;=0,"該当",""))</f>
        <v>#VALUE!</v>
      </c>
      <c r="J108" s="29" t="str">
        <f>IF(AND(A108&lt;=様式97_入院ベースアップ評価料!$V$84,様式97_入院ベースアップ評価料!$V$84&lt;'リスト（入院）'!B108),"該当","")</f>
        <v/>
      </c>
      <c r="K108" s="29" t="s">
        <v>1427</v>
      </c>
    </row>
    <row r="109" spans="1:11">
      <c r="A109" s="29">
        <v>105.5</v>
      </c>
      <c r="B109" s="29">
        <v>106.5</v>
      </c>
      <c r="C109" s="29" t="s">
        <v>1428</v>
      </c>
      <c r="D109" s="29">
        <v>106</v>
      </c>
      <c r="F109" s="29" t="e">
        <f>様式97_入院ベースアップ評価料!$I$84-A109</f>
        <v>#VALUE!</v>
      </c>
      <c r="G109" s="29" t="e">
        <f>様式97_入院ベースアップ評価料!$I$84-B109</f>
        <v>#VALUE!</v>
      </c>
      <c r="H109" s="29" t="e">
        <f t="shared" si="3"/>
        <v>#VALUE!</v>
      </c>
      <c r="I109" s="29" t="e">
        <f>IF(様式97_入院ベースアップ評価料!$I$84=B109,"",IF(H109&lt;=0,"該当",""))</f>
        <v>#VALUE!</v>
      </c>
      <c r="J109" s="29" t="str">
        <f>IF(AND(A109&lt;=様式97_入院ベースアップ評価料!$V$84,様式97_入院ベースアップ評価料!$V$84&lt;'リスト（入院）'!B109),"該当","")</f>
        <v/>
      </c>
      <c r="K109" s="29" t="s">
        <v>1428</v>
      </c>
    </row>
    <row r="110" spans="1:11">
      <c r="A110" s="29">
        <v>106.5</v>
      </c>
      <c r="B110" s="29">
        <v>107.5</v>
      </c>
      <c r="C110" s="29" t="s">
        <v>1429</v>
      </c>
      <c r="D110" s="29">
        <v>107</v>
      </c>
      <c r="F110" s="29" t="e">
        <f>様式97_入院ベースアップ評価料!$I$84-A110</f>
        <v>#VALUE!</v>
      </c>
      <c r="G110" s="29" t="e">
        <f>様式97_入院ベースアップ評価料!$I$84-B110</f>
        <v>#VALUE!</v>
      </c>
      <c r="H110" s="29" t="e">
        <f t="shared" si="3"/>
        <v>#VALUE!</v>
      </c>
      <c r="I110" s="29" t="e">
        <f>IF(様式97_入院ベースアップ評価料!$I$84=B110,"",IF(H110&lt;=0,"該当",""))</f>
        <v>#VALUE!</v>
      </c>
      <c r="J110" s="29" t="str">
        <f>IF(AND(A110&lt;=様式97_入院ベースアップ評価料!$V$84,様式97_入院ベースアップ評価料!$V$84&lt;'リスト（入院）'!B110),"該当","")</f>
        <v/>
      </c>
      <c r="K110" s="29" t="s">
        <v>1429</v>
      </c>
    </row>
    <row r="111" spans="1:11">
      <c r="A111" s="29">
        <v>107.5</v>
      </c>
      <c r="B111" s="29">
        <v>108.5</v>
      </c>
      <c r="C111" s="29" t="s">
        <v>1430</v>
      </c>
      <c r="D111" s="29">
        <v>108</v>
      </c>
      <c r="F111" s="29" t="e">
        <f>様式97_入院ベースアップ評価料!$I$84-A111</f>
        <v>#VALUE!</v>
      </c>
      <c r="G111" s="29" t="e">
        <f>様式97_入院ベースアップ評価料!$I$84-B111</f>
        <v>#VALUE!</v>
      </c>
      <c r="H111" s="29" t="e">
        <f t="shared" si="3"/>
        <v>#VALUE!</v>
      </c>
      <c r="I111" s="29" t="e">
        <f>IF(様式97_入院ベースアップ評価料!$I$84=B111,"",IF(H111&lt;=0,"該当",""))</f>
        <v>#VALUE!</v>
      </c>
      <c r="J111" s="29" t="str">
        <f>IF(AND(A111&lt;=様式97_入院ベースアップ評価料!$V$84,様式97_入院ベースアップ評価料!$V$84&lt;'リスト（入院）'!B111),"該当","")</f>
        <v/>
      </c>
      <c r="K111" s="29" t="s">
        <v>1430</v>
      </c>
    </row>
    <row r="112" spans="1:11">
      <c r="A112" s="29">
        <v>108.5</v>
      </c>
      <c r="B112" s="29">
        <v>109.5</v>
      </c>
      <c r="C112" s="29" t="s">
        <v>1431</v>
      </c>
      <c r="D112" s="29">
        <v>109</v>
      </c>
      <c r="F112" s="29" t="e">
        <f>様式97_入院ベースアップ評価料!$I$84-A112</f>
        <v>#VALUE!</v>
      </c>
      <c r="G112" s="29" t="e">
        <f>様式97_入院ベースアップ評価料!$I$84-B112</f>
        <v>#VALUE!</v>
      </c>
      <c r="H112" s="29" t="e">
        <f t="shared" si="3"/>
        <v>#VALUE!</v>
      </c>
      <c r="I112" s="29" t="e">
        <f>IF(様式97_入院ベースアップ評価料!$I$84=B112,"",IF(H112&lt;=0,"該当",""))</f>
        <v>#VALUE!</v>
      </c>
      <c r="J112" s="29" t="str">
        <f>IF(AND(A112&lt;=様式97_入院ベースアップ評価料!$V$84,様式97_入院ベースアップ評価料!$V$84&lt;'リスト（入院）'!B112),"該当","")</f>
        <v/>
      </c>
      <c r="K112" s="29" t="s">
        <v>1431</v>
      </c>
    </row>
    <row r="113" spans="1:11">
      <c r="A113" s="29">
        <v>109.5</v>
      </c>
      <c r="B113" s="29">
        <v>110.5</v>
      </c>
      <c r="C113" s="29" t="s">
        <v>1432</v>
      </c>
      <c r="D113" s="29">
        <v>110</v>
      </c>
      <c r="F113" s="29" t="e">
        <f>様式97_入院ベースアップ評価料!$I$84-A113</f>
        <v>#VALUE!</v>
      </c>
      <c r="G113" s="29" t="e">
        <f>様式97_入院ベースアップ評価料!$I$84-B113</f>
        <v>#VALUE!</v>
      </c>
      <c r="H113" s="29" t="e">
        <f t="shared" si="3"/>
        <v>#VALUE!</v>
      </c>
      <c r="I113" s="29" t="e">
        <f>IF(様式97_入院ベースアップ評価料!$I$84=B113,"",IF(H113&lt;=0,"該当",""))</f>
        <v>#VALUE!</v>
      </c>
      <c r="J113" s="29" t="str">
        <f>IF(AND(A113&lt;=様式97_入院ベースアップ評価料!$V$84,様式97_入院ベースアップ評価料!$V$84&lt;'リスト（入院）'!B113),"該当","")</f>
        <v/>
      </c>
      <c r="K113" s="29" t="s">
        <v>1432</v>
      </c>
    </row>
    <row r="114" spans="1:11">
      <c r="A114" s="29">
        <v>110.5</v>
      </c>
      <c r="B114" s="29">
        <v>111.5</v>
      </c>
      <c r="C114" s="29" t="s">
        <v>1433</v>
      </c>
      <c r="D114" s="29">
        <v>111</v>
      </c>
      <c r="F114" s="29" t="e">
        <f>様式97_入院ベースアップ評価料!$I$84-A114</f>
        <v>#VALUE!</v>
      </c>
      <c r="G114" s="29" t="e">
        <f>様式97_入院ベースアップ評価料!$I$84-B114</f>
        <v>#VALUE!</v>
      </c>
      <c r="H114" s="29" t="e">
        <f t="shared" si="3"/>
        <v>#VALUE!</v>
      </c>
      <c r="I114" s="29" t="e">
        <f>IF(様式97_入院ベースアップ評価料!$I$84=B114,"",IF(H114&lt;=0,"該当",""))</f>
        <v>#VALUE!</v>
      </c>
      <c r="J114" s="29" t="str">
        <f>IF(AND(A114&lt;=様式97_入院ベースアップ評価料!$V$84,様式97_入院ベースアップ評価料!$V$84&lt;'リスト（入院）'!B114),"該当","")</f>
        <v/>
      </c>
      <c r="K114" s="29" t="s">
        <v>1433</v>
      </c>
    </row>
    <row r="115" spans="1:11">
      <c r="A115" s="29">
        <v>111.5</v>
      </c>
      <c r="B115" s="29">
        <v>112.5</v>
      </c>
      <c r="C115" s="29" t="s">
        <v>1434</v>
      </c>
      <c r="D115" s="29">
        <v>112</v>
      </c>
      <c r="F115" s="29" t="e">
        <f>様式97_入院ベースアップ評価料!$I$84-A115</f>
        <v>#VALUE!</v>
      </c>
      <c r="G115" s="29" t="e">
        <f>様式97_入院ベースアップ評価料!$I$84-B115</f>
        <v>#VALUE!</v>
      </c>
      <c r="H115" s="29" t="e">
        <f t="shared" si="3"/>
        <v>#VALUE!</v>
      </c>
      <c r="I115" s="29" t="e">
        <f>IF(様式97_入院ベースアップ評価料!$I$84=B115,"",IF(H115&lt;=0,"該当",""))</f>
        <v>#VALUE!</v>
      </c>
      <c r="J115" s="29" t="str">
        <f>IF(AND(A115&lt;=様式97_入院ベースアップ評価料!$V$84,様式97_入院ベースアップ評価料!$V$84&lt;'リスト（入院）'!B115),"該当","")</f>
        <v/>
      </c>
      <c r="K115" s="29" t="s">
        <v>1434</v>
      </c>
    </row>
    <row r="116" spans="1:11">
      <c r="A116" s="29">
        <v>112.5</v>
      </c>
      <c r="B116" s="29">
        <v>113.5</v>
      </c>
      <c r="C116" s="29" t="s">
        <v>1435</v>
      </c>
      <c r="D116" s="29">
        <v>113</v>
      </c>
      <c r="F116" s="29" t="e">
        <f>様式97_入院ベースアップ評価料!$I$84-A116</f>
        <v>#VALUE!</v>
      </c>
      <c r="G116" s="29" t="e">
        <f>様式97_入院ベースアップ評価料!$I$84-B116</f>
        <v>#VALUE!</v>
      </c>
      <c r="H116" s="29" t="e">
        <f t="shared" si="3"/>
        <v>#VALUE!</v>
      </c>
      <c r="I116" s="29" t="e">
        <f>IF(様式97_入院ベースアップ評価料!$I$84=B116,"",IF(H116&lt;=0,"該当",""))</f>
        <v>#VALUE!</v>
      </c>
      <c r="J116" s="29" t="str">
        <f>IF(AND(A116&lt;=様式97_入院ベースアップ評価料!$V$84,様式97_入院ベースアップ評価料!$V$84&lt;'リスト（入院）'!B116),"該当","")</f>
        <v/>
      </c>
      <c r="K116" s="29" t="s">
        <v>1435</v>
      </c>
    </row>
    <row r="117" spans="1:11">
      <c r="A117" s="29">
        <v>113.5</v>
      </c>
      <c r="B117" s="29">
        <v>114.5</v>
      </c>
      <c r="C117" s="29" t="s">
        <v>1436</v>
      </c>
      <c r="D117" s="29">
        <v>114</v>
      </c>
      <c r="F117" s="29" t="e">
        <f>様式97_入院ベースアップ評価料!$I$84-A117</f>
        <v>#VALUE!</v>
      </c>
      <c r="G117" s="29" t="e">
        <f>様式97_入院ベースアップ評価料!$I$84-B117</f>
        <v>#VALUE!</v>
      </c>
      <c r="H117" s="29" t="e">
        <f t="shared" si="3"/>
        <v>#VALUE!</v>
      </c>
      <c r="I117" s="29" t="e">
        <f>IF(様式97_入院ベースアップ評価料!$I$84=B117,"",IF(H117&lt;=0,"該当",""))</f>
        <v>#VALUE!</v>
      </c>
      <c r="J117" s="29" t="str">
        <f>IF(AND(A117&lt;=様式97_入院ベースアップ評価料!$V$84,様式97_入院ベースアップ評価料!$V$84&lt;'リスト（入院）'!B117),"該当","")</f>
        <v/>
      </c>
      <c r="K117" s="29" t="s">
        <v>1436</v>
      </c>
    </row>
    <row r="118" spans="1:11">
      <c r="A118" s="29">
        <v>114.5</v>
      </c>
      <c r="B118" s="29">
        <v>115.5</v>
      </c>
      <c r="C118" s="29" t="s">
        <v>1437</v>
      </c>
      <c r="D118" s="29">
        <v>115</v>
      </c>
      <c r="F118" s="29" t="e">
        <f>様式97_入院ベースアップ評価料!$I$84-A118</f>
        <v>#VALUE!</v>
      </c>
      <c r="G118" s="29" t="e">
        <f>様式97_入院ベースアップ評価料!$I$84-B118</f>
        <v>#VALUE!</v>
      </c>
      <c r="H118" s="29" t="e">
        <f t="shared" si="3"/>
        <v>#VALUE!</v>
      </c>
      <c r="I118" s="29" t="e">
        <f>IF(様式97_入院ベースアップ評価料!$I$84=B118,"",IF(H118&lt;=0,"該当",""))</f>
        <v>#VALUE!</v>
      </c>
      <c r="J118" s="29" t="str">
        <f>IF(AND(A118&lt;=様式97_入院ベースアップ評価料!$V$84,様式97_入院ベースアップ評価料!$V$84&lt;'リスト（入院）'!B118),"該当","")</f>
        <v/>
      </c>
      <c r="K118" s="29" t="s">
        <v>1437</v>
      </c>
    </row>
    <row r="119" spans="1:11">
      <c r="A119" s="29">
        <v>115.5</v>
      </c>
      <c r="B119" s="29">
        <v>116.5</v>
      </c>
      <c r="C119" s="29" t="s">
        <v>1438</v>
      </c>
      <c r="D119" s="29">
        <v>116</v>
      </c>
      <c r="F119" s="29" t="e">
        <f>様式97_入院ベースアップ評価料!$I$84-A119</f>
        <v>#VALUE!</v>
      </c>
      <c r="G119" s="29" t="e">
        <f>様式97_入院ベースアップ評価料!$I$84-B119</f>
        <v>#VALUE!</v>
      </c>
      <c r="H119" s="29" t="e">
        <f t="shared" si="3"/>
        <v>#VALUE!</v>
      </c>
      <c r="I119" s="29" t="e">
        <f>IF(様式97_入院ベースアップ評価料!$I$84=B119,"",IF(H119&lt;=0,"該当",""))</f>
        <v>#VALUE!</v>
      </c>
      <c r="J119" s="29" t="str">
        <f>IF(AND(A119&lt;=様式97_入院ベースアップ評価料!$V$84,様式97_入院ベースアップ評価料!$V$84&lt;'リスト（入院）'!B119),"該当","")</f>
        <v/>
      </c>
      <c r="K119" s="29" t="s">
        <v>1438</v>
      </c>
    </row>
    <row r="120" spans="1:11">
      <c r="A120" s="29">
        <v>116.5</v>
      </c>
      <c r="B120" s="29">
        <v>117.5</v>
      </c>
      <c r="C120" s="29" t="s">
        <v>1439</v>
      </c>
      <c r="D120" s="29">
        <v>117</v>
      </c>
      <c r="F120" s="29" t="e">
        <f>様式97_入院ベースアップ評価料!$I$84-A120</f>
        <v>#VALUE!</v>
      </c>
      <c r="G120" s="29" t="e">
        <f>様式97_入院ベースアップ評価料!$I$84-B120</f>
        <v>#VALUE!</v>
      </c>
      <c r="H120" s="29" t="e">
        <f t="shared" si="3"/>
        <v>#VALUE!</v>
      </c>
      <c r="I120" s="29" t="e">
        <f>IF(様式97_入院ベースアップ評価料!$I$84=B120,"",IF(H120&lt;=0,"該当",""))</f>
        <v>#VALUE!</v>
      </c>
      <c r="J120" s="29" t="str">
        <f>IF(AND(A120&lt;=様式97_入院ベースアップ評価料!$V$84,様式97_入院ベースアップ評価料!$V$84&lt;'リスト（入院）'!B120),"該当","")</f>
        <v/>
      </c>
      <c r="K120" s="29" t="s">
        <v>1439</v>
      </c>
    </row>
    <row r="121" spans="1:11">
      <c r="A121" s="29">
        <v>117.5</v>
      </c>
      <c r="B121" s="29">
        <v>118.5</v>
      </c>
      <c r="C121" s="29" t="s">
        <v>1440</v>
      </c>
      <c r="D121" s="29">
        <v>118</v>
      </c>
      <c r="F121" s="29" t="e">
        <f>様式97_入院ベースアップ評価料!$I$84-A121</f>
        <v>#VALUE!</v>
      </c>
      <c r="G121" s="29" t="e">
        <f>様式97_入院ベースアップ評価料!$I$84-B121</f>
        <v>#VALUE!</v>
      </c>
      <c r="H121" s="29" t="e">
        <f t="shared" si="3"/>
        <v>#VALUE!</v>
      </c>
      <c r="I121" s="29" t="e">
        <f>IF(様式97_入院ベースアップ評価料!$I$84=B121,"",IF(H121&lt;=0,"該当",""))</f>
        <v>#VALUE!</v>
      </c>
      <c r="J121" s="29" t="str">
        <f>IF(AND(A121&lt;=様式97_入院ベースアップ評価料!$V$84,様式97_入院ベースアップ評価料!$V$84&lt;'リスト（入院）'!B121),"該当","")</f>
        <v/>
      </c>
      <c r="K121" s="29" t="s">
        <v>1440</v>
      </c>
    </row>
    <row r="122" spans="1:11">
      <c r="A122" s="29">
        <v>118.5</v>
      </c>
      <c r="B122" s="29">
        <v>119.5</v>
      </c>
      <c r="C122" s="29" t="s">
        <v>1441</v>
      </c>
      <c r="D122" s="29">
        <v>119</v>
      </c>
      <c r="F122" s="29" t="e">
        <f>様式97_入院ベースアップ評価料!$I$84-A122</f>
        <v>#VALUE!</v>
      </c>
      <c r="G122" s="29" t="e">
        <f>様式97_入院ベースアップ評価料!$I$84-B122</f>
        <v>#VALUE!</v>
      </c>
      <c r="H122" s="29" t="e">
        <f t="shared" si="3"/>
        <v>#VALUE!</v>
      </c>
      <c r="I122" s="29" t="e">
        <f>IF(様式97_入院ベースアップ評価料!$I$84=B122,"",IF(H122&lt;=0,"該当",""))</f>
        <v>#VALUE!</v>
      </c>
      <c r="J122" s="29" t="str">
        <f>IF(AND(A122&lt;=様式97_入院ベースアップ評価料!$V$84,様式97_入院ベースアップ評価料!$V$84&lt;'リスト（入院）'!B122),"該当","")</f>
        <v/>
      </c>
      <c r="K122" s="29" t="s">
        <v>1441</v>
      </c>
    </row>
    <row r="123" spans="1:11">
      <c r="A123" s="29">
        <v>119.5</v>
      </c>
      <c r="B123" s="29">
        <v>120.5</v>
      </c>
      <c r="C123" s="29" t="s">
        <v>1442</v>
      </c>
      <c r="D123" s="29">
        <v>120</v>
      </c>
      <c r="F123" s="29" t="e">
        <f>様式97_入院ベースアップ評価料!$I$84-A123</f>
        <v>#VALUE!</v>
      </c>
      <c r="G123" s="29" t="e">
        <f>様式97_入院ベースアップ評価料!$I$84-B123</f>
        <v>#VALUE!</v>
      </c>
      <c r="H123" s="29" t="e">
        <f t="shared" si="3"/>
        <v>#VALUE!</v>
      </c>
      <c r="I123" s="29" t="e">
        <f>IF(様式97_入院ベースアップ評価料!$I$84=B123,"",IF(H123&lt;=0,"該当",""))</f>
        <v>#VALUE!</v>
      </c>
      <c r="J123" s="29" t="str">
        <f>IF(AND(A123&lt;=様式97_入院ベースアップ評価料!$V$84,様式97_入院ベースアップ評価料!$V$84&lt;'リスト（入院）'!B123),"該当","")</f>
        <v/>
      </c>
      <c r="K123" s="29" t="s">
        <v>1442</v>
      </c>
    </row>
    <row r="124" spans="1:11">
      <c r="A124" s="29">
        <v>120.5</v>
      </c>
      <c r="B124" s="29">
        <v>121.5</v>
      </c>
      <c r="C124" s="29" t="s">
        <v>1443</v>
      </c>
      <c r="D124" s="29">
        <v>121</v>
      </c>
      <c r="F124" s="29" t="e">
        <f>様式97_入院ベースアップ評価料!$I$84-A124</f>
        <v>#VALUE!</v>
      </c>
      <c r="G124" s="29" t="e">
        <f>様式97_入院ベースアップ評価料!$I$84-B124</f>
        <v>#VALUE!</v>
      </c>
      <c r="H124" s="29" t="e">
        <f t="shared" si="3"/>
        <v>#VALUE!</v>
      </c>
      <c r="I124" s="29" t="e">
        <f>IF(様式97_入院ベースアップ評価料!$I$84=B124,"",IF(H124&lt;=0,"該当",""))</f>
        <v>#VALUE!</v>
      </c>
      <c r="J124" s="29" t="str">
        <f>IF(AND(A124&lt;=様式97_入院ベースアップ評価料!$V$84,様式97_入院ベースアップ評価料!$V$84&lt;'リスト（入院）'!B124),"該当","")</f>
        <v/>
      </c>
      <c r="K124" s="29" t="s">
        <v>1443</v>
      </c>
    </row>
    <row r="125" spans="1:11">
      <c r="A125" s="29">
        <v>121.5</v>
      </c>
      <c r="B125" s="29">
        <v>122.5</v>
      </c>
      <c r="C125" s="29" t="s">
        <v>1444</v>
      </c>
      <c r="D125" s="29">
        <v>122</v>
      </c>
      <c r="F125" s="29" t="e">
        <f>様式97_入院ベースアップ評価料!$I$84-A125</f>
        <v>#VALUE!</v>
      </c>
      <c r="G125" s="29" t="e">
        <f>様式97_入院ベースアップ評価料!$I$84-B125</f>
        <v>#VALUE!</v>
      </c>
      <c r="H125" s="29" t="e">
        <f t="shared" si="3"/>
        <v>#VALUE!</v>
      </c>
      <c r="I125" s="29" t="e">
        <f>IF(様式97_入院ベースアップ評価料!$I$84=B125,"",IF(H125&lt;=0,"該当",""))</f>
        <v>#VALUE!</v>
      </c>
      <c r="J125" s="29" t="str">
        <f>IF(AND(A125&lt;=様式97_入院ベースアップ評価料!$V$84,様式97_入院ベースアップ評価料!$V$84&lt;'リスト（入院）'!B125),"該当","")</f>
        <v/>
      </c>
      <c r="K125" s="29" t="s">
        <v>1444</v>
      </c>
    </row>
    <row r="126" spans="1:11">
      <c r="A126" s="29">
        <v>122.5</v>
      </c>
      <c r="B126" s="29">
        <v>123.5</v>
      </c>
      <c r="C126" s="29" t="s">
        <v>1445</v>
      </c>
      <c r="D126" s="29">
        <v>123</v>
      </c>
      <c r="F126" s="29" t="e">
        <f>様式97_入院ベースアップ評価料!$I$84-A126</f>
        <v>#VALUE!</v>
      </c>
      <c r="G126" s="29" t="e">
        <f>様式97_入院ベースアップ評価料!$I$84-B126</f>
        <v>#VALUE!</v>
      </c>
      <c r="H126" s="29" t="e">
        <f t="shared" si="3"/>
        <v>#VALUE!</v>
      </c>
      <c r="I126" s="29" t="e">
        <f>IF(様式97_入院ベースアップ評価料!$I$84=B126,"",IF(H126&lt;=0,"該当",""))</f>
        <v>#VALUE!</v>
      </c>
      <c r="J126" s="29" t="str">
        <f>IF(AND(A126&lt;=様式97_入院ベースアップ評価料!$V$84,様式97_入院ベースアップ評価料!$V$84&lt;'リスト（入院）'!B126),"該当","")</f>
        <v/>
      </c>
      <c r="K126" s="29" t="s">
        <v>1445</v>
      </c>
    </row>
    <row r="127" spans="1:11">
      <c r="A127" s="29">
        <v>123.5</v>
      </c>
      <c r="B127" s="29">
        <v>124.5</v>
      </c>
      <c r="C127" s="29" t="s">
        <v>1446</v>
      </c>
      <c r="D127" s="29">
        <v>124</v>
      </c>
      <c r="F127" s="29" t="e">
        <f>様式97_入院ベースアップ評価料!$I$84-A127</f>
        <v>#VALUE!</v>
      </c>
      <c r="G127" s="29" t="e">
        <f>様式97_入院ベースアップ評価料!$I$84-B127</f>
        <v>#VALUE!</v>
      </c>
      <c r="H127" s="29" t="e">
        <f t="shared" si="3"/>
        <v>#VALUE!</v>
      </c>
      <c r="I127" s="29" t="e">
        <f>IF(様式97_入院ベースアップ評価料!$I$84=B127,"",IF(H127&lt;=0,"該当",""))</f>
        <v>#VALUE!</v>
      </c>
      <c r="J127" s="29" t="str">
        <f>IF(AND(A127&lt;=様式97_入院ベースアップ評価料!$V$84,様式97_入院ベースアップ評価料!$V$84&lt;'リスト（入院）'!B127),"該当","")</f>
        <v/>
      </c>
      <c r="K127" s="29" t="s">
        <v>1446</v>
      </c>
    </row>
    <row r="128" spans="1:11">
      <c r="A128" s="29">
        <v>124.5</v>
      </c>
      <c r="B128" s="29">
        <v>125.5</v>
      </c>
      <c r="C128" s="29" t="s">
        <v>1447</v>
      </c>
      <c r="D128" s="29">
        <v>125</v>
      </c>
      <c r="F128" s="29" t="e">
        <f>様式97_入院ベースアップ評価料!$I$84-A128</f>
        <v>#VALUE!</v>
      </c>
      <c r="G128" s="29" t="e">
        <f>様式97_入院ベースアップ評価料!$I$84-B128</f>
        <v>#VALUE!</v>
      </c>
      <c r="H128" s="29" t="e">
        <f t="shared" si="3"/>
        <v>#VALUE!</v>
      </c>
      <c r="I128" s="29" t="e">
        <f>IF(様式97_入院ベースアップ評価料!$I$84=B128,"",IF(H128&lt;=0,"該当",""))</f>
        <v>#VALUE!</v>
      </c>
      <c r="J128" s="29" t="str">
        <f>IF(AND(A128&lt;=様式97_入院ベースアップ評価料!$V$84,様式97_入院ベースアップ評価料!$V$84&lt;'リスト（入院）'!B128),"該当","")</f>
        <v/>
      </c>
      <c r="K128" s="29" t="s">
        <v>1447</v>
      </c>
    </row>
    <row r="129" spans="1:11">
      <c r="A129" s="29">
        <v>125.5</v>
      </c>
      <c r="B129" s="29">
        <v>126.5</v>
      </c>
      <c r="C129" s="29" t="s">
        <v>1448</v>
      </c>
      <c r="D129" s="29">
        <v>126</v>
      </c>
      <c r="F129" s="29" t="e">
        <f>様式97_入院ベースアップ評価料!$I$84-A129</f>
        <v>#VALUE!</v>
      </c>
      <c r="G129" s="29" t="e">
        <f>様式97_入院ベースアップ評価料!$I$84-B129</f>
        <v>#VALUE!</v>
      </c>
      <c r="H129" s="29" t="e">
        <f t="shared" si="3"/>
        <v>#VALUE!</v>
      </c>
      <c r="I129" s="29" t="e">
        <f>IF(様式97_入院ベースアップ評価料!$I$84=B129,"",IF(H129&lt;=0,"該当",""))</f>
        <v>#VALUE!</v>
      </c>
      <c r="J129" s="29" t="str">
        <f>IF(AND(A129&lt;=様式97_入院ベースアップ評価料!$V$84,様式97_入院ベースアップ評価料!$V$84&lt;'リスト（入院）'!B129),"該当","")</f>
        <v/>
      </c>
      <c r="K129" s="29" t="s">
        <v>1448</v>
      </c>
    </row>
    <row r="130" spans="1:11">
      <c r="A130" s="29">
        <v>126.5</v>
      </c>
      <c r="B130" s="29">
        <v>127.5</v>
      </c>
      <c r="C130" s="29" t="s">
        <v>1449</v>
      </c>
      <c r="D130" s="29">
        <v>127</v>
      </c>
      <c r="F130" s="29" t="e">
        <f>様式97_入院ベースアップ評価料!$I$84-A130</f>
        <v>#VALUE!</v>
      </c>
      <c r="G130" s="29" t="e">
        <f>様式97_入院ベースアップ評価料!$I$84-B130</f>
        <v>#VALUE!</v>
      </c>
      <c r="H130" s="29" t="e">
        <f t="shared" si="3"/>
        <v>#VALUE!</v>
      </c>
      <c r="I130" s="29" t="e">
        <f>IF(様式97_入院ベースアップ評価料!$I$84=B130,"",IF(H130&lt;=0,"該当",""))</f>
        <v>#VALUE!</v>
      </c>
      <c r="J130" s="29" t="str">
        <f>IF(AND(A130&lt;=様式97_入院ベースアップ評価料!$V$84,様式97_入院ベースアップ評価料!$V$84&lt;'リスト（入院）'!B130),"該当","")</f>
        <v/>
      </c>
      <c r="K130" s="29" t="s">
        <v>1449</v>
      </c>
    </row>
    <row r="131" spans="1:11">
      <c r="A131" s="29">
        <v>127.5</v>
      </c>
      <c r="B131" s="29">
        <v>128.5</v>
      </c>
      <c r="C131" s="29" t="s">
        <v>1450</v>
      </c>
      <c r="D131" s="29">
        <v>128</v>
      </c>
      <c r="F131" s="29" t="e">
        <f>様式97_入院ベースアップ評価料!$I$84-A131</f>
        <v>#VALUE!</v>
      </c>
      <c r="G131" s="29" t="e">
        <f>様式97_入院ベースアップ評価料!$I$84-B131</f>
        <v>#VALUE!</v>
      </c>
      <c r="H131" s="29" t="e">
        <f t="shared" si="3"/>
        <v>#VALUE!</v>
      </c>
      <c r="I131" s="29" t="e">
        <f>IF(様式97_入院ベースアップ評価料!$I$84=B131,"",IF(H131&lt;=0,"該当",""))</f>
        <v>#VALUE!</v>
      </c>
      <c r="J131" s="29" t="str">
        <f>IF(AND(A131&lt;=様式97_入院ベースアップ評価料!$V$84,様式97_入院ベースアップ評価料!$V$84&lt;'リスト（入院）'!B131),"該当","")</f>
        <v/>
      </c>
      <c r="K131" s="29" t="s">
        <v>1450</v>
      </c>
    </row>
    <row r="132" spans="1:11">
      <c r="A132" s="29">
        <v>128.5</v>
      </c>
      <c r="B132" s="29">
        <v>129.5</v>
      </c>
      <c r="C132" s="29" t="s">
        <v>1451</v>
      </c>
      <c r="D132" s="29">
        <v>129</v>
      </c>
      <c r="F132" s="29" t="e">
        <f>様式97_入院ベースアップ評価料!$I$84-A132</f>
        <v>#VALUE!</v>
      </c>
      <c r="G132" s="29" t="e">
        <f>様式97_入院ベースアップ評価料!$I$84-B132</f>
        <v>#VALUE!</v>
      </c>
      <c r="H132" s="29" t="e">
        <f t="shared" ref="H132:H153" si="4">F132*G132</f>
        <v>#VALUE!</v>
      </c>
      <c r="I132" s="29" t="e">
        <f>IF(様式97_入院ベースアップ評価料!$I$84=B132,"",IF(H132&lt;=0,"該当",""))</f>
        <v>#VALUE!</v>
      </c>
      <c r="J132" s="29" t="str">
        <f>IF(AND(A132&lt;=様式97_入院ベースアップ評価料!$V$84,様式97_入院ベースアップ評価料!$V$84&lt;'リスト（入院）'!B132),"該当","")</f>
        <v/>
      </c>
      <c r="K132" s="29" t="s">
        <v>1451</v>
      </c>
    </row>
    <row r="133" spans="1:11">
      <c r="A133" s="29">
        <v>129.5</v>
      </c>
      <c r="B133" s="29">
        <v>130.5</v>
      </c>
      <c r="C133" s="29" t="s">
        <v>1452</v>
      </c>
      <c r="D133" s="29">
        <v>130</v>
      </c>
      <c r="F133" s="29" t="e">
        <f>様式97_入院ベースアップ評価料!$I$84-A133</f>
        <v>#VALUE!</v>
      </c>
      <c r="G133" s="29" t="e">
        <f>様式97_入院ベースアップ評価料!$I$84-B133</f>
        <v>#VALUE!</v>
      </c>
      <c r="H133" s="29" t="e">
        <f t="shared" si="4"/>
        <v>#VALUE!</v>
      </c>
      <c r="I133" s="29" t="e">
        <f>IF(様式97_入院ベースアップ評価料!$I$84=B133,"",IF(H133&lt;=0,"該当",""))</f>
        <v>#VALUE!</v>
      </c>
      <c r="J133" s="29" t="str">
        <f>IF(AND(A133&lt;=様式97_入院ベースアップ評価料!$V$84,様式97_入院ベースアップ評価料!$V$84&lt;'リスト（入院）'!B133),"該当","")</f>
        <v/>
      </c>
      <c r="K133" s="29" t="s">
        <v>1452</v>
      </c>
    </row>
    <row r="134" spans="1:11">
      <c r="A134" s="29">
        <v>130.5</v>
      </c>
      <c r="B134" s="29">
        <v>131.5</v>
      </c>
      <c r="C134" s="29" t="s">
        <v>1453</v>
      </c>
      <c r="D134" s="29">
        <v>131</v>
      </c>
      <c r="F134" s="29" t="e">
        <f>様式97_入院ベースアップ評価料!$I$84-A134</f>
        <v>#VALUE!</v>
      </c>
      <c r="G134" s="29" t="e">
        <f>様式97_入院ベースアップ評価料!$I$84-B134</f>
        <v>#VALUE!</v>
      </c>
      <c r="H134" s="29" t="e">
        <f t="shared" si="4"/>
        <v>#VALUE!</v>
      </c>
      <c r="I134" s="29" t="e">
        <f>IF(様式97_入院ベースアップ評価料!$I$84=B134,"",IF(H134&lt;=0,"該当",""))</f>
        <v>#VALUE!</v>
      </c>
      <c r="J134" s="29" t="str">
        <f>IF(AND(A134&lt;=様式97_入院ベースアップ評価料!$V$84,様式97_入院ベースアップ評価料!$V$84&lt;'リスト（入院）'!B134),"該当","")</f>
        <v/>
      </c>
      <c r="K134" s="29" t="s">
        <v>1453</v>
      </c>
    </row>
    <row r="135" spans="1:11">
      <c r="A135" s="29">
        <v>131.5</v>
      </c>
      <c r="B135" s="29">
        <v>132.5</v>
      </c>
      <c r="C135" s="29" t="s">
        <v>1454</v>
      </c>
      <c r="D135" s="29">
        <v>132</v>
      </c>
      <c r="F135" s="29" t="e">
        <f>様式97_入院ベースアップ評価料!$I$84-A135</f>
        <v>#VALUE!</v>
      </c>
      <c r="G135" s="29" t="e">
        <f>様式97_入院ベースアップ評価料!$I$84-B135</f>
        <v>#VALUE!</v>
      </c>
      <c r="H135" s="29" t="e">
        <f t="shared" si="4"/>
        <v>#VALUE!</v>
      </c>
      <c r="I135" s="29" t="e">
        <f>IF(様式97_入院ベースアップ評価料!$I$84=B135,"",IF(H135&lt;=0,"該当",""))</f>
        <v>#VALUE!</v>
      </c>
      <c r="J135" s="29" t="str">
        <f>IF(AND(A135&lt;=様式97_入院ベースアップ評価料!$V$84,様式97_入院ベースアップ評価料!$V$84&lt;'リスト（入院）'!B135),"該当","")</f>
        <v/>
      </c>
      <c r="K135" s="29" t="s">
        <v>1454</v>
      </c>
    </row>
    <row r="136" spans="1:11">
      <c r="A136" s="29">
        <v>132.5</v>
      </c>
      <c r="B136" s="29">
        <v>133.5</v>
      </c>
      <c r="C136" s="29" t="s">
        <v>1455</v>
      </c>
      <c r="D136" s="29">
        <v>133</v>
      </c>
      <c r="F136" s="29" t="e">
        <f>様式97_入院ベースアップ評価料!$I$84-A136</f>
        <v>#VALUE!</v>
      </c>
      <c r="G136" s="29" t="e">
        <f>様式97_入院ベースアップ評価料!$I$84-B136</f>
        <v>#VALUE!</v>
      </c>
      <c r="H136" s="29" t="e">
        <f t="shared" si="4"/>
        <v>#VALUE!</v>
      </c>
      <c r="I136" s="29" t="e">
        <f>IF(様式97_入院ベースアップ評価料!$I$84=B136,"",IF(H136&lt;=0,"該当",""))</f>
        <v>#VALUE!</v>
      </c>
      <c r="J136" s="29" t="str">
        <f>IF(AND(A136&lt;=様式97_入院ベースアップ評価料!$V$84,様式97_入院ベースアップ評価料!$V$84&lt;'リスト（入院）'!B136),"該当","")</f>
        <v/>
      </c>
      <c r="K136" s="29" t="s">
        <v>1455</v>
      </c>
    </row>
    <row r="137" spans="1:11">
      <c r="A137" s="29">
        <v>133.5</v>
      </c>
      <c r="B137" s="29">
        <v>134.5</v>
      </c>
      <c r="C137" s="29" t="s">
        <v>1456</v>
      </c>
      <c r="D137" s="29">
        <v>134</v>
      </c>
      <c r="F137" s="29" t="e">
        <f>様式97_入院ベースアップ評価料!$I$84-A137</f>
        <v>#VALUE!</v>
      </c>
      <c r="G137" s="29" t="e">
        <f>様式97_入院ベースアップ評価料!$I$84-B137</f>
        <v>#VALUE!</v>
      </c>
      <c r="H137" s="29" t="e">
        <f t="shared" si="4"/>
        <v>#VALUE!</v>
      </c>
      <c r="I137" s="29" t="e">
        <f>IF(様式97_入院ベースアップ評価料!$I$84=B137,"",IF(H137&lt;=0,"該当",""))</f>
        <v>#VALUE!</v>
      </c>
      <c r="J137" s="29" t="str">
        <f>IF(AND(A137&lt;=様式97_入院ベースアップ評価料!$V$84,様式97_入院ベースアップ評価料!$V$84&lt;'リスト（入院）'!B137),"該当","")</f>
        <v/>
      </c>
      <c r="K137" s="29" t="s">
        <v>1456</v>
      </c>
    </row>
    <row r="138" spans="1:11">
      <c r="A138" s="29">
        <v>134.5</v>
      </c>
      <c r="B138" s="29">
        <v>135.5</v>
      </c>
      <c r="C138" s="29" t="s">
        <v>1457</v>
      </c>
      <c r="D138" s="29">
        <v>135</v>
      </c>
      <c r="F138" s="29" t="e">
        <f>様式97_入院ベースアップ評価料!$I$84-A138</f>
        <v>#VALUE!</v>
      </c>
      <c r="G138" s="29" t="e">
        <f>様式97_入院ベースアップ評価料!$I$84-B138</f>
        <v>#VALUE!</v>
      </c>
      <c r="H138" s="29" t="e">
        <f t="shared" si="4"/>
        <v>#VALUE!</v>
      </c>
      <c r="I138" s="29" t="e">
        <f>IF(様式97_入院ベースアップ評価料!$I$84=B138,"",IF(H138&lt;=0,"該当",""))</f>
        <v>#VALUE!</v>
      </c>
      <c r="J138" s="29" t="str">
        <f>IF(AND(A138&lt;=様式97_入院ベースアップ評価料!$V$84,様式97_入院ベースアップ評価料!$V$84&lt;'リスト（入院）'!B138),"該当","")</f>
        <v/>
      </c>
      <c r="K138" s="29" t="s">
        <v>1457</v>
      </c>
    </row>
    <row r="139" spans="1:11">
      <c r="A139" s="29">
        <v>135.5</v>
      </c>
      <c r="B139" s="29">
        <v>136.5</v>
      </c>
      <c r="C139" s="29" t="s">
        <v>1458</v>
      </c>
      <c r="D139" s="29">
        <v>136</v>
      </c>
      <c r="F139" s="29" t="e">
        <f>様式97_入院ベースアップ評価料!$I$84-A139</f>
        <v>#VALUE!</v>
      </c>
      <c r="G139" s="29" t="e">
        <f>様式97_入院ベースアップ評価料!$I$84-B139</f>
        <v>#VALUE!</v>
      </c>
      <c r="H139" s="29" t="e">
        <f t="shared" si="4"/>
        <v>#VALUE!</v>
      </c>
      <c r="I139" s="29" t="e">
        <f>IF(様式97_入院ベースアップ評価料!$I$84=B139,"",IF(H139&lt;=0,"該当",""))</f>
        <v>#VALUE!</v>
      </c>
      <c r="J139" s="29" t="str">
        <f>IF(AND(A139&lt;=様式97_入院ベースアップ評価料!$V$84,様式97_入院ベースアップ評価料!$V$84&lt;'リスト（入院）'!B139),"該当","")</f>
        <v/>
      </c>
      <c r="K139" s="29" t="s">
        <v>1458</v>
      </c>
    </row>
    <row r="140" spans="1:11">
      <c r="A140" s="29">
        <v>136.5</v>
      </c>
      <c r="B140" s="29">
        <v>137.5</v>
      </c>
      <c r="C140" s="29" t="s">
        <v>1459</v>
      </c>
      <c r="D140" s="29">
        <v>137</v>
      </c>
      <c r="F140" s="29" t="e">
        <f>様式97_入院ベースアップ評価料!$I$84-A140</f>
        <v>#VALUE!</v>
      </c>
      <c r="G140" s="29" t="e">
        <f>様式97_入院ベースアップ評価料!$I$84-B140</f>
        <v>#VALUE!</v>
      </c>
      <c r="H140" s="29" t="e">
        <f t="shared" si="4"/>
        <v>#VALUE!</v>
      </c>
      <c r="I140" s="29" t="e">
        <f>IF(様式97_入院ベースアップ評価料!$I$84=B140,"",IF(H140&lt;=0,"該当",""))</f>
        <v>#VALUE!</v>
      </c>
      <c r="J140" s="29" t="str">
        <f>IF(AND(A140&lt;=様式97_入院ベースアップ評価料!$V$84,様式97_入院ベースアップ評価料!$V$84&lt;'リスト（入院）'!B140),"該当","")</f>
        <v/>
      </c>
      <c r="K140" s="29" t="s">
        <v>1459</v>
      </c>
    </row>
    <row r="141" spans="1:11">
      <c r="A141" s="29">
        <v>137.5</v>
      </c>
      <c r="B141" s="29">
        <v>138.5</v>
      </c>
      <c r="C141" s="29" t="s">
        <v>1460</v>
      </c>
      <c r="D141" s="29">
        <v>138</v>
      </c>
      <c r="F141" s="29" t="e">
        <f>様式97_入院ベースアップ評価料!$I$84-A141</f>
        <v>#VALUE!</v>
      </c>
      <c r="G141" s="29" t="e">
        <f>様式97_入院ベースアップ評価料!$I$84-B141</f>
        <v>#VALUE!</v>
      </c>
      <c r="H141" s="29" t="e">
        <f t="shared" si="4"/>
        <v>#VALUE!</v>
      </c>
      <c r="I141" s="29" t="e">
        <f>IF(様式97_入院ベースアップ評価料!$I$84=B141,"",IF(H141&lt;=0,"該当",""))</f>
        <v>#VALUE!</v>
      </c>
      <c r="J141" s="29" t="str">
        <f>IF(AND(A141&lt;=様式97_入院ベースアップ評価料!$V$84,様式97_入院ベースアップ評価料!$V$84&lt;'リスト（入院）'!B141),"該当","")</f>
        <v/>
      </c>
      <c r="K141" s="29" t="s">
        <v>1460</v>
      </c>
    </row>
    <row r="142" spans="1:11">
      <c r="A142" s="29">
        <v>138.5</v>
      </c>
      <c r="B142" s="29">
        <v>139.5</v>
      </c>
      <c r="C142" s="29" t="s">
        <v>1461</v>
      </c>
      <c r="D142" s="29">
        <v>139</v>
      </c>
      <c r="F142" s="29" t="e">
        <f>様式97_入院ベースアップ評価料!$I$84-A142</f>
        <v>#VALUE!</v>
      </c>
      <c r="G142" s="29" t="e">
        <f>様式97_入院ベースアップ評価料!$I$84-B142</f>
        <v>#VALUE!</v>
      </c>
      <c r="H142" s="29" t="e">
        <f t="shared" si="4"/>
        <v>#VALUE!</v>
      </c>
      <c r="I142" s="29" t="e">
        <f>IF(様式97_入院ベースアップ評価料!$I$84=B142,"",IF(H142&lt;=0,"該当",""))</f>
        <v>#VALUE!</v>
      </c>
      <c r="J142" s="29" t="str">
        <f>IF(AND(A142&lt;=様式97_入院ベースアップ評価料!$V$84,様式97_入院ベースアップ評価料!$V$84&lt;'リスト（入院）'!B142),"該当","")</f>
        <v/>
      </c>
      <c r="K142" s="29" t="s">
        <v>1461</v>
      </c>
    </row>
    <row r="143" spans="1:11">
      <c r="A143" s="29">
        <v>139.5</v>
      </c>
      <c r="B143" s="29">
        <v>140.5</v>
      </c>
      <c r="C143" s="29" t="s">
        <v>1462</v>
      </c>
      <c r="D143" s="29">
        <v>140</v>
      </c>
      <c r="F143" s="29" t="e">
        <f>様式97_入院ベースアップ評価料!$I$84-A143</f>
        <v>#VALUE!</v>
      </c>
      <c r="G143" s="29" t="e">
        <f>様式97_入院ベースアップ評価料!$I$84-B143</f>
        <v>#VALUE!</v>
      </c>
      <c r="H143" s="29" t="e">
        <f t="shared" si="4"/>
        <v>#VALUE!</v>
      </c>
      <c r="I143" s="29" t="e">
        <f>IF(様式97_入院ベースアップ評価料!$I$84=B143,"",IF(H143&lt;=0,"該当",""))</f>
        <v>#VALUE!</v>
      </c>
      <c r="J143" s="29" t="str">
        <f>IF(AND(A143&lt;=様式97_入院ベースアップ評価料!$V$84,様式97_入院ベースアップ評価料!$V$84&lt;'リスト（入院）'!B143),"該当","")</f>
        <v/>
      </c>
      <c r="K143" s="29" t="s">
        <v>1462</v>
      </c>
    </row>
    <row r="144" spans="1:11">
      <c r="A144" s="29">
        <v>140.5</v>
      </c>
      <c r="B144" s="29">
        <v>141.5</v>
      </c>
      <c r="C144" s="29" t="s">
        <v>1463</v>
      </c>
      <c r="D144" s="29">
        <v>141</v>
      </c>
      <c r="F144" s="29" t="e">
        <f>様式97_入院ベースアップ評価料!$I$84-A144</f>
        <v>#VALUE!</v>
      </c>
      <c r="G144" s="29" t="e">
        <f>様式97_入院ベースアップ評価料!$I$84-B144</f>
        <v>#VALUE!</v>
      </c>
      <c r="H144" s="29" t="e">
        <f t="shared" si="4"/>
        <v>#VALUE!</v>
      </c>
      <c r="I144" s="29" t="e">
        <f>IF(様式97_入院ベースアップ評価料!$I$84=B144,"",IF(H144&lt;=0,"該当",""))</f>
        <v>#VALUE!</v>
      </c>
      <c r="J144" s="29" t="str">
        <f>IF(AND(A144&lt;=様式97_入院ベースアップ評価料!$V$84,様式97_入院ベースアップ評価料!$V$84&lt;'リスト（入院）'!B144),"該当","")</f>
        <v/>
      </c>
      <c r="K144" s="29" t="s">
        <v>1463</v>
      </c>
    </row>
    <row r="145" spans="1:11">
      <c r="A145" s="29">
        <v>141.5</v>
      </c>
      <c r="B145" s="29">
        <v>142.5</v>
      </c>
      <c r="C145" s="29" t="s">
        <v>1464</v>
      </c>
      <c r="D145" s="29">
        <v>142</v>
      </c>
      <c r="F145" s="29" t="e">
        <f>様式97_入院ベースアップ評価料!$I$84-A145</f>
        <v>#VALUE!</v>
      </c>
      <c r="G145" s="29" t="e">
        <f>様式97_入院ベースアップ評価料!$I$84-B145</f>
        <v>#VALUE!</v>
      </c>
      <c r="H145" s="29" t="e">
        <f t="shared" si="4"/>
        <v>#VALUE!</v>
      </c>
      <c r="I145" s="29" t="e">
        <f>IF(様式97_入院ベースアップ評価料!$I$84=B145,"",IF(H145&lt;=0,"該当",""))</f>
        <v>#VALUE!</v>
      </c>
      <c r="J145" s="29" t="str">
        <f>IF(AND(A145&lt;=様式97_入院ベースアップ評価料!$V$84,様式97_入院ベースアップ評価料!$V$84&lt;'リスト（入院）'!B145),"該当","")</f>
        <v/>
      </c>
      <c r="K145" s="29" t="s">
        <v>1464</v>
      </c>
    </row>
    <row r="146" spans="1:11">
      <c r="A146" s="29">
        <v>142.5</v>
      </c>
      <c r="B146" s="29">
        <v>143.5</v>
      </c>
      <c r="C146" s="29" t="s">
        <v>1465</v>
      </c>
      <c r="D146" s="29">
        <v>143</v>
      </c>
      <c r="F146" s="29" t="e">
        <f>様式97_入院ベースアップ評価料!$I$84-A146</f>
        <v>#VALUE!</v>
      </c>
      <c r="G146" s="29" t="e">
        <f>様式97_入院ベースアップ評価料!$I$84-B146</f>
        <v>#VALUE!</v>
      </c>
      <c r="H146" s="29" t="e">
        <f t="shared" si="4"/>
        <v>#VALUE!</v>
      </c>
      <c r="I146" s="29" t="e">
        <f>IF(様式97_入院ベースアップ評価料!$I$84=B146,"",IF(H146&lt;=0,"該当",""))</f>
        <v>#VALUE!</v>
      </c>
      <c r="J146" s="29" t="str">
        <f>IF(AND(A146&lt;=様式97_入院ベースアップ評価料!$V$84,様式97_入院ベースアップ評価料!$V$84&lt;'リスト（入院）'!B146),"該当","")</f>
        <v/>
      </c>
      <c r="K146" s="29" t="s">
        <v>1465</v>
      </c>
    </row>
    <row r="147" spans="1:11">
      <c r="A147" s="29">
        <v>143.5</v>
      </c>
      <c r="B147" s="29">
        <v>144.5</v>
      </c>
      <c r="C147" s="29" t="s">
        <v>1466</v>
      </c>
      <c r="D147" s="29">
        <v>144</v>
      </c>
      <c r="F147" s="29" t="e">
        <f>様式97_入院ベースアップ評価料!$I$84-A147</f>
        <v>#VALUE!</v>
      </c>
      <c r="G147" s="29" t="e">
        <f>様式97_入院ベースアップ評価料!$I$84-B147</f>
        <v>#VALUE!</v>
      </c>
      <c r="H147" s="29" t="e">
        <f t="shared" si="4"/>
        <v>#VALUE!</v>
      </c>
      <c r="I147" s="29" t="e">
        <f>IF(様式97_入院ベースアップ評価料!$I$84=B147,"",IF(H147&lt;=0,"該当",""))</f>
        <v>#VALUE!</v>
      </c>
      <c r="J147" s="29" t="str">
        <f>IF(AND(A147&lt;=様式97_入院ベースアップ評価料!$V$84,様式97_入院ベースアップ評価料!$V$84&lt;'リスト（入院）'!B147),"該当","")</f>
        <v/>
      </c>
      <c r="K147" s="29" t="s">
        <v>1466</v>
      </c>
    </row>
    <row r="148" spans="1:11">
      <c r="A148" s="29">
        <v>144.5</v>
      </c>
      <c r="B148" s="29">
        <v>145.5</v>
      </c>
      <c r="C148" s="29" t="s">
        <v>1467</v>
      </c>
      <c r="D148" s="29">
        <v>145</v>
      </c>
      <c r="F148" s="29" t="e">
        <f>様式97_入院ベースアップ評価料!$I$84-A148</f>
        <v>#VALUE!</v>
      </c>
      <c r="G148" s="29" t="e">
        <f>様式97_入院ベースアップ評価料!$I$84-B148</f>
        <v>#VALUE!</v>
      </c>
      <c r="H148" s="29" t="e">
        <f t="shared" si="4"/>
        <v>#VALUE!</v>
      </c>
      <c r="I148" s="29" t="e">
        <f>IF(様式97_入院ベースアップ評価料!$I$84=B148,"",IF(H148&lt;=0,"該当",""))</f>
        <v>#VALUE!</v>
      </c>
      <c r="J148" s="29" t="str">
        <f>IF(AND(A148&lt;=様式97_入院ベースアップ評価料!$V$84,様式97_入院ベースアップ評価料!$V$84&lt;'リスト（入院）'!B148),"該当","")</f>
        <v/>
      </c>
      <c r="K148" s="29" t="s">
        <v>1467</v>
      </c>
    </row>
    <row r="149" spans="1:11">
      <c r="A149" s="29">
        <v>145.5</v>
      </c>
      <c r="B149" s="29">
        <v>146.5</v>
      </c>
      <c r="C149" s="29" t="s">
        <v>1468</v>
      </c>
      <c r="D149" s="29">
        <v>146</v>
      </c>
      <c r="F149" s="29" t="e">
        <f>様式97_入院ベースアップ評価料!$I$84-A149</f>
        <v>#VALUE!</v>
      </c>
      <c r="G149" s="29" t="e">
        <f>様式97_入院ベースアップ評価料!$I$84-B149</f>
        <v>#VALUE!</v>
      </c>
      <c r="H149" s="29" t="e">
        <f t="shared" si="4"/>
        <v>#VALUE!</v>
      </c>
      <c r="I149" s="29" t="e">
        <f>IF(様式97_入院ベースアップ評価料!$I$84=B149,"",IF(H149&lt;=0,"該当",""))</f>
        <v>#VALUE!</v>
      </c>
      <c r="J149" s="29" t="str">
        <f>IF(AND(A149&lt;=様式97_入院ベースアップ評価料!$V$84,様式97_入院ベースアップ評価料!$V$84&lt;'リスト（入院）'!B149),"該当","")</f>
        <v/>
      </c>
      <c r="K149" s="29" t="s">
        <v>1468</v>
      </c>
    </row>
    <row r="150" spans="1:11">
      <c r="A150" s="29">
        <v>146.5</v>
      </c>
      <c r="B150" s="29">
        <v>147.5</v>
      </c>
      <c r="C150" s="29" t="s">
        <v>1469</v>
      </c>
      <c r="D150" s="29">
        <v>147</v>
      </c>
      <c r="F150" s="29" t="e">
        <f>様式97_入院ベースアップ評価料!$I$84-A150</f>
        <v>#VALUE!</v>
      </c>
      <c r="G150" s="29" t="e">
        <f>様式97_入院ベースアップ評価料!$I$84-B150</f>
        <v>#VALUE!</v>
      </c>
      <c r="H150" s="29" t="e">
        <f t="shared" si="4"/>
        <v>#VALUE!</v>
      </c>
      <c r="I150" s="29" t="e">
        <f>IF(様式97_入院ベースアップ評価料!$I$84=B150,"",IF(H150&lt;=0,"該当",""))</f>
        <v>#VALUE!</v>
      </c>
      <c r="J150" s="29" t="str">
        <f>IF(AND(A150&lt;=様式97_入院ベースアップ評価料!$V$84,様式97_入院ベースアップ評価料!$V$84&lt;'リスト（入院）'!B150),"該当","")</f>
        <v/>
      </c>
      <c r="K150" s="29" t="s">
        <v>1469</v>
      </c>
    </row>
    <row r="151" spans="1:11">
      <c r="A151" s="29">
        <v>147.5</v>
      </c>
      <c r="B151" s="29">
        <v>148.5</v>
      </c>
      <c r="C151" s="29" t="s">
        <v>1470</v>
      </c>
      <c r="D151" s="29">
        <v>148</v>
      </c>
      <c r="F151" s="29" t="e">
        <f>様式97_入院ベースアップ評価料!$I$84-A151</f>
        <v>#VALUE!</v>
      </c>
      <c r="G151" s="29" t="e">
        <f>様式97_入院ベースアップ評価料!$I$84-B151</f>
        <v>#VALUE!</v>
      </c>
      <c r="H151" s="29" t="e">
        <f t="shared" si="4"/>
        <v>#VALUE!</v>
      </c>
      <c r="I151" s="29" t="e">
        <f>IF(様式97_入院ベースアップ評価料!$I$84=B151,"",IF(H151&lt;=0,"該当",""))</f>
        <v>#VALUE!</v>
      </c>
      <c r="J151" s="29" t="str">
        <f>IF(AND(A151&lt;=様式97_入院ベースアップ評価料!$V$84,様式97_入院ベースアップ評価料!$V$84&lt;'リスト（入院）'!B151),"該当","")</f>
        <v/>
      </c>
      <c r="K151" s="29" t="s">
        <v>1470</v>
      </c>
    </row>
    <row r="152" spans="1:11">
      <c r="A152" s="29">
        <v>148.5</v>
      </c>
      <c r="B152" s="29">
        <v>149.5</v>
      </c>
      <c r="C152" s="29" t="s">
        <v>1471</v>
      </c>
      <c r="D152" s="29">
        <v>149</v>
      </c>
      <c r="F152" s="29" t="e">
        <f>様式97_入院ベースアップ評価料!$I$84-A152</f>
        <v>#VALUE!</v>
      </c>
      <c r="G152" s="29" t="e">
        <f>様式97_入院ベースアップ評価料!$I$84-B152</f>
        <v>#VALUE!</v>
      </c>
      <c r="H152" s="29" t="e">
        <f t="shared" si="4"/>
        <v>#VALUE!</v>
      </c>
      <c r="I152" s="29" t="e">
        <f>IF(様式97_入院ベースアップ評価料!$I$84=B152,"",IF(H152&lt;=0,"該当",""))</f>
        <v>#VALUE!</v>
      </c>
      <c r="J152" s="29" t="str">
        <f>IF(AND(A152&lt;=様式97_入院ベースアップ評価料!$V$84,様式97_入院ベースアップ評価料!$V$84&lt;'リスト（入院）'!B152),"該当","")</f>
        <v/>
      </c>
      <c r="K152" s="29" t="s">
        <v>1471</v>
      </c>
    </row>
    <row r="153" spans="1:11">
      <c r="A153" s="29">
        <v>149.5</v>
      </c>
      <c r="B153" s="29">
        <v>150.5</v>
      </c>
      <c r="C153" s="29" t="s">
        <v>1472</v>
      </c>
      <c r="D153" s="29">
        <v>150</v>
      </c>
      <c r="F153" s="29" t="e">
        <f>様式97_入院ベースアップ評価料!$I$84-A153</f>
        <v>#VALUE!</v>
      </c>
      <c r="G153" s="29" t="e">
        <f>様式97_入院ベースアップ評価料!$I$84-B153</f>
        <v>#VALUE!</v>
      </c>
      <c r="H153" s="29" t="e">
        <f t="shared" si="4"/>
        <v>#VALUE!</v>
      </c>
      <c r="I153" s="29" t="e">
        <f>IF(様式97_入院ベースアップ評価料!$I$84=B153,"",IF(H153&lt;=0,"該当",""))</f>
        <v>#VALUE!</v>
      </c>
      <c r="J153" s="29" t="str">
        <f>IF(AND(A153&lt;=様式97_入院ベースアップ評価料!$V$84,様式97_入院ベースアップ評価料!$V$84&lt;'リスト（入院）'!B153),"該当","")</f>
        <v/>
      </c>
      <c r="K153" s="29" t="s">
        <v>1472</v>
      </c>
    </row>
    <row r="154" spans="1:11">
      <c r="A154" s="29">
        <v>150.5</v>
      </c>
      <c r="B154" s="29">
        <v>151.5</v>
      </c>
      <c r="C154" s="29" t="s">
        <v>1473</v>
      </c>
      <c r="D154" s="29">
        <v>151</v>
      </c>
      <c r="F154" s="29" t="e">
        <f>様式97_入院ベースアップ評価料!$I$84-A154</f>
        <v>#VALUE!</v>
      </c>
      <c r="G154" s="29" t="e">
        <f>様式97_入院ベースアップ評価料!$I$84-B154</f>
        <v>#VALUE!</v>
      </c>
      <c r="H154" s="29" t="e">
        <f t="shared" ref="H154:H156" si="5">F154*G154</f>
        <v>#VALUE!</v>
      </c>
      <c r="I154" s="29" t="e">
        <f>IF(様式97_入院ベースアップ評価料!$I$84=B154,"",IF(H154&lt;=0,"該当",""))</f>
        <v>#VALUE!</v>
      </c>
      <c r="J154" s="29" t="str">
        <f>IF(AND(A154&lt;=様式97_入院ベースアップ評価料!$V$84,様式97_入院ベースアップ評価料!$V$84&lt;'リスト（入院）'!B154),"該当","")</f>
        <v/>
      </c>
      <c r="K154" s="29" t="s">
        <v>1473</v>
      </c>
    </row>
    <row r="155" spans="1:11">
      <c r="A155" s="29">
        <v>151.5</v>
      </c>
      <c r="B155" s="29">
        <v>152.5</v>
      </c>
      <c r="C155" s="29" t="s">
        <v>1474</v>
      </c>
      <c r="D155" s="29">
        <v>152</v>
      </c>
      <c r="F155" s="29" t="e">
        <f>様式97_入院ベースアップ評価料!$I$84-A155</f>
        <v>#VALUE!</v>
      </c>
      <c r="G155" s="29" t="e">
        <f>様式97_入院ベースアップ評価料!$I$84-B155</f>
        <v>#VALUE!</v>
      </c>
      <c r="H155" s="29" t="e">
        <f t="shared" si="5"/>
        <v>#VALUE!</v>
      </c>
      <c r="I155" s="29" t="e">
        <f>IF(様式97_入院ベースアップ評価料!$I$84=B155,"",IF(H155&lt;=0,"該当",""))</f>
        <v>#VALUE!</v>
      </c>
      <c r="J155" s="29" t="str">
        <f>IF(AND(A155&lt;=様式97_入院ベースアップ評価料!$V$84,様式97_入院ベースアップ評価料!$V$84&lt;'リスト（入院）'!B155),"該当","")</f>
        <v/>
      </c>
      <c r="K155" s="29" t="s">
        <v>1474</v>
      </c>
    </row>
    <row r="156" spans="1:11">
      <c r="A156" s="29">
        <v>152.5</v>
      </c>
      <c r="B156" s="29">
        <v>153.5</v>
      </c>
      <c r="C156" s="29" t="s">
        <v>1475</v>
      </c>
      <c r="D156" s="29">
        <v>153</v>
      </c>
      <c r="F156" s="29" t="e">
        <f>様式97_入院ベースアップ評価料!$I$84-A156</f>
        <v>#VALUE!</v>
      </c>
      <c r="G156" s="29" t="e">
        <f>様式97_入院ベースアップ評価料!$I$84-B156</f>
        <v>#VALUE!</v>
      </c>
      <c r="H156" s="29" t="e">
        <f t="shared" si="5"/>
        <v>#VALUE!</v>
      </c>
      <c r="I156" s="29" t="e">
        <f>IF(様式97_入院ベースアップ評価料!$I$84=B156,"",IF(H156&lt;=0,"該当",""))</f>
        <v>#VALUE!</v>
      </c>
      <c r="J156" s="29" t="str">
        <f>IF(AND(A156&lt;=様式97_入院ベースアップ評価料!$V$84,様式97_入院ベースアップ評価料!$V$84&lt;'リスト（入院）'!B156),"該当","")</f>
        <v/>
      </c>
      <c r="K156" s="29" t="s">
        <v>1475</v>
      </c>
    </row>
    <row r="157" spans="1:11">
      <c r="A157" s="29">
        <v>153.5</v>
      </c>
      <c r="B157" s="29">
        <v>154.5</v>
      </c>
      <c r="C157" s="29" t="s">
        <v>1476</v>
      </c>
      <c r="D157" s="29">
        <v>154</v>
      </c>
      <c r="F157" s="29" t="e">
        <f>様式97_入院ベースアップ評価料!$I$84-A157</f>
        <v>#VALUE!</v>
      </c>
      <c r="G157" s="29" t="e">
        <f>様式97_入院ベースアップ評価料!$I$84-B157</f>
        <v>#VALUE!</v>
      </c>
      <c r="H157" s="29" t="e">
        <f t="shared" ref="H157:H168" si="6">F157*G157</f>
        <v>#VALUE!</v>
      </c>
      <c r="I157" s="29" t="e">
        <f>IF(様式97_入院ベースアップ評価料!$I$84=B157,"",IF(H157&lt;=0,"該当",""))</f>
        <v>#VALUE!</v>
      </c>
      <c r="J157" s="29" t="str">
        <f>IF(AND(A157&lt;=様式97_入院ベースアップ評価料!$V$84,様式97_入院ベースアップ評価料!$V$84&lt;'リスト（入院）'!B157),"該当","")</f>
        <v/>
      </c>
      <c r="K157" s="29" t="s">
        <v>1476</v>
      </c>
    </row>
    <row r="158" spans="1:11">
      <c r="A158" s="29">
        <v>154.5</v>
      </c>
      <c r="B158" s="29">
        <v>155.5</v>
      </c>
      <c r="C158" s="29" t="s">
        <v>1477</v>
      </c>
      <c r="D158" s="29">
        <v>155</v>
      </c>
      <c r="F158" s="29" t="e">
        <f>様式97_入院ベースアップ評価料!$I$84-A158</f>
        <v>#VALUE!</v>
      </c>
      <c r="G158" s="29" t="e">
        <f>様式97_入院ベースアップ評価料!$I$84-B158</f>
        <v>#VALUE!</v>
      </c>
      <c r="H158" s="29" t="e">
        <f t="shared" si="6"/>
        <v>#VALUE!</v>
      </c>
      <c r="I158" s="29" t="e">
        <f>IF(様式97_入院ベースアップ評価料!$I$84=B158,"",IF(H158&lt;=0,"該当",""))</f>
        <v>#VALUE!</v>
      </c>
      <c r="J158" s="29" t="str">
        <f>IF(AND(A158&lt;=様式97_入院ベースアップ評価料!$V$84,様式97_入院ベースアップ評価料!$V$84&lt;'リスト（入院）'!B158),"該当","")</f>
        <v/>
      </c>
      <c r="K158" s="29" t="s">
        <v>1477</v>
      </c>
    </row>
    <row r="159" spans="1:11">
      <c r="A159" s="29">
        <v>155.5</v>
      </c>
      <c r="B159" s="29">
        <v>156.5</v>
      </c>
      <c r="C159" s="29" t="s">
        <v>1478</v>
      </c>
      <c r="D159" s="29">
        <v>156</v>
      </c>
      <c r="F159" s="29" t="e">
        <f>様式97_入院ベースアップ評価料!$I$84-A159</f>
        <v>#VALUE!</v>
      </c>
      <c r="G159" s="29" t="e">
        <f>様式97_入院ベースアップ評価料!$I$84-B159</f>
        <v>#VALUE!</v>
      </c>
      <c r="H159" s="29" t="e">
        <f t="shared" si="6"/>
        <v>#VALUE!</v>
      </c>
      <c r="I159" s="29" t="e">
        <f>IF(様式97_入院ベースアップ評価料!$I$84=B159,"",IF(H159&lt;=0,"該当",""))</f>
        <v>#VALUE!</v>
      </c>
      <c r="J159" s="29" t="str">
        <f>IF(AND(A159&lt;=様式97_入院ベースアップ評価料!$V$84,様式97_入院ベースアップ評価料!$V$84&lt;'リスト（入院）'!B159),"該当","")</f>
        <v/>
      </c>
      <c r="K159" s="29" t="s">
        <v>1478</v>
      </c>
    </row>
    <row r="160" spans="1:11">
      <c r="A160" s="29">
        <v>156.5</v>
      </c>
      <c r="B160" s="29">
        <v>157.5</v>
      </c>
      <c r="C160" s="29" t="s">
        <v>1479</v>
      </c>
      <c r="D160" s="29">
        <v>157</v>
      </c>
      <c r="F160" s="29" t="e">
        <f>様式97_入院ベースアップ評価料!$I$84-A160</f>
        <v>#VALUE!</v>
      </c>
      <c r="G160" s="29" t="e">
        <f>様式97_入院ベースアップ評価料!$I$84-B160</f>
        <v>#VALUE!</v>
      </c>
      <c r="H160" s="29" t="e">
        <f t="shared" si="6"/>
        <v>#VALUE!</v>
      </c>
      <c r="I160" s="29" t="e">
        <f>IF(様式97_入院ベースアップ評価料!$I$84=B160,"",IF(H160&lt;=0,"該当",""))</f>
        <v>#VALUE!</v>
      </c>
      <c r="J160" s="29" t="str">
        <f>IF(AND(A160&lt;=様式97_入院ベースアップ評価料!$V$84,様式97_入院ベースアップ評価料!$V$84&lt;'リスト（入院）'!B160),"該当","")</f>
        <v/>
      </c>
      <c r="K160" s="29" t="s">
        <v>1479</v>
      </c>
    </row>
    <row r="161" spans="1:11">
      <c r="A161" s="29">
        <v>157.5</v>
      </c>
      <c r="B161" s="29">
        <v>158.5</v>
      </c>
      <c r="C161" s="29" t="s">
        <v>1480</v>
      </c>
      <c r="D161" s="29">
        <v>158</v>
      </c>
      <c r="F161" s="29" t="e">
        <f>様式97_入院ベースアップ評価料!$I$84-A161</f>
        <v>#VALUE!</v>
      </c>
      <c r="G161" s="29" t="e">
        <f>様式97_入院ベースアップ評価料!$I$84-B161</f>
        <v>#VALUE!</v>
      </c>
      <c r="H161" s="29" t="e">
        <f t="shared" si="6"/>
        <v>#VALUE!</v>
      </c>
      <c r="I161" s="29" t="e">
        <f>IF(様式97_入院ベースアップ評価料!$I$84=B161,"",IF(H161&lt;=0,"該当",""))</f>
        <v>#VALUE!</v>
      </c>
      <c r="J161" s="29" t="str">
        <f>IF(AND(A161&lt;=様式97_入院ベースアップ評価料!$V$84,様式97_入院ベースアップ評価料!$V$84&lt;'リスト（入院）'!B161),"該当","")</f>
        <v/>
      </c>
      <c r="K161" s="29" t="s">
        <v>1480</v>
      </c>
    </row>
    <row r="162" spans="1:11">
      <c r="A162" s="29">
        <v>158.5</v>
      </c>
      <c r="B162" s="29">
        <v>159.5</v>
      </c>
      <c r="C162" s="29" t="s">
        <v>1481</v>
      </c>
      <c r="D162" s="29">
        <v>159</v>
      </c>
      <c r="F162" s="29" t="e">
        <f>様式97_入院ベースアップ評価料!$I$84-A162</f>
        <v>#VALUE!</v>
      </c>
      <c r="G162" s="29" t="e">
        <f>様式97_入院ベースアップ評価料!$I$84-B162</f>
        <v>#VALUE!</v>
      </c>
      <c r="H162" s="29" t="e">
        <f t="shared" si="6"/>
        <v>#VALUE!</v>
      </c>
      <c r="I162" s="29" t="e">
        <f>IF(様式97_入院ベースアップ評価料!$I$84=B162,"",IF(H162&lt;=0,"該当",""))</f>
        <v>#VALUE!</v>
      </c>
      <c r="J162" s="29" t="str">
        <f>IF(AND(A162&lt;=様式97_入院ベースアップ評価料!$V$84,様式97_入院ベースアップ評価料!$V$84&lt;'リスト（入院）'!B162),"該当","")</f>
        <v/>
      </c>
      <c r="K162" s="29" t="s">
        <v>1481</v>
      </c>
    </row>
    <row r="163" spans="1:11">
      <c r="A163" s="29">
        <v>159.5</v>
      </c>
      <c r="B163" s="29">
        <v>160.5</v>
      </c>
      <c r="C163" s="29" t="s">
        <v>1482</v>
      </c>
      <c r="D163" s="29">
        <v>160</v>
      </c>
      <c r="F163" s="29" t="e">
        <f>様式97_入院ベースアップ評価料!$I$84-A163</f>
        <v>#VALUE!</v>
      </c>
      <c r="G163" s="29" t="e">
        <f>様式97_入院ベースアップ評価料!$I$84-B163</f>
        <v>#VALUE!</v>
      </c>
      <c r="H163" s="29" t="e">
        <f t="shared" si="6"/>
        <v>#VALUE!</v>
      </c>
      <c r="I163" s="29" t="e">
        <f>IF(様式97_入院ベースアップ評価料!$I$84=B163,"",IF(H163&lt;=0,"該当",""))</f>
        <v>#VALUE!</v>
      </c>
      <c r="J163" s="29" t="str">
        <f>IF(AND(A163&lt;=様式97_入院ベースアップ評価料!$V$84,様式97_入院ベースアップ評価料!$V$84&lt;'リスト（入院）'!B163),"該当","")</f>
        <v/>
      </c>
      <c r="K163" s="29" t="s">
        <v>1482</v>
      </c>
    </row>
    <row r="164" spans="1:11">
      <c r="A164" s="29">
        <v>160.5</v>
      </c>
      <c r="B164" s="29">
        <v>161.5</v>
      </c>
      <c r="C164" s="29" t="s">
        <v>1483</v>
      </c>
      <c r="D164" s="29">
        <v>161</v>
      </c>
      <c r="F164" s="29" t="e">
        <f>様式97_入院ベースアップ評価料!$I$84-A164</f>
        <v>#VALUE!</v>
      </c>
      <c r="G164" s="29" t="e">
        <f>様式97_入院ベースアップ評価料!$I$84-B164</f>
        <v>#VALUE!</v>
      </c>
      <c r="H164" s="29" t="e">
        <f t="shared" si="6"/>
        <v>#VALUE!</v>
      </c>
      <c r="I164" s="29" t="e">
        <f>IF(様式97_入院ベースアップ評価料!$I$84=B164,"",IF(H164&lt;=0,"該当",""))</f>
        <v>#VALUE!</v>
      </c>
      <c r="J164" s="29" t="str">
        <f>IF(AND(A164&lt;=様式97_入院ベースアップ評価料!$V$84,様式97_入院ベースアップ評価料!$V$84&lt;'リスト（入院）'!B164),"該当","")</f>
        <v/>
      </c>
      <c r="K164" s="29" t="s">
        <v>1483</v>
      </c>
    </row>
    <row r="165" spans="1:11">
      <c r="A165" s="29">
        <v>161.5</v>
      </c>
      <c r="B165" s="29">
        <v>162.5</v>
      </c>
      <c r="C165" s="29" t="s">
        <v>1484</v>
      </c>
      <c r="D165" s="29">
        <v>162</v>
      </c>
      <c r="F165" s="29" t="e">
        <f>様式97_入院ベースアップ評価料!$I$84-A165</f>
        <v>#VALUE!</v>
      </c>
      <c r="G165" s="29" t="e">
        <f>様式97_入院ベースアップ評価料!$I$84-B165</f>
        <v>#VALUE!</v>
      </c>
      <c r="H165" s="29" t="e">
        <f t="shared" si="6"/>
        <v>#VALUE!</v>
      </c>
      <c r="I165" s="29" t="e">
        <f>IF(様式97_入院ベースアップ評価料!$I$84=B165,"",IF(H165&lt;=0,"該当",""))</f>
        <v>#VALUE!</v>
      </c>
      <c r="J165" s="29" t="str">
        <f>IF(AND(A165&lt;=様式97_入院ベースアップ評価料!$V$84,様式97_入院ベースアップ評価料!$V$84&lt;'リスト（入院）'!B165),"該当","")</f>
        <v/>
      </c>
      <c r="K165" s="29" t="s">
        <v>1484</v>
      </c>
    </row>
    <row r="166" spans="1:11">
      <c r="A166" s="29">
        <v>162.5</v>
      </c>
      <c r="B166" s="29">
        <v>163.5</v>
      </c>
      <c r="C166" s="29" t="s">
        <v>1485</v>
      </c>
      <c r="D166" s="29">
        <v>163</v>
      </c>
      <c r="F166" s="29" t="e">
        <f>様式97_入院ベースアップ評価料!$I$84-A166</f>
        <v>#VALUE!</v>
      </c>
      <c r="G166" s="29" t="e">
        <f>様式97_入院ベースアップ評価料!$I$84-B166</f>
        <v>#VALUE!</v>
      </c>
      <c r="H166" s="29" t="e">
        <f t="shared" si="6"/>
        <v>#VALUE!</v>
      </c>
      <c r="I166" s="29" t="e">
        <f>IF(様式97_入院ベースアップ評価料!$I$84=B166,"",IF(H166&lt;=0,"該当",""))</f>
        <v>#VALUE!</v>
      </c>
      <c r="J166" s="29" t="str">
        <f>IF(AND(A166&lt;=様式97_入院ベースアップ評価料!$V$84,様式97_入院ベースアップ評価料!$V$84&lt;'リスト（入院）'!B166),"該当","")</f>
        <v/>
      </c>
      <c r="K166" s="29" t="s">
        <v>1485</v>
      </c>
    </row>
    <row r="167" spans="1:11">
      <c r="A167" s="29">
        <v>163.5</v>
      </c>
      <c r="B167" s="29">
        <v>164.5</v>
      </c>
      <c r="C167" s="29" t="s">
        <v>1486</v>
      </c>
      <c r="D167" s="29">
        <v>164</v>
      </c>
      <c r="F167" s="29" t="e">
        <f>様式97_入院ベースアップ評価料!$I$84-A167</f>
        <v>#VALUE!</v>
      </c>
      <c r="G167" s="29" t="e">
        <f>様式97_入院ベースアップ評価料!$I$84-B167</f>
        <v>#VALUE!</v>
      </c>
      <c r="H167" s="29" t="e">
        <f t="shared" si="6"/>
        <v>#VALUE!</v>
      </c>
      <c r="I167" s="29" t="e">
        <f>IF(様式97_入院ベースアップ評価料!$I$84=B167,"",IF(H167&lt;=0,"該当",""))</f>
        <v>#VALUE!</v>
      </c>
      <c r="J167" s="29" t="str">
        <f>IF(AND(A167&lt;=様式97_入院ベースアップ評価料!$V$84,様式97_入院ベースアップ評価料!$V$84&lt;'リスト（入院）'!B167),"該当","")</f>
        <v/>
      </c>
      <c r="K167" s="29" t="s">
        <v>1486</v>
      </c>
    </row>
    <row r="168" spans="1:11">
      <c r="A168" s="29">
        <v>164.5</v>
      </c>
      <c r="B168" s="29">
        <v>165.5</v>
      </c>
      <c r="C168" s="29" t="s">
        <v>1487</v>
      </c>
      <c r="D168" s="29">
        <v>165</v>
      </c>
      <c r="F168" s="29" t="e">
        <f>様式97_入院ベースアップ評価料!$I$84-A168</f>
        <v>#VALUE!</v>
      </c>
      <c r="G168" s="29" t="e">
        <f>様式97_入院ベースアップ評価料!$I$84-B168</f>
        <v>#VALUE!</v>
      </c>
      <c r="H168" s="29" t="e">
        <f t="shared" si="6"/>
        <v>#VALUE!</v>
      </c>
      <c r="I168" s="29" t="e">
        <f>IF(様式97_入院ベースアップ評価料!$I$84=B168,"",IF(H168&lt;=0,"該当",""))</f>
        <v>#VALUE!</v>
      </c>
      <c r="J168" s="29" t="str">
        <f>IF(AND(A168&lt;=様式97_入院ベースアップ評価料!$V$84,様式97_入院ベースアップ評価料!$V$84&lt;'リスト（入院）'!B168),"該当","")</f>
        <v/>
      </c>
      <c r="K168" s="29" t="s">
        <v>1487</v>
      </c>
    </row>
    <row r="169" spans="1:11">
      <c r="A169" s="29">
        <v>165.5</v>
      </c>
      <c r="C169" s="29" t="s">
        <v>1487</v>
      </c>
      <c r="D169" s="29">
        <v>165</v>
      </c>
      <c r="F169" s="29" t="e">
        <f>様式97_入院ベースアップ評価料!$I$84-A169</f>
        <v>#VALUE!</v>
      </c>
      <c r="G169" s="29" t="e">
        <f>様式97_入院ベースアップ評価料!$I$84-B169</f>
        <v>#VALUE!</v>
      </c>
      <c r="H169" s="29" t="e">
        <f t="shared" ref="H169" si="7">F169*G169</f>
        <v>#VALUE!</v>
      </c>
      <c r="I169" s="137" t="s">
        <v>1488</v>
      </c>
      <c r="J169" s="137" t="s">
        <v>1488</v>
      </c>
      <c r="K169" s="29" t="s">
        <v>1487</v>
      </c>
    </row>
    <row r="170" spans="1:11">
      <c r="I170" s="138" t="s">
        <v>1489</v>
      </c>
    </row>
  </sheetData>
  <mergeCells count="3">
    <mergeCell ref="A2:B2"/>
    <mergeCell ref="C2:C3"/>
    <mergeCell ref="D2:D3"/>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RowHeight="13.5"/>
  <cols>
    <col min="1" max="2" width="9" style="29"/>
    <col min="3" max="3" width="37.625" style="29" bestFit="1" customWidth="1"/>
    <col min="4" max="11" width="9" style="29"/>
    <col min="12" max="12" width="39.375" style="29" customWidth="1"/>
    <col min="13" max="13" width="34.5" style="29" bestFit="1" customWidth="1"/>
    <col min="14" max="16384" width="9" style="29"/>
  </cols>
  <sheetData>
    <row r="1" spans="1:14">
      <c r="A1" s="33"/>
      <c r="B1" s="33"/>
    </row>
    <row r="2" spans="1:14">
      <c r="A2" s="872" t="s">
        <v>1316</v>
      </c>
      <c r="B2" s="872"/>
      <c r="C2" s="872" t="s">
        <v>1490</v>
      </c>
      <c r="D2" s="872" t="s">
        <v>1491</v>
      </c>
      <c r="E2" s="872" t="s">
        <v>1492</v>
      </c>
    </row>
    <row r="3" spans="1:14">
      <c r="A3" s="32" t="s">
        <v>1319</v>
      </c>
      <c r="B3" s="32" t="s">
        <v>1320</v>
      </c>
      <c r="C3" s="872"/>
      <c r="D3" s="872"/>
      <c r="E3" s="872"/>
      <c r="J3" s="63" t="s">
        <v>1321</v>
      </c>
      <c r="K3" s="63" t="s">
        <v>1322</v>
      </c>
    </row>
    <row r="4" spans="1:14">
      <c r="B4" s="29">
        <v>1.5</v>
      </c>
      <c r="C4" s="29" t="s">
        <v>153</v>
      </c>
      <c r="D4" s="29">
        <v>8</v>
      </c>
      <c r="E4" s="29">
        <v>1</v>
      </c>
      <c r="G4" s="29" t="e">
        <f>'様式96_外来・在宅ベースアップ評価料（Ⅱ）'!$M$87-A4</f>
        <v>#VALUE!</v>
      </c>
      <c r="H4" s="29" t="e">
        <f>'様式96_外来・在宅ベースアップ評価料（Ⅱ）'!$M$87-B4</f>
        <v>#VALUE!</v>
      </c>
      <c r="I4" s="29" t="e">
        <f>G4*H4</f>
        <v>#VALUE!</v>
      </c>
      <c r="J4" s="29" t="e">
        <f>IF('様式96_外来・在宅ベースアップ評価料（Ⅱ）'!$M$87=B4,"",IF(I4&lt;=0,"該当",""))</f>
        <v>#VALUE!</v>
      </c>
      <c r="K4" s="29" t="str">
        <f>IF(B4&gt;'様式96_外来・在宅ベースアップ評価料（Ⅱ）'!$Z$87,"該当","")</f>
        <v/>
      </c>
      <c r="L4" s="29" t="s">
        <v>153</v>
      </c>
      <c r="M4" s="29" t="s">
        <v>1493</v>
      </c>
      <c r="N4" s="29">
        <v>1</v>
      </c>
    </row>
    <row r="5" spans="1:14">
      <c r="A5" s="29">
        <v>1.5</v>
      </c>
      <c r="B5" s="29">
        <v>2.5</v>
      </c>
      <c r="C5" s="29" t="s">
        <v>155</v>
      </c>
      <c r="D5" s="29">
        <v>16</v>
      </c>
      <c r="E5" s="29">
        <v>2</v>
      </c>
      <c r="G5" s="29" t="e">
        <f>'様式96_外来・在宅ベースアップ評価料（Ⅱ）'!$M$87-A5</f>
        <v>#VALUE!</v>
      </c>
      <c r="H5" s="29" t="e">
        <f>'様式96_外来・在宅ベースアップ評価料（Ⅱ）'!$M$87-B5</f>
        <v>#VALUE!</v>
      </c>
      <c r="I5" s="29" t="e">
        <f t="shared" ref="I5:I11" si="0">G5*H5</f>
        <v>#VALUE!</v>
      </c>
      <c r="J5" s="29" t="e">
        <f>IF('様式96_外来・在宅ベースアップ評価料（Ⅱ）'!$M$87=B5,"",IF(I5&lt;=0,"該当",""))</f>
        <v>#VALUE!</v>
      </c>
      <c r="K5" s="29" t="str">
        <f>IF(B5&gt;'様式96_外来・在宅ベースアップ評価料（Ⅱ）'!$Z$87,"該当","")</f>
        <v/>
      </c>
      <c r="L5" s="29" t="s">
        <v>1494</v>
      </c>
      <c r="M5" s="29" t="s">
        <v>1495</v>
      </c>
      <c r="N5" s="29">
        <v>2</v>
      </c>
    </row>
    <row r="6" spans="1:14">
      <c r="A6" s="29">
        <v>2.5</v>
      </c>
      <c r="B6" s="29">
        <v>3.5</v>
      </c>
      <c r="C6" s="29" t="s">
        <v>157</v>
      </c>
      <c r="D6" s="29">
        <v>24</v>
      </c>
      <c r="E6" s="29">
        <v>3</v>
      </c>
      <c r="G6" s="29" t="e">
        <f>'様式96_外来・在宅ベースアップ評価料（Ⅱ）'!$M$87-A6</f>
        <v>#VALUE!</v>
      </c>
      <c r="H6" s="29" t="e">
        <f>'様式96_外来・在宅ベースアップ評価料（Ⅱ）'!$M$87-B6</f>
        <v>#VALUE!</v>
      </c>
      <c r="I6" s="29" t="e">
        <f t="shared" si="0"/>
        <v>#VALUE!</v>
      </c>
      <c r="J6" s="29" t="e">
        <f>IF('様式96_外来・在宅ベースアップ評価料（Ⅱ）'!$M$87=B6,"",IF(I6&lt;=0,"該当",""))</f>
        <v>#VALUE!</v>
      </c>
      <c r="K6" s="29" t="str">
        <f>IF(B6&gt;'様式96_外来・在宅ベースアップ評価料（Ⅱ）'!$Z$87,"該当","")</f>
        <v/>
      </c>
      <c r="L6" s="29" t="s">
        <v>1496</v>
      </c>
      <c r="M6" s="29" t="s">
        <v>1497</v>
      </c>
      <c r="N6" s="29">
        <v>3</v>
      </c>
    </row>
    <row r="7" spans="1:14">
      <c r="A7" s="29">
        <v>3.5</v>
      </c>
      <c r="B7" s="29">
        <v>4.5</v>
      </c>
      <c r="C7" s="29" t="s">
        <v>159</v>
      </c>
      <c r="D7" s="29">
        <v>32</v>
      </c>
      <c r="E7" s="29">
        <v>4</v>
      </c>
      <c r="G7" s="29" t="e">
        <f>'様式96_外来・在宅ベースアップ評価料（Ⅱ）'!$M$87-A7</f>
        <v>#VALUE!</v>
      </c>
      <c r="H7" s="29" t="e">
        <f>'様式96_外来・在宅ベースアップ評価料（Ⅱ）'!$M$87-B7</f>
        <v>#VALUE!</v>
      </c>
      <c r="I7" s="29" t="e">
        <f t="shared" si="0"/>
        <v>#VALUE!</v>
      </c>
      <c r="J7" s="29" t="e">
        <f>IF('様式96_外来・在宅ベースアップ評価料（Ⅱ）'!$M$87=B7,"",IF(I7&lt;=0,"該当",""))</f>
        <v>#VALUE!</v>
      </c>
      <c r="K7" s="29" t="str">
        <f>IF(B7&gt;'様式96_外来・在宅ベースアップ評価料（Ⅱ）'!$Z$87,"該当","")</f>
        <v/>
      </c>
      <c r="L7" s="29" t="s">
        <v>1498</v>
      </c>
      <c r="M7" s="29" t="s">
        <v>1499</v>
      </c>
      <c r="N7" s="29">
        <v>4</v>
      </c>
    </row>
    <row r="8" spans="1:14">
      <c r="A8" s="29">
        <v>4.5</v>
      </c>
      <c r="B8" s="29">
        <v>5.5</v>
      </c>
      <c r="C8" s="29" t="s">
        <v>161</v>
      </c>
      <c r="D8" s="29">
        <v>40</v>
      </c>
      <c r="E8" s="29">
        <v>5</v>
      </c>
      <c r="G8" s="29" t="e">
        <f>'様式96_外来・在宅ベースアップ評価料（Ⅱ）'!$M$87-A8</f>
        <v>#VALUE!</v>
      </c>
      <c r="H8" s="29" t="e">
        <f>'様式96_外来・在宅ベースアップ評価料（Ⅱ）'!$M$87-B8</f>
        <v>#VALUE!</v>
      </c>
      <c r="I8" s="29" t="e">
        <f t="shared" si="0"/>
        <v>#VALUE!</v>
      </c>
      <c r="J8" s="29" t="e">
        <f>IF('様式96_外来・在宅ベースアップ評価料（Ⅱ）'!$M$87=B8,"",IF(I8&lt;=0,"該当",""))</f>
        <v>#VALUE!</v>
      </c>
      <c r="K8" s="29" t="str">
        <f>IF(B8&gt;'様式96_外来・在宅ベースアップ評価料（Ⅱ）'!$Z$87,"該当","")</f>
        <v/>
      </c>
      <c r="L8" s="29" t="s">
        <v>1500</v>
      </c>
      <c r="M8" s="29" t="s">
        <v>1501</v>
      </c>
      <c r="N8" s="29">
        <v>5</v>
      </c>
    </row>
    <row r="9" spans="1:14">
      <c r="A9" s="29">
        <v>5.5</v>
      </c>
      <c r="B9" s="29">
        <v>6.5</v>
      </c>
      <c r="C9" s="29" t="s">
        <v>163</v>
      </c>
      <c r="D9" s="29">
        <v>48</v>
      </c>
      <c r="E9" s="29">
        <v>6</v>
      </c>
      <c r="G9" s="29" t="e">
        <f>'様式96_外来・在宅ベースアップ評価料（Ⅱ）'!$M$87-A9</f>
        <v>#VALUE!</v>
      </c>
      <c r="H9" s="29" t="e">
        <f>'様式96_外来・在宅ベースアップ評価料（Ⅱ）'!$M$87-B9</f>
        <v>#VALUE!</v>
      </c>
      <c r="I9" s="29" t="e">
        <f t="shared" si="0"/>
        <v>#VALUE!</v>
      </c>
      <c r="J9" s="29" t="e">
        <f>IF('様式96_外来・在宅ベースアップ評価料（Ⅱ）'!$M$87=B9,"",IF(I9&lt;=0,"該当",""))</f>
        <v>#VALUE!</v>
      </c>
      <c r="K9" s="29" t="str">
        <f>IF(B9&gt;'様式96_外来・在宅ベースアップ評価料（Ⅱ）'!$Z$87,"該当","")</f>
        <v/>
      </c>
      <c r="L9" s="29" t="s">
        <v>1502</v>
      </c>
      <c r="M9" s="29" t="s">
        <v>1503</v>
      </c>
      <c r="N9" s="29">
        <v>6</v>
      </c>
    </row>
    <row r="10" spans="1:14">
      <c r="A10" s="29">
        <v>6.5</v>
      </c>
      <c r="B10" s="29">
        <v>7.5</v>
      </c>
      <c r="C10" s="29" t="s">
        <v>165</v>
      </c>
      <c r="D10" s="29">
        <v>56</v>
      </c>
      <c r="E10" s="29">
        <v>7</v>
      </c>
      <c r="G10" s="29" t="e">
        <f>'様式96_外来・在宅ベースアップ評価料（Ⅱ）'!$M$87-A10</f>
        <v>#VALUE!</v>
      </c>
      <c r="H10" s="29" t="e">
        <f>'様式96_外来・在宅ベースアップ評価料（Ⅱ）'!$M$87-B10</f>
        <v>#VALUE!</v>
      </c>
      <c r="I10" s="29" t="e">
        <f t="shared" si="0"/>
        <v>#VALUE!</v>
      </c>
      <c r="J10" s="29" t="e">
        <f>IF('様式96_外来・在宅ベースアップ評価料（Ⅱ）'!$M$87=B10,"",IF(I10&lt;=0,"該当",""))</f>
        <v>#VALUE!</v>
      </c>
      <c r="K10" s="29" t="str">
        <f>IF(B10&gt;'様式96_外来・在宅ベースアップ評価料（Ⅱ）'!$Z$87,"該当","")</f>
        <v/>
      </c>
      <c r="L10" s="29" t="s">
        <v>1504</v>
      </c>
      <c r="M10" s="29" t="s">
        <v>1505</v>
      </c>
      <c r="N10" s="29">
        <v>7</v>
      </c>
    </row>
    <row r="11" spans="1:14">
      <c r="A11" s="29">
        <v>7.5</v>
      </c>
      <c r="B11" s="29">
        <v>8.5</v>
      </c>
      <c r="C11" s="29" t="s">
        <v>167</v>
      </c>
      <c r="D11" s="29">
        <v>64</v>
      </c>
      <c r="E11" s="29">
        <v>8</v>
      </c>
      <c r="G11" s="29" t="e">
        <f>'様式96_外来・在宅ベースアップ評価料（Ⅱ）'!$M$87-A11</f>
        <v>#VALUE!</v>
      </c>
      <c r="H11" s="29" t="e">
        <f>'様式96_外来・在宅ベースアップ評価料（Ⅱ）'!$M$87-B11</f>
        <v>#VALUE!</v>
      </c>
      <c r="I11" s="29" t="e">
        <f t="shared" si="0"/>
        <v>#VALUE!</v>
      </c>
      <c r="J11" s="137" t="s">
        <v>1488</v>
      </c>
      <c r="K11" s="137" t="s">
        <v>1488</v>
      </c>
      <c r="L11" s="29" t="s">
        <v>1506</v>
      </c>
      <c r="M11" s="29" t="s">
        <v>1507</v>
      </c>
      <c r="N11" s="29">
        <v>8</v>
      </c>
    </row>
    <row r="12" spans="1:14">
      <c r="C12" s="29" t="s">
        <v>1508</v>
      </c>
      <c r="D12" s="29" t="s">
        <v>1509</v>
      </c>
      <c r="E12" s="29" t="s">
        <v>1509</v>
      </c>
      <c r="J12" s="138" t="s">
        <v>1489</v>
      </c>
    </row>
    <row r="13" spans="1:14">
      <c r="A13" s="872" t="s">
        <v>1316</v>
      </c>
      <c r="B13" s="872"/>
      <c r="C13" s="872" t="s">
        <v>1490</v>
      </c>
      <c r="D13" s="872" t="s">
        <v>1491</v>
      </c>
      <c r="E13" s="872" t="s">
        <v>1492</v>
      </c>
    </row>
    <row r="14" spans="1:14">
      <c r="A14" s="32" t="s">
        <v>1319</v>
      </c>
      <c r="B14" s="32" t="s">
        <v>1320</v>
      </c>
      <c r="C14" s="872"/>
      <c r="D14" s="872"/>
      <c r="E14" s="872"/>
    </row>
    <row r="15" spans="1:14">
      <c r="B15" s="29">
        <v>1.5</v>
      </c>
      <c r="C15" s="29" t="s">
        <v>1493</v>
      </c>
      <c r="D15" s="29">
        <v>8</v>
      </c>
      <c r="E15" s="29">
        <v>1</v>
      </c>
    </row>
    <row r="16" spans="1:14">
      <c r="A16" s="29">
        <v>1.5</v>
      </c>
      <c r="B16" s="29">
        <v>2.5</v>
      </c>
      <c r="C16" s="29" t="s">
        <v>1510</v>
      </c>
      <c r="D16" s="29">
        <v>16</v>
      </c>
      <c r="E16" s="29">
        <v>2</v>
      </c>
    </row>
    <row r="17" spans="1:5">
      <c r="A17" s="29">
        <v>2.5</v>
      </c>
      <c r="B17" s="29">
        <v>3.5</v>
      </c>
      <c r="C17" s="29" t="s">
        <v>158</v>
      </c>
      <c r="D17" s="29">
        <v>24</v>
      </c>
      <c r="E17" s="29">
        <v>3</v>
      </c>
    </row>
    <row r="18" spans="1:5">
      <c r="A18" s="29">
        <v>3.5</v>
      </c>
      <c r="B18" s="29">
        <v>4.5</v>
      </c>
      <c r="C18" s="29" t="s">
        <v>160</v>
      </c>
      <c r="D18" s="29">
        <v>32</v>
      </c>
      <c r="E18" s="29">
        <v>4</v>
      </c>
    </row>
    <row r="19" spans="1:5">
      <c r="A19" s="29">
        <v>4.5</v>
      </c>
      <c r="B19" s="29">
        <v>5.5</v>
      </c>
      <c r="C19" s="29" t="s">
        <v>162</v>
      </c>
      <c r="D19" s="29">
        <v>40</v>
      </c>
      <c r="E19" s="29">
        <v>5</v>
      </c>
    </row>
    <row r="20" spans="1:5">
      <c r="A20" s="29">
        <v>5.5</v>
      </c>
      <c r="B20" s="29">
        <v>6.5</v>
      </c>
      <c r="C20" s="29" t="s">
        <v>164</v>
      </c>
      <c r="D20" s="29">
        <v>48</v>
      </c>
      <c r="E20" s="29">
        <v>6</v>
      </c>
    </row>
    <row r="21" spans="1:5">
      <c r="A21" s="29">
        <v>6.5</v>
      </c>
      <c r="B21" s="29">
        <v>7.5</v>
      </c>
      <c r="C21" s="29" t="s">
        <v>166</v>
      </c>
      <c r="D21" s="29">
        <v>56</v>
      </c>
      <c r="E21" s="29">
        <v>7</v>
      </c>
    </row>
    <row r="22" spans="1:5">
      <c r="A22" s="29">
        <v>7.5</v>
      </c>
      <c r="B22" s="29">
        <v>8.5</v>
      </c>
      <c r="C22" s="29" t="s">
        <v>168</v>
      </c>
      <c r="D22" s="29">
        <v>64</v>
      </c>
      <c r="E22" s="29">
        <v>8</v>
      </c>
    </row>
    <row r="153" spans="1:2">
      <c r="A153" s="31"/>
      <c r="B153" s="31"/>
    </row>
    <row r="154" spans="1:2">
      <c r="A154" s="31"/>
      <c r="B154" s="31"/>
    </row>
    <row r="155" spans="1:2">
      <c r="A155" s="31"/>
      <c r="B155" s="31"/>
    </row>
    <row r="156" spans="1:2">
      <c r="A156" s="31"/>
      <c r="B156" s="31"/>
    </row>
    <row r="157" spans="1:2">
      <c r="A157" s="31"/>
      <c r="B157" s="31"/>
    </row>
    <row r="158" spans="1:2">
      <c r="A158" s="31"/>
      <c r="B158" s="31"/>
    </row>
    <row r="159" spans="1:2">
      <c r="A159" s="31"/>
      <c r="B159" s="31"/>
    </row>
    <row r="160" spans="1:2">
      <c r="A160" s="31"/>
      <c r="B160" s="31"/>
    </row>
    <row r="161" spans="1:8">
      <c r="A161" s="31"/>
      <c r="B161" s="31"/>
    </row>
    <row r="162" spans="1:8">
      <c r="A162" s="31"/>
      <c r="B162" s="31"/>
    </row>
    <row r="163" spans="1:8">
      <c r="A163" s="31"/>
      <c r="B163" s="31"/>
    </row>
    <row r="164" spans="1:8">
      <c r="A164" s="31"/>
      <c r="B164" s="31"/>
    </row>
    <row r="165" spans="1:8">
      <c r="A165" s="31"/>
      <c r="B165" s="31"/>
    </row>
    <row r="166" spans="1:8">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workbookViewId="0"/>
  </sheetViews>
  <sheetFormatPr defaultRowHeight="17.25" outlineLevelCol="1"/>
  <cols>
    <col min="1" max="5" width="3.625" style="44" customWidth="1"/>
    <col min="6" max="6" width="3.625" style="121" customWidth="1"/>
    <col min="7" max="31" width="3.625" style="44" customWidth="1"/>
    <col min="32" max="36" width="3.625" style="44" hidden="1" customWidth="1" outlineLevel="1"/>
    <col min="37" max="37" width="8.625" style="122" hidden="1" customWidth="1" outlineLevel="1"/>
    <col min="38" max="41" width="3.625" style="44" hidden="1" customWidth="1" outlineLevel="1"/>
    <col min="42" max="42" width="3.625" style="44" customWidth="1" collapsed="1"/>
    <col min="43" max="49" width="3.625" style="44" customWidth="1"/>
    <col min="50" max="16384" width="9" style="44"/>
  </cols>
  <sheetData>
    <row r="1" spans="1:37" ht="30" customHeight="1">
      <c r="A1" s="44" t="s">
        <v>26</v>
      </c>
    </row>
    <row r="2" spans="1:37" ht="30" customHeight="1"/>
    <row r="3" spans="1:37" ht="50.1" customHeight="1">
      <c r="A3" s="584" t="s">
        <v>27</v>
      </c>
      <c r="B3" s="584"/>
      <c r="C3" s="584"/>
      <c r="D3" s="584"/>
      <c r="E3" s="584"/>
      <c r="F3" s="584"/>
      <c r="G3" s="584"/>
      <c r="H3" s="584"/>
      <c r="I3" s="584"/>
      <c r="J3" s="584"/>
      <c r="K3" s="584"/>
      <c r="L3" s="584"/>
      <c r="M3" s="584"/>
      <c r="N3" s="584"/>
      <c r="O3" s="584"/>
      <c r="P3" s="584"/>
      <c r="Q3" s="584"/>
      <c r="R3" s="584"/>
      <c r="S3" s="584"/>
      <c r="T3" s="584"/>
      <c r="U3" s="584"/>
      <c r="V3" s="584"/>
      <c r="W3" s="584"/>
      <c r="X3" s="584"/>
      <c r="Y3" s="584"/>
      <c r="Z3" s="584"/>
      <c r="AA3" s="584"/>
      <c r="AB3" s="584"/>
      <c r="AC3" s="584"/>
      <c r="AD3" s="584"/>
      <c r="AE3" s="584"/>
      <c r="AF3" s="584"/>
      <c r="AG3" s="584"/>
      <c r="AH3" s="584"/>
    </row>
    <row r="4" spans="1:37" ht="30" customHeight="1">
      <c r="A4" s="122"/>
      <c r="B4" s="122"/>
      <c r="C4" s="122"/>
      <c r="D4" s="122"/>
      <c r="E4" s="122"/>
      <c r="G4" s="122"/>
      <c r="H4" s="122"/>
      <c r="I4" s="122"/>
    </row>
    <row r="5" spans="1:37" ht="30" customHeight="1">
      <c r="A5" s="35" t="s">
        <v>28</v>
      </c>
      <c r="B5" s="585" t="s">
        <v>29</v>
      </c>
      <c r="C5" s="585"/>
      <c r="D5" s="585"/>
      <c r="E5" s="585"/>
      <c r="F5" s="585"/>
      <c r="G5" s="585"/>
      <c r="H5" s="586" t="str">
        <f>IF(別添2!E6="","",別添2!E6)</f>
        <v/>
      </c>
      <c r="I5" s="586"/>
      <c r="J5" s="586"/>
      <c r="K5" s="586"/>
      <c r="L5" s="586"/>
      <c r="M5" s="586"/>
      <c r="N5" s="586"/>
      <c r="O5" s="586"/>
      <c r="P5" s="586"/>
      <c r="Q5" s="586"/>
      <c r="R5" s="586"/>
      <c r="S5" s="586"/>
      <c r="T5" s="586"/>
    </row>
    <row r="6" spans="1:37" ht="30" customHeight="1">
      <c r="B6" s="585" t="s">
        <v>30</v>
      </c>
      <c r="C6" s="585"/>
      <c r="D6" s="585"/>
      <c r="E6" s="585"/>
      <c r="F6" s="585"/>
      <c r="G6" s="585"/>
      <c r="H6" s="587" t="str">
        <f>IF(別添2!H27="","",別添2!H27)</f>
        <v/>
      </c>
      <c r="I6" s="587"/>
      <c r="J6" s="587"/>
      <c r="K6" s="587"/>
      <c r="L6" s="587"/>
      <c r="M6" s="587"/>
      <c r="N6" s="587"/>
      <c r="O6" s="587"/>
      <c r="P6" s="587"/>
      <c r="Q6" s="587"/>
      <c r="R6" s="587"/>
      <c r="S6" s="587"/>
      <c r="T6" s="587"/>
    </row>
    <row r="7" spans="1:37" ht="30" customHeight="1">
      <c r="A7" s="35"/>
      <c r="B7" s="121"/>
      <c r="D7" s="122"/>
      <c r="E7" s="122"/>
      <c r="G7" s="122"/>
      <c r="H7" s="122"/>
      <c r="I7" s="122"/>
      <c r="J7" s="122"/>
      <c r="K7" s="122"/>
      <c r="L7" s="122"/>
      <c r="M7" s="122"/>
      <c r="N7" s="122"/>
      <c r="O7" s="122"/>
      <c r="P7" s="122"/>
      <c r="Q7" s="122"/>
      <c r="R7" s="122"/>
      <c r="S7" s="122"/>
    </row>
    <row r="8" spans="1:37" ht="30" customHeight="1">
      <c r="A8" s="35" t="s">
        <v>31</v>
      </c>
      <c r="B8" s="121" t="s">
        <v>32</v>
      </c>
      <c r="C8" s="122"/>
      <c r="D8" s="122"/>
      <c r="E8" s="122"/>
      <c r="H8" s="122"/>
      <c r="I8" s="122"/>
      <c r="J8" s="122"/>
      <c r="K8" s="122"/>
      <c r="L8" s="122"/>
      <c r="M8" s="122"/>
      <c r="N8" s="122"/>
      <c r="O8" s="122"/>
      <c r="P8" s="122"/>
      <c r="Q8" s="122"/>
      <c r="R8" s="122"/>
      <c r="S8" s="122"/>
    </row>
    <row r="9" spans="1:37" ht="30" customHeight="1">
      <c r="A9" s="35"/>
      <c r="B9" s="121"/>
      <c r="C9" s="122"/>
      <c r="D9" s="122"/>
      <c r="E9" s="122"/>
    </row>
    <row r="10" spans="1:37" ht="30" customHeight="1">
      <c r="A10" s="35"/>
      <c r="B10" s="122"/>
      <c r="C10" s="122"/>
      <c r="D10" s="122"/>
      <c r="E10" s="122"/>
      <c r="F10" s="182"/>
      <c r="G10" s="121" t="s">
        <v>33</v>
      </c>
      <c r="H10" s="62"/>
      <c r="AK10" s="183" t="b">
        <v>0</v>
      </c>
    </row>
    <row r="11" spans="1:37" ht="30" customHeight="1">
      <c r="A11" s="35"/>
      <c r="B11" s="122"/>
      <c r="C11" s="122"/>
      <c r="D11" s="122"/>
      <c r="E11" s="122"/>
      <c r="F11" s="182"/>
      <c r="G11" s="121" t="s">
        <v>34</v>
      </c>
      <c r="H11" s="62"/>
      <c r="X11" s="121"/>
      <c r="Y11" s="121"/>
      <c r="AK11" s="183" t="b">
        <v>0</v>
      </c>
    </row>
    <row r="12" spans="1:37" ht="30" customHeight="1">
      <c r="A12" s="35"/>
      <c r="B12" s="121"/>
      <c r="D12" s="122"/>
      <c r="E12" s="122"/>
      <c r="H12" s="122"/>
      <c r="I12" s="122"/>
      <c r="J12" s="122"/>
      <c r="K12" s="122"/>
      <c r="L12" s="122"/>
      <c r="M12" s="122"/>
      <c r="N12" s="122"/>
      <c r="O12" s="122"/>
      <c r="P12" s="122"/>
      <c r="Q12" s="122"/>
      <c r="R12" s="122"/>
      <c r="S12" s="122"/>
      <c r="AK12" s="183"/>
    </row>
    <row r="13" spans="1:37" ht="30" customHeight="1">
      <c r="A13" s="35" t="s">
        <v>35</v>
      </c>
      <c r="B13" s="121" t="s">
        <v>36</v>
      </c>
      <c r="D13" s="122"/>
      <c r="E13" s="122"/>
      <c r="H13" s="122"/>
      <c r="I13" s="122"/>
      <c r="R13" s="122"/>
      <c r="S13" s="122"/>
      <c r="AK13" s="183"/>
    </row>
    <row r="14" spans="1:37" ht="30" customHeight="1">
      <c r="A14" s="35"/>
      <c r="B14" s="121"/>
      <c r="D14" s="122"/>
      <c r="E14" s="122"/>
      <c r="H14" s="122"/>
      <c r="I14" s="122"/>
      <c r="R14" s="122"/>
      <c r="S14" s="122"/>
      <c r="AK14" s="183"/>
    </row>
    <row r="15" spans="1:37" ht="30" customHeight="1">
      <c r="A15" s="35"/>
      <c r="B15" s="121"/>
      <c r="D15" s="122"/>
      <c r="E15" s="122"/>
      <c r="F15" s="182"/>
      <c r="G15" s="121" t="s">
        <v>37</v>
      </c>
      <c r="J15" s="122"/>
      <c r="K15" s="122"/>
      <c r="L15" s="122"/>
      <c r="M15" s="122"/>
      <c r="N15" s="122"/>
      <c r="O15" s="122"/>
      <c r="P15" s="122"/>
      <c r="Q15" s="122"/>
      <c r="R15" s="122"/>
      <c r="S15" s="122"/>
      <c r="AK15" s="183" t="b">
        <v>0</v>
      </c>
    </row>
    <row r="16" spans="1:37" ht="30" customHeight="1">
      <c r="A16" s="35"/>
      <c r="D16" s="122"/>
      <c r="E16" s="122"/>
      <c r="F16" s="182"/>
      <c r="G16" s="121" t="s">
        <v>38</v>
      </c>
      <c r="J16" s="122"/>
      <c r="K16" s="122"/>
      <c r="L16" s="122"/>
      <c r="M16" s="122"/>
      <c r="N16" s="122"/>
      <c r="O16" s="122"/>
      <c r="P16" s="122"/>
      <c r="Q16" s="122"/>
      <c r="R16" s="122"/>
      <c r="S16" s="122"/>
      <c r="AK16" s="183" t="b">
        <v>0</v>
      </c>
    </row>
    <row r="17" spans="1:37" ht="30" customHeight="1">
      <c r="A17" s="35"/>
      <c r="D17" s="122"/>
      <c r="E17" s="122"/>
      <c r="F17" s="122"/>
      <c r="G17" s="122"/>
      <c r="J17" s="122"/>
      <c r="K17" s="122"/>
      <c r="L17" s="122"/>
      <c r="M17" s="122"/>
      <c r="N17" s="122"/>
      <c r="O17" s="122"/>
      <c r="P17" s="122"/>
      <c r="Q17" s="122"/>
      <c r="R17" s="122"/>
      <c r="S17" s="122"/>
    </row>
    <row r="18" spans="1:37" ht="30" customHeight="1">
      <c r="A18" s="35" t="s">
        <v>39</v>
      </c>
      <c r="B18" s="121" t="s">
        <v>40</v>
      </c>
      <c r="D18" s="122"/>
      <c r="E18" s="122"/>
      <c r="F18" s="122"/>
      <c r="G18" s="122"/>
      <c r="J18" s="122"/>
      <c r="K18" s="122"/>
      <c r="L18" s="122"/>
      <c r="M18" s="122"/>
      <c r="N18" s="122"/>
      <c r="O18" s="122"/>
      <c r="P18" s="122"/>
      <c r="Q18" s="122"/>
      <c r="R18" s="122"/>
      <c r="S18" s="122"/>
    </row>
    <row r="19" spans="1:37" ht="30" customHeight="1">
      <c r="A19" s="35"/>
      <c r="D19" s="122"/>
      <c r="E19" s="122"/>
      <c r="F19" s="583"/>
      <c r="G19" s="583"/>
      <c r="H19" s="583"/>
      <c r="I19" s="583"/>
      <c r="J19" s="583"/>
      <c r="K19" s="583"/>
      <c r="L19" s="583"/>
      <c r="M19" s="122" t="s">
        <v>41</v>
      </c>
      <c r="N19" s="122"/>
      <c r="O19" s="122"/>
      <c r="P19" s="122"/>
      <c r="Q19" s="122"/>
      <c r="R19" s="122"/>
      <c r="S19" s="122"/>
    </row>
    <row r="20" spans="1:37" ht="30" customHeight="1">
      <c r="A20" s="35"/>
      <c r="B20" s="44" t="s">
        <v>42</v>
      </c>
      <c r="D20" s="122"/>
      <c r="E20" s="122"/>
      <c r="F20" s="122"/>
      <c r="G20" s="122"/>
      <c r="H20" s="122"/>
      <c r="I20" s="122"/>
      <c r="J20" s="122"/>
      <c r="K20" s="122"/>
      <c r="L20" s="122"/>
      <c r="M20" s="122"/>
      <c r="N20" s="122"/>
      <c r="O20" s="122"/>
      <c r="P20" s="122"/>
      <c r="Q20" s="122"/>
      <c r="R20" s="122"/>
      <c r="S20" s="122"/>
    </row>
    <row r="21" spans="1:37" s="34" customFormat="1" ht="30" customHeight="1">
      <c r="A21" s="35"/>
      <c r="B21" s="121" t="s">
        <v>43</v>
      </c>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K21" s="122"/>
    </row>
    <row r="22" spans="1:37" ht="30" customHeight="1">
      <c r="A22" s="44" t="s">
        <v>44</v>
      </c>
    </row>
    <row r="23" spans="1:37" ht="30" customHeight="1">
      <c r="A23" s="44" t="s">
        <v>45</v>
      </c>
    </row>
    <row r="24" spans="1:37" ht="30" customHeight="1">
      <c r="A24" s="44" t="s">
        <v>46</v>
      </c>
    </row>
    <row r="25" spans="1:37" ht="30" customHeight="1">
      <c r="A25" s="44" t="s">
        <v>47</v>
      </c>
    </row>
    <row r="26" spans="1:37" ht="30" customHeight="1">
      <c r="A26" s="44" t="s">
        <v>48</v>
      </c>
    </row>
    <row r="27" spans="1:37" ht="24.95" customHeight="1">
      <c r="A27" s="44" t="s">
        <v>49</v>
      </c>
    </row>
    <row r="28" spans="1:37" ht="24.95" customHeight="1">
      <c r="A28" s="44" t="s">
        <v>50</v>
      </c>
    </row>
    <row r="29" spans="1:37" ht="24.95" customHeight="1">
      <c r="A29" s="44" t="s">
        <v>51</v>
      </c>
    </row>
    <row r="30" spans="1:37" ht="24.95" customHeight="1">
      <c r="A30" s="44" t="s">
        <v>52</v>
      </c>
    </row>
    <row r="31" spans="1:37" ht="24.95" customHeight="1">
      <c r="A31" s="121" t="s">
        <v>53</v>
      </c>
      <c r="F31" s="44"/>
      <c r="AK31" s="44"/>
    </row>
    <row r="32" spans="1:37" ht="24.95" customHeight="1">
      <c r="F32" s="44"/>
      <c r="AK32" s="44"/>
    </row>
    <row r="33" s="44" customFormat="1" ht="24.95" customHeight="1"/>
    <row r="34" s="44" customFormat="1" ht="24.95" customHeight="1"/>
    <row r="35" s="44" customFormat="1" ht="24.95" customHeight="1"/>
    <row r="36" s="44" customFormat="1" ht="24.95" customHeight="1"/>
    <row r="37" s="44" customFormat="1" ht="24.95" customHeight="1"/>
    <row r="38" s="44" customFormat="1" ht="24.95" customHeight="1"/>
    <row r="39" s="44" customFormat="1" ht="24.95" customHeight="1"/>
    <row r="40" s="44" customFormat="1" ht="24.95" customHeight="1"/>
    <row r="41" s="44" customFormat="1" ht="24.95" customHeight="1"/>
    <row r="42" s="44" customFormat="1" ht="24.95" customHeight="1"/>
    <row r="43" s="44" customFormat="1" ht="24.95" customHeight="1"/>
    <row r="44" s="44" customFormat="1" ht="24.95" customHeight="1"/>
    <row r="45" s="44" customFormat="1" ht="24.95" customHeight="1"/>
    <row r="46" s="44" customFormat="1" ht="24.95" customHeight="1"/>
    <row r="47" s="44" customFormat="1" ht="24.95" customHeight="1"/>
    <row r="48" s="44" customFormat="1" ht="24.95" customHeight="1"/>
    <row r="49" s="44" customFormat="1" ht="24.95" customHeight="1"/>
    <row r="50" s="44" customFormat="1" ht="24.95" customHeight="1"/>
    <row r="51" s="44" customFormat="1" ht="24.95" customHeight="1"/>
    <row r="52" s="44" customFormat="1" ht="24.95" customHeight="1"/>
    <row r="53" s="44" customFormat="1" ht="24.95" customHeight="1"/>
  </sheetData>
  <sheetProtection algorithmName="SHA-512" hashValue="6sPxk2dIhBqMmAh5DBNqei5oJ7H4kicbxpblAZ1nn0tSnEEjDlGQ+uh22XO52YfIzfhi+enB9t/qLJxwbmnLdg==" saltValue="9eCPjubkYmmhE2DWs93pwQ=="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workbookViewId="0"/>
  </sheetViews>
  <sheetFormatPr defaultRowHeight="17.25" outlineLevelCol="1"/>
  <cols>
    <col min="1" max="5" width="3.625" style="44" customWidth="1"/>
    <col min="6" max="6" width="3.625" style="121" customWidth="1"/>
    <col min="7" max="36" width="3.625" style="44" customWidth="1"/>
    <col min="37" max="37" width="8.625" style="183" hidden="1" customWidth="1" outlineLevel="1"/>
    <col min="38" max="38" width="3.625" style="184" hidden="1" customWidth="1" outlineLevel="1"/>
    <col min="39" max="39" width="10.125" style="184" hidden="1" customWidth="1" outlineLevel="1"/>
    <col min="40" max="42" width="3.625" style="184" hidden="1" customWidth="1" outlineLevel="1"/>
    <col min="43" max="44" width="3.625" style="44" hidden="1" customWidth="1" outlineLevel="1"/>
    <col min="45" max="45" width="3.625" style="44" customWidth="1" collapsed="1"/>
    <col min="46" max="49" width="3.625" style="44" customWidth="1"/>
    <col min="50" max="16384" width="9" style="44"/>
  </cols>
  <sheetData>
    <row r="1" spans="1:39" ht="24.95" customHeight="1">
      <c r="A1" s="44" t="s">
        <v>54</v>
      </c>
    </row>
    <row r="2" spans="1:39" ht="15" customHeight="1"/>
    <row r="3" spans="1:39" ht="50.1" customHeight="1">
      <c r="A3" s="588" t="s">
        <v>55</v>
      </c>
      <c r="B3" s="588"/>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c r="AI3" s="588"/>
      <c r="AJ3" s="588"/>
    </row>
    <row r="4" spans="1:39" ht="15" customHeight="1">
      <c r="A4" s="122"/>
      <c r="B4" s="122"/>
      <c r="C4" s="122"/>
      <c r="D4" s="122"/>
      <c r="E4" s="122"/>
      <c r="G4" s="122"/>
      <c r="H4" s="122"/>
      <c r="I4" s="122"/>
    </row>
    <row r="5" spans="1:39" ht="24.95" customHeight="1">
      <c r="A5" s="35" t="s">
        <v>28</v>
      </c>
      <c r="B5" s="585" t="s">
        <v>29</v>
      </c>
      <c r="C5" s="585"/>
      <c r="D5" s="585"/>
      <c r="E5" s="585"/>
      <c r="F5" s="585"/>
      <c r="G5" s="585"/>
      <c r="H5" s="589" t="str">
        <f>IF('様式95_外来・在宅ベースアップ評価料（Ⅰ）'!H5=0,"",'様式95_外来・在宅ベースアップ評価料（Ⅰ）'!H5)</f>
        <v/>
      </c>
      <c r="I5" s="589"/>
      <c r="J5" s="589"/>
      <c r="K5" s="589"/>
      <c r="L5" s="589"/>
      <c r="M5" s="589"/>
      <c r="N5" s="589"/>
      <c r="O5" s="589"/>
      <c r="P5" s="589"/>
      <c r="Q5" s="589"/>
      <c r="R5" s="589"/>
      <c r="S5" s="589"/>
      <c r="T5" s="589"/>
    </row>
    <row r="6" spans="1:39" ht="24.95" customHeight="1">
      <c r="B6" s="585" t="s">
        <v>30</v>
      </c>
      <c r="C6" s="585"/>
      <c r="D6" s="585"/>
      <c r="E6" s="585"/>
      <c r="F6" s="585"/>
      <c r="G6" s="585"/>
      <c r="H6" s="590" t="str">
        <f>'様式95_外来・在宅ベースアップ評価料（Ⅰ）'!H6</f>
        <v/>
      </c>
      <c r="I6" s="590"/>
      <c r="J6" s="590"/>
      <c r="K6" s="590"/>
      <c r="L6" s="590"/>
      <c r="M6" s="590"/>
      <c r="N6" s="590"/>
      <c r="O6" s="590"/>
      <c r="P6" s="590"/>
      <c r="Q6" s="590"/>
      <c r="R6" s="590"/>
      <c r="S6" s="590"/>
      <c r="T6" s="590"/>
    </row>
    <row r="7" spans="1:39" ht="15" customHeight="1">
      <c r="A7" s="35"/>
      <c r="B7" s="121"/>
      <c r="D7" s="122"/>
      <c r="E7" s="122"/>
      <c r="G7" s="122"/>
      <c r="H7" s="122"/>
      <c r="I7" s="122"/>
      <c r="J7" s="122"/>
      <c r="K7" s="122"/>
      <c r="L7" s="122"/>
      <c r="M7" s="122"/>
      <c r="N7" s="122"/>
      <c r="O7" s="122"/>
      <c r="P7" s="122"/>
      <c r="Q7" s="122"/>
      <c r="R7" s="122"/>
      <c r="S7" s="122"/>
    </row>
    <row r="8" spans="1:39" ht="24.95" customHeight="1">
      <c r="A8" s="35" t="s">
        <v>31</v>
      </c>
      <c r="B8" s="121" t="s">
        <v>32</v>
      </c>
      <c r="D8" s="122"/>
      <c r="E8" s="122"/>
      <c r="G8" s="122"/>
      <c r="H8" s="122"/>
      <c r="I8" s="122"/>
      <c r="J8" s="122"/>
      <c r="K8" s="122"/>
      <c r="L8" s="122"/>
      <c r="M8" s="122"/>
      <c r="N8" s="122"/>
      <c r="O8" s="122"/>
      <c r="P8" s="122"/>
      <c r="Q8" s="122"/>
      <c r="R8" s="122"/>
      <c r="S8" s="122"/>
    </row>
    <row r="9" spans="1:39" ht="15" customHeight="1">
      <c r="A9" s="35"/>
      <c r="B9" s="121"/>
      <c r="D9" s="122"/>
      <c r="E9" s="122"/>
      <c r="G9" s="122"/>
      <c r="H9" s="122"/>
      <c r="I9" s="122"/>
      <c r="J9" s="122"/>
      <c r="K9" s="122"/>
      <c r="L9" s="122"/>
      <c r="M9" s="122"/>
      <c r="N9" s="122"/>
      <c r="O9" s="122"/>
      <c r="P9" s="122"/>
      <c r="Q9" s="122"/>
      <c r="R9" s="122"/>
      <c r="S9" s="122"/>
      <c r="AM9" s="184">
        <v>4</v>
      </c>
    </row>
    <row r="10" spans="1:39" ht="24.95" customHeight="1">
      <c r="A10" s="35"/>
      <c r="B10" s="121"/>
      <c r="D10" s="122"/>
      <c r="E10" s="122"/>
      <c r="F10" s="182"/>
      <c r="G10" s="121" t="s">
        <v>56</v>
      </c>
      <c r="H10" s="122"/>
      <c r="I10" s="122"/>
      <c r="J10" s="122"/>
      <c r="K10" s="122"/>
      <c r="L10" s="122"/>
      <c r="M10" s="122"/>
      <c r="N10" s="122"/>
      <c r="O10" s="122"/>
      <c r="P10" s="122"/>
      <c r="Q10" s="122"/>
      <c r="R10" s="122"/>
      <c r="S10" s="122"/>
      <c r="AK10" s="184" t="b">
        <v>0</v>
      </c>
    </row>
    <row r="11" spans="1:39" ht="24.95" customHeight="1">
      <c r="A11" s="35"/>
      <c r="B11" s="121"/>
      <c r="D11" s="122"/>
      <c r="E11" s="122"/>
      <c r="F11" s="182"/>
      <c r="G11" s="121" t="s">
        <v>57</v>
      </c>
      <c r="H11" s="122"/>
      <c r="I11" s="122"/>
      <c r="J11" s="122"/>
      <c r="K11" s="122"/>
      <c r="L11" s="122"/>
      <c r="M11" s="122"/>
      <c r="N11" s="122"/>
      <c r="O11" s="122"/>
      <c r="P11" s="122"/>
      <c r="Q11" s="122"/>
      <c r="R11" s="122"/>
      <c r="S11" s="122"/>
      <c r="AK11" s="184" t="b">
        <v>0</v>
      </c>
    </row>
    <row r="12" spans="1:39" ht="15" customHeight="1">
      <c r="A12" s="35"/>
      <c r="B12" s="121"/>
      <c r="D12" s="122"/>
      <c r="E12" s="122"/>
      <c r="G12" s="122"/>
      <c r="H12" s="122"/>
      <c r="I12" s="122"/>
      <c r="J12" s="122"/>
      <c r="K12" s="122"/>
      <c r="L12" s="122"/>
      <c r="M12" s="122"/>
      <c r="N12" s="122"/>
      <c r="O12" s="122"/>
      <c r="P12" s="122"/>
      <c r="Q12" s="122"/>
      <c r="R12" s="122"/>
      <c r="S12" s="122"/>
    </row>
    <row r="13" spans="1:39" ht="24.95" customHeight="1">
      <c r="A13" s="35" t="s">
        <v>35</v>
      </c>
      <c r="B13" s="121" t="s">
        <v>58</v>
      </c>
      <c r="C13" s="122"/>
      <c r="D13" s="122"/>
      <c r="E13" s="122"/>
      <c r="H13" s="122"/>
      <c r="I13" s="122"/>
      <c r="J13" s="122"/>
      <c r="K13" s="122"/>
      <c r="L13" s="122"/>
      <c r="M13" s="122"/>
      <c r="N13" s="122"/>
      <c r="O13" s="122"/>
      <c r="P13" s="122"/>
      <c r="Q13" s="122"/>
      <c r="R13" s="122"/>
      <c r="S13" s="122"/>
    </row>
    <row r="14" spans="1:39" ht="24.95" customHeight="1">
      <c r="A14" s="35"/>
      <c r="B14" s="121"/>
      <c r="C14" s="122"/>
      <c r="D14" s="122"/>
      <c r="E14" s="122"/>
      <c r="H14" s="122"/>
      <c r="I14" s="122"/>
      <c r="J14" s="122"/>
      <c r="K14" s="121" t="s">
        <v>59</v>
      </c>
      <c r="L14" s="122"/>
      <c r="M14" s="122"/>
      <c r="N14" s="122"/>
      <c r="O14" s="122"/>
      <c r="P14" s="122"/>
      <c r="Q14" s="122"/>
      <c r="R14" s="122"/>
      <c r="S14" s="122"/>
    </row>
    <row r="15" spans="1:39" ht="24.95" customHeight="1">
      <c r="A15" s="35"/>
      <c r="B15" s="122"/>
      <c r="C15" s="122"/>
      <c r="D15" s="122"/>
      <c r="E15" s="122"/>
      <c r="F15" s="182"/>
      <c r="G15" s="121" t="s">
        <v>60</v>
      </c>
      <c r="H15" s="122"/>
      <c r="I15" s="122"/>
      <c r="J15" s="596"/>
      <c r="K15" s="595"/>
      <c r="L15" s="596" t="s">
        <v>61</v>
      </c>
      <c r="M15" s="596"/>
      <c r="N15" s="595"/>
      <c r="O15" s="596" t="s">
        <v>62</v>
      </c>
      <c r="P15" s="596"/>
      <c r="Q15" s="595"/>
      <c r="R15" s="596" t="s">
        <v>63</v>
      </c>
      <c r="S15" s="596"/>
      <c r="T15" s="595"/>
      <c r="U15" s="596" t="s">
        <v>64</v>
      </c>
      <c r="V15" s="596"/>
      <c r="W15" s="596"/>
    </row>
    <row r="16" spans="1:39" ht="24.95" customHeight="1">
      <c r="A16" s="35"/>
      <c r="B16" s="122"/>
      <c r="C16" s="122"/>
      <c r="D16" s="122"/>
      <c r="E16" s="122"/>
      <c r="F16" s="182"/>
      <c r="G16" s="121" t="s">
        <v>65</v>
      </c>
      <c r="H16" s="122"/>
      <c r="I16" s="122"/>
      <c r="J16" s="596"/>
      <c r="K16" s="595"/>
      <c r="L16" s="596"/>
      <c r="M16" s="596"/>
      <c r="N16" s="595"/>
      <c r="O16" s="596"/>
      <c r="P16" s="596"/>
      <c r="Q16" s="595"/>
      <c r="R16" s="596"/>
      <c r="S16" s="596"/>
      <c r="T16" s="595"/>
      <c r="U16" s="596"/>
      <c r="V16" s="596"/>
      <c r="W16" s="596"/>
      <c r="X16" s="121"/>
      <c r="Y16" s="121"/>
      <c r="AK16" s="184" t="b">
        <v>0</v>
      </c>
    </row>
    <row r="17" spans="1:37" ht="24.95" customHeight="1">
      <c r="A17" s="35"/>
      <c r="B17" s="122"/>
      <c r="C17" s="122"/>
      <c r="D17" s="122"/>
      <c r="E17" s="122"/>
      <c r="F17" s="44"/>
      <c r="G17" s="46" t="s">
        <v>66</v>
      </c>
      <c r="H17" s="122"/>
      <c r="I17" s="122"/>
      <c r="J17" s="121"/>
      <c r="K17" s="121"/>
      <c r="L17" s="122"/>
      <c r="M17" s="122"/>
      <c r="N17" s="121"/>
      <c r="O17" s="121"/>
      <c r="P17" s="121"/>
      <c r="Q17" s="122"/>
      <c r="R17" s="121"/>
      <c r="S17" s="121"/>
      <c r="T17" s="34"/>
      <c r="U17" s="121"/>
      <c r="V17" s="121"/>
      <c r="W17" s="34"/>
      <c r="X17" s="121"/>
      <c r="Y17" s="121"/>
      <c r="Z17" s="34"/>
      <c r="AA17" s="34"/>
      <c r="AB17" s="34"/>
      <c r="AC17" s="34"/>
      <c r="AD17" s="34"/>
      <c r="AE17" s="34"/>
      <c r="AK17" s="184" t="b">
        <v>0</v>
      </c>
    </row>
    <row r="18" spans="1:37" ht="24.95" customHeight="1">
      <c r="A18" s="35"/>
      <c r="B18" s="122"/>
      <c r="C18" s="122"/>
      <c r="D18" s="122"/>
      <c r="E18" s="122"/>
      <c r="F18" s="44"/>
      <c r="G18" s="46" t="s">
        <v>67</v>
      </c>
      <c r="H18" s="122"/>
      <c r="I18" s="122"/>
      <c r="J18" s="121"/>
      <c r="K18" s="121"/>
      <c r="L18" s="122"/>
      <c r="M18" s="122"/>
      <c r="N18" s="121"/>
      <c r="O18" s="121"/>
      <c r="P18" s="121"/>
      <c r="Q18" s="122"/>
      <c r="R18" s="121"/>
      <c r="S18" s="121"/>
      <c r="T18" s="34"/>
      <c r="U18" s="121"/>
      <c r="V18" s="121"/>
      <c r="W18" s="34"/>
      <c r="X18" s="121"/>
      <c r="Y18" s="121"/>
      <c r="Z18" s="34"/>
      <c r="AA18" s="34"/>
      <c r="AB18" s="34"/>
      <c r="AC18" s="34"/>
      <c r="AD18" s="34"/>
      <c r="AE18" s="34"/>
      <c r="AK18" s="184"/>
    </row>
    <row r="19" spans="1:37" ht="24.95" customHeight="1">
      <c r="A19" s="35"/>
      <c r="B19" s="122"/>
      <c r="C19" s="122"/>
      <c r="D19" s="122"/>
      <c r="E19" s="122"/>
      <c r="F19" s="44"/>
      <c r="G19" s="46" t="s">
        <v>68</v>
      </c>
      <c r="H19" s="122"/>
      <c r="I19" s="122"/>
      <c r="J19" s="121"/>
      <c r="K19" s="121"/>
      <c r="L19" s="122"/>
      <c r="M19" s="122"/>
      <c r="N19" s="121"/>
      <c r="O19" s="121"/>
      <c r="P19" s="121"/>
      <c r="Q19" s="122"/>
      <c r="R19" s="121"/>
      <c r="S19" s="121"/>
      <c r="T19" s="34"/>
      <c r="U19" s="121"/>
      <c r="V19" s="121"/>
      <c r="W19" s="34"/>
      <c r="X19" s="121"/>
      <c r="Y19" s="121"/>
      <c r="Z19" s="34"/>
      <c r="AA19" s="34"/>
      <c r="AB19" s="34"/>
      <c r="AC19" s="34"/>
      <c r="AD19" s="34"/>
      <c r="AE19" s="34"/>
      <c r="AK19" s="184"/>
    </row>
    <row r="20" spans="1:37" ht="24.95" customHeight="1">
      <c r="A20" s="35"/>
      <c r="B20" s="122"/>
      <c r="C20" s="122"/>
      <c r="D20" s="122"/>
      <c r="E20" s="122"/>
      <c r="F20" s="44"/>
      <c r="G20" s="170"/>
      <c r="H20" s="606" t="s">
        <v>69</v>
      </c>
      <c r="I20" s="607"/>
      <c r="J20" s="607"/>
      <c r="K20" s="608"/>
      <c r="L20" s="609" t="s">
        <v>70</v>
      </c>
      <c r="M20" s="609"/>
      <c r="N20" s="609"/>
      <c r="O20" s="609"/>
      <c r="P20" s="121"/>
      <c r="Q20" s="122"/>
      <c r="R20" s="121"/>
      <c r="S20" s="121"/>
      <c r="T20" s="34"/>
      <c r="U20" s="121"/>
      <c r="V20" s="121"/>
      <c r="W20" s="34"/>
      <c r="X20" s="121"/>
      <c r="Y20" s="121"/>
      <c r="Z20" s="34"/>
      <c r="AA20" s="34"/>
      <c r="AB20" s="34"/>
      <c r="AC20" s="34"/>
      <c r="AD20" s="34"/>
      <c r="AE20" s="34"/>
      <c r="AK20" s="184"/>
    </row>
    <row r="21" spans="1:37" ht="24.95" customHeight="1">
      <c r="A21" s="35"/>
      <c r="B21" s="122"/>
      <c r="C21" s="122"/>
      <c r="D21" s="122"/>
      <c r="E21" s="122"/>
      <c r="F21" s="44"/>
      <c r="G21" s="41"/>
      <c r="H21" s="606" t="s">
        <v>71</v>
      </c>
      <c r="I21" s="607"/>
      <c r="J21" s="607"/>
      <c r="K21" s="608"/>
      <c r="L21" s="610" t="s">
        <v>71</v>
      </c>
      <c r="M21" s="604"/>
      <c r="N21" s="604"/>
      <c r="O21" s="611"/>
      <c r="P21" s="121"/>
      <c r="Q21" s="122"/>
      <c r="R21" s="121"/>
      <c r="S21" s="121"/>
      <c r="T21" s="34"/>
      <c r="U21" s="121"/>
      <c r="V21" s="121"/>
      <c r="W21" s="34"/>
      <c r="X21" s="121"/>
      <c r="Y21" s="121"/>
      <c r="Z21" s="34"/>
      <c r="AA21" s="34"/>
      <c r="AB21" s="34"/>
      <c r="AC21" s="34"/>
      <c r="AD21" s="34"/>
      <c r="AE21" s="34"/>
      <c r="AK21" s="184"/>
    </row>
    <row r="22" spans="1:37" ht="24.95" customHeight="1">
      <c r="A22" s="35"/>
      <c r="B22" s="122"/>
      <c r="C22" s="122"/>
      <c r="D22" s="122"/>
      <c r="E22" s="122"/>
      <c r="F22" s="44"/>
      <c r="G22" s="41"/>
      <c r="H22" s="606" t="s">
        <v>72</v>
      </c>
      <c r="I22" s="607"/>
      <c r="J22" s="607"/>
      <c r="K22" s="608"/>
      <c r="L22" s="612"/>
      <c r="M22" s="601"/>
      <c r="N22" s="601"/>
      <c r="O22" s="613"/>
      <c r="P22" s="121"/>
      <c r="Q22" s="122"/>
      <c r="R22" s="121"/>
      <c r="S22" s="121"/>
      <c r="T22" s="34"/>
      <c r="U22" s="121"/>
      <c r="V22" s="121"/>
      <c r="W22" s="34"/>
      <c r="X22" s="121"/>
      <c r="Y22" s="121"/>
      <c r="Z22" s="34"/>
      <c r="AA22" s="34"/>
      <c r="AB22" s="34"/>
      <c r="AC22" s="34"/>
      <c r="AD22" s="34"/>
      <c r="AE22" s="34"/>
      <c r="AK22" s="184"/>
    </row>
    <row r="23" spans="1:37" ht="24.95" customHeight="1">
      <c r="A23" s="35"/>
      <c r="B23" s="122"/>
      <c r="C23" s="122"/>
      <c r="D23" s="122"/>
      <c r="E23" s="122"/>
      <c r="F23" s="44"/>
      <c r="G23" s="41"/>
      <c r="H23" s="606" t="s">
        <v>73</v>
      </c>
      <c r="I23" s="607"/>
      <c r="J23" s="607"/>
      <c r="K23" s="608"/>
      <c r="L23" s="614"/>
      <c r="M23" s="603"/>
      <c r="N23" s="603"/>
      <c r="O23" s="615"/>
      <c r="P23" s="121"/>
      <c r="Q23" s="122"/>
      <c r="R23" s="121"/>
      <c r="S23" s="121"/>
      <c r="T23" s="34"/>
      <c r="U23" s="121"/>
      <c r="V23" s="121"/>
      <c r="W23" s="34"/>
      <c r="X23" s="121"/>
      <c r="Y23" s="121"/>
      <c r="Z23" s="34"/>
      <c r="AA23" s="34"/>
      <c r="AB23" s="34"/>
      <c r="AC23" s="34"/>
      <c r="AD23" s="34"/>
      <c r="AE23" s="34"/>
      <c r="AK23" s="184"/>
    </row>
    <row r="24" spans="1:37" ht="24.95" customHeight="1">
      <c r="A24" s="35"/>
      <c r="B24" s="122"/>
      <c r="C24" s="122"/>
      <c r="D24" s="122"/>
      <c r="E24" s="122"/>
      <c r="F24" s="44"/>
      <c r="G24" s="41"/>
      <c r="H24" s="606" t="s">
        <v>74</v>
      </c>
      <c r="I24" s="607"/>
      <c r="J24" s="607"/>
      <c r="K24" s="608"/>
      <c r="L24" s="610" t="s">
        <v>74</v>
      </c>
      <c r="M24" s="604"/>
      <c r="N24" s="604"/>
      <c r="O24" s="611"/>
      <c r="P24" s="121"/>
      <c r="Q24" s="122"/>
      <c r="R24" s="121"/>
      <c r="S24" s="121"/>
      <c r="T24" s="34"/>
      <c r="U24" s="121"/>
      <c r="V24" s="121"/>
      <c r="W24" s="34"/>
      <c r="X24" s="121"/>
      <c r="Y24" s="121"/>
      <c r="Z24" s="34"/>
      <c r="AA24" s="34"/>
      <c r="AB24" s="34"/>
      <c r="AC24" s="34"/>
      <c r="AD24" s="34"/>
      <c r="AE24" s="34"/>
      <c r="AK24" s="184"/>
    </row>
    <row r="25" spans="1:37" ht="24.95" customHeight="1">
      <c r="A25" s="35"/>
      <c r="B25" s="122"/>
      <c r="C25" s="122"/>
      <c r="D25" s="122"/>
      <c r="E25" s="122"/>
      <c r="F25" s="44"/>
      <c r="G25" s="41"/>
      <c r="H25" s="606" t="s">
        <v>75</v>
      </c>
      <c r="I25" s="607"/>
      <c r="J25" s="607"/>
      <c r="K25" s="608"/>
      <c r="L25" s="612"/>
      <c r="M25" s="601"/>
      <c r="N25" s="601"/>
      <c r="O25" s="613"/>
      <c r="P25" s="121"/>
      <c r="Q25" s="122"/>
      <c r="R25" s="121"/>
      <c r="S25" s="121"/>
      <c r="T25" s="34"/>
      <c r="U25" s="121"/>
      <c r="V25" s="121"/>
      <c r="W25" s="34"/>
      <c r="X25" s="121"/>
      <c r="Y25" s="121"/>
      <c r="Z25" s="34"/>
      <c r="AA25" s="34"/>
      <c r="AB25" s="34"/>
      <c r="AC25" s="34"/>
      <c r="AD25" s="34"/>
      <c r="AE25" s="34"/>
      <c r="AK25" s="184"/>
    </row>
    <row r="26" spans="1:37" ht="24.95" customHeight="1">
      <c r="A26" s="35"/>
      <c r="B26" s="122"/>
      <c r="C26" s="122"/>
      <c r="D26" s="122"/>
      <c r="E26" s="122"/>
      <c r="F26" s="44"/>
      <c r="G26" s="41"/>
      <c r="H26" s="606" t="s">
        <v>76</v>
      </c>
      <c r="I26" s="607"/>
      <c r="J26" s="607"/>
      <c r="K26" s="608"/>
      <c r="L26" s="614"/>
      <c r="M26" s="603"/>
      <c r="N26" s="603"/>
      <c r="O26" s="615"/>
      <c r="P26" s="121"/>
      <c r="Q26" s="122"/>
      <c r="R26" s="121"/>
      <c r="S26" s="121"/>
      <c r="T26" s="34"/>
      <c r="U26" s="121"/>
      <c r="V26" s="121"/>
      <c r="W26" s="34"/>
      <c r="X26" s="121"/>
      <c r="Y26" s="121"/>
      <c r="Z26" s="34"/>
      <c r="AA26" s="34"/>
      <c r="AB26" s="34"/>
      <c r="AC26" s="34"/>
      <c r="AD26" s="34"/>
      <c r="AE26" s="34"/>
      <c r="AK26" s="184"/>
    </row>
    <row r="27" spans="1:37" ht="24.95" customHeight="1">
      <c r="A27" s="35"/>
      <c r="B27" s="122"/>
      <c r="C27" s="122"/>
      <c r="D27" s="122"/>
      <c r="E27" s="122"/>
      <c r="F27" s="44"/>
      <c r="G27" s="41"/>
      <c r="H27" s="606" t="s">
        <v>77</v>
      </c>
      <c r="I27" s="607"/>
      <c r="J27" s="607"/>
      <c r="K27" s="608"/>
      <c r="L27" s="610" t="s">
        <v>77</v>
      </c>
      <c r="M27" s="604"/>
      <c r="N27" s="604"/>
      <c r="O27" s="611"/>
      <c r="P27" s="121"/>
      <c r="Q27" s="122"/>
      <c r="R27" s="121"/>
      <c r="S27" s="121"/>
      <c r="T27" s="34"/>
      <c r="U27" s="121"/>
      <c r="V27" s="121"/>
      <c r="W27" s="34"/>
      <c r="X27" s="121"/>
      <c r="Y27" s="121"/>
      <c r="Z27" s="34"/>
      <c r="AA27" s="34"/>
      <c r="AB27" s="34"/>
      <c r="AC27" s="34"/>
      <c r="AD27" s="34"/>
      <c r="AE27" s="34"/>
      <c r="AK27" s="184"/>
    </row>
    <row r="28" spans="1:37" ht="24.95" customHeight="1">
      <c r="A28" s="35"/>
      <c r="B28" s="122"/>
      <c r="C28" s="122"/>
      <c r="D28" s="122"/>
      <c r="E28" s="122"/>
      <c r="F28" s="44"/>
      <c r="G28" s="41"/>
      <c r="H28" s="606" t="s">
        <v>78</v>
      </c>
      <c r="I28" s="607"/>
      <c r="J28" s="607"/>
      <c r="K28" s="608"/>
      <c r="L28" s="612"/>
      <c r="M28" s="601"/>
      <c r="N28" s="601"/>
      <c r="O28" s="613"/>
      <c r="P28" s="121"/>
      <c r="Q28" s="122"/>
      <c r="R28" s="121"/>
      <c r="S28" s="121"/>
      <c r="T28" s="34"/>
      <c r="U28" s="121"/>
      <c r="V28" s="121"/>
      <c r="W28" s="34"/>
      <c r="X28" s="121"/>
      <c r="Y28" s="121"/>
      <c r="Z28" s="34"/>
      <c r="AA28" s="34"/>
      <c r="AB28" s="34"/>
      <c r="AC28" s="34"/>
      <c r="AD28" s="34"/>
      <c r="AE28" s="34"/>
      <c r="AK28" s="184"/>
    </row>
    <row r="29" spans="1:37" ht="24.95" customHeight="1">
      <c r="A29" s="35"/>
      <c r="B29" s="122"/>
      <c r="C29" s="122"/>
      <c r="D29" s="122"/>
      <c r="E29" s="122"/>
      <c r="F29" s="44"/>
      <c r="G29" s="41"/>
      <c r="H29" s="606" t="s">
        <v>79</v>
      </c>
      <c r="I29" s="607"/>
      <c r="J29" s="607"/>
      <c r="K29" s="608"/>
      <c r="L29" s="614"/>
      <c r="M29" s="603"/>
      <c r="N29" s="603"/>
      <c r="O29" s="615"/>
      <c r="P29" s="121"/>
      <c r="Q29" s="122"/>
      <c r="R29" s="121"/>
      <c r="S29" s="121"/>
      <c r="T29" s="34"/>
      <c r="U29" s="121"/>
      <c r="V29" s="121"/>
      <c r="W29" s="34"/>
      <c r="X29" s="121"/>
      <c r="Y29" s="121"/>
      <c r="Z29" s="34"/>
      <c r="AA29" s="34"/>
      <c r="AB29" s="34"/>
      <c r="AC29" s="34"/>
      <c r="AD29" s="34"/>
      <c r="AE29" s="34"/>
      <c r="AK29" s="184"/>
    </row>
    <row r="30" spans="1:37" ht="24.95" customHeight="1">
      <c r="A30" s="35"/>
      <c r="B30" s="122"/>
      <c r="C30" s="122"/>
      <c r="D30" s="122"/>
      <c r="E30" s="122"/>
      <c r="F30" s="44"/>
      <c r="G30" s="41"/>
      <c r="H30" s="606" t="s">
        <v>80</v>
      </c>
      <c r="I30" s="607"/>
      <c r="J30" s="607"/>
      <c r="K30" s="608"/>
      <c r="L30" s="610" t="s">
        <v>80</v>
      </c>
      <c r="M30" s="604"/>
      <c r="N30" s="604"/>
      <c r="O30" s="611"/>
      <c r="P30" s="121"/>
      <c r="Q30" s="122"/>
      <c r="R30" s="121"/>
      <c r="S30" s="121"/>
      <c r="T30" s="34"/>
      <c r="U30" s="121"/>
      <c r="V30" s="121"/>
      <c r="W30" s="34"/>
      <c r="X30" s="121"/>
      <c r="Y30" s="121"/>
      <c r="Z30" s="34"/>
      <c r="AA30" s="34"/>
      <c r="AB30" s="34"/>
      <c r="AC30" s="34"/>
      <c r="AD30" s="34"/>
      <c r="AE30" s="34"/>
      <c r="AK30" s="184"/>
    </row>
    <row r="31" spans="1:37" ht="24.95" customHeight="1">
      <c r="A31" s="35"/>
      <c r="B31" s="122"/>
      <c r="C31" s="122"/>
      <c r="D31" s="122"/>
      <c r="E31" s="122"/>
      <c r="F31" s="44"/>
      <c r="G31" s="41"/>
      <c r="H31" s="606" t="s">
        <v>81</v>
      </c>
      <c r="I31" s="607"/>
      <c r="J31" s="607"/>
      <c r="K31" s="608"/>
      <c r="L31" s="612"/>
      <c r="M31" s="601"/>
      <c r="N31" s="601"/>
      <c r="O31" s="613"/>
      <c r="P31" s="121"/>
      <c r="Q31" s="122"/>
      <c r="R31" s="121"/>
      <c r="S31" s="121"/>
      <c r="T31" s="34"/>
      <c r="U31" s="121"/>
      <c r="V31" s="121"/>
      <c r="W31" s="34"/>
      <c r="X31" s="121"/>
      <c r="Y31" s="121"/>
      <c r="Z31" s="34"/>
      <c r="AA31" s="34"/>
      <c r="AB31" s="34"/>
      <c r="AC31" s="34"/>
      <c r="AD31" s="34"/>
      <c r="AE31" s="34"/>
      <c r="AK31" s="184"/>
    </row>
    <row r="32" spans="1:37" ht="24.95" customHeight="1">
      <c r="A32" s="35"/>
      <c r="B32" s="122"/>
      <c r="C32" s="122"/>
      <c r="D32" s="122"/>
      <c r="E32" s="122"/>
      <c r="F32" s="44"/>
      <c r="G32" s="41"/>
      <c r="H32" s="606" t="s">
        <v>82</v>
      </c>
      <c r="I32" s="607"/>
      <c r="J32" s="607"/>
      <c r="K32" s="608"/>
      <c r="L32" s="614"/>
      <c r="M32" s="603"/>
      <c r="N32" s="603"/>
      <c r="O32" s="615"/>
      <c r="P32" s="121"/>
      <c r="Q32" s="122"/>
      <c r="R32" s="121"/>
      <c r="S32" s="121"/>
      <c r="T32" s="34"/>
      <c r="U32" s="121"/>
      <c r="V32" s="121"/>
      <c r="W32" s="34"/>
      <c r="X32" s="121"/>
      <c r="Y32" s="121"/>
      <c r="Z32" s="34"/>
      <c r="AA32" s="34"/>
      <c r="AB32" s="34"/>
      <c r="AC32" s="34"/>
      <c r="AD32" s="34"/>
      <c r="AE32" s="34"/>
      <c r="AK32" s="184"/>
    </row>
    <row r="33" spans="1:42" ht="24.95" customHeight="1">
      <c r="A33" s="35" t="s">
        <v>39</v>
      </c>
      <c r="B33" s="121" t="s">
        <v>83</v>
      </c>
      <c r="D33" s="122"/>
      <c r="E33" s="122"/>
      <c r="H33" s="122"/>
      <c r="I33" s="122"/>
      <c r="R33" s="122"/>
      <c r="S33" s="122"/>
    </row>
    <row r="34" spans="1:42" ht="24.95" customHeight="1">
      <c r="A34" s="35"/>
      <c r="B34" s="121"/>
      <c r="D34" s="122"/>
      <c r="E34" s="122"/>
      <c r="H34" s="122"/>
      <c r="I34" s="122"/>
      <c r="J34" s="583"/>
      <c r="K34" s="583"/>
      <c r="L34" s="583"/>
      <c r="M34" s="583"/>
      <c r="N34" s="583"/>
      <c r="O34" s="583"/>
      <c r="P34" s="583"/>
      <c r="Q34" s="122" t="s">
        <v>41</v>
      </c>
      <c r="R34" s="122"/>
      <c r="S34" s="122"/>
      <c r="AK34" s="183">
        <f>IF(AK36=TRUE,1,IF(J34&gt;=2,1,0))</f>
        <v>0</v>
      </c>
    </row>
    <row r="35" spans="1:42">
      <c r="A35" s="35"/>
      <c r="B35" s="121" t="s">
        <v>84</v>
      </c>
      <c r="D35" s="122"/>
      <c r="E35" s="122"/>
      <c r="H35" s="122"/>
      <c r="I35" s="122"/>
      <c r="J35" s="122"/>
      <c r="K35" s="122"/>
      <c r="L35" s="122"/>
      <c r="M35" s="122"/>
      <c r="N35" s="122"/>
      <c r="O35" s="122"/>
      <c r="P35" s="122"/>
      <c r="Q35" s="122"/>
      <c r="R35" s="122"/>
      <c r="S35" s="122"/>
    </row>
    <row r="36" spans="1:42" ht="24.95" customHeight="1">
      <c r="A36" s="35"/>
      <c r="B36" s="121" t="s">
        <v>85</v>
      </c>
      <c r="D36" s="122"/>
      <c r="E36" s="122"/>
      <c r="H36" s="122"/>
      <c r="I36" s="122"/>
      <c r="J36" s="122"/>
      <c r="K36" s="122"/>
      <c r="L36" s="122"/>
      <c r="M36" s="122"/>
      <c r="N36" s="122"/>
      <c r="O36" s="122"/>
      <c r="P36" s="122"/>
      <c r="Q36" s="122"/>
      <c r="R36" s="122"/>
      <c r="S36" s="122"/>
      <c r="AE36" s="182"/>
      <c r="AK36" s="183" t="b">
        <v>0</v>
      </c>
    </row>
    <row r="37" spans="1:42" ht="24.95" customHeight="1">
      <c r="A37" s="35"/>
      <c r="C37" s="41" t="s">
        <v>86</v>
      </c>
      <c r="E37" s="122"/>
      <c r="H37" s="122"/>
      <c r="I37" s="122"/>
      <c r="J37" s="122"/>
      <c r="K37" s="122"/>
      <c r="L37" s="122"/>
      <c r="M37" s="122"/>
      <c r="N37" s="122"/>
      <c r="O37" s="122"/>
      <c r="P37" s="122"/>
      <c r="Q37" s="122"/>
      <c r="R37" s="122"/>
      <c r="S37" s="122"/>
      <c r="AK37" s="183">
        <f>IF(AK38=TRUE,1,0)</f>
        <v>0</v>
      </c>
    </row>
    <row r="38" spans="1:42" ht="24.75" customHeight="1">
      <c r="A38" s="35" t="s">
        <v>87</v>
      </c>
      <c r="B38" s="121" t="s">
        <v>88</v>
      </c>
      <c r="D38" s="122"/>
      <c r="E38" s="122"/>
      <c r="H38" s="122"/>
      <c r="I38" s="122"/>
      <c r="J38" s="122"/>
      <c r="K38" s="122"/>
      <c r="L38" s="122"/>
      <c r="M38" s="122"/>
      <c r="N38" s="122"/>
      <c r="O38" s="122"/>
      <c r="P38" s="122"/>
      <c r="Q38" s="122"/>
      <c r="R38" s="122"/>
      <c r="S38" s="122"/>
      <c r="AE38" s="182"/>
      <c r="AK38" s="183" t="b">
        <v>0</v>
      </c>
    </row>
    <row r="39" spans="1:42" ht="24.75" customHeight="1">
      <c r="A39" s="35"/>
      <c r="B39" s="41"/>
      <c r="C39" s="41" t="s">
        <v>89</v>
      </c>
      <c r="D39" s="122"/>
      <c r="E39" s="122"/>
      <c r="H39" s="122"/>
      <c r="I39" s="122"/>
      <c r="J39" s="122"/>
      <c r="K39" s="122"/>
      <c r="L39" s="122"/>
      <c r="M39" s="122"/>
      <c r="N39" s="122"/>
      <c r="O39" s="122"/>
      <c r="P39" s="122"/>
      <c r="Q39" s="122"/>
      <c r="R39" s="122"/>
      <c r="S39" s="122"/>
    </row>
    <row r="40" spans="1:42" ht="24.95" customHeight="1">
      <c r="A40" s="35" t="s">
        <v>90</v>
      </c>
      <c r="B40" s="44" t="s">
        <v>91</v>
      </c>
      <c r="E40" s="122"/>
      <c r="G40" s="122"/>
      <c r="H40" s="122"/>
      <c r="I40" s="122"/>
      <c r="J40" s="122"/>
      <c r="K40" s="122"/>
      <c r="L40" s="165"/>
      <c r="M40" s="122"/>
      <c r="N40" s="122"/>
      <c r="O40" s="122"/>
      <c r="P40" s="122"/>
      <c r="Q40" s="122"/>
      <c r="R40" s="122"/>
      <c r="S40" s="122"/>
    </row>
    <row r="41" spans="1:42" ht="24.95" customHeight="1">
      <c r="A41" s="35"/>
      <c r="B41" s="34" t="s">
        <v>92</v>
      </c>
      <c r="E41" s="122"/>
      <c r="G41" s="122"/>
      <c r="H41" s="122"/>
      <c r="I41" s="122"/>
      <c r="J41" s="122"/>
      <c r="K41" s="122"/>
      <c r="L41" s="165"/>
      <c r="M41" s="122"/>
      <c r="N41" s="122"/>
      <c r="O41" s="122"/>
      <c r="P41" s="122"/>
      <c r="Q41" s="122"/>
      <c r="R41" s="122"/>
      <c r="S41" s="122"/>
    </row>
    <row r="42" spans="1:42" ht="24.95" customHeight="1">
      <c r="A42" s="35"/>
      <c r="B42" s="34" t="s">
        <v>93</v>
      </c>
      <c r="E42" s="122"/>
      <c r="G42" s="122"/>
      <c r="H42" s="122"/>
      <c r="I42" s="122"/>
      <c r="J42" s="122"/>
      <c r="K42" s="122"/>
      <c r="L42" s="122"/>
      <c r="M42" s="122"/>
      <c r="N42" s="122"/>
      <c r="O42" s="122"/>
      <c r="P42" s="122"/>
      <c r="Q42" s="122"/>
      <c r="R42" s="122"/>
      <c r="S42" s="122"/>
    </row>
    <row r="43" spans="1:42" ht="24.95" customHeight="1">
      <c r="A43" s="35"/>
      <c r="B43" s="34" t="s">
        <v>94</v>
      </c>
      <c r="E43" s="122"/>
      <c r="G43" s="122"/>
      <c r="H43" s="122"/>
      <c r="I43" s="122"/>
      <c r="J43" s="122"/>
      <c r="K43" s="122"/>
      <c r="L43" s="122"/>
      <c r="M43" s="122"/>
      <c r="N43" s="122"/>
      <c r="O43" s="122"/>
      <c r="P43" s="122"/>
      <c r="Q43" s="122"/>
      <c r="R43" s="122"/>
      <c r="S43" s="122"/>
    </row>
    <row r="44" spans="1:42" ht="24.95" customHeight="1">
      <c r="A44" s="35"/>
      <c r="C44" s="100" t="str">
        <f>IF($AK$15=1,"☑","□")</f>
        <v>□</v>
      </c>
      <c r="D44" s="121" t="s">
        <v>95</v>
      </c>
      <c r="E44" s="122"/>
      <c r="F44" s="122"/>
      <c r="G44" s="122"/>
      <c r="H44" s="122"/>
      <c r="I44" s="122"/>
      <c r="J44" s="100" t="str">
        <f>IF($AK$15=2,"☑","□")</f>
        <v>□</v>
      </c>
      <c r="K44" s="121" t="s">
        <v>96</v>
      </c>
      <c r="L44" s="122"/>
      <c r="M44" s="122"/>
      <c r="N44" s="122"/>
      <c r="O44" s="122"/>
      <c r="P44" s="122"/>
      <c r="Q44" s="100" t="str">
        <f>IF($AK$15=3,"☑","□")</f>
        <v>□</v>
      </c>
      <c r="R44" s="121" t="s">
        <v>97</v>
      </c>
      <c r="S44" s="122"/>
      <c r="T44" s="122"/>
      <c r="U44" s="122"/>
      <c r="V44" s="122"/>
      <c r="X44" s="100" t="str">
        <f>IF($AK$15=4,"☑","□")</f>
        <v>□</v>
      </c>
      <c r="Y44" s="121" t="s">
        <v>98</v>
      </c>
      <c r="Z44" s="122"/>
      <c r="AA44" s="122"/>
      <c r="AB44" s="122"/>
      <c r="AC44" s="122"/>
    </row>
    <row r="45" spans="1:42" s="34" customFormat="1" ht="24.95" customHeight="1">
      <c r="A45" s="35"/>
      <c r="C45" s="122"/>
      <c r="D45" s="121"/>
      <c r="E45" s="122"/>
      <c r="F45" s="122"/>
      <c r="G45" s="122"/>
      <c r="H45" s="122"/>
      <c r="I45" s="122"/>
      <c r="J45" s="122"/>
      <c r="K45" s="121"/>
      <c r="L45" s="122"/>
      <c r="M45" s="122"/>
      <c r="N45" s="122"/>
      <c r="O45" s="122"/>
      <c r="P45" s="122"/>
      <c r="Q45" s="122"/>
      <c r="R45" s="121"/>
      <c r="S45" s="122"/>
      <c r="T45" s="122"/>
      <c r="U45" s="122"/>
      <c r="V45" s="122"/>
      <c r="X45" s="122"/>
      <c r="Y45" s="121"/>
      <c r="Z45" s="122"/>
      <c r="AA45" s="122"/>
      <c r="AB45" s="122"/>
      <c r="AC45" s="122"/>
      <c r="AK45" s="183"/>
      <c r="AL45" s="185"/>
      <c r="AM45" s="185"/>
      <c r="AN45" s="185"/>
      <c r="AO45" s="185"/>
      <c r="AP45" s="185"/>
    </row>
    <row r="46" spans="1:42" ht="24.95" customHeight="1">
      <c r="A46" s="35"/>
      <c r="B46" s="34" t="s">
        <v>99</v>
      </c>
      <c r="D46" s="122"/>
      <c r="E46" s="122"/>
      <c r="I46" s="122"/>
      <c r="J46" s="122"/>
      <c r="K46" s="122"/>
      <c r="L46" s="122"/>
    </row>
    <row r="47" spans="1:42" ht="24.95" customHeight="1">
      <c r="A47" s="35"/>
      <c r="C47" s="121"/>
      <c r="D47" s="122"/>
      <c r="E47" s="122"/>
      <c r="G47" s="122"/>
      <c r="H47" s="122"/>
      <c r="I47" s="122"/>
      <c r="J47" s="122"/>
      <c r="K47" s="122"/>
      <c r="L47" s="122"/>
      <c r="M47" s="598"/>
      <c r="N47" s="598"/>
      <c r="O47" s="598"/>
      <c r="P47" s="598"/>
      <c r="Q47" s="598"/>
      <c r="R47" s="598"/>
      <c r="S47" s="598"/>
      <c r="T47" s="122" t="s">
        <v>100</v>
      </c>
      <c r="V47" s="121" t="s">
        <v>101</v>
      </c>
      <c r="W47" s="34"/>
      <c r="X47" s="122"/>
      <c r="Y47" s="34"/>
      <c r="Z47" s="583"/>
      <c r="AA47" s="583"/>
      <c r="AB47" s="583"/>
      <c r="AC47" s="583"/>
      <c r="AD47" s="583"/>
      <c r="AE47" s="583"/>
      <c r="AF47" s="583"/>
      <c r="AG47" s="122" t="s">
        <v>100</v>
      </c>
    </row>
    <row r="48" spans="1:42" ht="21" customHeight="1">
      <c r="A48" s="35"/>
      <c r="C48" s="41" t="s">
        <v>102</v>
      </c>
      <c r="D48" s="122"/>
      <c r="E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row>
    <row r="49" spans="1:37" ht="18.75" customHeight="1">
      <c r="A49" s="35"/>
      <c r="C49" s="41"/>
      <c r="D49" s="41" t="s">
        <v>103</v>
      </c>
      <c r="E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row>
    <row r="50" spans="1:37" ht="18.75" customHeight="1">
      <c r="A50" s="35"/>
      <c r="C50" s="41" t="s">
        <v>104</v>
      </c>
      <c r="D50" s="122"/>
      <c r="E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row>
    <row r="51" spans="1:37" ht="15" customHeight="1">
      <c r="A51" s="35"/>
      <c r="C51" s="41"/>
      <c r="D51" s="122"/>
      <c r="E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row>
    <row r="52" spans="1:37" ht="24.95" customHeight="1">
      <c r="A52" s="35"/>
      <c r="B52" s="121" t="s">
        <v>105</v>
      </c>
      <c r="C52" s="34"/>
      <c r="D52" s="122"/>
      <c r="E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row>
    <row r="53" spans="1:37" ht="24.95" customHeight="1">
      <c r="A53" s="35"/>
      <c r="B53" s="34" t="s">
        <v>106</v>
      </c>
      <c r="H53" s="122"/>
      <c r="I53" s="122"/>
      <c r="J53" s="122"/>
      <c r="K53" s="122"/>
      <c r="L53" s="122"/>
      <c r="M53" s="122"/>
      <c r="N53" s="122"/>
      <c r="O53" s="122"/>
      <c r="P53" s="122"/>
      <c r="Q53" s="122"/>
      <c r="R53" s="122"/>
      <c r="S53" s="122"/>
    </row>
    <row r="54" spans="1:37" ht="24.95" customHeight="1">
      <c r="A54" s="35"/>
      <c r="C54" s="100" t="str">
        <f>IF($AK$15=1,"☑","□")</f>
        <v>□</v>
      </c>
      <c r="D54" s="121" t="s">
        <v>107</v>
      </c>
      <c r="E54" s="122"/>
      <c r="F54" s="122"/>
      <c r="G54" s="122"/>
      <c r="H54" s="122"/>
      <c r="I54" s="122"/>
      <c r="J54" s="100" t="str">
        <f>IF($AK$15=2,"☑","□")</f>
        <v>□</v>
      </c>
      <c r="K54" s="121" t="s">
        <v>108</v>
      </c>
      <c r="L54" s="122"/>
      <c r="M54" s="122"/>
      <c r="N54" s="122"/>
      <c r="O54" s="122"/>
      <c r="P54" s="122"/>
      <c r="Q54" s="100" t="str">
        <f>IF($AK$15=3,"☑","□")</f>
        <v>□</v>
      </c>
      <c r="R54" s="121" t="s">
        <v>109</v>
      </c>
      <c r="S54" s="122"/>
      <c r="T54" s="122"/>
      <c r="U54" s="122"/>
      <c r="V54" s="122"/>
      <c r="X54" s="100" t="str">
        <f>IF($AK$15=4,"☑","□")</f>
        <v>□</v>
      </c>
      <c r="Y54" s="121" t="s">
        <v>110</v>
      </c>
      <c r="Z54" s="122"/>
      <c r="AA54" s="122"/>
      <c r="AB54" s="122"/>
      <c r="AC54" s="122"/>
    </row>
    <row r="55" spans="1:37" ht="15" customHeight="1">
      <c r="A55" s="35"/>
      <c r="F55" s="122"/>
      <c r="G55" s="122"/>
      <c r="H55" s="122"/>
      <c r="I55" s="122"/>
      <c r="J55" s="122"/>
      <c r="K55" s="122"/>
      <c r="L55" s="122"/>
      <c r="M55" s="122"/>
      <c r="N55" s="122"/>
      <c r="O55" s="122"/>
      <c r="P55" s="122"/>
      <c r="Q55" s="122"/>
      <c r="R55" s="122"/>
      <c r="S55" s="122"/>
    </row>
    <row r="56" spans="1:37" ht="24.95" customHeight="1">
      <c r="A56" s="35"/>
      <c r="B56" s="121" t="s">
        <v>111</v>
      </c>
      <c r="C56" s="34"/>
      <c r="D56" s="122"/>
      <c r="E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row>
    <row r="57" spans="1:37" ht="24.95" customHeight="1">
      <c r="A57" s="35"/>
      <c r="B57" s="121" t="s">
        <v>112</v>
      </c>
      <c r="C57" s="34"/>
      <c r="D57" s="122"/>
      <c r="E57" s="122"/>
      <c r="G57" s="122"/>
      <c r="H57" s="122"/>
      <c r="I57" s="122"/>
      <c r="J57" s="122"/>
      <c r="K57" s="122"/>
      <c r="L57" s="122"/>
      <c r="AK57" s="183" t="s">
        <v>113</v>
      </c>
    </row>
    <row r="58" spans="1:37" ht="24.95" customHeight="1">
      <c r="A58" s="35"/>
      <c r="B58" s="121"/>
      <c r="C58" s="34"/>
      <c r="D58" s="122"/>
      <c r="E58" s="122"/>
      <c r="G58" s="122"/>
      <c r="H58" s="122"/>
      <c r="I58" s="122"/>
      <c r="J58" s="122"/>
      <c r="K58" s="122"/>
      <c r="L58" s="122"/>
      <c r="M58" s="583"/>
      <c r="N58" s="583"/>
      <c r="O58" s="583"/>
      <c r="P58" s="583"/>
      <c r="Q58" s="583"/>
      <c r="R58" s="583"/>
      <c r="S58" s="583"/>
      <c r="T58" s="122" t="s">
        <v>114</v>
      </c>
      <c r="V58" s="121" t="s">
        <v>101</v>
      </c>
      <c r="X58" s="122"/>
      <c r="Z58" s="583"/>
      <c r="AA58" s="583"/>
      <c r="AB58" s="583"/>
      <c r="AC58" s="583"/>
      <c r="AD58" s="583"/>
      <c r="AE58" s="583"/>
      <c r="AF58" s="583"/>
      <c r="AG58" s="122" t="s">
        <v>115</v>
      </c>
      <c r="AK58" s="183">
        <v>6</v>
      </c>
    </row>
    <row r="59" spans="1:37" ht="24.95" customHeight="1">
      <c r="A59" s="35"/>
      <c r="B59" s="121" t="s">
        <v>116</v>
      </c>
      <c r="C59" s="34"/>
      <c r="D59" s="122"/>
      <c r="E59" s="122"/>
      <c r="G59" s="122"/>
      <c r="H59" s="122"/>
      <c r="I59" s="122"/>
      <c r="J59" s="122"/>
      <c r="K59" s="122"/>
      <c r="L59" s="122"/>
      <c r="M59" s="51"/>
      <c r="N59" s="51"/>
      <c r="O59" s="51"/>
      <c r="P59" s="51"/>
      <c r="Q59" s="51"/>
      <c r="R59" s="51"/>
      <c r="S59" s="51"/>
      <c r="Z59" s="51"/>
      <c r="AA59" s="51"/>
      <c r="AB59" s="51"/>
      <c r="AC59" s="51"/>
      <c r="AD59" s="51"/>
      <c r="AE59" s="51"/>
      <c r="AF59" s="51"/>
    </row>
    <row r="60" spans="1:37" ht="24.95" customHeight="1">
      <c r="A60" s="35"/>
      <c r="B60" s="121"/>
      <c r="C60" s="34"/>
      <c r="D60" s="122"/>
      <c r="E60" s="122"/>
      <c r="G60" s="122"/>
      <c r="H60" s="122"/>
      <c r="I60" s="122"/>
      <c r="J60" s="122"/>
      <c r="K60" s="122"/>
      <c r="L60" s="122"/>
      <c r="M60" s="583"/>
      <c r="N60" s="583"/>
      <c r="O60" s="583"/>
      <c r="P60" s="583"/>
      <c r="Q60" s="583"/>
      <c r="R60" s="583"/>
      <c r="S60" s="583"/>
      <c r="T60" s="122" t="s">
        <v>114</v>
      </c>
      <c r="V60" s="121" t="s">
        <v>101</v>
      </c>
      <c r="X60" s="122"/>
      <c r="Z60" s="583"/>
      <c r="AA60" s="583"/>
      <c r="AB60" s="583"/>
      <c r="AC60" s="583"/>
      <c r="AD60" s="583"/>
      <c r="AE60" s="583"/>
      <c r="AF60" s="583"/>
      <c r="AG60" s="122" t="s">
        <v>115</v>
      </c>
      <c r="AK60" s="183">
        <v>2</v>
      </c>
    </row>
    <row r="61" spans="1:37" ht="24.95" customHeight="1">
      <c r="A61" s="35"/>
      <c r="B61" s="121" t="s">
        <v>117</v>
      </c>
      <c r="C61" s="121"/>
      <c r="D61" s="122"/>
      <c r="E61" s="122"/>
      <c r="G61" s="122"/>
      <c r="H61" s="122"/>
      <c r="I61" s="122"/>
      <c r="J61" s="122"/>
      <c r="K61" s="122"/>
      <c r="L61" s="122"/>
      <c r="M61" s="51"/>
      <c r="N61" s="51"/>
      <c r="O61" s="51"/>
      <c r="P61" s="51"/>
      <c r="Q61" s="51"/>
      <c r="R61" s="51"/>
      <c r="S61" s="51"/>
      <c r="Z61" s="51"/>
      <c r="AA61" s="51"/>
      <c r="AB61" s="51"/>
      <c r="AC61" s="51"/>
      <c r="AD61" s="51"/>
      <c r="AE61" s="51"/>
      <c r="AF61" s="51"/>
    </row>
    <row r="62" spans="1:37" ht="24.95" customHeight="1">
      <c r="A62" s="35"/>
      <c r="B62" s="34"/>
      <c r="C62" s="121"/>
      <c r="D62" s="122"/>
      <c r="E62" s="122"/>
      <c r="G62" s="122"/>
      <c r="H62" s="122"/>
      <c r="I62" s="122"/>
      <c r="J62" s="122"/>
      <c r="K62" s="122"/>
      <c r="L62" s="122"/>
      <c r="M62" s="583"/>
      <c r="N62" s="583"/>
      <c r="O62" s="583"/>
      <c r="P62" s="583"/>
      <c r="Q62" s="583"/>
      <c r="R62" s="583"/>
      <c r="S62" s="583"/>
      <c r="T62" s="122" t="s">
        <v>114</v>
      </c>
      <c r="V62" s="121" t="s">
        <v>101</v>
      </c>
      <c r="X62" s="122"/>
      <c r="Z62" s="583"/>
      <c r="AA62" s="583"/>
      <c r="AB62" s="583"/>
      <c r="AC62" s="583"/>
      <c r="AD62" s="583"/>
      <c r="AE62" s="583"/>
      <c r="AF62" s="583"/>
      <c r="AG62" s="122" t="s">
        <v>115</v>
      </c>
      <c r="AK62" s="183">
        <v>28</v>
      </c>
    </row>
    <row r="63" spans="1:37" ht="24.95" customHeight="1">
      <c r="A63" s="35"/>
      <c r="B63" s="121" t="s">
        <v>118</v>
      </c>
      <c r="C63" s="121"/>
      <c r="D63" s="122"/>
      <c r="E63" s="122"/>
      <c r="G63" s="122"/>
      <c r="H63" s="122"/>
      <c r="I63" s="122"/>
      <c r="J63" s="122"/>
      <c r="K63" s="122"/>
      <c r="L63" s="122"/>
      <c r="M63" s="166"/>
      <c r="N63" s="166"/>
      <c r="O63" s="166"/>
      <c r="P63" s="166"/>
      <c r="Q63" s="166"/>
      <c r="R63" s="166"/>
      <c r="S63" s="166"/>
      <c r="T63" s="122"/>
      <c r="U63" s="122"/>
      <c r="V63" s="122"/>
      <c r="W63" s="122"/>
      <c r="X63" s="122"/>
      <c r="Y63" s="122"/>
      <c r="Z63" s="166"/>
      <c r="AA63" s="166"/>
      <c r="AB63" s="166"/>
      <c r="AC63" s="166"/>
      <c r="AD63" s="166"/>
      <c r="AE63" s="166"/>
      <c r="AF63" s="166"/>
      <c r="AG63" s="122"/>
    </row>
    <row r="64" spans="1:37" ht="24.95" customHeight="1">
      <c r="A64" s="35"/>
      <c r="B64" s="34"/>
      <c r="C64" s="121"/>
      <c r="D64" s="122"/>
      <c r="E64" s="122"/>
      <c r="G64" s="122"/>
      <c r="H64" s="122"/>
      <c r="I64" s="122"/>
      <c r="J64" s="122"/>
      <c r="K64" s="122"/>
      <c r="L64" s="122"/>
      <c r="M64" s="583"/>
      <c r="N64" s="583"/>
      <c r="O64" s="583"/>
      <c r="P64" s="583"/>
      <c r="Q64" s="583"/>
      <c r="R64" s="583"/>
      <c r="S64" s="583"/>
      <c r="T64" s="122" t="s">
        <v>114</v>
      </c>
      <c r="U64" s="34"/>
      <c r="V64" s="121" t="s">
        <v>101</v>
      </c>
      <c r="W64" s="34"/>
      <c r="X64" s="122"/>
      <c r="Y64" s="34"/>
      <c r="Z64" s="583"/>
      <c r="AA64" s="583"/>
      <c r="AB64" s="583"/>
      <c r="AC64" s="583"/>
      <c r="AD64" s="583"/>
      <c r="AE64" s="583"/>
      <c r="AF64" s="583"/>
      <c r="AG64" s="122" t="s">
        <v>115</v>
      </c>
      <c r="AK64" s="183">
        <v>7</v>
      </c>
    </row>
    <row r="65" spans="1:37" ht="24.95" customHeight="1">
      <c r="A65" s="35"/>
      <c r="B65" s="121" t="s">
        <v>119</v>
      </c>
      <c r="C65" s="34"/>
      <c r="D65" s="122"/>
      <c r="E65" s="122"/>
      <c r="G65" s="122"/>
      <c r="H65" s="122"/>
      <c r="I65" s="122"/>
      <c r="J65" s="122"/>
      <c r="K65" s="122"/>
      <c r="L65" s="122"/>
      <c r="M65" s="166"/>
      <c r="N65" s="166"/>
      <c r="O65" s="166"/>
      <c r="P65" s="166"/>
      <c r="Q65" s="166"/>
      <c r="R65" s="166"/>
      <c r="S65" s="166"/>
      <c r="T65" s="122"/>
      <c r="U65" s="122"/>
      <c r="V65" s="122"/>
      <c r="W65" s="122"/>
      <c r="X65" s="122"/>
      <c r="Y65" s="122"/>
      <c r="Z65" s="166"/>
      <c r="AA65" s="166"/>
      <c r="AB65" s="166"/>
      <c r="AC65" s="166"/>
      <c r="AD65" s="166"/>
      <c r="AE65" s="166"/>
      <c r="AF65" s="166"/>
      <c r="AG65" s="122"/>
    </row>
    <row r="66" spans="1:37" ht="24.95" customHeight="1">
      <c r="A66" s="35"/>
      <c r="B66" s="121"/>
      <c r="C66" s="34"/>
      <c r="D66" s="122"/>
      <c r="E66" s="122"/>
      <c r="G66" s="122"/>
      <c r="H66" s="122"/>
      <c r="I66" s="122"/>
      <c r="J66" s="122"/>
      <c r="K66" s="122"/>
      <c r="L66" s="122"/>
      <c r="M66" s="583"/>
      <c r="N66" s="583"/>
      <c r="O66" s="583"/>
      <c r="P66" s="583"/>
      <c r="Q66" s="583"/>
      <c r="R66" s="583"/>
      <c r="S66" s="583"/>
      <c r="T66" s="122" t="s">
        <v>114</v>
      </c>
      <c r="U66" s="34"/>
      <c r="V66" s="121" t="s">
        <v>101</v>
      </c>
      <c r="W66" s="34"/>
      <c r="X66" s="122"/>
      <c r="Y66" s="34"/>
      <c r="Z66" s="583"/>
      <c r="AA66" s="583"/>
      <c r="AB66" s="583"/>
      <c r="AC66" s="583"/>
      <c r="AD66" s="583"/>
      <c r="AE66" s="583"/>
      <c r="AF66" s="583"/>
      <c r="AG66" s="122" t="s">
        <v>115</v>
      </c>
      <c r="AK66" s="183">
        <v>10</v>
      </c>
    </row>
    <row r="67" spans="1:37" ht="24.95" customHeight="1">
      <c r="A67" s="35"/>
      <c r="B67" s="121" t="s">
        <v>120</v>
      </c>
      <c r="C67" s="34"/>
      <c r="D67" s="122"/>
      <c r="E67" s="122"/>
      <c r="G67" s="122"/>
      <c r="H67" s="122"/>
      <c r="I67" s="122"/>
      <c r="J67" s="122"/>
      <c r="K67" s="122"/>
      <c r="L67" s="122"/>
      <c r="M67" s="51"/>
      <c r="N67" s="51"/>
      <c r="O67" s="51"/>
      <c r="P67" s="51"/>
      <c r="Q67" s="51"/>
      <c r="R67" s="51"/>
      <c r="S67" s="51"/>
      <c r="Z67" s="51"/>
      <c r="AA67" s="51"/>
      <c r="AB67" s="51"/>
      <c r="AC67" s="51"/>
      <c r="AD67" s="51"/>
      <c r="AE67" s="51"/>
      <c r="AF67" s="51"/>
    </row>
    <row r="68" spans="1:37" ht="24.95" customHeight="1">
      <c r="A68" s="35"/>
      <c r="B68" s="34"/>
      <c r="C68" s="121"/>
      <c r="D68" s="122"/>
      <c r="E68" s="122"/>
      <c r="G68" s="122"/>
      <c r="H68" s="122"/>
      <c r="I68" s="122"/>
      <c r="J68" s="122"/>
      <c r="K68" s="122"/>
      <c r="L68" s="122"/>
      <c r="M68" s="583"/>
      <c r="N68" s="583"/>
      <c r="O68" s="583"/>
      <c r="P68" s="583"/>
      <c r="Q68" s="583"/>
      <c r="R68" s="583"/>
      <c r="S68" s="583"/>
      <c r="T68" s="122" t="s">
        <v>114</v>
      </c>
      <c r="V68" s="121" t="s">
        <v>101</v>
      </c>
      <c r="X68" s="122"/>
      <c r="Z68" s="583"/>
      <c r="AA68" s="583"/>
      <c r="AB68" s="583"/>
      <c r="AC68" s="583"/>
      <c r="AD68" s="583"/>
      <c r="AE68" s="583"/>
      <c r="AF68" s="583"/>
      <c r="AG68" s="122" t="s">
        <v>115</v>
      </c>
      <c r="AK68" s="183">
        <v>2</v>
      </c>
    </row>
    <row r="69" spans="1:37" ht="24.75" customHeight="1">
      <c r="A69" s="35"/>
      <c r="B69" s="121" t="s">
        <v>121</v>
      </c>
      <c r="C69" s="121"/>
      <c r="D69" s="122"/>
      <c r="E69" s="122"/>
      <c r="G69" s="122"/>
      <c r="H69" s="122"/>
      <c r="I69" s="122"/>
      <c r="J69" s="122"/>
      <c r="K69" s="122"/>
      <c r="L69" s="122"/>
      <c r="M69" s="51"/>
      <c r="N69" s="51"/>
      <c r="O69" s="51"/>
      <c r="P69" s="51"/>
      <c r="Q69" s="51"/>
      <c r="R69" s="51"/>
      <c r="S69" s="51"/>
      <c r="Z69" s="51"/>
      <c r="AA69" s="51"/>
      <c r="AB69" s="51"/>
      <c r="AC69" s="51"/>
      <c r="AD69" s="51"/>
      <c r="AE69" s="51"/>
      <c r="AF69" s="51"/>
    </row>
    <row r="70" spans="1:37" ht="24.95" customHeight="1">
      <c r="A70" s="35"/>
      <c r="B70" s="34"/>
      <c r="C70" s="121"/>
      <c r="D70" s="122"/>
      <c r="E70" s="122"/>
      <c r="G70" s="122"/>
      <c r="H70" s="122"/>
      <c r="I70" s="122"/>
      <c r="J70" s="122"/>
      <c r="K70" s="122"/>
      <c r="L70" s="122"/>
      <c r="M70" s="583"/>
      <c r="N70" s="583"/>
      <c r="O70" s="583"/>
      <c r="P70" s="583"/>
      <c r="Q70" s="583"/>
      <c r="R70" s="583"/>
      <c r="S70" s="583"/>
      <c r="T70" s="122" t="s">
        <v>114</v>
      </c>
      <c r="V70" s="121" t="s">
        <v>101</v>
      </c>
      <c r="X70" s="122"/>
      <c r="Z70" s="583"/>
      <c r="AA70" s="583"/>
      <c r="AB70" s="583"/>
      <c r="AC70" s="583"/>
      <c r="AD70" s="583"/>
      <c r="AE70" s="583"/>
      <c r="AF70" s="583"/>
      <c r="AG70" s="122" t="s">
        <v>115</v>
      </c>
      <c r="AK70" s="183">
        <v>41</v>
      </c>
    </row>
    <row r="71" spans="1:37" ht="24.95" customHeight="1">
      <c r="A71" s="35"/>
      <c r="B71" s="121" t="s">
        <v>122</v>
      </c>
      <c r="C71" s="121"/>
      <c r="D71" s="122"/>
      <c r="E71" s="122"/>
      <c r="G71" s="122"/>
      <c r="H71" s="122"/>
      <c r="I71" s="122"/>
      <c r="J71" s="122"/>
      <c r="K71" s="122"/>
      <c r="L71" s="122"/>
      <c r="M71" s="166"/>
      <c r="N71" s="166"/>
      <c r="O71" s="166"/>
      <c r="P71" s="166"/>
      <c r="Q71" s="166"/>
      <c r="R71" s="166"/>
      <c r="S71" s="166"/>
      <c r="T71" s="122"/>
      <c r="U71" s="122"/>
      <c r="V71" s="122"/>
      <c r="W71" s="122"/>
      <c r="X71" s="122"/>
      <c r="Y71" s="122"/>
      <c r="Z71" s="166"/>
      <c r="AA71" s="166"/>
      <c r="AB71" s="166"/>
      <c r="AC71" s="166"/>
      <c r="AD71" s="166"/>
      <c r="AE71" s="166"/>
      <c r="AF71" s="166"/>
      <c r="AG71" s="122"/>
    </row>
    <row r="72" spans="1:37" ht="24.95" customHeight="1">
      <c r="A72" s="35"/>
      <c r="B72" s="34"/>
      <c r="C72" s="121"/>
      <c r="D72" s="122"/>
      <c r="E72" s="122"/>
      <c r="G72" s="122"/>
      <c r="H72" s="122"/>
      <c r="I72" s="122"/>
      <c r="J72" s="122"/>
      <c r="K72" s="122"/>
      <c r="L72" s="122"/>
      <c r="M72" s="583"/>
      <c r="N72" s="583"/>
      <c r="O72" s="583"/>
      <c r="P72" s="583"/>
      <c r="Q72" s="583"/>
      <c r="R72" s="583"/>
      <c r="S72" s="583"/>
      <c r="T72" s="122" t="s">
        <v>114</v>
      </c>
      <c r="U72" s="34"/>
      <c r="V72" s="121" t="s">
        <v>101</v>
      </c>
      <c r="W72" s="34"/>
      <c r="X72" s="122"/>
      <c r="Y72" s="34"/>
      <c r="Z72" s="583"/>
      <c r="AA72" s="583"/>
      <c r="AB72" s="583"/>
      <c r="AC72" s="583"/>
      <c r="AD72" s="583"/>
      <c r="AE72" s="583"/>
      <c r="AF72" s="583"/>
      <c r="AG72" s="122" t="s">
        <v>115</v>
      </c>
      <c r="AK72" s="183">
        <v>10</v>
      </c>
    </row>
    <row r="73" spans="1:37" ht="24.95" customHeight="1">
      <c r="A73" s="35"/>
      <c r="C73" s="41" t="s">
        <v>123</v>
      </c>
      <c r="D73" s="122"/>
      <c r="E73" s="122"/>
      <c r="F73" s="44"/>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row>
    <row r="74" spans="1:37" ht="24.95" customHeight="1">
      <c r="A74" s="35"/>
      <c r="C74" s="41" t="s">
        <v>124</v>
      </c>
      <c r="D74" s="122"/>
      <c r="E74" s="122"/>
      <c r="F74" s="44"/>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row>
    <row r="75" spans="1:37" ht="24.95" customHeight="1">
      <c r="A75" s="35"/>
      <c r="C75" s="41" t="s">
        <v>125</v>
      </c>
      <c r="D75" s="122"/>
      <c r="E75" s="122"/>
      <c r="F75" s="44"/>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row>
    <row r="76" spans="1:37" ht="24.95" customHeight="1">
      <c r="A76" s="35"/>
      <c r="C76" s="41" t="s">
        <v>104</v>
      </c>
      <c r="D76" s="122"/>
      <c r="E76" s="122"/>
      <c r="F76" s="44"/>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row>
    <row r="77" spans="1:37" ht="24.95" customHeight="1">
      <c r="A77" s="35"/>
      <c r="B77" s="121" t="s">
        <v>126</v>
      </c>
      <c r="C77" s="41"/>
      <c r="D77" s="122"/>
      <c r="E77" s="122"/>
      <c r="F77" s="44"/>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row>
    <row r="78" spans="1:37" ht="24.95" customHeight="1">
      <c r="A78" s="35"/>
      <c r="B78" s="121" t="s">
        <v>127</v>
      </c>
      <c r="C78" s="121"/>
      <c r="D78" s="122"/>
      <c r="E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row>
    <row r="79" spans="1:37" ht="24.95" customHeight="1">
      <c r="A79" s="35"/>
      <c r="C79" s="121"/>
      <c r="D79" s="122"/>
      <c r="E79" s="122"/>
      <c r="G79" s="122"/>
      <c r="H79" s="122"/>
      <c r="I79" s="122"/>
      <c r="J79" s="122"/>
      <c r="K79" s="122"/>
      <c r="L79" s="122"/>
      <c r="M79" s="597">
        <f>SUM(M57:S72)</f>
        <v>0</v>
      </c>
      <c r="N79" s="597"/>
      <c r="O79" s="597"/>
      <c r="P79" s="597"/>
      <c r="Q79" s="597"/>
      <c r="R79" s="597"/>
      <c r="S79" s="597"/>
      <c r="T79" s="122" t="s">
        <v>114</v>
      </c>
      <c r="U79" s="34"/>
      <c r="V79" s="121" t="s">
        <v>101</v>
      </c>
      <c r="W79" s="34"/>
      <c r="X79" s="122"/>
      <c r="Y79" s="34"/>
      <c r="Z79" s="597">
        <f>SUM(Z57:AF72)</f>
        <v>0</v>
      </c>
      <c r="AA79" s="597"/>
      <c r="AB79" s="597"/>
      <c r="AC79" s="597"/>
      <c r="AD79" s="597"/>
      <c r="AE79" s="597"/>
      <c r="AF79" s="597"/>
      <c r="AG79" s="122" t="s">
        <v>115</v>
      </c>
    </row>
    <row r="80" spans="1:37" ht="24.95" customHeight="1">
      <c r="A80" s="35"/>
      <c r="B80" s="121" t="s">
        <v>128</v>
      </c>
      <c r="C80" s="121"/>
      <c r="D80" s="122"/>
      <c r="E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row>
    <row r="81" spans="1:37" ht="24.95" customHeight="1">
      <c r="A81" s="35"/>
      <c r="C81" s="121"/>
      <c r="D81" s="122"/>
      <c r="E81" s="122"/>
      <c r="G81" s="122"/>
      <c r="H81" s="122"/>
      <c r="I81" s="122"/>
      <c r="J81" s="122"/>
      <c r="K81" s="122"/>
      <c r="L81" s="122"/>
      <c r="M81" s="597">
        <f>M58*AK58+M60*AK60+M62*AK62+M64*AK64+M66*AK66+M68*AK68+M70*AK70+M72*AK72</f>
        <v>0</v>
      </c>
      <c r="N81" s="597"/>
      <c r="O81" s="597"/>
      <c r="P81" s="597"/>
      <c r="Q81" s="597"/>
      <c r="R81" s="597"/>
      <c r="S81" s="597"/>
      <c r="T81" s="122" t="s">
        <v>129</v>
      </c>
      <c r="U81" s="34"/>
      <c r="V81" s="121" t="s">
        <v>101</v>
      </c>
      <c r="W81" s="34"/>
      <c r="X81" s="122"/>
      <c r="Y81" s="34"/>
      <c r="Z81" s="597">
        <f>Z58*AK58+Z60*AK60+Z62*AK62+Z64*AK64+Z66*AK66+Z68*AK68+Z70*AK70+Z72*AK72</f>
        <v>0</v>
      </c>
      <c r="AA81" s="597"/>
      <c r="AB81" s="597"/>
      <c r="AC81" s="597"/>
      <c r="AD81" s="597"/>
      <c r="AE81" s="597"/>
      <c r="AF81" s="597"/>
      <c r="AG81" s="122" t="s">
        <v>130</v>
      </c>
    </row>
    <row r="82" spans="1:37" ht="15" customHeight="1">
      <c r="A82" s="35"/>
      <c r="C82" s="121"/>
      <c r="D82" s="122"/>
      <c r="E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row>
    <row r="83" spans="1:37" ht="24.95" customHeight="1">
      <c r="A83" s="35"/>
      <c r="B83" s="121" t="s">
        <v>131</v>
      </c>
      <c r="C83" s="121"/>
      <c r="D83" s="122"/>
      <c r="E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row>
    <row r="84" spans="1:37" ht="24.95" customHeight="1">
      <c r="A84" s="35"/>
      <c r="B84" s="121"/>
      <c r="D84" s="122"/>
      <c r="E84" s="122"/>
      <c r="G84" s="122"/>
      <c r="H84" s="122"/>
      <c r="I84" s="122"/>
      <c r="J84" s="122"/>
      <c r="K84" s="122"/>
      <c r="L84" s="122"/>
      <c r="M84" s="616" t="str">
        <f>IFERROR(ROUNDDOWN(M81*10/M47,4),"")</f>
        <v/>
      </c>
      <c r="N84" s="616"/>
      <c r="O84" s="616"/>
      <c r="P84" s="616"/>
      <c r="Q84" s="616"/>
      <c r="R84" s="616"/>
      <c r="S84" s="616"/>
      <c r="T84" s="122"/>
      <c r="U84" s="34"/>
      <c r="V84" s="121" t="s">
        <v>101</v>
      </c>
      <c r="W84" s="34"/>
      <c r="X84" s="122"/>
      <c r="Y84" s="34"/>
      <c r="Z84" s="600" t="str">
        <f>IFERROR(Z81*10/Z47,"")</f>
        <v/>
      </c>
      <c r="AA84" s="600"/>
      <c r="AB84" s="600"/>
      <c r="AC84" s="600"/>
      <c r="AD84" s="600"/>
      <c r="AE84" s="600"/>
      <c r="AF84" s="600"/>
      <c r="AG84" s="122" t="s">
        <v>132</v>
      </c>
      <c r="AK84" s="186">
        <f>IF(M84&lt;0.012,1,0)</f>
        <v>0</v>
      </c>
    </row>
    <row r="85" spans="1:37" ht="15" customHeight="1">
      <c r="A85" s="35"/>
      <c r="B85" s="121"/>
      <c r="D85" s="41"/>
      <c r="E85" s="122"/>
      <c r="F85" s="41"/>
      <c r="G85" s="122"/>
      <c r="H85" s="122"/>
      <c r="I85" s="122"/>
      <c r="J85" s="122"/>
      <c r="K85" s="122"/>
      <c r="L85" s="122"/>
      <c r="M85" s="122"/>
      <c r="N85" s="122"/>
      <c r="O85" s="122"/>
      <c r="P85" s="122"/>
      <c r="Q85" s="122"/>
      <c r="R85" s="122"/>
      <c r="S85" s="122"/>
      <c r="AE85" s="167"/>
      <c r="AF85" s="167"/>
    </row>
    <row r="86" spans="1:37" ht="24.95" customHeight="1">
      <c r="A86" s="35"/>
      <c r="B86" s="121" t="s">
        <v>133</v>
      </c>
      <c r="D86" s="122"/>
      <c r="E86" s="122"/>
      <c r="G86" s="122"/>
      <c r="H86" s="122"/>
      <c r="I86" s="122"/>
      <c r="J86" s="122"/>
      <c r="K86" s="122"/>
      <c r="L86" s="122"/>
    </row>
    <row r="87" spans="1:37" ht="24.95" customHeight="1">
      <c r="A87" s="35"/>
      <c r="C87" s="121"/>
      <c r="D87" s="122"/>
      <c r="E87" s="122"/>
      <c r="M87" s="599" t="str">
        <f>IFERROR(IF((M47*1.2%-(M81*10))/(((M58+M62+M64+M66+M70+M72)*8+M60+M68)*10)&lt;0,0,(M47*1.2%-(M81*10))/(((M58+M62+M64+M66+M70+M72)*8+M60+M68)*10)),"")</f>
        <v/>
      </c>
      <c r="N87" s="599"/>
      <c r="O87" s="599"/>
      <c r="P87" s="599"/>
      <c r="Q87" s="599"/>
      <c r="R87" s="599"/>
      <c r="S87" s="599"/>
      <c r="T87" s="122"/>
      <c r="V87" s="121" t="s">
        <v>101</v>
      </c>
      <c r="Z87" s="599" t="str">
        <f>IFERROR(IF((Z47*1.2%-(Z81*10))/(((Z58+Z62+Z64+Z66+Z70+Z72)*8+Z60+Z68)*10)&lt;0,0,(Z47*1.2%-(Z81*10))/(((Z58+Z62+Z64+Z66+Z70+Z72)*8+Z60+Z68)*10)),"")</f>
        <v/>
      </c>
      <c r="AA87" s="599"/>
      <c r="AB87" s="599"/>
      <c r="AC87" s="599"/>
      <c r="AD87" s="599"/>
      <c r="AE87" s="599"/>
      <c r="AF87" s="599"/>
      <c r="AG87" s="122" t="s">
        <v>134</v>
      </c>
    </row>
    <row r="88" spans="1:37" ht="24.95" customHeight="1">
      <c r="A88" s="35"/>
      <c r="C88" s="121"/>
      <c r="D88" s="122"/>
      <c r="E88" s="122"/>
      <c r="G88" s="122"/>
      <c r="H88" s="122"/>
      <c r="I88" s="122"/>
      <c r="J88" s="122"/>
      <c r="K88" s="122"/>
      <c r="L88" s="122"/>
      <c r="M88" s="122"/>
      <c r="N88" s="122"/>
      <c r="O88" s="122"/>
      <c r="P88" s="122"/>
      <c r="Q88" s="122"/>
      <c r="R88" s="122"/>
      <c r="S88" s="122"/>
    </row>
    <row r="89" spans="1:37" ht="20.100000000000001" customHeight="1">
      <c r="A89" s="35"/>
      <c r="B89" s="596" t="s">
        <v>135</v>
      </c>
      <c r="C89" s="596"/>
      <c r="D89" s="596"/>
      <c r="E89" s="596"/>
      <c r="F89" s="601" t="s">
        <v>136</v>
      </c>
      <c r="G89" s="601"/>
      <c r="H89" s="601"/>
      <c r="I89" s="601"/>
      <c r="J89" s="601"/>
      <c r="K89" s="601"/>
      <c r="L89" s="601"/>
      <c r="M89" s="601"/>
      <c r="N89" s="601"/>
      <c r="O89" s="601"/>
      <c r="P89" s="601"/>
      <c r="Q89" s="601"/>
      <c r="R89" s="601"/>
      <c r="S89" s="601"/>
      <c r="T89" s="601"/>
      <c r="U89" s="601"/>
      <c r="V89" s="601"/>
      <c r="W89" s="601"/>
      <c r="X89" s="601"/>
      <c r="Y89" s="601"/>
      <c r="Z89" s="601"/>
      <c r="AA89" s="601"/>
      <c r="AB89" s="601"/>
      <c r="AC89" s="601"/>
      <c r="AD89" s="601"/>
      <c r="AE89" s="601"/>
      <c r="AF89" s="601"/>
      <c r="AG89" s="601"/>
      <c r="AH89" s="601"/>
    </row>
    <row r="90" spans="1:37" ht="20.100000000000001" customHeight="1">
      <c r="A90" s="35"/>
      <c r="B90" s="596"/>
      <c r="C90" s="596"/>
      <c r="D90" s="596"/>
      <c r="E90" s="596"/>
      <c r="F90" s="603" t="s">
        <v>137</v>
      </c>
      <c r="G90" s="603"/>
      <c r="H90" s="603"/>
      <c r="I90" s="603"/>
      <c r="J90" s="603"/>
      <c r="K90" s="603"/>
      <c r="L90" s="603"/>
      <c r="M90" s="603"/>
      <c r="N90" s="603"/>
      <c r="O90" s="603"/>
      <c r="P90" s="603"/>
      <c r="Q90" s="603"/>
      <c r="R90" s="603"/>
      <c r="S90" s="603"/>
      <c r="T90" s="603"/>
      <c r="U90" s="603"/>
      <c r="V90" s="603"/>
      <c r="W90" s="603"/>
      <c r="X90" s="603"/>
      <c r="Y90" s="603"/>
      <c r="Z90" s="603"/>
      <c r="AA90" s="603"/>
      <c r="AB90" s="603"/>
      <c r="AC90" s="603"/>
      <c r="AD90" s="603"/>
      <c r="AE90" s="603"/>
      <c r="AF90" s="603"/>
      <c r="AG90" s="603"/>
      <c r="AH90" s="603"/>
    </row>
    <row r="91" spans="1:37" ht="20.100000000000001" customHeight="1">
      <c r="A91" s="35"/>
      <c r="B91" s="596"/>
      <c r="C91" s="596"/>
      <c r="D91" s="596"/>
      <c r="E91" s="596"/>
      <c r="G91" s="74"/>
      <c r="H91" s="74"/>
      <c r="I91" s="74"/>
      <c r="J91" s="604" t="s">
        <v>138</v>
      </c>
      <c r="K91" s="604"/>
      <c r="L91" s="604"/>
      <c r="M91" s="604"/>
      <c r="N91" s="604"/>
      <c r="O91" s="604"/>
      <c r="P91" s="604"/>
      <c r="Q91" s="604"/>
      <c r="R91" s="604"/>
      <c r="S91" s="604"/>
      <c r="T91" s="604"/>
      <c r="U91" s="604"/>
      <c r="V91" s="604"/>
      <c r="W91" s="604"/>
      <c r="X91" s="604"/>
      <c r="Y91" s="604"/>
      <c r="Z91" s="604"/>
      <c r="AA91" s="604"/>
      <c r="AB91" s="604"/>
      <c r="AC91" s="604"/>
      <c r="AD91" s="604"/>
      <c r="AE91" s="74"/>
      <c r="AF91" s="74"/>
      <c r="AG91" s="74"/>
      <c r="AH91" s="74"/>
    </row>
    <row r="92" spans="1:37" ht="20.100000000000001" customHeight="1">
      <c r="A92" s="35"/>
      <c r="B92" s="596"/>
      <c r="C92" s="596"/>
      <c r="D92" s="596"/>
      <c r="E92" s="596"/>
      <c r="G92" s="73"/>
      <c r="H92" s="73"/>
      <c r="I92" s="73"/>
      <c r="J92" s="605" t="s">
        <v>139</v>
      </c>
      <c r="K92" s="605"/>
      <c r="L92" s="605"/>
      <c r="M92" s="605"/>
      <c r="N92" s="605"/>
      <c r="O92" s="605"/>
      <c r="P92" s="605"/>
      <c r="Q92" s="605"/>
      <c r="R92" s="605"/>
      <c r="S92" s="605"/>
      <c r="T92" s="605"/>
      <c r="U92" s="605"/>
      <c r="V92" s="605"/>
      <c r="W92" s="605"/>
      <c r="X92" s="605"/>
      <c r="Y92" s="605"/>
      <c r="Z92" s="605"/>
      <c r="AA92" s="605"/>
      <c r="AB92" s="605"/>
      <c r="AC92" s="605"/>
      <c r="AD92" s="605"/>
      <c r="AE92" s="73"/>
      <c r="AF92" s="73"/>
      <c r="AG92" s="73"/>
      <c r="AH92" s="73"/>
    </row>
    <row r="93" spans="1:37" ht="20.100000000000001" customHeight="1">
      <c r="A93" s="35"/>
      <c r="B93" s="596"/>
      <c r="C93" s="596"/>
      <c r="D93" s="596"/>
      <c r="E93" s="596"/>
      <c r="G93" s="72"/>
      <c r="H93" s="72"/>
      <c r="I93" s="72"/>
      <c r="J93" s="605" t="s">
        <v>140</v>
      </c>
      <c r="K93" s="605"/>
      <c r="L93" s="605"/>
      <c r="M93" s="605"/>
      <c r="N93" s="605"/>
      <c r="O93" s="605"/>
      <c r="P93" s="605"/>
      <c r="Q93" s="605"/>
      <c r="R93" s="605"/>
      <c r="S93" s="605"/>
      <c r="T93" s="605"/>
      <c r="U93" s="605"/>
      <c r="V93" s="605"/>
      <c r="W93" s="605"/>
      <c r="X93" s="605"/>
      <c r="Y93" s="605"/>
      <c r="Z93" s="605"/>
      <c r="AA93" s="605"/>
      <c r="AB93" s="605"/>
      <c r="AC93" s="605"/>
      <c r="AD93" s="605"/>
      <c r="AE93" s="73" t="s">
        <v>141</v>
      </c>
      <c r="AF93" s="73"/>
      <c r="AG93" s="73"/>
      <c r="AH93" s="73"/>
    </row>
    <row r="94" spans="1:37" ht="20.100000000000001" customHeight="1">
      <c r="A94" s="35"/>
      <c r="B94" s="596"/>
      <c r="C94" s="596"/>
      <c r="D94" s="596"/>
      <c r="E94" s="596"/>
      <c r="G94" s="73"/>
      <c r="H94" s="73"/>
      <c r="I94" s="73"/>
      <c r="J94" s="605" t="s">
        <v>142</v>
      </c>
      <c r="K94" s="605"/>
      <c r="L94" s="605"/>
      <c r="M94" s="605"/>
      <c r="N94" s="605"/>
      <c r="O94" s="605"/>
      <c r="P94" s="605"/>
      <c r="Q94" s="605"/>
      <c r="R94" s="605"/>
      <c r="S94" s="605"/>
      <c r="T94" s="605"/>
      <c r="U94" s="605"/>
      <c r="V94" s="605"/>
      <c r="W94" s="605"/>
      <c r="X94" s="605"/>
      <c r="Y94" s="605"/>
      <c r="Z94" s="605"/>
      <c r="AA94" s="605"/>
      <c r="AB94" s="605"/>
      <c r="AC94" s="605"/>
      <c r="AD94" s="605"/>
      <c r="AE94" s="73"/>
      <c r="AF94" s="73"/>
      <c r="AG94" s="73"/>
      <c r="AH94" s="73"/>
    </row>
    <row r="95" spans="1:37" ht="20.100000000000001" customHeight="1">
      <c r="A95" s="35"/>
      <c r="B95" s="122"/>
      <c r="C95" s="122"/>
      <c r="D95" s="122"/>
      <c r="E95" s="122"/>
      <c r="G95" s="73"/>
      <c r="H95" s="73"/>
      <c r="I95" s="73"/>
      <c r="J95" s="178"/>
      <c r="K95" s="178"/>
      <c r="L95" s="178"/>
      <c r="M95" s="178"/>
      <c r="N95" s="178"/>
      <c r="O95" s="178"/>
      <c r="P95" s="178"/>
      <c r="Q95" s="178"/>
      <c r="R95" s="178"/>
      <c r="S95" s="178"/>
      <c r="T95" s="178"/>
      <c r="U95" s="178"/>
      <c r="V95" s="178"/>
      <c r="W95" s="178"/>
      <c r="X95" s="178"/>
      <c r="Y95" s="178"/>
      <c r="Z95" s="178"/>
      <c r="AA95" s="178"/>
      <c r="AB95" s="178"/>
      <c r="AC95" s="178"/>
      <c r="AD95" s="178"/>
      <c r="AE95" s="73"/>
      <c r="AF95" s="73"/>
      <c r="AG95" s="73"/>
      <c r="AH95" s="73"/>
    </row>
    <row r="96" spans="1:37" ht="24.95" customHeight="1">
      <c r="A96" s="35" t="s">
        <v>143</v>
      </c>
      <c r="B96" s="121" t="s">
        <v>144</v>
      </c>
      <c r="D96" s="122"/>
      <c r="E96" s="122"/>
      <c r="G96" s="122"/>
      <c r="H96" s="122"/>
      <c r="I96" s="122"/>
      <c r="J96" s="122"/>
      <c r="K96" s="122"/>
      <c r="L96" s="122"/>
      <c r="M96" s="122"/>
      <c r="N96" s="122"/>
      <c r="O96" s="122"/>
      <c r="P96" s="122"/>
      <c r="Q96" s="122"/>
      <c r="R96" s="122"/>
      <c r="S96" s="122"/>
    </row>
    <row r="97" spans="1:40" ht="15" customHeight="1">
      <c r="A97" s="35"/>
      <c r="B97" s="121"/>
      <c r="D97" s="122"/>
      <c r="E97" s="122"/>
      <c r="G97" s="122"/>
      <c r="H97" s="122"/>
      <c r="I97" s="122"/>
      <c r="J97" s="122"/>
      <c r="K97" s="122"/>
      <c r="L97" s="122"/>
      <c r="M97" s="122"/>
      <c r="N97" s="122"/>
      <c r="O97" s="122"/>
      <c r="P97" s="122"/>
      <c r="Q97" s="122"/>
      <c r="R97" s="122"/>
      <c r="S97" s="122"/>
    </row>
    <row r="98" spans="1:40" ht="24.95" customHeight="1">
      <c r="A98" s="35"/>
      <c r="B98" s="121"/>
      <c r="D98" s="122"/>
      <c r="E98" s="122"/>
      <c r="G98" s="122"/>
      <c r="J98" s="602" t="str">
        <f>IF(AK98&lt;=1.1,IF(AK98&gt;=0.9,"☑","□"),"□")</f>
        <v>□</v>
      </c>
      <c r="K98" s="602"/>
      <c r="L98" s="121" t="s">
        <v>1514</v>
      </c>
      <c r="M98" s="122"/>
      <c r="N98" s="122"/>
      <c r="O98" s="122"/>
      <c r="P98" s="122"/>
      <c r="Q98" s="122"/>
      <c r="R98" s="122"/>
      <c r="S98" s="122"/>
      <c r="T98" s="122"/>
      <c r="U98" s="122"/>
      <c r="V98" s="122"/>
      <c r="AK98" s="187" t="str">
        <f>IFERROR(M47/Z47,"")</f>
        <v/>
      </c>
    </row>
    <row r="99" spans="1:40" ht="24.95" customHeight="1">
      <c r="A99" s="35"/>
      <c r="B99" s="121"/>
      <c r="C99" s="44" t="s">
        <v>145</v>
      </c>
      <c r="D99" s="122"/>
      <c r="E99" s="122"/>
      <c r="G99" s="122"/>
      <c r="J99" s="602" t="str">
        <f>IF(AK99&lt;=1.1,IF(AK99&gt;=0.9,"☑","□"),"□")</f>
        <v>□</v>
      </c>
      <c r="K99" s="602"/>
      <c r="L99" s="41" t="s">
        <v>1515</v>
      </c>
      <c r="M99" s="122"/>
      <c r="N99" s="122"/>
      <c r="O99" s="122"/>
      <c r="P99" s="122"/>
      <c r="Q99" s="122"/>
      <c r="R99" s="122"/>
      <c r="S99" s="122"/>
      <c r="T99" s="122"/>
      <c r="U99" s="122"/>
      <c r="V99" s="122"/>
      <c r="AK99" s="187" t="str">
        <f>IFERROR(M81/Z81,"")</f>
        <v/>
      </c>
    </row>
    <row r="100" spans="1:40" ht="24.95" customHeight="1">
      <c r="A100" s="35"/>
      <c r="B100" s="121"/>
      <c r="D100" s="122"/>
      <c r="E100" s="122"/>
      <c r="G100" s="122"/>
      <c r="J100" s="602" t="str">
        <f>IF(AK100&lt;=1.1,IF(AK100&gt;=0.9,"☑","□"),"□")</f>
        <v>□</v>
      </c>
      <c r="K100" s="602"/>
      <c r="L100" s="41" t="s">
        <v>1516</v>
      </c>
      <c r="M100" s="122"/>
      <c r="N100" s="122"/>
      <c r="O100" s="122"/>
      <c r="P100" s="122"/>
      <c r="Q100" s="122"/>
      <c r="R100" s="122"/>
      <c r="S100" s="122"/>
      <c r="T100" s="122"/>
      <c r="U100" s="122"/>
      <c r="V100" s="122"/>
      <c r="AK100" s="187" t="str">
        <f>IFERROR(M79/Z79,"")</f>
        <v/>
      </c>
    </row>
    <row r="101" spans="1:40" ht="24.95" customHeight="1">
      <c r="A101" s="35"/>
      <c r="B101" s="121"/>
      <c r="D101" s="122"/>
      <c r="E101" s="122"/>
      <c r="G101" s="122"/>
      <c r="J101" s="602" t="str">
        <f>IF(AK101&lt;=1.1,IF(AK101&gt;=0.9,"☑","□"),"□")</f>
        <v>□</v>
      </c>
      <c r="K101" s="602"/>
      <c r="L101" s="121" t="s">
        <v>1517</v>
      </c>
      <c r="M101" s="122"/>
      <c r="N101" s="122"/>
      <c r="O101" s="122"/>
      <c r="P101" s="122"/>
      <c r="Q101" s="122"/>
      <c r="R101" s="122"/>
      <c r="S101" s="122"/>
      <c r="T101" s="122"/>
      <c r="U101" s="122"/>
      <c r="V101" s="122"/>
      <c r="AK101" s="187" t="str">
        <f>IFERROR(M87/Z87,"")</f>
        <v/>
      </c>
    </row>
    <row r="102" spans="1:40" ht="24.95" customHeight="1">
      <c r="A102" s="35"/>
      <c r="B102" s="121"/>
      <c r="D102" s="122"/>
      <c r="E102" s="122"/>
      <c r="G102" s="122"/>
      <c r="J102" s="41" t="s">
        <v>146</v>
      </c>
      <c r="K102" s="170"/>
      <c r="L102" s="121"/>
      <c r="M102" s="122"/>
      <c r="N102" s="122"/>
      <c r="O102" s="122"/>
      <c r="P102" s="122"/>
      <c r="Q102" s="122"/>
      <c r="R102" s="122"/>
      <c r="S102" s="122"/>
      <c r="T102" s="122"/>
      <c r="U102" s="122"/>
      <c r="V102" s="122"/>
      <c r="AK102" s="187"/>
    </row>
    <row r="103" spans="1:40" ht="15" customHeight="1">
      <c r="A103" s="35"/>
      <c r="B103" s="121"/>
      <c r="D103" s="122"/>
      <c r="E103" s="122"/>
      <c r="G103" s="122"/>
      <c r="H103" s="122"/>
      <c r="I103" s="122"/>
      <c r="J103" s="122"/>
      <c r="K103" s="122"/>
      <c r="L103" s="122"/>
      <c r="M103" s="122"/>
      <c r="N103" s="122"/>
      <c r="O103" s="122"/>
      <c r="P103" s="122"/>
      <c r="Q103" s="122"/>
      <c r="R103" s="122"/>
      <c r="S103" s="122"/>
    </row>
    <row r="104" spans="1:40" ht="24.95" customHeight="1">
      <c r="A104" s="35" t="s">
        <v>147</v>
      </c>
      <c r="B104" s="121" t="s">
        <v>148</v>
      </c>
      <c r="D104" s="122"/>
      <c r="E104" s="122"/>
      <c r="G104" s="122"/>
      <c r="H104" s="122"/>
      <c r="I104" s="122"/>
      <c r="J104" s="122"/>
      <c r="K104" s="122"/>
      <c r="L104" s="122"/>
      <c r="M104" s="122"/>
      <c r="N104" s="122"/>
      <c r="O104" s="122"/>
      <c r="P104" s="122"/>
      <c r="Q104" s="122"/>
      <c r="R104" s="122"/>
      <c r="S104" s="122"/>
    </row>
    <row r="105" spans="1:40" ht="24.95" customHeight="1">
      <c r="A105" s="35"/>
      <c r="B105" s="44" t="s">
        <v>149</v>
      </c>
      <c r="E105" s="122"/>
      <c r="F105" s="122"/>
      <c r="G105" s="122"/>
      <c r="H105" s="122"/>
      <c r="I105" s="122"/>
      <c r="J105" s="122"/>
      <c r="K105" s="122"/>
      <c r="L105" s="122"/>
      <c r="M105" s="122"/>
      <c r="N105" s="122"/>
      <c r="O105" s="122"/>
    </row>
    <row r="106" spans="1:40" ht="24.95" customHeight="1">
      <c r="A106" s="35"/>
      <c r="D106" s="589" t="str">
        <f>IFERROR(IF(OR(AK34*AK37*AK84=0,M87&lt;=0),"算定不可",(VLOOKUP("該当",'リスト（外来）'!J:L,3,FALSE))),"")</f>
        <v>算定不可</v>
      </c>
      <c r="E106" s="589"/>
      <c r="F106" s="589"/>
      <c r="G106" s="589"/>
      <c r="H106" s="589"/>
      <c r="I106" s="589"/>
      <c r="J106" s="589"/>
      <c r="K106" s="589"/>
      <c r="L106" s="589"/>
      <c r="M106" s="589"/>
      <c r="N106" s="589"/>
      <c r="O106" s="589"/>
      <c r="P106" s="589"/>
      <c r="R106" s="589" t="str">
        <f>IFERROR(IF(OR(AK34*AK37*AK84=0,M87&lt;=0),"算定不可",(VLOOKUP("該当",'リスト（外来）'!J:N,4,FALSE))),"")</f>
        <v>算定不可</v>
      </c>
      <c r="S106" s="589"/>
      <c r="T106" s="589"/>
      <c r="U106" s="589"/>
      <c r="V106" s="589"/>
      <c r="W106" s="589"/>
      <c r="X106" s="589"/>
      <c r="Y106" s="589"/>
      <c r="Z106" s="589"/>
      <c r="AA106" s="589"/>
      <c r="AB106" s="589"/>
      <c r="AC106" s="589"/>
      <c r="AD106" s="589"/>
      <c r="AK106" s="183">
        <f>IFERROR(VLOOKUP(D106,'リスト（外来）'!L:N,3,FALSE),0)</f>
        <v>0</v>
      </c>
    </row>
    <row r="107" spans="1:40" ht="24.95" customHeight="1">
      <c r="A107" s="35"/>
      <c r="B107" s="44" t="s">
        <v>150</v>
      </c>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row>
    <row r="108" spans="1:40" ht="24.95" customHeight="1">
      <c r="A108" s="35"/>
      <c r="D108" s="593" t="s">
        <v>151</v>
      </c>
      <c r="E108" s="594"/>
      <c r="F108" s="591" t="s">
        <v>152</v>
      </c>
      <c r="G108" s="591"/>
      <c r="H108" s="591"/>
      <c r="I108" s="591"/>
      <c r="J108" s="591"/>
      <c r="K108" s="591"/>
      <c r="L108" s="591"/>
      <c r="M108" s="591"/>
      <c r="N108" s="591"/>
      <c r="O108" s="591"/>
      <c r="P108" s="592"/>
      <c r="Q108" s="122"/>
      <c r="R108" s="593" t="s">
        <v>151</v>
      </c>
      <c r="S108" s="594"/>
      <c r="T108" s="591" t="s">
        <v>152</v>
      </c>
      <c r="U108" s="591"/>
      <c r="V108" s="591"/>
      <c r="W108" s="591"/>
      <c r="X108" s="591"/>
      <c r="Y108" s="591"/>
      <c r="Z108" s="591"/>
      <c r="AA108" s="591"/>
      <c r="AB108" s="591"/>
      <c r="AC108" s="591"/>
      <c r="AD108" s="592"/>
      <c r="AK108" s="183">
        <v>1</v>
      </c>
      <c r="AL108" s="184">
        <v>1</v>
      </c>
      <c r="AM108" s="184">
        <v>7</v>
      </c>
      <c r="AN108" s="184">
        <v>7</v>
      </c>
    </row>
    <row r="109" spans="1:40" ht="24.95" customHeight="1">
      <c r="A109" s="35"/>
      <c r="B109" s="121"/>
      <c r="C109" s="122"/>
      <c r="D109" s="593" t="s">
        <v>151</v>
      </c>
      <c r="E109" s="594"/>
      <c r="F109" s="591" t="s">
        <v>153</v>
      </c>
      <c r="G109" s="591"/>
      <c r="H109" s="591"/>
      <c r="I109" s="591"/>
      <c r="J109" s="591"/>
      <c r="K109" s="591"/>
      <c r="L109" s="591"/>
      <c r="M109" s="591"/>
      <c r="N109" s="591"/>
      <c r="O109" s="591"/>
      <c r="P109" s="592"/>
      <c r="R109" s="593" t="s">
        <v>151</v>
      </c>
      <c r="S109" s="594"/>
      <c r="T109" s="591" t="s">
        <v>154</v>
      </c>
      <c r="U109" s="591"/>
      <c r="V109" s="591"/>
      <c r="W109" s="591"/>
      <c r="X109" s="591"/>
      <c r="Y109" s="591"/>
      <c r="Z109" s="591"/>
      <c r="AA109" s="591"/>
      <c r="AB109" s="591"/>
      <c r="AC109" s="591"/>
      <c r="AD109" s="592"/>
      <c r="AK109" s="183">
        <v>1</v>
      </c>
      <c r="AL109" s="184">
        <f>IF(AK$106&gt;=AK109,1,0)</f>
        <v>0</v>
      </c>
    </row>
    <row r="110" spans="1:40" ht="24.95" customHeight="1">
      <c r="A110" s="35"/>
      <c r="B110" s="121"/>
      <c r="C110" s="122"/>
      <c r="D110" s="593" t="s">
        <v>151</v>
      </c>
      <c r="E110" s="594"/>
      <c r="F110" s="591" t="s">
        <v>155</v>
      </c>
      <c r="G110" s="591"/>
      <c r="H110" s="591"/>
      <c r="I110" s="591"/>
      <c r="J110" s="591"/>
      <c r="K110" s="591"/>
      <c r="L110" s="591"/>
      <c r="M110" s="591"/>
      <c r="N110" s="591"/>
      <c r="O110" s="591"/>
      <c r="P110" s="592"/>
      <c r="R110" s="593" t="s">
        <v>151</v>
      </c>
      <c r="S110" s="594"/>
      <c r="T110" s="591" t="s">
        <v>156</v>
      </c>
      <c r="U110" s="591"/>
      <c r="V110" s="591"/>
      <c r="W110" s="591"/>
      <c r="X110" s="591"/>
      <c r="Y110" s="591"/>
      <c r="Z110" s="591"/>
      <c r="AA110" s="591"/>
      <c r="AB110" s="591"/>
      <c r="AC110" s="591"/>
      <c r="AD110" s="592"/>
      <c r="AK110" s="183">
        <v>2</v>
      </c>
      <c r="AL110" s="184">
        <f>IF(AK$106&gt;=AK110,1,0)</f>
        <v>0</v>
      </c>
    </row>
    <row r="111" spans="1:40" ht="24.95" customHeight="1">
      <c r="A111" s="35"/>
      <c r="B111" s="121"/>
      <c r="C111" s="122"/>
      <c r="D111" s="593" t="s">
        <v>151</v>
      </c>
      <c r="E111" s="594"/>
      <c r="F111" s="591" t="s">
        <v>157</v>
      </c>
      <c r="G111" s="591"/>
      <c r="H111" s="591"/>
      <c r="I111" s="591"/>
      <c r="J111" s="591"/>
      <c r="K111" s="591"/>
      <c r="L111" s="591"/>
      <c r="M111" s="591"/>
      <c r="N111" s="591"/>
      <c r="O111" s="591"/>
      <c r="P111" s="592"/>
      <c r="R111" s="593" t="s">
        <v>151</v>
      </c>
      <c r="S111" s="594"/>
      <c r="T111" s="591" t="s">
        <v>158</v>
      </c>
      <c r="U111" s="591"/>
      <c r="V111" s="591"/>
      <c r="W111" s="591"/>
      <c r="X111" s="591"/>
      <c r="Y111" s="591"/>
      <c r="Z111" s="591"/>
      <c r="AA111" s="591"/>
      <c r="AB111" s="591"/>
      <c r="AC111" s="591"/>
      <c r="AD111" s="592"/>
      <c r="AK111" s="183">
        <v>3</v>
      </c>
      <c r="AL111" s="184">
        <f>IF(AK$106&gt;=AK111,1,0)</f>
        <v>0</v>
      </c>
    </row>
    <row r="112" spans="1:40" ht="24.95" customHeight="1">
      <c r="A112" s="35"/>
      <c r="B112" s="121"/>
      <c r="C112" s="122"/>
      <c r="D112" s="593" t="s">
        <v>151</v>
      </c>
      <c r="E112" s="594"/>
      <c r="F112" s="591" t="s">
        <v>159</v>
      </c>
      <c r="G112" s="591"/>
      <c r="H112" s="591"/>
      <c r="I112" s="591"/>
      <c r="J112" s="591"/>
      <c r="K112" s="591"/>
      <c r="L112" s="591"/>
      <c r="M112" s="591"/>
      <c r="N112" s="591"/>
      <c r="O112" s="591"/>
      <c r="P112" s="592"/>
      <c r="R112" s="593" t="s">
        <v>151</v>
      </c>
      <c r="S112" s="594"/>
      <c r="T112" s="591" t="s">
        <v>160</v>
      </c>
      <c r="U112" s="591"/>
      <c r="V112" s="591"/>
      <c r="W112" s="591"/>
      <c r="X112" s="591"/>
      <c r="Y112" s="591"/>
      <c r="Z112" s="591"/>
      <c r="AA112" s="591"/>
      <c r="AB112" s="591"/>
      <c r="AC112" s="591"/>
      <c r="AD112" s="592"/>
      <c r="AK112" s="183">
        <v>4</v>
      </c>
      <c r="AL112" s="184">
        <f t="shared" ref="AL112:AL116" si="0">IF(AK$106&gt;=AK112,1,0)</f>
        <v>0</v>
      </c>
    </row>
    <row r="113" spans="1:38" ht="24.95" customHeight="1">
      <c r="A113" s="35"/>
      <c r="B113" s="121"/>
      <c r="C113" s="122"/>
      <c r="D113" s="593" t="s">
        <v>151</v>
      </c>
      <c r="E113" s="594"/>
      <c r="F113" s="591" t="s">
        <v>161</v>
      </c>
      <c r="G113" s="591"/>
      <c r="H113" s="591"/>
      <c r="I113" s="591"/>
      <c r="J113" s="591"/>
      <c r="K113" s="591"/>
      <c r="L113" s="591"/>
      <c r="M113" s="591"/>
      <c r="N113" s="591"/>
      <c r="O113" s="591"/>
      <c r="P113" s="592"/>
      <c r="R113" s="593" t="s">
        <v>151</v>
      </c>
      <c r="S113" s="594"/>
      <c r="T113" s="591" t="s">
        <v>162</v>
      </c>
      <c r="U113" s="591"/>
      <c r="V113" s="591"/>
      <c r="W113" s="591"/>
      <c r="X113" s="591"/>
      <c r="Y113" s="591"/>
      <c r="Z113" s="591"/>
      <c r="AA113" s="591"/>
      <c r="AB113" s="591"/>
      <c r="AC113" s="591"/>
      <c r="AD113" s="592"/>
      <c r="AK113" s="183">
        <v>5</v>
      </c>
      <c r="AL113" s="184">
        <f t="shared" si="0"/>
        <v>0</v>
      </c>
    </row>
    <row r="114" spans="1:38" ht="24.95" customHeight="1">
      <c r="A114" s="35"/>
      <c r="B114" s="121"/>
      <c r="C114" s="122"/>
      <c r="D114" s="593" t="s">
        <v>151</v>
      </c>
      <c r="E114" s="594"/>
      <c r="F114" s="591" t="s">
        <v>163</v>
      </c>
      <c r="G114" s="591"/>
      <c r="H114" s="591"/>
      <c r="I114" s="591"/>
      <c r="J114" s="591"/>
      <c r="K114" s="591"/>
      <c r="L114" s="591"/>
      <c r="M114" s="591"/>
      <c r="N114" s="591"/>
      <c r="O114" s="591"/>
      <c r="P114" s="592"/>
      <c r="R114" s="593" t="s">
        <v>151</v>
      </c>
      <c r="S114" s="594"/>
      <c r="T114" s="591" t="s">
        <v>164</v>
      </c>
      <c r="U114" s="591"/>
      <c r="V114" s="591"/>
      <c r="W114" s="591"/>
      <c r="X114" s="591"/>
      <c r="Y114" s="591"/>
      <c r="Z114" s="591"/>
      <c r="AA114" s="591"/>
      <c r="AB114" s="591"/>
      <c r="AC114" s="591"/>
      <c r="AD114" s="592"/>
      <c r="AK114" s="183">
        <v>6</v>
      </c>
      <c r="AL114" s="184">
        <f t="shared" si="0"/>
        <v>0</v>
      </c>
    </row>
    <row r="115" spans="1:38" ht="24.95" customHeight="1">
      <c r="A115" s="35"/>
      <c r="B115" s="121"/>
      <c r="C115" s="122"/>
      <c r="D115" s="593" t="s">
        <v>151</v>
      </c>
      <c r="E115" s="594"/>
      <c r="F115" s="591" t="s">
        <v>165</v>
      </c>
      <c r="G115" s="591"/>
      <c r="H115" s="591"/>
      <c r="I115" s="591"/>
      <c r="J115" s="591"/>
      <c r="K115" s="591"/>
      <c r="L115" s="591"/>
      <c r="M115" s="591"/>
      <c r="N115" s="591"/>
      <c r="O115" s="591"/>
      <c r="P115" s="592"/>
      <c r="R115" s="593" t="s">
        <v>151</v>
      </c>
      <c r="S115" s="594"/>
      <c r="T115" s="591" t="s">
        <v>166</v>
      </c>
      <c r="U115" s="591"/>
      <c r="V115" s="591"/>
      <c r="W115" s="591"/>
      <c r="X115" s="591"/>
      <c r="Y115" s="591"/>
      <c r="Z115" s="591"/>
      <c r="AA115" s="591"/>
      <c r="AB115" s="591"/>
      <c r="AC115" s="591"/>
      <c r="AD115" s="592"/>
      <c r="AK115" s="183">
        <v>7</v>
      </c>
      <c r="AL115" s="184">
        <f t="shared" si="0"/>
        <v>0</v>
      </c>
    </row>
    <row r="116" spans="1:38" ht="24.95" customHeight="1">
      <c r="A116" s="35"/>
      <c r="B116" s="121"/>
      <c r="C116" s="122"/>
      <c r="D116" s="593" t="s">
        <v>151</v>
      </c>
      <c r="E116" s="594"/>
      <c r="F116" s="591" t="s">
        <v>167</v>
      </c>
      <c r="G116" s="591"/>
      <c r="H116" s="591"/>
      <c r="I116" s="591"/>
      <c r="J116" s="591"/>
      <c r="K116" s="591"/>
      <c r="L116" s="591"/>
      <c r="M116" s="591"/>
      <c r="N116" s="591"/>
      <c r="O116" s="591"/>
      <c r="P116" s="592"/>
      <c r="R116" s="593" t="s">
        <v>151</v>
      </c>
      <c r="S116" s="594"/>
      <c r="T116" s="591" t="s">
        <v>168</v>
      </c>
      <c r="U116" s="591"/>
      <c r="V116" s="591"/>
      <c r="W116" s="591"/>
      <c r="X116" s="591"/>
      <c r="Y116" s="591"/>
      <c r="Z116" s="591"/>
      <c r="AA116" s="591"/>
      <c r="AB116" s="591"/>
      <c r="AC116" s="591"/>
      <c r="AD116" s="592"/>
      <c r="AK116" s="183">
        <v>8</v>
      </c>
      <c r="AL116" s="184">
        <f t="shared" si="0"/>
        <v>0</v>
      </c>
    </row>
    <row r="117" spans="1:38" ht="24.95" customHeight="1">
      <c r="A117" s="35"/>
      <c r="B117" s="121"/>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c r="AA117" s="122"/>
      <c r="AB117" s="122"/>
    </row>
    <row r="118" spans="1:38" ht="24.95" customHeight="1">
      <c r="A118" s="44" t="s">
        <v>44</v>
      </c>
    </row>
    <row r="119" spans="1:38" ht="24.95" customHeight="1">
      <c r="A119" s="44" t="s">
        <v>45</v>
      </c>
    </row>
    <row r="120" spans="1:38" ht="24.95" customHeight="1">
      <c r="A120" s="44" t="s">
        <v>169</v>
      </c>
    </row>
    <row r="121" spans="1:38" ht="24.95" customHeight="1">
      <c r="A121" s="44" t="s">
        <v>170</v>
      </c>
    </row>
    <row r="122" spans="1:38" ht="24.95" customHeight="1">
      <c r="A122" s="44" t="s">
        <v>50</v>
      </c>
    </row>
    <row r="123" spans="1:38" ht="24.95" customHeight="1">
      <c r="A123" s="44" t="s">
        <v>51</v>
      </c>
    </row>
    <row r="124" spans="1:38" ht="24.95" customHeight="1">
      <c r="A124" s="44" t="s">
        <v>52</v>
      </c>
    </row>
    <row r="125" spans="1:38" ht="24.95" customHeight="1">
      <c r="A125" s="44" t="s">
        <v>171</v>
      </c>
    </row>
    <row r="126" spans="1:38" ht="24.95" customHeight="1">
      <c r="A126" s="44" t="s">
        <v>172</v>
      </c>
      <c r="AK126" s="188"/>
    </row>
    <row r="127" spans="1:38" ht="24.95" customHeight="1">
      <c r="A127" s="34" t="s">
        <v>173</v>
      </c>
    </row>
    <row r="128" spans="1:38" ht="24.95" customHeight="1">
      <c r="A128" s="44" t="s">
        <v>174</v>
      </c>
    </row>
    <row r="129" spans="1:2" ht="24.95" customHeight="1">
      <c r="B129" s="44" t="s">
        <v>175</v>
      </c>
    </row>
    <row r="130" spans="1:2" ht="24.95" customHeight="1">
      <c r="A130" s="44" t="s">
        <v>1530</v>
      </c>
    </row>
    <row r="131" spans="1:2" ht="24.95" customHeight="1">
      <c r="A131" s="44" t="s">
        <v>176</v>
      </c>
    </row>
    <row r="132" spans="1:2" ht="24.95" customHeight="1">
      <c r="A132" s="44" t="s">
        <v>177</v>
      </c>
    </row>
    <row r="133" spans="1:2" ht="24.95" customHeight="1">
      <c r="A133" s="44" t="s">
        <v>178</v>
      </c>
    </row>
    <row r="134" spans="1:2" ht="24.95" customHeight="1">
      <c r="A134" s="44" t="s">
        <v>1531</v>
      </c>
    </row>
    <row r="135" spans="1:2" ht="24.95" customHeight="1">
      <c r="A135" s="44" t="s">
        <v>179</v>
      </c>
    </row>
    <row r="136" spans="1:2" ht="24.95" customHeight="1">
      <c r="A136" s="44" t="s">
        <v>180</v>
      </c>
    </row>
    <row r="137" spans="1:2" ht="24.95" customHeight="1">
      <c r="A137" s="44" t="s">
        <v>181</v>
      </c>
    </row>
    <row r="138" spans="1:2" ht="24.95" customHeight="1">
      <c r="A138" s="44" t="s">
        <v>182</v>
      </c>
    </row>
    <row r="139" spans="1:2" ht="24.95" customHeight="1">
      <c r="A139" s="44" t="s">
        <v>183</v>
      </c>
    </row>
    <row r="140" spans="1:2" ht="24.95" customHeight="1">
      <c r="A140" s="44" t="s">
        <v>184</v>
      </c>
    </row>
    <row r="141" spans="1:2" ht="24.95" customHeight="1">
      <c r="A141" s="44" t="s">
        <v>185</v>
      </c>
    </row>
    <row r="142" spans="1:2" ht="24.95" customHeight="1">
      <c r="A142" s="44" t="s">
        <v>186</v>
      </c>
    </row>
    <row r="143" spans="1:2" ht="24.95" customHeight="1">
      <c r="A143" s="44" t="s">
        <v>187</v>
      </c>
    </row>
    <row r="144" spans="1:2" ht="24.95" customHeight="1">
      <c r="A144" s="44" t="s">
        <v>188</v>
      </c>
    </row>
    <row r="145" spans="1:42" ht="24.95" customHeight="1">
      <c r="A145" s="44" t="s">
        <v>1532</v>
      </c>
    </row>
    <row r="146" spans="1:42" ht="24.95" customHeight="1">
      <c r="A146" s="44" t="s">
        <v>189</v>
      </c>
    </row>
    <row r="147" spans="1:42" ht="24.95" customHeight="1">
      <c r="A147" s="44" t="s">
        <v>190</v>
      </c>
    </row>
    <row r="148" spans="1:42" ht="24.95" customHeight="1">
      <c r="A148" s="44" t="s">
        <v>1533</v>
      </c>
    </row>
    <row r="149" spans="1:42" ht="24.95" customHeight="1">
      <c r="A149" s="44" t="s">
        <v>191</v>
      </c>
    </row>
    <row r="150" spans="1:42" ht="24.95" customHeight="1">
      <c r="A150" s="44" t="s">
        <v>192</v>
      </c>
    </row>
    <row r="151" spans="1:42" ht="24.95" customHeight="1">
      <c r="A151" s="44" t="s">
        <v>1534</v>
      </c>
    </row>
    <row r="152" spans="1:42" ht="24.95" customHeight="1">
      <c r="A152" s="44" t="s">
        <v>193</v>
      </c>
    </row>
    <row r="153" spans="1:42" ht="24.95" customHeight="1">
      <c r="A153" s="44" t="s">
        <v>1535</v>
      </c>
    </row>
    <row r="154" spans="1:42" s="34" customFormat="1" ht="24.95" customHeight="1">
      <c r="A154" s="34" t="s">
        <v>194</v>
      </c>
      <c r="F154" s="121"/>
      <c r="AK154" s="183"/>
      <c r="AL154" s="185"/>
      <c r="AM154" s="185"/>
      <c r="AN154" s="185"/>
      <c r="AO154" s="185"/>
      <c r="AP154" s="185"/>
    </row>
    <row r="155" spans="1:42" ht="24.95" customHeight="1">
      <c r="A155" s="44" t="s">
        <v>195</v>
      </c>
    </row>
    <row r="156" spans="1:42" ht="24.95" customHeight="1">
      <c r="A156" s="44" t="s">
        <v>196</v>
      </c>
    </row>
    <row r="157" spans="1:42" ht="24.95" customHeight="1">
      <c r="A157" s="44" t="s">
        <v>197</v>
      </c>
    </row>
    <row r="158" spans="1:42" ht="24.95" customHeight="1">
      <c r="A158" s="44" t="s">
        <v>1536</v>
      </c>
    </row>
    <row r="159" spans="1:42" ht="24.95" customHeight="1">
      <c r="A159" s="44" t="s">
        <v>198</v>
      </c>
    </row>
    <row r="160" spans="1:42" ht="24.95" customHeight="1">
      <c r="A160" s="44" t="s">
        <v>1537</v>
      </c>
    </row>
    <row r="161" spans="1:42" ht="24.95" customHeight="1">
      <c r="A161" s="44" t="s">
        <v>199</v>
      </c>
    </row>
    <row r="162" spans="1:42" ht="24.95" customHeight="1">
      <c r="A162" s="44" t="s">
        <v>200</v>
      </c>
    </row>
    <row r="163" spans="1:42" ht="24.95" customHeight="1">
      <c r="A163" s="44" t="s">
        <v>201</v>
      </c>
    </row>
    <row r="164" spans="1:42" ht="24.95" customHeight="1">
      <c r="A164" s="44" t="s">
        <v>202</v>
      </c>
    </row>
    <row r="165" spans="1:42" ht="24.95" customHeight="1">
      <c r="A165" s="44" t="s">
        <v>203</v>
      </c>
    </row>
    <row r="166" spans="1:42" s="34" customFormat="1" ht="24.95" customHeight="1">
      <c r="A166" s="34" t="s">
        <v>204</v>
      </c>
      <c r="F166" s="121"/>
      <c r="AK166" s="183"/>
      <c r="AL166" s="185"/>
      <c r="AM166" s="185"/>
      <c r="AN166" s="185"/>
      <c r="AO166" s="185"/>
      <c r="AP166" s="185"/>
    </row>
    <row r="167" spans="1:42" s="34" customFormat="1" ht="24.95" customHeight="1">
      <c r="A167" s="34" t="s">
        <v>205</v>
      </c>
      <c r="F167" s="121"/>
      <c r="AK167" s="183"/>
      <c r="AL167" s="185"/>
      <c r="AM167" s="185"/>
      <c r="AN167" s="185"/>
      <c r="AO167" s="185"/>
      <c r="AP167" s="185"/>
    </row>
    <row r="168" spans="1:42" ht="24.95" customHeight="1">
      <c r="A168" s="34"/>
    </row>
    <row r="169" spans="1:42" ht="24.95" customHeight="1">
      <c r="A169" s="34"/>
    </row>
    <row r="170" spans="1:42" ht="24.95" customHeight="1">
      <c r="F170" s="44"/>
      <c r="AK170" s="184"/>
    </row>
    <row r="171" spans="1:42" ht="24.95" customHeight="1">
      <c r="F171" s="44"/>
      <c r="AK171" s="184"/>
    </row>
    <row r="172" spans="1:42" ht="24.95" customHeight="1">
      <c r="F172" s="44"/>
      <c r="AK172" s="184"/>
    </row>
    <row r="173" spans="1:42" ht="24.95" customHeight="1">
      <c r="F173" s="44"/>
      <c r="AK173" s="184"/>
    </row>
    <row r="174" spans="1:42" ht="24.95" customHeight="1">
      <c r="F174" s="44"/>
      <c r="AK174" s="184"/>
    </row>
    <row r="175" spans="1:42" ht="24.95" customHeight="1">
      <c r="F175" s="44"/>
      <c r="AK175" s="184"/>
    </row>
    <row r="176" spans="1:42" ht="24.95" customHeight="1">
      <c r="F176" s="44"/>
      <c r="AK176" s="184"/>
    </row>
    <row r="177" spans="6:37" ht="24.95" customHeight="1">
      <c r="F177" s="44"/>
      <c r="AK177" s="184"/>
    </row>
    <row r="178" spans="6:37" ht="24.95" customHeight="1">
      <c r="F178" s="44"/>
      <c r="AK178" s="184"/>
    </row>
    <row r="179" spans="6:37" ht="24.95" customHeight="1">
      <c r="F179" s="44"/>
      <c r="AK179" s="184"/>
    </row>
    <row r="180" spans="6:37" ht="24.95" customHeight="1">
      <c r="F180" s="44"/>
      <c r="AK180" s="184"/>
    </row>
    <row r="181" spans="6:37" ht="24.95" customHeight="1">
      <c r="F181" s="44"/>
      <c r="AK181" s="184"/>
    </row>
    <row r="182" spans="6:37" ht="24.95" customHeight="1">
      <c r="F182" s="44"/>
      <c r="AK182" s="184"/>
    </row>
    <row r="183" spans="6:37" ht="24.95" customHeight="1">
      <c r="F183" s="44"/>
      <c r="AK183" s="184"/>
    </row>
    <row r="184" spans="6:37" ht="24.95" customHeight="1">
      <c r="F184" s="44"/>
      <c r="AK184" s="184"/>
    </row>
    <row r="185" spans="6:37" ht="24.95" customHeight="1">
      <c r="F185" s="44"/>
      <c r="AK185" s="184"/>
    </row>
    <row r="186" spans="6:37" ht="24.95" customHeight="1">
      <c r="F186" s="44"/>
      <c r="AK186" s="184"/>
    </row>
    <row r="187" spans="6:37" ht="24.95" customHeight="1">
      <c r="F187" s="44"/>
      <c r="AK187" s="184"/>
    </row>
    <row r="188" spans="6:37" ht="24.95" customHeight="1">
      <c r="F188" s="44"/>
      <c r="AK188" s="184"/>
    </row>
    <row r="189" spans="6:37" ht="24.95" customHeight="1">
      <c r="F189" s="44"/>
      <c r="AK189" s="184"/>
    </row>
    <row r="190" spans="6:37" ht="24.95" customHeight="1">
      <c r="F190" s="44"/>
      <c r="AK190" s="184"/>
    </row>
    <row r="191" spans="6:37" ht="24.95" customHeight="1">
      <c r="F191" s="44"/>
      <c r="AK191" s="184"/>
    </row>
    <row r="192" spans="6:37" ht="24.95" customHeight="1">
      <c r="F192" s="44"/>
      <c r="AK192" s="184"/>
    </row>
    <row r="193" spans="6:37" ht="24.95" customHeight="1">
      <c r="F193" s="44"/>
      <c r="AK193" s="184"/>
    </row>
    <row r="194" spans="6:37" ht="24.95" customHeight="1">
      <c r="F194" s="44"/>
      <c r="AK194" s="184"/>
    </row>
    <row r="195" spans="6:37" ht="24.95" customHeight="1">
      <c r="F195" s="44"/>
      <c r="AK195" s="184"/>
    </row>
    <row r="196" spans="6:37" ht="24.95" customHeight="1">
      <c r="F196" s="44"/>
      <c r="AK196" s="184"/>
    </row>
  </sheetData>
  <sheetProtection algorithmName="SHA-512" hashValue="HAnEIphGBJavaNdLyI1mngbJeEbg/UswBL/UcThYPNR5c/gxtdjlRmKHpzxWjmytmtVyrFbMd9zN3h0DU3uYWQ==" saltValue="wTMnY1XfwxT/obT05rdROA==" spinCount="100000" sheet="1" objects="1" scenarios="1"/>
  <mergeCells count="109">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R108:S108"/>
    <mergeCell ref="T108:AD108"/>
    <mergeCell ref="B89:E94"/>
    <mergeCell ref="J100:K100"/>
    <mergeCell ref="J99:K99"/>
    <mergeCell ref="J94:AD94"/>
    <mergeCell ref="J101:K101"/>
    <mergeCell ref="D106:P106"/>
    <mergeCell ref="R106:AD106"/>
    <mergeCell ref="M87:S87"/>
    <mergeCell ref="Z87:AF87"/>
    <mergeCell ref="Z84:AF84"/>
    <mergeCell ref="F89:AH89"/>
    <mergeCell ref="J98:K98"/>
    <mergeCell ref="F90:AH90"/>
    <mergeCell ref="J91:AD91"/>
    <mergeCell ref="J92:AD92"/>
    <mergeCell ref="J93:AD93"/>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s>
  <phoneticPr fontId="1"/>
  <conditionalFormatting sqref="D109:P116 R109:AD116">
    <cfRule type="expression" dxfId="32" priority="4">
      <formula>$AL109=0</formula>
    </cfRule>
  </conditionalFormatting>
  <conditionalFormatting sqref="F108:P108">
    <cfRule type="expression" dxfId="31" priority="2">
      <formula>$AL108=0</formula>
    </cfRule>
  </conditionalFormatting>
  <conditionalFormatting sqref="T108:AD108">
    <cfRule type="expression" dxfId="30"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workbookViewId="0"/>
  </sheetViews>
  <sheetFormatPr defaultRowHeight="17.25" outlineLevelCol="1"/>
  <cols>
    <col min="1" max="5" width="3.625" style="44" customWidth="1"/>
    <col min="6" max="6" width="3.625" style="121" customWidth="1"/>
    <col min="7" max="36" width="3.625" style="44" customWidth="1"/>
    <col min="37" max="37" width="8.625" style="197" hidden="1" customWidth="1" outlineLevel="1"/>
    <col min="38" max="38" width="3.625" style="184" hidden="1" customWidth="1" outlineLevel="1"/>
    <col min="39" max="39" width="10.25" style="184" hidden="1" customWidth="1" outlineLevel="1"/>
    <col min="40" max="41" width="3.625" style="184" hidden="1" customWidth="1" outlineLevel="1"/>
    <col min="42" max="42" width="3.625" style="184" customWidth="1" collapsed="1"/>
    <col min="43" max="46" width="3.625" style="184" customWidth="1"/>
    <col min="47" max="49" width="3.625" style="44" customWidth="1"/>
    <col min="50" max="16384" width="9" style="44"/>
  </cols>
  <sheetData>
    <row r="1" spans="1:39" ht="24.95" customHeight="1">
      <c r="A1" s="44" t="s">
        <v>206</v>
      </c>
    </row>
    <row r="2" spans="1:39" ht="15" customHeight="1"/>
    <row r="3" spans="1:39" ht="24.95" customHeight="1">
      <c r="A3" s="588" t="s">
        <v>207</v>
      </c>
      <c r="B3" s="588"/>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row>
    <row r="4" spans="1:39" ht="15" customHeight="1">
      <c r="A4" s="122"/>
      <c r="B4" s="122"/>
      <c r="C4" s="122"/>
      <c r="D4" s="122"/>
      <c r="E4" s="122"/>
      <c r="G4" s="122"/>
      <c r="H4" s="122"/>
      <c r="I4" s="122"/>
    </row>
    <row r="5" spans="1:39" ht="24.95" customHeight="1">
      <c r="A5" s="35" t="s">
        <v>28</v>
      </c>
      <c r="B5" s="585" t="s">
        <v>29</v>
      </c>
      <c r="C5" s="585"/>
      <c r="D5" s="585"/>
      <c r="E5" s="585"/>
      <c r="F5" s="585"/>
      <c r="G5" s="585"/>
      <c r="H5" s="620" t="str">
        <f>IF('様式95_外来・在宅ベースアップ評価料（Ⅰ）'!H5=0,"",'様式95_外来・在宅ベースアップ評価料（Ⅰ）'!H5)</f>
        <v/>
      </c>
      <c r="I5" s="620"/>
      <c r="J5" s="620"/>
      <c r="K5" s="620"/>
      <c r="L5" s="620"/>
      <c r="M5" s="620"/>
      <c r="N5" s="620"/>
      <c r="O5" s="620"/>
      <c r="P5" s="620"/>
      <c r="Q5" s="620"/>
      <c r="R5" s="620"/>
      <c r="S5" s="620"/>
      <c r="T5" s="620"/>
    </row>
    <row r="6" spans="1:39" ht="24.95" customHeight="1">
      <c r="B6" s="585" t="s">
        <v>30</v>
      </c>
      <c r="C6" s="585"/>
      <c r="D6" s="585"/>
      <c r="E6" s="585"/>
      <c r="F6" s="585"/>
      <c r="G6" s="585"/>
      <c r="H6" s="590" t="str">
        <f>'様式95_外来・在宅ベースアップ評価料（Ⅰ）'!H6</f>
        <v/>
      </c>
      <c r="I6" s="590"/>
      <c r="J6" s="590"/>
      <c r="K6" s="590"/>
      <c r="L6" s="590"/>
      <c r="M6" s="590"/>
      <c r="N6" s="590"/>
      <c r="O6" s="590"/>
      <c r="P6" s="590"/>
      <c r="Q6" s="590"/>
      <c r="R6" s="590"/>
      <c r="S6" s="590"/>
      <c r="T6" s="590"/>
    </row>
    <row r="7" spans="1:39" ht="15" customHeight="1">
      <c r="A7" s="35"/>
      <c r="B7" s="121"/>
      <c r="D7" s="122"/>
      <c r="E7" s="122"/>
      <c r="G7" s="122"/>
      <c r="H7" s="122"/>
      <c r="I7" s="122"/>
      <c r="J7" s="122"/>
      <c r="K7" s="122"/>
      <c r="L7" s="122"/>
      <c r="M7" s="122"/>
      <c r="N7" s="122"/>
      <c r="O7" s="122"/>
      <c r="P7" s="122"/>
      <c r="Q7" s="122"/>
      <c r="R7" s="122"/>
      <c r="S7" s="122"/>
    </row>
    <row r="8" spans="1:39" ht="24.95" customHeight="1">
      <c r="A8" s="35" t="s">
        <v>31</v>
      </c>
      <c r="B8" s="121" t="s">
        <v>58</v>
      </c>
      <c r="C8" s="122"/>
      <c r="D8" s="122"/>
      <c r="E8" s="122"/>
      <c r="H8" s="122"/>
      <c r="I8" s="122"/>
      <c r="J8" s="122"/>
      <c r="K8" s="122"/>
      <c r="L8" s="122"/>
      <c r="M8" s="122"/>
      <c r="N8" s="122"/>
      <c r="O8" s="122"/>
      <c r="P8" s="122"/>
      <c r="Q8" s="122"/>
      <c r="R8" s="122"/>
      <c r="S8" s="122"/>
    </row>
    <row r="9" spans="1:39" ht="24.95" customHeight="1">
      <c r="A9" s="35"/>
      <c r="B9" s="121"/>
      <c r="C9" s="122"/>
      <c r="D9" s="122"/>
      <c r="E9" s="122"/>
      <c r="H9" s="122"/>
      <c r="I9" s="122"/>
      <c r="J9" s="122"/>
      <c r="K9" s="121" t="s">
        <v>59</v>
      </c>
      <c r="L9" s="122"/>
      <c r="M9" s="122"/>
      <c r="N9" s="122"/>
      <c r="O9" s="122"/>
      <c r="P9" s="122"/>
      <c r="Q9" s="122"/>
      <c r="R9" s="122"/>
      <c r="S9" s="122"/>
    </row>
    <row r="10" spans="1:39" ht="24.95" customHeight="1">
      <c r="A10" s="35"/>
      <c r="B10" s="122"/>
      <c r="C10" s="122"/>
      <c r="D10" s="122"/>
      <c r="E10" s="122"/>
      <c r="F10" s="182"/>
      <c r="G10" s="121" t="s">
        <v>60</v>
      </c>
      <c r="H10" s="122"/>
      <c r="I10" s="122"/>
      <c r="J10" s="596"/>
      <c r="K10" s="595"/>
      <c r="L10" s="596" t="s">
        <v>61</v>
      </c>
      <c r="M10" s="596"/>
      <c r="N10" s="595"/>
      <c r="O10" s="596" t="s">
        <v>62</v>
      </c>
      <c r="P10" s="596"/>
      <c r="Q10" s="595"/>
      <c r="R10" s="596" t="s">
        <v>63</v>
      </c>
      <c r="S10" s="596"/>
      <c r="T10" s="595"/>
      <c r="U10" s="596" t="s">
        <v>64</v>
      </c>
      <c r="V10" s="596"/>
      <c r="W10" s="596"/>
      <c r="AM10" s="184" t="b">
        <v>0</v>
      </c>
    </row>
    <row r="11" spans="1:39" ht="24.95" customHeight="1">
      <c r="A11" s="35"/>
      <c r="B11" s="122"/>
      <c r="C11" s="122"/>
      <c r="D11" s="122"/>
      <c r="E11" s="122"/>
      <c r="F11" s="182"/>
      <c r="G11" s="121" t="s">
        <v>65</v>
      </c>
      <c r="H11" s="122"/>
      <c r="I11" s="122"/>
      <c r="J11" s="596"/>
      <c r="K11" s="595"/>
      <c r="L11" s="596"/>
      <c r="M11" s="596"/>
      <c r="N11" s="595"/>
      <c r="O11" s="596"/>
      <c r="P11" s="596"/>
      <c r="Q11" s="595"/>
      <c r="R11" s="596"/>
      <c r="S11" s="596"/>
      <c r="T11" s="595"/>
      <c r="U11" s="596"/>
      <c r="V11" s="596"/>
      <c r="W11" s="596"/>
      <c r="X11" s="121"/>
      <c r="Y11" s="121"/>
      <c r="AM11" s="184" t="b">
        <v>0</v>
      </c>
    </row>
    <row r="12" spans="1:39" ht="24.95" customHeight="1">
      <c r="A12" s="35"/>
      <c r="B12" s="122"/>
      <c r="C12" s="122"/>
      <c r="D12" s="122"/>
      <c r="E12" s="43"/>
      <c r="F12" s="46" t="s">
        <v>66</v>
      </c>
      <c r="G12" s="122"/>
      <c r="H12" s="122"/>
      <c r="I12" s="121"/>
      <c r="J12" s="121"/>
      <c r="K12" s="122"/>
      <c r="L12" s="122"/>
      <c r="M12" s="121"/>
      <c r="N12" s="121"/>
      <c r="O12" s="121"/>
      <c r="P12" s="122"/>
      <c r="Q12" s="263"/>
      <c r="R12" s="263"/>
      <c r="S12" s="264"/>
      <c r="T12" s="263"/>
      <c r="U12" s="263"/>
      <c r="V12" s="264"/>
      <c r="W12" s="263"/>
      <c r="X12" s="263"/>
      <c r="Y12" s="264"/>
      <c r="Z12" s="264"/>
      <c r="AA12" s="264"/>
      <c r="AB12" s="264"/>
      <c r="AC12" s="264"/>
    </row>
    <row r="13" spans="1:39" ht="24.95" customHeight="1">
      <c r="A13" s="35"/>
      <c r="B13" s="122"/>
      <c r="C13" s="122"/>
      <c r="D13" s="122"/>
      <c r="E13" s="122"/>
      <c r="F13" s="46" t="s">
        <v>67</v>
      </c>
      <c r="G13" s="122"/>
      <c r="H13" s="122"/>
      <c r="I13" s="121"/>
      <c r="J13" s="121"/>
      <c r="K13" s="122"/>
      <c r="L13" s="122"/>
      <c r="M13" s="121"/>
      <c r="N13" s="121"/>
      <c r="O13" s="121"/>
      <c r="P13" s="122"/>
      <c r="Q13" s="263"/>
      <c r="R13" s="263"/>
      <c r="S13" s="264"/>
      <c r="T13" s="263"/>
      <c r="U13" s="263"/>
      <c r="V13" s="264"/>
      <c r="W13" s="263"/>
      <c r="X13" s="263"/>
      <c r="Y13" s="264"/>
      <c r="Z13" s="264"/>
      <c r="AA13" s="264"/>
      <c r="AB13" s="264"/>
      <c r="AC13" s="264"/>
    </row>
    <row r="14" spans="1:39" ht="24.95" customHeight="1">
      <c r="A14" s="35"/>
      <c r="B14" s="122"/>
      <c r="C14" s="122"/>
      <c r="D14" s="122"/>
      <c r="E14" s="122"/>
      <c r="F14" s="46" t="s">
        <v>68</v>
      </c>
      <c r="G14" s="122"/>
      <c r="H14" s="122"/>
      <c r="I14" s="121"/>
      <c r="J14" s="121"/>
      <c r="K14" s="122"/>
      <c r="L14" s="122"/>
      <c r="M14" s="121"/>
      <c r="N14" s="121"/>
      <c r="O14" s="121"/>
      <c r="P14" s="122"/>
      <c r="Q14" s="263"/>
      <c r="R14" s="263"/>
      <c r="S14" s="264"/>
      <c r="T14" s="263"/>
      <c r="U14" s="263"/>
      <c r="V14" s="264"/>
      <c r="W14" s="263"/>
      <c r="X14" s="263"/>
      <c r="Y14" s="264"/>
      <c r="Z14" s="264"/>
      <c r="AA14" s="264"/>
      <c r="AB14" s="264"/>
      <c r="AC14" s="264"/>
    </row>
    <row r="15" spans="1:39" ht="24.95" customHeight="1">
      <c r="A15" s="35"/>
      <c r="B15" s="122"/>
      <c r="C15" s="122"/>
      <c r="D15" s="122"/>
      <c r="E15" s="122"/>
      <c r="F15" s="170"/>
      <c r="G15" s="606" t="s">
        <v>69</v>
      </c>
      <c r="H15" s="607"/>
      <c r="I15" s="607"/>
      <c r="J15" s="608"/>
      <c r="K15" s="609" t="s">
        <v>70</v>
      </c>
      <c r="L15" s="609"/>
      <c r="M15" s="609"/>
      <c r="N15" s="609"/>
      <c r="O15" s="121"/>
      <c r="P15" s="122"/>
      <c r="Q15" s="263"/>
      <c r="R15" s="263"/>
      <c r="S15" s="264"/>
      <c r="T15" s="263"/>
      <c r="U15" s="263"/>
      <c r="V15" s="264"/>
      <c r="W15" s="263"/>
      <c r="X15" s="263"/>
      <c r="Y15" s="264"/>
      <c r="Z15" s="264"/>
      <c r="AA15" s="264"/>
      <c r="AB15" s="264"/>
      <c r="AC15" s="264"/>
    </row>
    <row r="16" spans="1:39" ht="24.95" customHeight="1">
      <c r="A16" s="35"/>
      <c r="B16" s="122"/>
      <c r="C16" s="122"/>
      <c r="D16" s="122"/>
      <c r="E16" s="122"/>
      <c r="F16" s="41"/>
      <c r="G16" s="606" t="s">
        <v>71</v>
      </c>
      <c r="H16" s="607"/>
      <c r="I16" s="607"/>
      <c r="J16" s="608"/>
      <c r="K16" s="610" t="s">
        <v>71</v>
      </c>
      <c r="L16" s="604"/>
      <c r="M16" s="604"/>
      <c r="N16" s="611"/>
      <c r="O16" s="121"/>
      <c r="P16" s="122"/>
      <c r="Q16" s="263"/>
      <c r="R16" s="263"/>
      <c r="S16" s="264"/>
      <c r="T16" s="263"/>
      <c r="U16" s="263"/>
      <c r="V16" s="264"/>
      <c r="W16" s="263"/>
      <c r="X16" s="263"/>
      <c r="Y16" s="264"/>
      <c r="Z16" s="264"/>
      <c r="AA16" s="264"/>
      <c r="AB16" s="264"/>
      <c r="AC16" s="264"/>
    </row>
    <row r="17" spans="1:37" ht="24.95" customHeight="1">
      <c r="A17" s="35"/>
      <c r="B17" s="122"/>
      <c r="C17" s="122"/>
      <c r="D17" s="122"/>
      <c r="E17" s="122"/>
      <c r="F17" s="41"/>
      <c r="G17" s="606" t="s">
        <v>72</v>
      </c>
      <c r="H17" s="607"/>
      <c r="I17" s="607"/>
      <c r="J17" s="608"/>
      <c r="K17" s="612"/>
      <c r="L17" s="601"/>
      <c r="M17" s="601"/>
      <c r="N17" s="613"/>
      <c r="O17" s="121"/>
      <c r="P17" s="122"/>
      <c r="Q17" s="263"/>
      <c r="R17" s="263"/>
      <c r="S17" s="264"/>
      <c r="T17" s="263"/>
      <c r="U17" s="263"/>
      <c r="V17" s="264"/>
      <c r="W17" s="263"/>
      <c r="X17" s="263"/>
      <c r="Y17" s="264"/>
      <c r="Z17" s="264"/>
      <c r="AA17" s="264"/>
      <c r="AB17" s="264"/>
      <c r="AC17" s="264"/>
    </row>
    <row r="18" spans="1:37" ht="24.95" customHeight="1">
      <c r="A18" s="35"/>
      <c r="B18" s="122"/>
      <c r="C18" s="122"/>
      <c r="D18" s="122"/>
      <c r="E18" s="122"/>
      <c r="F18" s="41"/>
      <c r="G18" s="606" t="s">
        <v>73</v>
      </c>
      <c r="H18" s="607"/>
      <c r="I18" s="607"/>
      <c r="J18" s="608"/>
      <c r="K18" s="614"/>
      <c r="L18" s="603"/>
      <c r="M18" s="603"/>
      <c r="N18" s="615"/>
      <c r="O18" s="121"/>
      <c r="P18" s="122"/>
      <c r="Q18" s="263"/>
      <c r="R18" s="263"/>
      <c r="S18" s="264"/>
      <c r="T18" s="263"/>
      <c r="U18" s="263"/>
      <c r="V18" s="264"/>
      <c r="W18" s="263"/>
      <c r="X18" s="263"/>
      <c r="Y18" s="264"/>
      <c r="Z18" s="264"/>
      <c r="AA18" s="264"/>
      <c r="AB18" s="264"/>
      <c r="AC18" s="264"/>
    </row>
    <row r="19" spans="1:37" ht="24.95" customHeight="1">
      <c r="A19" s="35"/>
      <c r="B19" s="122"/>
      <c r="C19" s="122"/>
      <c r="D19" s="122"/>
      <c r="E19" s="122"/>
      <c r="F19" s="41"/>
      <c r="G19" s="606" t="s">
        <v>74</v>
      </c>
      <c r="H19" s="607"/>
      <c r="I19" s="607"/>
      <c r="J19" s="608"/>
      <c r="K19" s="610" t="s">
        <v>74</v>
      </c>
      <c r="L19" s="604"/>
      <c r="M19" s="604"/>
      <c r="N19" s="611"/>
      <c r="O19" s="121"/>
      <c r="P19" s="122"/>
      <c r="Q19" s="263"/>
      <c r="R19" s="263"/>
      <c r="S19" s="264"/>
      <c r="T19" s="263"/>
      <c r="U19" s="263"/>
      <c r="V19" s="264"/>
      <c r="W19" s="263"/>
      <c r="X19" s="263"/>
      <c r="Y19" s="264"/>
      <c r="Z19" s="264"/>
      <c r="AA19" s="264"/>
      <c r="AB19" s="264"/>
      <c r="AC19" s="264"/>
    </row>
    <row r="20" spans="1:37" ht="24.95" customHeight="1">
      <c r="A20" s="35"/>
      <c r="B20" s="122"/>
      <c r="C20" s="122"/>
      <c r="D20" s="122"/>
      <c r="E20" s="122"/>
      <c r="F20" s="41"/>
      <c r="G20" s="606" t="s">
        <v>75</v>
      </c>
      <c r="H20" s="607"/>
      <c r="I20" s="607"/>
      <c r="J20" s="608"/>
      <c r="K20" s="612"/>
      <c r="L20" s="601"/>
      <c r="M20" s="601"/>
      <c r="N20" s="613"/>
      <c r="O20" s="121"/>
      <c r="P20" s="122"/>
      <c r="Q20" s="263"/>
      <c r="R20" s="263"/>
      <c r="S20" s="264"/>
      <c r="T20" s="263"/>
      <c r="U20" s="263"/>
      <c r="V20" s="264"/>
      <c r="W20" s="263"/>
      <c r="X20" s="263"/>
      <c r="Y20" s="264"/>
      <c r="Z20" s="264"/>
      <c r="AA20" s="264"/>
      <c r="AB20" s="264"/>
      <c r="AC20" s="264"/>
    </row>
    <row r="21" spans="1:37" ht="24.95" customHeight="1">
      <c r="A21" s="35"/>
      <c r="B21" s="122"/>
      <c r="C21" s="122"/>
      <c r="D21" s="122"/>
      <c r="E21" s="122"/>
      <c r="F21" s="41"/>
      <c r="G21" s="606" t="s">
        <v>76</v>
      </c>
      <c r="H21" s="607"/>
      <c r="I21" s="607"/>
      <c r="J21" s="608"/>
      <c r="K21" s="614"/>
      <c r="L21" s="603"/>
      <c r="M21" s="603"/>
      <c r="N21" s="615"/>
      <c r="O21" s="121"/>
      <c r="P21" s="122"/>
      <c r="Q21" s="263"/>
      <c r="R21" s="263"/>
      <c r="S21" s="264"/>
      <c r="T21" s="263"/>
      <c r="U21" s="263"/>
      <c r="V21" s="264"/>
      <c r="W21" s="263"/>
      <c r="X21" s="263"/>
      <c r="Y21" s="264"/>
      <c r="Z21" s="264"/>
      <c r="AA21" s="264"/>
      <c r="AB21" s="264"/>
      <c r="AC21" s="264"/>
    </row>
    <row r="22" spans="1:37" ht="24.95" customHeight="1">
      <c r="A22" s="35"/>
      <c r="B22" s="122"/>
      <c r="C22" s="122"/>
      <c r="D22" s="122"/>
      <c r="E22" s="122"/>
      <c r="F22" s="41"/>
      <c r="G22" s="606" t="s">
        <v>77</v>
      </c>
      <c r="H22" s="607"/>
      <c r="I22" s="607"/>
      <c r="J22" s="608"/>
      <c r="K22" s="610" t="s">
        <v>77</v>
      </c>
      <c r="L22" s="604"/>
      <c r="M22" s="604"/>
      <c r="N22" s="611"/>
      <c r="O22" s="121"/>
      <c r="P22" s="122"/>
      <c r="Q22" s="263"/>
      <c r="R22" s="263"/>
      <c r="S22" s="264"/>
      <c r="T22" s="263"/>
      <c r="U22" s="263"/>
      <c r="V22" s="264"/>
      <c r="W22" s="263"/>
      <c r="X22" s="263"/>
      <c r="Y22" s="264"/>
      <c r="Z22" s="264"/>
      <c r="AA22" s="264"/>
      <c r="AB22" s="264"/>
      <c r="AC22" s="264"/>
    </row>
    <row r="23" spans="1:37" ht="24.95" customHeight="1">
      <c r="A23" s="35"/>
      <c r="B23" s="122"/>
      <c r="C23" s="122"/>
      <c r="D23" s="122"/>
      <c r="E23" s="122"/>
      <c r="F23" s="41"/>
      <c r="G23" s="606" t="s">
        <v>78</v>
      </c>
      <c r="H23" s="607"/>
      <c r="I23" s="607"/>
      <c r="J23" s="608"/>
      <c r="K23" s="612"/>
      <c r="L23" s="601"/>
      <c r="M23" s="601"/>
      <c r="N23" s="613"/>
      <c r="O23" s="121"/>
      <c r="P23" s="122"/>
      <c r="Q23" s="263"/>
      <c r="R23" s="263"/>
      <c r="S23" s="264"/>
      <c r="T23" s="263"/>
      <c r="U23" s="263"/>
      <c r="V23" s="264"/>
      <c r="W23" s="263"/>
      <c r="X23" s="263"/>
      <c r="Y23" s="264"/>
      <c r="Z23" s="264"/>
      <c r="AA23" s="264"/>
      <c r="AB23" s="264"/>
      <c r="AC23" s="264"/>
    </row>
    <row r="24" spans="1:37" ht="24.95" customHeight="1">
      <c r="A24" s="35"/>
      <c r="B24" s="122"/>
      <c r="C24" s="122"/>
      <c r="D24" s="122"/>
      <c r="E24" s="122"/>
      <c r="F24" s="41"/>
      <c r="G24" s="606" t="s">
        <v>79</v>
      </c>
      <c r="H24" s="607"/>
      <c r="I24" s="607"/>
      <c r="J24" s="608"/>
      <c r="K24" s="614"/>
      <c r="L24" s="603"/>
      <c r="M24" s="603"/>
      <c r="N24" s="615"/>
      <c r="O24" s="121"/>
      <c r="P24" s="122"/>
      <c r="Q24" s="263"/>
      <c r="R24" s="263"/>
      <c r="S24" s="264"/>
      <c r="T24" s="263"/>
      <c r="U24" s="263"/>
      <c r="V24" s="264"/>
      <c r="W24" s="263"/>
      <c r="X24" s="263"/>
      <c r="Y24" s="264"/>
      <c r="Z24" s="264"/>
      <c r="AA24" s="264"/>
      <c r="AB24" s="264"/>
      <c r="AC24" s="264"/>
    </row>
    <row r="25" spans="1:37" ht="24.95" customHeight="1">
      <c r="A25" s="35"/>
      <c r="B25" s="122"/>
      <c r="C25" s="122"/>
      <c r="D25" s="122"/>
      <c r="E25" s="122"/>
      <c r="F25" s="41"/>
      <c r="G25" s="606" t="s">
        <v>80</v>
      </c>
      <c r="H25" s="607"/>
      <c r="I25" s="607"/>
      <c r="J25" s="608"/>
      <c r="K25" s="610" t="s">
        <v>80</v>
      </c>
      <c r="L25" s="604"/>
      <c r="M25" s="604"/>
      <c r="N25" s="611"/>
      <c r="O25" s="121"/>
      <c r="P25" s="122"/>
      <c r="Q25" s="263"/>
      <c r="R25" s="263"/>
      <c r="S25" s="264"/>
      <c r="T25" s="263"/>
      <c r="U25" s="263"/>
      <c r="V25" s="264"/>
      <c r="W25" s="263"/>
      <c r="X25" s="263"/>
      <c r="Y25" s="264"/>
      <c r="Z25" s="264"/>
      <c r="AA25" s="264"/>
      <c r="AB25" s="264"/>
      <c r="AC25" s="264"/>
    </row>
    <row r="26" spans="1:37" ht="24.95" customHeight="1">
      <c r="A26" s="35"/>
      <c r="B26" s="122"/>
      <c r="C26" s="122"/>
      <c r="D26" s="122"/>
      <c r="E26" s="122"/>
      <c r="F26" s="41"/>
      <c r="G26" s="606" t="s">
        <v>81</v>
      </c>
      <c r="H26" s="607"/>
      <c r="I26" s="607"/>
      <c r="J26" s="608"/>
      <c r="K26" s="612"/>
      <c r="L26" s="601"/>
      <c r="M26" s="601"/>
      <c r="N26" s="613"/>
      <c r="O26" s="121"/>
      <c r="P26" s="122"/>
      <c r="Q26" s="263"/>
      <c r="R26" s="263"/>
      <c r="S26" s="264"/>
      <c r="T26" s="263"/>
      <c r="U26" s="263"/>
      <c r="V26" s="264"/>
      <c r="W26" s="263"/>
      <c r="X26" s="263"/>
      <c r="Y26" s="264"/>
      <c r="Z26" s="264"/>
      <c r="AA26" s="264"/>
      <c r="AB26" s="264"/>
      <c r="AC26" s="264"/>
    </row>
    <row r="27" spans="1:37" ht="24.95" customHeight="1">
      <c r="A27" s="35"/>
      <c r="B27" s="122"/>
      <c r="C27" s="122"/>
      <c r="D27" s="122"/>
      <c r="E27" s="122"/>
      <c r="F27" s="41"/>
      <c r="G27" s="606" t="s">
        <v>82</v>
      </c>
      <c r="H27" s="607"/>
      <c r="I27" s="607"/>
      <c r="J27" s="608"/>
      <c r="K27" s="614"/>
      <c r="L27" s="603"/>
      <c r="M27" s="603"/>
      <c r="N27" s="615"/>
      <c r="O27" s="121"/>
      <c r="P27" s="122"/>
      <c r="Q27" s="263"/>
      <c r="R27" s="263"/>
      <c r="S27" s="264"/>
      <c r="T27" s="263"/>
      <c r="U27" s="263"/>
      <c r="V27" s="264"/>
      <c r="W27" s="263"/>
      <c r="X27" s="263"/>
      <c r="Y27" s="264"/>
      <c r="Z27" s="264"/>
      <c r="AA27" s="264"/>
      <c r="AB27" s="264"/>
      <c r="AC27" s="264"/>
      <c r="AK27" s="197">
        <f>IF(AK28=TRUE,1,0)</f>
        <v>0</v>
      </c>
    </row>
    <row r="28" spans="1:37" ht="24.95" customHeight="1">
      <c r="A28" s="35" t="s">
        <v>35</v>
      </c>
      <c r="B28" s="121" t="s">
        <v>88</v>
      </c>
      <c r="D28" s="122"/>
      <c r="E28" s="122"/>
      <c r="H28" s="122"/>
      <c r="I28" s="122"/>
      <c r="J28" s="122"/>
      <c r="K28" s="122"/>
      <c r="L28" s="122"/>
      <c r="M28" s="122"/>
      <c r="N28" s="122"/>
      <c r="O28" s="122"/>
      <c r="P28" s="122"/>
      <c r="Q28" s="122"/>
      <c r="R28" s="122"/>
      <c r="S28" s="122"/>
      <c r="AE28" s="182"/>
      <c r="AK28" s="197" t="b">
        <v>0</v>
      </c>
    </row>
    <row r="29" spans="1:37" ht="24.75" customHeight="1">
      <c r="A29" s="35"/>
      <c r="B29" s="121"/>
      <c r="C29" s="41" t="s">
        <v>208</v>
      </c>
      <c r="D29" s="122"/>
      <c r="E29" s="122"/>
      <c r="H29" s="122"/>
      <c r="I29" s="122"/>
      <c r="J29" s="122"/>
      <c r="K29" s="122"/>
      <c r="L29" s="122"/>
      <c r="M29" s="122"/>
      <c r="N29" s="122"/>
      <c r="O29" s="122"/>
      <c r="P29" s="122"/>
      <c r="Q29" s="122"/>
      <c r="R29" s="122"/>
      <c r="S29" s="122"/>
    </row>
    <row r="30" spans="1:37" ht="24.95" customHeight="1">
      <c r="A30" s="35" t="s">
        <v>39</v>
      </c>
      <c r="B30" s="44" t="s">
        <v>209</v>
      </c>
      <c r="E30" s="122"/>
      <c r="G30" s="122"/>
      <c r="H30" s="122"/>
      <c r="I30" s="122"/>
      <c r="J30" s="122"/>
      <c r="K30" s="122"/>
      <c r="L30" s="165"/>
      <c r="M30" s="122"/>
      <c r="N30" s="122"/>
      <c r="O30" s="122"/>
      <c r="P30" s="122"/>
      <c r="Q30" s="122"/>
      <c r="R30" s="122"/>
      <c r="S30" s="122"/>
    </row>
    <row r="31" spans="1:37" ht="24.95" customHeight="1">
      <c r="A31" s="35"/>
      <c r="B31" s="34" t="s">
        <v>210</v>
      </c>
      <c r="E31" s="122"/>
      <c r="G31" s="122"/>
      <c r="H31" s="122"/>
      <c r="I31" s="122"/>
      <c r="J31" s="122"/>
      <c r="K31" s="122"/>
      <c r="L31" s="165"/>
      <c r="M31" s="122"/>
      <c r="N31" s="122"/>
      <c r="O31" s="122"/>
      <c r="P31" s="122"/>
      <c r="Q31" s="122"/>
      <c r="R31" s="122"/>
      <c r="S31" s="122"/>
    </row>
    <row r="32" spans="1:37" ht="24.75" customHeight="1">
      <c r="A32" s="35"/>
      <c r="B32" s="34" t="s">
        <v>93</v>
      </c>
      <c r="E32" s="122"/>
      <c r="G32" s="122"/>
      <c r="H32" s="122"/>
      <c r="I32" s="122"/>
      <c r="J32" s="122"/>
      <c r="K32" s="122"/>
      <c r="L32" s="122"/>
      <c r="M32" s="122"/>
      <c r="N32" s="122"/>
      <c r="O32" s="122"/>
      <c r="P32" s="122"/>
      <c r="Q32" s="122"/>
      <c r="R32" s="122"/>
      <c r="S32" s="122"/>
    </row>
    <row r="33" spans="1:37" ht="24.95" customHeight="1">
      <c r="A33" s="35"/>
      <c r="B33" s="44" t="s">
        <v>211</v>
      </c>
      <c r="E33" s="122"/>
      <c r="G33" s="122"/>
      <c r="H33" s="122"/>
      <c r="I33" s="122"/>
      <c r="J33" s="122"/>
      <c r="K33" s="122"/>
      <c r="L33" s="122"/>
      <c r="M33" s="122"/>
      <c r="N33" s="122"/>
      <c r="O33" s="122"/>
      <c r="P33" s="122"/>
      <c r="Q33" s="122"/>
      <c r="R33" s="122"/>
      <c r="S33" s="122"/>
    </row>
    <row r="34" spans="1:37" ht="24.95" customHeight="1">
      <c r="A34" s="35"/>
      <c r="C34" s="100" t="str">
        <f>IF($AK$10=1,"☑","□")</f>
        <v>□</v>
      </c>
      <c r="D34" s="121" t="s">
        <v>95</v>
      </c>
      <c r="E34" s="122"/>
      <c r="F34" s="122"/>
      <c r="G34" s="122"/>
      <c r="H34" s="122"/>
      <c r="I34" s="122"/>
      <c r="J34" s="100" t="str">
        <f>IF($AK$10=2,"☑","□")</f>
        <v>□</v>
      </c>
      <c r="K34" s="121" t="s">
        <v>96</v>
      </c>
      <c r="L34" s="122"/>
      <c r="M34" s="122"/>
      <c r="N34" s="122"/>
      <c r="O34" s="122"/>
      <c r="P34" s="122"/>
      <c r="Q34" s="100" t="str">
        <f>IF($AK$10=3,"☑","□")</f>
        <v>□</v>
      </c>
      <c r="R34" s="121" t="s">
        <v>97</v>
      </c>
      <c r="S34" s="122"/>
      <c r="T34" s="122"/>
      <c r="U34" s="122"/>
      <c r="V34" s="122"/>
      <c r="X34" s="100" t="str">
        <f>IF($AK$10=4,"☑","□")</f>
        <v>□</v>
      </c>
      <c r="Y34" s="121" t="s">
        <v>98</v>
      </c>
      <c r="Z34" s="122"/>
      <c r="AA34" s="122"/>
      <c r="AB34" s="122"/>
      <c r="AC34" s="122"/>
    </row>
    <row r="35" spans="1:37" ht="24.95" customHeight="1">
      <c r="A35" s="35"/>
      <c r="B35" s="34"/>
      <c r="C35" s="122"/>
      <c r="D35" s="121"/>
      <c r="E35" s="122"/>
      <c r="F35" s="122"/>
      <c r="G35" s="122"/>
      <c r="H35" s="122"/>
      <c r="I35" s="122"/>
      <c r="J35" s="122"/>
      <c r="K35" s="121"/>
      <c r="L35" s="122"/>
      <c r="M35" s="122"/>
      <c r="N35" s="122"/>
      <c r="O35" s="122"/>
      <c r="P35" s="122"/>
      <c r="Q35" s="122"/>
      <c r="R35" s="121"/>
      <c r="S35" s="122"/>
      <c r="T35" s="122"/>
      <c r="U35" s="122"/>
      <c r="V35" s="122"/>
      <c r="W35" s="34"/>
      <c r="X35" s="122"/>
      <c r="Y35" s="121"/>
      <c r="Z35" s="122"/>
      <c r="AA35" s="122"/>
      <c r="AB35" s="122"/>
      <c r="AC35" s="122"/>
      <c r="AD35" s="34"/>
      <c r="AE35" s="34"/>
      <c r="AF35" s="34"/>
      <c r="AG35" s="34"/>
      <c r="AH35" s="34"/>
      <c r="AI35" s="34"/>
      <c r="AJ35" s="34"/>
    </row>
    <row r="36" spans="1:37" ht="24.95" customHeight="1">
      <c r="A36" s="35"/>
      <c r="B36" s="34" t="s">
        <v>99</v>
      </c>
      <c r="D36" s="122"/>
      <c r="E36" s="122"/>
      <c r="I36" s="122"/>
      <c r="J36" s="122"/>
      <c r="K36" s="122"/>
      <c r="L36" s="122"/>
    </row>
    <row r="37" spans="1:37" ht="24.95" customHeight="1">
      <c r="A37" s="35"/>
      <c r="C37" s="121"/>
      <c r="D37" s="122"/>
      <c r="E37" s="122"/>
      <c r="G37" s="122"/>
      <c r="H37" s="122"/>
      <c r="I37" s="122"/>
      <c r="J37" s="122"/>
      <c r="K37" s="122"/>
      <c r="L37" s="122"/>
      <c r="M37" s="583"/>
      <c r="N37" s="583"/>
      <c r="O37" s="583"/>
      <c r="P37" s="583"/>
      <c r="Q37" s="583"/>
      <c r="R37" s="583"/>
      <c r="S37" s="583"/>
      <c r="T37" s="122" t="s">
        <v>100</v>
      </c>
      <c r="V37" s="121" t="s">
        <v>101</v>
      </c>
      <c r="W37" s="34"/>
      <c r="X37" s="122"/>
      <c r="Y37" s="34"/>
      <c r="Z37" s="583"/>
      <c r="AA37" s="583"/>
      <c r="AB37" s="583"/>
      <c r="AC37" s="583"/>
      <c r="AD37" s="583"/>
      <c r="AE37" s="583"/>
      <c r="AF37" s="583"/>
      <c r="AG37" s="122" t="s">
        <v>100</v>
      </c>
    </row>
    <row r="38" spans="1:37" ht="24" customHeight="1">
      <c r="A38" s="35"/>
      <c r="C38" s="41" t="s">
        <v>102</v>
      </c>
      <c r="D38" s="122"/>
      <c r="E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row>
    <row r="39" spans="1:37" ht="19.5" customHeight="1">
      <c r="A39" s="35"/>
      <c r="C39" s="41"/>
      <c r="D39" s="41" t="s">
        <v>103</v>
      </c>
      <c r="E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row>
    <row r="40" spans="1:37" ht="19.5" customHeight="1">
      <c r="A40" s="35"/>
      <c r="C40" s="41" t="s">
        <v>104</v>
      </c>
      <c r="D40" s="41"/>
      <c r="E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row>
    <row r="41" spans="1:37" ht="19.5" customHeight="1">
      <c r="A41" s="35"/>
      <c r="C41" s="41"/>
      <c r="D41" s="41"/>
      <c r="E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row>
    <row r="42" spans="1:37" ht="24.95" customHeight="1">
      <c r="A42" s="35"/>
      <c r="B42" s="121" t="s">
        <v>212</v>
      </c>
      <c r="C42" s="34"/>
      <c r="D42" s="122"/>
      <c r="E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row>
    <row r="43" spans="1:37" ht="24.95" customHeight="1">
      <c r="A43" s="35"/>
      <c r="B43" s="34" t="s">
        <v>213</v>
      </c>
      <c r="H43" s="122"/>
      <c r="I43" s="122"/>
      <c r="J43" s="122"/>
      <c r="K43" s="122"/>
      <c r="L43" s="122"/>
      <c r="M43" s="122"/>
      <c r="N43" s="122"/>
      <c r="O43" s="122"/>
      <c r="P43" s="122"/>
      <c r="Q43" s="122"/>
      <c r="R43" s="122"/>
      <c r="S43" s="122"/>
    </row>
    <row r="44" spans="1:37" ht="24.95" customHeight="1">
      <c r="A44" s="35"/>
      <c r="C44" s="100" t="str">
        <f>IF($AK$10=1,"☑","□")</f>
        <v>□</v>
      </c>
      <c r="D44" s="121" t="s">
        <v>107</v>
      </c>
      <c r="E44" s="122"/>
      <c r="F44" s="122"/>
      <c r="G44" s="122"/>
      <c r="H44" s="122"/>
      <c r="I44" s="122"/>
      <c r="J44" s="100" t="str">
        <f>IF($AK$10=2,"☑","□")</f>
        <v>□</v>
      </c>
      <c r="K44" s="121" t="s">
        <v>108</v>
      </c>
      <c r="L44" s="122"/>
      <c r="M44" s="122"/>
      <c r="N44" s="122"/>
      <c r="O44" s="122"/>
      <c r="P44" s="122"/>
      <c r="Q44" s="100" t="str">
        <f>IF($AK$10=3,"☑","□")</f>
        <v>□</v>
      </c>
      <c r="R44" s="121" t="s">
        <v>109</v>
      </c>
      <c r="S44" s="122"/>
      <c r="T44" s="122"/>
      <c r="U44" s="122"/>
      <c r="V44" s="122"/>
      <c r="X44" s="100" t="str">
        <f>IF($AK$10=4,"☑","□")</f>
        <v>□</v>
      </c>
      <c r="Y44" s="121" t="s">
        <v>110</v>
      </c>
      <c r="Z44" s="122"/>
      <c r="AA44" s="122"/>
      <c r="AB44" s="122"/>
      <c r="AC44" s="122"/>
    </row>
    <row r="45" spans="1:37" ht="24.95" customHeight="1">
      <c r="A45" s="35"/>
      <c r="B45" s="34"/>
      <c r="C45" s="122"/>
      <c r="D45" s="121"/>
      <c r="E45" s="122"/>
      <c r="F45" s="122"/>
      <c r="G45" s="122"/>
      <c r="H45" s="122"/>
      <c r="I45" s="122"/>
      <c r="J45" s="122"/>
      <c r="K45" s="121"/>
      <c r="L45" s="122"/>
      <c r="M45" s="122"/>
      <c r="N45" s="122"/>
      <c r="O45" s="122"/>
      <c r="P45" s="122"/>
      <c r="Q45" s="122"/>
      <c r="R45" s="121"/>
      <c r="S45" s="122"/>
      <c r="T45" s="122"/>
      <c r="U45" s="122"/>
      <c r="V45" s="122"/>
      <c r="W45" s="34"/>
      <c r="X45" s="122"/>
      <c r="Y45" s="121"/>
      <c r="Z45" s="122"/>
      <c r="AA45" s="122"/>
      <c r="AB45" s="122"/>
      <c r="AC45" s="122"/>
      <c r="AD45" s="34"/>
      <c r="AE45" s="34"/>
      <c r="AF45" s="34"/>
      <c r="AG45" s="34"/>
      <c r="AH45" s="34"/>
      <c r="AI45" s="34"/>
      <c r="AJ45" s="34"/>
    </row>
    <row r="46" spans="1:37" ht="24.95" customHeight="1">
      <c r="A46" s="35"/>
      <c r="B46" s="121" t="s">
        <v>111</v>
      </c>
      <c r="C46" s="34"/>
      <c r="D46" s="122"/>
      <c r="E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row>
    <row r="47" spans="1:37" ht="24.95" customHeight="1">
      <c r="A47" s="35"/>
      <c r="B47" s="121" t="s">
        <v>112</v>
      </c>
      <c r="C47" s="34"/>
      <c r="D47" s="122"/>
      <c r="E47" s="122"/>
      <c r="G47" s="122"/>
      <c r="H47" s="122"/>
      <c r="I47" s="122"/>
      <c r="J47" s="122"/>
      <c r="K47" s="122"/>
      <c r="L47" s="122"/>
      <c r="AK47" s="197" t="s">
        <v>113</v>
      </c>
    </row>
    <row r="48" spans="1:37" ht="24.95" customHeight="1">
      <c r="A48" s="35"/>
      <c r="B48" s="121"/>
      <c r="C48" s="34"/>
      <c r="D48" s="122"/>
      <c r="E48" s="122"/>
      <c r="G48" s="122"/>
      <c r="H48" s="122"/>
      <c r="I48" s="122"/>
      <c r="J48" s="122"/>
      <c r="K48" s="122"/>
      <c r="L48" s="122"/>
      <c r="M48" s="583"/>
      <c r="N48" s="583"/>
      <c r="O48" s="583"/>
      <c r="P48" s="583"/>
      <c r="Q48" s="583"/>
      <c r="R48" s="583"/>
      <c r="S48" s="583"/>
      <c r="T48" s="122" t="s">
        <v>114</v>
      </c>
      <c r="V48" s="121" t="s">
        <v>101</v>
      </c>
      <c r="X48" s="122"/>
      <c r="Z48" s="583"/>
      <c r="AA48" s="583"/>
      <c r="AB48" s="583"/>
      <c r="AC48" s="583"/>
      <c r="AD48" s="583"/>
      <c r="AE48" s="583"/>
      <c r="AF48" s="583"/>
      <c r="AG48" s="122" t="s">
        <v>115</v>
      </c>
      <c r="AK48" s="197">
        <v>6</v>
      </c>
    </row>
    <row r="49" spans="1:37" ht="24.95" customHeight="1">
      <c r="A49" s="35"/>
      <c r="B49" s="121" t="s">
        <v>116</v>
      </c>
      <c r="C49" s="34"/>
      <c r="D49" s="122"/>
      <c r="E49" s="122"/>
      <c r="G49" s="122"/>
      <c r="H49" s="122"/>
      <c r="I49" s="122"/>
      <c r="J49" s="122"/>
      <c r="K49" s="122"/>
      <c r="L49" s="122"/>
      <c r="M49" s="51"/>
      <c r="N49" s="51"/>
      <c r="O49" s="51"/>
      <c r="P49" s="51"/>
      <c r="Q49" s="51"/>
      <c r="R49" s="51"/>
      <c r="S49" s="51"/>
      <c r="Z49" s="51"/>
      <c r="AA49" s="51"/>
      <c r="AB49" s="51"/>
      <c r="AC49" s="51"/>
      <c r="AD49" s="51"/>
      <c r="AE49" s="51"/>
      <c r="AF49" s="51"/>
    </row>
    <row r="50" spans="1:37" ht="24.95" customHeight="1">
      <c r="A50" s="35"/>
      <c r="B50" s="121"/>
      <c r="C50" s="34"/>
      <c r="D50" s="122"/>
      <c r="E50" s="122"/>
      <c r="G50" s="122"/>
      <c r="H50" s="122"/>
      <c r="I50" s="122"/>
      <c r="J50" s="122"/>
      <c r="K50" s="122"/>
      <c r="L50" s="122"/>
      <c r="M50" s="583"/>
      <c r="N50" s="583"/>
      <c r="O50" s="583"/>
      <c r="P50" s="583"/>
      <c r="Q50" s="583"/>
      <c r="R50" s="583"/>
      <c r="S50" s="583"/>
      <c r="T50" s="122" t="s">
        <v>114</v>
      </c>
      <c r="V50" s="121" t="s">
        <v>101</v>
      </c>
      <c r="X50" s="122"/>
      <c r="Z50" s="583"/>
      <c r="AA50" s="583"/>
      <c r="AB50" s="583"/>
      <c r="AC50" s="583"/>
      <c r="AD50" s="583"/>
      <c r="AE50" s="583"/>
      <c r="AF50" s="583"/>
      <c r="AG50" s="122" t="s">
        <v>115</v>
      </c>
      <c r="AK50" s="197">
        <v>2</v>
      </c>
    </row>
    <row r="51" spans="1:37" ht="24.95" customHeight="1">
      <c r="A51" s="35"/>
      <c r="B51" s="121" t="s">
        <v>117</v>
      </c>
      <c r="C51" s="121"/>
      <c r="D51" s="122"/>
      <c r="E51" s="122"/>
      <c r="G51" s="122"/>
      <c r="H51" s="122"/>
      <c r="I51" s="122"/>
      <c r="J51" s="122"/>
      <c r="K51" s="122"/>
      <c r="L51" s="122"/>
      <c r="M51" s="51"/>
      <c r="N51" s="51"/>
      <c r="O51" s="51"/>
      <c r="P51" s="51"/>
      <c r="Q51" s="51"/>
      <c r="R51" s="51"/>
      <c r="S51" s="51"/>
      <c r="Z51" s="51"/>
      <c r="AA51" s="51"/>
      <c r="AB51" s="51"/>
      <c r="AC51" s="51"/>
      <c r="AD51" s="51"/>
      <c r="AE51" s="51"/>
      <c r="AF51" s="51"/>
    </row>
    <row r="52" spans="1:37" ht="24.95" customHeight="1">
      <c r="A52" s="35"/>
      <c r="C52" s="121"/>
      <c r="D52" s="122"/>
      <c r="E52" s="122"/>
      <c r="G52" s="122"/>
      <c r="H52" s="122"/>
      <c r="I52" s="122"/>
      <c r="J52" s="122"/>
      <c r="K52" s="122"/>
      <c r="L52" s="122"/>
      <c r="M52" s="583"/>
      <c r="N52" s="583"/>
      <c r="O52" s="583"/>
      <c r="P52" s="583"/>
      <c r="Q52" s="583"/>
      <c r="R52" s="583"/>
      <c r="S52" s="583"/>
      <c r="T52" s="122" t="s">
        <v>114</v>
      </c>
      <c r="V52" s="121" t="s">
        <v>101</v>
      </c>
      <c r="X52" s="122"/>
      <c r="Z52" s="583"/>
      <c r="AA52" s="583"/>
      <c r="AB52" s="583"/>
      <c r="AC52" s="583"/>
      <c r="AD52" s="583"/>
      <c r="AE52" s="583"/>
      <c r="AF52" s="583"/>
      <c r="AG52" s="122" t="s">
        <v>115</v>
      </c>
      <c r="AK52" s="197">
        <v>28</v>
      </c>
    </row>
    <row r="53" spans="1:37" ht="24.95" customHeight="1">
      <c r="A53" s="35"/>
      <c r="B53" s="121" t="s">
        <v>118</v>
      </c>
      <c r="C53" s="121"/>
      <c r="D53" s="122"/>
      <c r="E53" s="122"/>
      <c r="G53" s="122"/>
      <c r="H53" s="122"/>
      <c r="I53" s="122"/>
      <c r="J53" s="122"/>
      <c r="K53" s="122"/>
      <c r="L53" s="122"/>
      <c r="M53" s="166"/>
      <c r="N53" s="166"/>
      <c r="O53" s="166"/>
      <c r="P53" s="166"/>
      <c r="Q53" s="166"/>
      <c r="R53" s="166"/>
      <c r="S53" s="166"/>
      <c r="T53" s="122"/>
      <c r="U53" s="122"/>
      <c r="V53" s="122"/>
      <c r="W53" s="122"/>
      <c r="X53" s="122"/>
      <c r="Y53" s="122"/>
      <c r="Z53" s="166"/>
      <c r="AA53" s="166"/>
      <c r="AB53" s="166"/>
      <c r="AC53" s="166"/>
      <c r="AD53" s="166"/>
      <c r="AE53" s="166"/>
      <c r="AF53" s="166"/>
      <c r="AG53" s="122"/>
    </row>
    <row r="54" spans="1:37" ht="24.95" customHeight="1">
      <c r="A54" s="35"/>
      <c r="C54" s="121"/>
      <c r="D54" s="122"/>
      <c r="E54" s="122"/>
      <c r="G54" s="122"/>
      <c r="H54" s="122"/>
      <c r="I54" s="122"/>
      <c r="J54" s="122"/>
      <c r="K54" s="122"/>
      <c r="L54" s="122"/>
      <c r="M54" s="583"/>
      <c r="N54" s="583"/>
      <c r="O54" s="583"/>
      <c r="P54" s="583"/>
      <c r="Q54" s="583"/>
      <c r="R54" s="583"/>
      <c r="S54" s="583"/>
      <c r="T54" s="122" t="s">
        <v>114</v>
      </c>
      <c r="U54" s="34"/>
      <c r="V54" s="121" t="s">
        <v>101</v>
      </c>
      <c r="W54" s="34"/>
      <c r="X54" s="122"/>
      <c r="Y54" s="34"/>
      <c r="Z54" s="583"/>
      <c r="AA54" s="583"/>
      <c r="AB54" s="583"/>
      <c r="AC54" s="583"/>
      <c r="AD54" s="583"/>
      <c r="AE54" s="583"/>
      <c r="AF54" s="583"/>
      <c r="AG54" s="122" t="s">
        <v>115</v>
      </c>
      <c r="AK54" s="197">
        <v>7</v>
      </c>
    </row>
    <row r="55" spans="1:37" ht="24.95" customHeight="1">
      <c r="A55" s="35"/>
      <c r="B55" s="121" t="s">
        <v>214</v>
      </c>
      <c r="C55" s="34"/>
      <c r="D55" s="122"/>
      <c r="E55" s="122"/>
      <c r="G55" s="122"/>
      <c r="H55" s="122"/>
      <c r="I55" s="122"/>
      <c r="J55" s="122"/>
      <c r="K55" s="122"/>
      <c r="L55" s="122"/>
      <c r="M55" s="166"/>
      <c r="N55" s="166"/>
      <c r="O55" s="166"/>
      <c r="P55" s="166"/>
      <c r="Q55" s="166"/>
      <c r="R55" s="166"/>
      <c r="S55" s="166"/>
      <c r="T55" s="122"/>
      <c r="U55" s="122"/>
      <c r="V55" s="122"/>
      <c r="W55" s="122"/>
      <c r="X55" s="122"/>
      <c r="Y55" s="122"/>
      <c r="Z55" s="166"/>
      <c r="AA55" s="166"/>
      <c r="AB55" s="166"/>
      <c r="AC55" s="166"/>
      <c r="AD55" s="166"/>
      <c r="AE55" s="166"/>
      <c r="AF55" s="166"/>
      <c r="AG55" s="122"/>
    </row>
    <row r="56" spans="1:37" ht="24.95" customHeight="1">
      <c r="A56" s="35"/>
      <c r="B56" s="121"/>
      <c r="C56" s="34"/>
      <c r="D56" s="122"/>
      <c r="E56" s="122"/>
      <c r="G56" s="122"/>
      <c r="H56" s="122"/>
      <c r="I56" s="122"/>
      <c r="J56" s="122"/>
      <c r="K56" s="122"/>
      <c r="L56" s="122"/>
      <c r="M56" s="583"/>
      <c r="N56" s="583"/>
      <c r="O56" s="583"/>
      <c r="P56" s="583"/>
      <c r="Q56" s="583"/>
      <c r="R56" s="583"/>
      <c r="S56" s="583"/>
      <c r="T56" s="122" t="s">
        <v>114</v>
      </c>
      <c r="U56" s="34"/>
      <c r="V56" s="121" t="s">
        <v>101</v>
      </c>
      <c r="W56" s="34"/>
      <c r="X56" s="122"/>
      <c r="Y56" s="34"/>
      <c r="Z56" s="583"/>
      <c r="AA56" s="583"/>
      <c r="AB56" s="583"/>
      <c r="AC56" s="583"/>
      <c r="AD56" s="583"/>
      <c r="AE56" s="583"/>
      <c r="AF56" s="583"/>
      <c r="AG56" s="122" t="s">
        <v>115</v>
      </c>
      <c r="AK56" s="197">
        <v>10</v>
      </c>
    </row>
    <row r="57" spans="1:37" ht="24.95" customHeight="1">
      <c r="A57" s="35"/>
      <c r="B57" s="121" t="s">
        <v>215</v>
      </c>
      <c r="C57" s="34"/>
      <c r="D57" s="122"/>
      <c r="E57" s="122"/>
      <c r="G57" s="122"/>
      <c r="H57" s="122"/>
      <c r="I57" s="122"/>
      <c r="J57" s="122"/>
      <c r="K57" s="122"/>
      <c r="L57" s="122"/>
      <c r="M57" s="51"/>
      <c r="N57" s="51"/>
      <c r="O57" s="51"/>
      <c r="P57" s="51"/>
      <c r="Q57" s="51"/>
      <c r="R57" s="51"/>
      <c r="S57" s="51"/>
      <c r="Z57" s="51"/>
      <c r="AA57" s="51"/>
      <c r="AB57" s="51"/>
      <c r="AC57" s="51"/>
      <c r="AD57" s="51"/>
      <c r="AE57" s="51"/>
      <c r="AF57" s="51"/>
    </row>
    <row r="58" spans="1:37" ht="24.95" customHeight="1">
      <c r="A58" s="35"/>
      <c r="C58" s="121"/>
      <c r="D58" s="122"/>
      <c r="E58" s="122"/>
      <c r="G58" s="122"/>
      <c r="H58" s="122"/>
      <c r="I58" s="122"/>
      <c r="J58" s="122"/>
      <c r="K58" s="122"/>
      <c r="L58" s="122"/>
      <c r="M58" s="583"/>
      <c r="N58" s="583"/>
      <c r="O58" s="583"/>
      <c r="P58" s="583"/>
      <c r="Q58" s="583"/>
      <c r="R58" s="583"/>
      <c r="S58" s="583"/>
      <c r="T58" s="122" t="s">
        <v>114</v>
      </c>
      <c r="V58" s="121" t="s">
        <v>101</v>
      </c>
      <c r="X58" s="122"/>
      <c r="Z58" s="583"/>
      <c r="AA58" s="583"/>
      <c r="AB58" s="583"/>
      <c r="AC58" s="583"/>
      <c r="AD58" s="583"/>
      <c r="AE58" s="583"/>
      <c r="AF58" s="583"/>
      <c r="AG58" s="122" t="s">
        <v>115</v>
      </c>
      <c r="AK58" s="197">
        <v>2</v>
      </c>
    </row>
    <row r="59" spans="1:37" ht="24.75" customHeight="1">
      <c r="A59" s="35"/>
      <c r="B59" s="121" t="s">
        <v>216</v>
      </c>
      <c r="C59" s="121"/>
      <c r="D59" s="122"/>
      <c r="E59" s="122"/>
      <c r="G59" s="122"/>
      <c r="H59" s="122"/>
      <c r="I59" s="122"/>
      <c r="J59" s="122"/>
      <c r="K59" s="122"/>
      <c r="L59" s="122"/>
      <c r="M59" s="51"/>
      <c r="N59" s="51"/>
      <c r="O59" s="51"/>
      <c r="P59" s="51"/>
      <c r="Q59" s="51"/>
      <c r="R59" s="51"/>
      <c r="S59" s="51"/>
      <c r="Z59" s="51"/>
      <c r="AA59" s="51"/>
      <c r="AB59" s="51"/>
      <c r="AC59" s="51"/>
      <c r="AD59" s="51"/>
      <c r="AE59" s="51"/>
      <c r="AF59" s="51"/>
    </row>
    <row r="60" spans="1:37" ht="24.95" customHeight="1">
      <c r="A60" s="35"/>
      <c r="C60" s="121"/>
      <c r="D60" s="122"/>
      <c r="E60" s="122"/>
      <c r="G60" s="122"/>
      <c r="H60" s="122"/>
      <c r="I60" s="122"/>
      <c r="J60" s="122"/>
      <c r="K60" s="122"/>
      <c r="L60" s="122"/>
      <c r="M60" s="583"/>
      <c r="N60" s="583"/>
      <c r="O60" s="583"/>
      <c r="P60" s="583"/>
      <c r="Q60" s="583"/>
      <c r="R60" s="583"/>
      <c r="S60" s="583"/>
      <c r="T60" s="122" t="s">
        <v>114</v>
      </c>
      <c r="V60" s="121" t="s">
        <v>101</v>
      </c>
      <c r="X60" s="122"/>
      <c r="Z60" s="583"/>
      <c r="AA60" s="583"/>
      <c r="AB60" s="583"/>
      <c r="AC60" s="583"/>
      <c r="AD60" s="583"/>
      <c r="AE60" s="583"/>
      <c r="AF60" s="583"/>
      <c r="AG60" s="122" t="s">
        <v>115</v>
      </c>
      <c r="AK60" s="197">
        <v>41</v>
      </c>
    </row>
    <row r="61" spans="1:37" ht="24.95" customHeight="1">
      <c r="A61" s="35"/>
      <c r="B61" s="121" t="s">
        <v>217</v>
      </c>
      <c r="C61" s="121"/>
      <c r="D61" s="122"/>
      <c r="E61" s="122"/>
      <c r="G61" s="122"/>
      <c r="H61" s="122"/>
      <c r="I61" s="122"/>
      <c r="J61" s="122"/>
      <c r="K61" s="122"/>
      <c r="L61" s="122"/>
      <c r="M61" s="166"/>
      <c r="N61" s="166"/>
      <c r="O61" s="166"/>
      <c r="P61" s="166"/>
      <c r="Q61" s="166"/>
      <c r="R61" s="166"/>
      <c r="S61" s="166"/>
      <c r="T61" s="122"/>
      <c r="U61" s="122"/>
      <c r="V61" s="122"/>
      <c r="W61" s="122"/>
      <c r="X61" s="122"/>
      <c r="Y61" s="122"/>
      <c r="Z61" s="166"/>
      <c r="AA61" s="166"/>
      <c r="AB61" s="166"/>
      <c r="AC61" s="166"/>
      <c r="AD61" s="166"/>
      <c r="AE61" s="166"/>
      <c r="AF61" s="166"/>
      <c r="AG61" s="122"/>
    </row>
    <row r="62" spans="1:37" ht="24.95" customHeight="1">
      <c r="A62" s="35"/>
      <c r="C62" s="121"/>
      <c r="D62" s="122"/>
      <c r="E62" s="122"/>
      <c r="G62" s="122"/>
      <c r="H62" s="122"/>
      <c r="I62" s="122"/>
      <c r="J62" s="122"/>
      <c r="K62" s="122"/>
      <c r="L62" s="122"/>
      <c r="M62" s="583"/>
      <c r="N62" s="583"/>
      <c r="O62" s="583"/>
      <c r="P62" s="583"/>
      <c r="Q62" s="583"/>
      <c r="R62" s="583"/>
      <c r="S62" s="583"/>
      <c r="T62" s="122" t="s">
        <v>114</v>
      </c>
      <c r="U62" s="34"/>
      <c r="V62" s="121" t="s">
        <v>101</v>
      </c>
      <c r="W62" s="34"/>
      <c r="X62" s="122"/>
      <c r="Y62" s="34"/>
      <c r="Z62" s="583"/>
      <c r="AA62" s="583"/>
      <c r="AB62" s="583"/>
      <c r="AC62" s="583"/>
      <c r="AD62" s="583"/>
      <c r="AE62" s="583"/>
      <c r="AF62" s="583"/>
      <c r="AG62" s="122" t="s">
        <v>115</v>
      </c>
      <c r="AK62" s="197">
        <v>10</v>
      </c>
    </row>
    <row r="63" spans="1:37" ht="24.95" customHeight="1">
      <c r="A63" s="35"/>
      <c r="C63" s="41" t="s">
        <v>123</v>
      </c>
      <c r="D63" s="122"/>
      <c r="E63" s="122"/>
      <c r="F63" s="44"/>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row>
    <row r="64" spans="1:37" ht="24.95" customHeight="1">
      <c r="A64" s="35"/>
      <c r="C64" s="41" t="s">
        <v>124</v>
      </c>
      <c r="D64" s="122"/>
      <c r="E64" s="122"/>
      <c r="F64" s="44"/>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row>
    <row r="65" spans="1:37" ht="24.95" customHeight="1">
      <c r="A65" s="35"/>
      <c r="C65" s="41" t="s">
        <v>218</v>
      </c>
      <c r="D65" s="122"/>
      <c r="E65" s="122"/>
      <c r="F65" s="44"/>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row>
    <row r="66" spans="1:37" ht="24.95" customHeight="1">
      <c r="A66" s="35"/>
      <c r="C66" s="41" t="s">
        <v>104</v>
      </c>
      <c r="D66" s="122"/>
      <c r="E66" s="122"/>
      <c r="F66" s="44"/>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row>
    <row r="67" spans="1:37" ht="24.95" customHeight="1">
      <c r="A67" s="35"/>
      <c r="B67" s="121" t="s">
        <v>126</v>
      </c>
      <c r="C67" s="41"/>
      <c r="D67" s="122"/>
      <c r="E67" s="122"/>
      <c r="F67" s="44"/>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row>
    <row r="68" spans="1:37" ht="24.95" customHeight="1">
      <c r="A68" s="35"/>
      <c r="B68" s="121" t="s">
        <v>127</v>
      </c>
      <c r="C68" s="121"/>
      <c r="D68" s="122"/>
      <c r="E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row>
    <row r="69" spans="1:37" ht="24.95" customHeight="1">
      <c r="A69" s="35"/>
      <c r="C69" s="121"/>
      <c r="D69" s="122"/>
      <c r="E69" s="122"/>
      <c r="G69" s="122"/>
      <c r="H69" s="122"/>
      <c r="I69" s="122"/>
      <c r="J69" s="122"/>
      <c r="K69" s="122"/>
      <c r="L69" s="122"/>
      <c r="M69" s="619">
        <f>SUM(M47:S62)</f>
        <v>0</v>
      </c>
      <c r="N69" s="619"/>
      <c r="O69" s="619"/>
      <c r="P69" s="619"/>
      <c r="Q69" s="619"/>
      <c r="R69" s="619"/>
      <c r="S69" s="619"/>
      <c r="T69" s="122" t="s">
        <v>114</v>
      </c>
      <c r="U69" s="34"/>
      <c r="V69" s="121" t="s">
        <v>101</v>
      </c>
      <c r="W69" s="34"/>
      <c r="X69" s="122"/>
      <c r="Y69" s="34"/>
      <c r="Z69" s="619">
        <f>SUM(Z47:AF62)</f>
        <v>0</v>
      </c>
      <c r="AA69" s="619"/>
      <c r="AB69" s="619"/>
      <c r="AC69" s="619"/>
      <c r="AD69" s="619"/>
      <c r="AE69" s="619"/>
      <c r="AF69" s="619"/>
      <c r="AG69" s="122" t="s">
        <v>115</v>
      </c>
    </row>
    <row r="70" spans="1:37" ht="24.95" customHeight="1">
      <c r="A70" s="35"/>
      <c r="B70" s="121" t="s">
        <v>128</v>
      </c>
      <c r="C70" s="121"/>
      <c r="D70" s="122"/>
      <c r="E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row>
    <row r="71" spans="1:37" ht="24.95" customHeight="1">
      <c r="A71" s="35"/>
      <c r="C71" s="121"/>
      <c r="D71" s="122"/>
      <c r="E71" s="122"/>
      <c r="G71" s="122"/>
      <c r="H71" s="122"/>
      <c r="I71" s="122"/>
      <c r="J71" s="122"/>
      <c r="K71" s="122"/>
      <c r="L71" s="122"/>
      <c r="M71" s="597">
        <f>M48*AK48+M50*AK50+M52*AK52+M54*AK54+M56*AK56+M58*AK58+M60*AK60+M62*AK62</f>
        <v>0</v>
      </c>
      <c r="N71" s="597"/>
      <c r="O71" s="597"/>
      <c r="P71" s="597"/>
      <c r="Q71" s="597"/>
      <c r="R71" s="597"/>
      <c r="S71" s="597"/>
      <c r="T71" s="122" t="s">
        <v>219</v>
      </c>
      <c r="U71" s="34"/>
      <c r="V71" s="121" t="s">
        <v>101</v>
      </c>
      <c r="W71" s="34"/>
      <c r="X71" s="122"/>
      <c r="Y71" s="34"/>
      <c r="Z71" s="597">
        <f>Z48*AK48+Z50*AK50+Z52*AK52+Z54*AK54+Z56*AK56+Z58*AK58+Z60*AK60+Z62*AK62</f>
        <v>0</v>
      </c>
      <c r="AA71" s="597"/>
      <c r="AB71" s="597"/>
      <c r="AC71" s="597"/>
      <c r="AD71" s="597"/>
      <c r="AE71" s="597"/>
      <c r="AF71" s="597"/>
      <c r="AG71" s="122" t="s">
        <v>219</v>
      </c>
    </row>
    <row r="72" spans="1:37" ht="24.95" customHeight="1">
      <c r="A72" s="35"/>
      <c r="B72" s="121" t="s">
        <v>131</v>
      </c>
      <c r="C72" s="121"/>
      <c r="D72" s="122"/>
      <c r="E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row>
    <row r="73" spans="1:37" ht="24.95" customHeight="1">
      <c r="A73" s="35"/>
      <c r="C73" s="41"/>
      <c r="D73" s="122"/>
      <c r="E73" s="122"/>
      <c r="F73" s="44"/>
      <c r="G73" s="122"/>
      <c r="H73" s="122"/>
      <c r="I73" s="122"/>
      <c r="J73" s="122"/>
      <c r="K73" s="122"/>
      <c r="L73" s="122"/>
      <c r="M73" s="616" t="str">
        <f>IFERROR(ROUNDDOWN(M71*10/M37,4),"")</f>
        <v/>
      </c>
      <c r="N73" s="616"/>
      <c r="O73" s="616"/>
      <c r="P73" s="616"/>
      <c r="Q73" s="616"/>
      <c r="R73" s="616"/>
      <c r="S73" s="616"/>
      <c r="T73" s="122"/>
      <c r="U73" s="122"/>
      <c r="V73" s="122"/>
      <c r="W73" s="122"/>
      <c r="X73" s="122"/>
      <c r="Y73" s="122"/>
      <c r="Z73" s="122"/>
      <c r="AA73" s="122"/>
      <c r="AB73" s="122"/>
      <c r="AC73" s="122"/>
      <c r="AD73" s="122"/>
      <c r="AE73" s="122"/>
      <c r="AF73" s="122"/>
      <c r="AG73" s="122"/>
      <c r="AH73" s="122"/>
      <c r="AK73" s="197">
        <f>IF(M73&lt;0.023,1,0)</f>
        <v>0</v>
      </c>
    </row>
    <row r="74" spans="1:37" ht="24.95" customHeight="1">
      <c r="A74" s="35"/>
      <c r="B74" s="121" t="s">
        <v>220</v>
      </c>
      <c r="C74" s="121"/>
      <c r="D74" s="122"/>
      <c r="E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row>
    <row r="75" spans="1:37" ht="24.95" customHeight="1">
      <c r="A75" s="35"/>
      <c r="B75" s="121" t="s">
        <v>221</v>
      </c>
      <c r="C75" s="121"/>
      <c r="D75" s="122"/>
      <c r="E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row>
    <row r="76" spans="1:37" ht="24.95" customHeight="1">
      <c r="A76" s="35"/>
      <c r="B76" s="121"/>
      <c r="D76" s="122"/>
      <c r="E76" s="122"/>
      <c r="G76" s="122"/>
      <c r="H76" s="122"/>
      <c r="I76" s="122"/>
      <c r="J76" s="122"/>
      <c r="K76" s="122"/>
      <c r="L76" s="122"/>
      <c r="M76" s="583"/>
      <c r="N76" s="583"/>
      <c r="O76" s="583"/>
      <c r="P76" s="583"/>
      <c r="Q76" s="583"/>
      <c r="R76" s="583"/>
      <c r="S76" s="583"/>
      <c r="T76" s="121" t="s">
        <v>222</v>
      </c>
      <c r="V76" s="121" t="s">
        <v>101</v>
      </c>
      <c r="X76" s="122"/>
      <c r="Z76" s="583"/>
      <c r="AA76" s="583"/>
      <c r="AB76" s="583"/>
      <c r="AC76" s="583"/>
      <c r="AD76" s="583"/>
      <c r="AE76" s="583"/>
      <c r="AF76" s="583"/>
      <c r="AG76" s="121" t="s">
        <v>222</v>
      </c>
    </row>
    <row r="77" spans="1:37" ht="24.95" customHeight="1">
      <c r="A77" s="35"/>
      <c r="B77" s="34"/>
      <c r="C77" s="41" t="s">
        <v>223</v>
      </c>
      <c r="D77" s="122"/>
      <c r="E77" s="122"/>
      <c r="F77" s="44"/>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34"/>
      <c r="AJ77" s="34"/>
    </row>
    <row r="78" spans="1:37" ht="24.95" customHeight="1">
      <c r="A78" s="35"/>
      <c r="B78" s="34"/>
      <c r="C78" s="41" t="s">
        <v>124</v>
      </c>
      <c r="D78" s="122"/>
      <c r="E78" s="122"/>
      <c r="F78" s="41"/>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34"/>
      <c r="AJ78" s="34"/>
    </row>
    <row r="79" spans="1:37" ht="24.95" customHeight="1">
      <c r="A79" s="35"/>
      <c r="B79" s="121"/>
      <c r="C79" s="41" t="s">
        <v>218</v>
      </c>
      <c r="D79" s="122"/>
      <c r="E79" s="122"/>
      <c r="F79" s="41"/>
      <c r="G79" s="122"/>
      <c r="H79" s="122"/>
      <c r="I79" s="122"/>
      <c r="J79" s="122"/>
      <c r="K79" s="122"/>
      <c r="L79" s="122"/>
      <c r="M79" s="122"/>
      <c r="N79" s="122"/>
      <c r="O79" s="122"/>
      <c r="P79" s="122"/>
      <c r="Q79" s="122"/>
      <c r="R79" s="122"/>
      <c r="S79" s="122"/>
      <c r="AE79" s="167"/>
      <c r="AF79" s="167"/>
    </row>
    <row r="80" spans="1:37" ht="24.95" customHeight="1">
      <c r="A80" s="35"/>
      <c r="B80" s="121"/>
      <c r="C80" s="41" t="s">
        <v>104</v>
      </c>
      <c r="D80" s="122"/>
      <c r="E80" s="122"/>
      <c r="F80" s="41"/>
      <c r="G80" s="122"/>
      <c r="H80" s="122"/>
      <c r="I80" s="122"/>
      <c r="J80" s="122"/>
      <c r="K80" s="122"/>
      <c r="L80" s="122"/>
      <c r="M80" s="122"/>
      <c r="N80" s="122"/>
      <c r="O80" s="122"/>
      <c r="P80" s="122"/>
      <c r="Q80" s="122"/>
      <c r="R80" s="122"/>
      <c r="S80" s="122"/>
      <c r="AE80" s="167"/>
      <c r="AF80" s="167"/>
    </row>
    <row r="81" spans="1:37" ht="24.95" customHeight="1">
      <c r="A81" s="35"/>
      <c r="B81" s="121"/>
      <c r="C81" s="73" t="s">
        <v>224</v>
      </c>
      <c r="D81" s="122"/>
      <c r="E81" s="122"/>
      <c r="F81" s="41"/>
      <c r="G81" s="122"/>
      <c r="H81" s="122"/>
      <c r="I81" s="122"/>
      <c r="J81" s="122"/>
      <c r="K81" s="122"/>
      <c r="L81" s="122"/>
      <c r="M81" s="122"/>
      <c r="N81" s="122"/>
      <c r="O81" s="122"/>
      <c r="P81" s="122"/>
      <c r="Q81" s="122"/>
      <c r="R81" s="122"/>
      <c r="S81" s="122"/>
      <c r="AE81" s="167"/>
      <c r="AF81" s="167"/>
    </row>
    <row r="82" spans="1:37" ht="15" customHeight="1">
      <c r="A82" s="35"/>
      <c r="B82" s="121"/>
      <c r="C82" s="73" t="s">
        <v>225</v>
      </c>
      <c r="D82" s="122"/>
      <c r="E82" s="122"/>
      <c r="F82" s="41"/>
      <c r="G82" s="122"/>
      <c r="H82" s="122"/>
      <c r="I82" s="122"/>
      <c r="J82" s="122"/>
      <c r="K82" s="122"/>
      <c r="L82" s="122"/>
      <c r="M82" s="122"/>
      <c r="N82" s="122"/>
      <c r="O82" s="122"/>
      <c r="P82" s="122"/>
      <c r="Q82" s="122"/>
      <c r="R82" s="122"/>
      <c r="S82" s="122"/>
      <c r="Z82" s="168"/>
      <c r="AA82" s="34"/>
      <c r="AB82" s="34"/>
      <c r="AC82" s="34"/>
      <c r="AD82" s="34"/>
      <c r="AE82" s="167"/>
      <c r="AF82" s="167"/>
      <c r="AG82" s="34"/>
      <c r="AH82" s="34"/>
      <c r="AI82" s="34"/>
      <c r="AJ82" s="34"/>
    </row>
    <row r="83" spans="1:37" ht="24.95" customHeight="1">
      <c r="A83" s="35"/>
      <c r="B83" s="121" t="s">
        <v>226</v>
      </c>
      <c r="D83" s="122"/>
      <c r="E83" s="122"/>
      <c r="G83" s="122"/>
      <c r="H83" s="122"/>
      <c r="I83" s="122"/>
      <c r="J83" s="122"/>
      <c r="K83" s="122"/>
      <c r="L83" s="122"/>
      <c r="M83" s="122"/>
      <c r="N83" s="122"/>
      <c r="O83" s="122"/>
      <c r="P83" s="122"/>
      <c r="Q83" s="122"/>
      <c r="R83" s="122"/>
      <c r="S83" s="122"/>
    </row>
    <row r="84" spans="1:37" ht="24.95" customHeight="1">
      <c r="A84" s="35"/>
      <c r="C84" s="121"/>
      <c r="D84" s="122"/>
      <c r="E84" s="122"/>
      <c r="I84" s="597" t="str">
        <f>IFERROR(IF((M37*2.3%-M71*10)/(M76*10)&lt;0,0,(M37*2.3%-M71*10)/(M76*10)),"")</f>
        <v/>
      </c>
      <c r="J84" s="597"/>
      <c r="K84" s="597"/>
      <c r="L84" s="597"/>
      <c r="M84" s="597"/>
      <c r="N84" s="597"/>
      <c r="O84" s="597"/>
      <c r="P84" s="122"/>
      <c r="Q84" s="122"/>
      <c r="R84" s="121" t="s">
        <v>101</v>
      </c>
      <c r="T84" s="122"/>
      <c r="V84" s="597" t="str">
        <f>IFERROR(IF((Z37*2.3%-Z71*10)/(Z76*10)&lt;0,0,(Z37*2.3%-Z71*10)/(Z76*10)),"")</f>
        <v/>
      </c>
      <c r="W84" s="597"/>
      <c r="X84" s="597"/>
      <c r="Y84" s="597"/>
      <c r="Z84" s="597"/>
      <c r="AA84" s="597"/>
      <c r="AB84" s="597"/>
      <c r="AC84" s="122" t="s">
        <v>134</v>
      </c>
    </row>
    <row r="85" spans="1:37" ht="24.95" customHeight="1">
      <c r="A85" s="35"/>
      <c r="C85" s="121"/>
      <c r="D85" s="122"/>
      <c r="E85" s="122"/>
      <c r="G85" s="122"/>
      <c r="H85" s="122"/>
      <c r="I85" s="122"/>
      <c r="J85" s="122"/>
      <c r="K85" s="122"/>
      <c r="L85" s="122"/>
      <c r="M85" s="122"/>
      <c r="N85" s="122"/>
      <c r="O85" s="122"/>
      <c r="P85" s="122"/>
      <c r="Q85" s="122"/>
      <c r="R85" s="122"/>
      <c r="S85" s="122"/>
    </row>
    <row r="86" spans="1:37" ht="24.95" customHeight="1">
      <c r="A86" s="35"/>
      <c r="B86" s="596" t="s">
        <v>227</v>
      </c>
      <c r="C86" s="596"/>
      <c r="D86" s="596"/>
      <c r="E86" s="596"/>
      <c r="F86" s="596" t="s">
        <v>228</v>
      </c>
      <c r="G86" s="596"/>
      <c r="H86" s="596"/>
      <c r="I86" s="596"/>
      <c r="J86" s="596"/>
      <c r="K86" s="596"/>
      <c r="L86" s="596"/>
      <c r="M86" s="596"/>
      <c r="N86" s="596"/>
      <c r="O86" s="596"/>
      <c r="P86" s="596"/>
      <c r="Q86" s="596"/>
      <c r="R86" s="596"/>
      <c r="S86" s="596"/>
      <c r="T86" s="596"/>
      <c r="U86" s="596"/>
      <c r="V86" s="596"/>
      <c r="W86" s="596"/>
      <c r="X86" s="596"/>
      <c r="Y86" s="596"/>
      <c r="Z86" s="596"/>
      <c r="AA86" s="596"/>
      <c r="AB86" s="596"/>
      <c r="AC86" s="596"/>
      <c r="AD86" s="596"/>
      <c r="AE86" s="596"/>
      <c r="AF86" s="596"/>
      <c r="AG86" s="596"/>
      <c r="AH86" s="596"/>
    </row>
    <row r="87" spans="1:37" ht="24.95" customHeight="1">
      <c r="A87" s="35"/>
      <c r="B87" s="596"/>
      <c r="C87" s="596"/>
      <c r="D87" s="596"/>
      <c r="E87" s="596"/>
      <c r="F87" s="617" t="s">
        <v>229</v>
      </c>
      <c r="G87" s="617"/>
      <c r="H87" s="617"/>
      <c r="I87" s="617"/>
      <c r="J87" s="617"/>
      <c r="K87" s="617"/>
      <c r="L87" s="617"/>
      <c r="M87" s="617"/>
      <c r="N87" s="617"/>
      <c r="O87" s="617"/>
      <c r="P87" s="617"/>
      <c r="Q87" s="617"/>
      <c r="R87" s="617"/>
      <c r="S87" s="617"/>
      <c r="T87" s="617"/>
      <c r="U87" s="617"/>
      <c r="V87" s="617"/>
      <c r="W87" s="617"/>
      <c r="X87" s="617"/>
      <c r="Y87" s="617"/>
      <c r="Z87" s="617"/>
      <c r="AA87" s="617"/>
      <c r="AB87" s="617"/>
      <c r="AC87" s="617"/>
      <c r="AD87" s="617"/>
      <c r="AE87" s="617"/>
      <c r="AF87" s="617"/>
      <c r="AG87" s="617"/>
      <c r="AH87" s="617"/>
    </row>
    <row r="88" spans="1:37" ht="24.95" customHeight="1">
      <c r="A88" s="35"/>
      <c r="B88" s="596"/>
      <c r="C88" s="596"/>
      <c r="D88" s="596"/>
      <c r="E88" s="596"/>
      <c r="F88" s="618" t="s">
        <v>230</v>
      </c>
      <c r="G88" s="618"/>
      <c r="H88" s="618"/>
      <c r="I88" s="618"/>
      <c r="J88" s="618"/>
      <c r="K88" s="618"/>
      <c r="L88" s="618"/>
      <c r="M88" s="618"/>
      <c r="N88" s="618"/>
      <c r="O88" s="618"/>
      <c r="P88" s="618"/>
      <c r="Q88" s="618"/>
      <c r="R88" s="618"/>
      <c r="S88" s="618"/>
      <c r="T88" s="618"/>
      <c r="U88" s="618"/>
      <c r="V88" s="618"/>
      <c r="W88" s="618"/>
      <c r="X88" s="618"/>
      <c r="Y88" s="618"/>
      <c r="Z88" s="618"/>
      <c r="AA88" s="618"/>
      <c r="AB88" s="618"/>
      <c r="AC88" s="618"/>
      <c r="AD88" s="618"/>
      <c r="AE88" s="618"/>
      <c r="AF88" s="618"/>
      <c r="AG88" s="618"/>
      <c r="AH88" s="618"/>
    </row>
    <row r="89" spans="1:37" ht="24.95" customHeight="1">
      <c r="A89" s="35" t="s">
        <v>231</v>
      </c>
      <c r="B89" s="121" t="s">
        <v>144</v>
      </c>
      <c r="D89" s="122"/>
      <c r="E89" s="122"/>
      <c r="G89" s="122"/>
      <c r="H89" s="122"/>
      <c r="I89" s="122"/>
      <c r="J89" s="122"/>
      <c r="K89" s="122"/>
      <c r="L89" s="122"/>
      <c r="M89" s="122"/>
      <c r="N89" s="122"/>
      <c r="O89" s="122"/>
      <c r="P89" s="122"/>
      <c r="Q89" s="122"/>
      <c r="R89" s="122"/>
      <c r="S89" s="122"/>
    </row>
    <row r="90" spans="1:37" ht="15" customHeight="1">
      <c r="A90" s="35"/>
      <c r="B90" s="121"/>
      <c r="D90" s="122"/>
      <c r="E90" s="122"/>
      <c r="G90" s="122"/>
      <c r="H90" s="122"/>
      <c r="I90" s="122"/>
      <c r="J90" s="122"/>
      <c r="K90" s="122"/>
      <c r="L90" s="122"/>
      <c r="M90" s="122"/>
      <c r="N90" s="122"/>
      <c r="O90" s="122"/>
      <c r="P90" s="122"/>
      <c r="Q90" s="122"/>
      <c r="R90" s="122"/>
      <c r="S90" s="122"/>
    </row>
    <row r="91" spans="1:37" ht="24.95" customHeight="1">
      <c r="A91" s="35"/>
      <c r="B91" s="121"/>
      <c r="D91" s="122"/>
      <c r="E91" s="122"/>
      <c r="G91" s="122"/>
      <c r="J91" s="602" t="str">
        <f>IF(AK91&lt;=1.1,IF(AK91&gt;=0.9,"☑","□"),"□")</f>
        <v>□</v>
      </c>
      <c r="K91" s="602"/>
      <c r="L91" s="121" t="s">
        <v>1518</v>
      </c>
      <c r="M91" s="122"/>
      <c r="N91" s="122"/>
      <c r="O91" s="122"/>
      <c r="P91" s="122"/>
      <c r="Q91" s="122"/>
      <c r="R91" s="122"/>
      <c r="S91" s="122"/>
      <c r="T91" s="122"/>
      <c r="U91" s="122"/>
      <c r="V91" s="122"/>
      <c r="AK91" s="187" t="str">
        <f>IFERROR(M37/Z37,"")</f>
        <v/>
      </c>
    </row>
    <row r="92" spans="1:37" ht="24.95" customHeight="1">
      <c r="A92" s="35"/>
      <c r="B92" s="121"/>
      <c r="C92" s="44" t="s">
        <v>145</v>
      </c>
      <c r="D92" s="122"/>
      <c r="E92" s="122"/>
      <c r="G92" s="122"/>
      <c r="J92" s="602" t="str">
        <f>IF(AK92&lt;=1.1,IF(AK92&gt;=0.9,"☑","□"),"□")</f>
        <v>□</v>
      </c>
      <c r="K92" s="602"/>
      <c r="L92" s="41" t="s">
        <v>1519</v>
      </c>
      <c r="M92" s="122"/>
      <c r="N92" s="122"/>
      <c r="O92" s="122"/>
      <c r="P92" s="122"/>
      <c r="Q92" s="122"/>
      <c r="R92" s="122"/>
      <c r="S92" s="122"/>
      <c r="T92" s="122"/>
      <c r="U92" s="122"/>
      <c r="V92" s="122"/>
      <c r="AK92" s="187" t="str">
        <f>IFERROR(M71/Z71,"")</f>
        <v/>
      </c>
    </row>
    <row r="93" spans="1:37" ht="24.95" customHeight="1">
      <c r="A93" s="35"/>
      <c r="B93" s="121"/>
      <c r="D93" s="122"/>
      <c r="E93" s="122"/>
      <c r="G93" s="122"/>
      <c r="J93" s="602" t="str">
        <f>IF(AK93&lt;=1.1,IF(AK93&gt;=0.9,"☑","□"),"□")</f>
        <v>□</v>
      </c>
      <c r="K93" s="602"/>
      <c r="L93" s="121" t="s">
        <v>1520</v>
      </c>
      <c r="M93" s="122"/>
      <c r="N93" s="122"/>
      <c r="O93" s="122"/>
      <c r="P93" s="122"/>
      <c r="Q93" s="122"/>
      <c r="R93" s="122"/>
      <c r="S93" s="122"/>
      <c r="T93" s="122"/>
      <c r="U93" s="122"/>
      <c r="V93" s="122"/>
      <c r="AK93" s="187" t="str">
        <f>IFERROR(M76/Z76,"")</f>
        <v/>
      </c>
    </row>
    <row r="94" spans="1:37" ht="24.95" customHeight="1">
      <c r="A94" s="35"/>
      <c r="B94" s="121"/>
      <c r="D94" s="122"/>
      <c r="E94" s="122"/>
      <c r="G94" s="122"/>
      <c r="J94" s="602" t="str">
        <f>IF(AK94&lt;=1.1,IF(AK94&gt;=0.9,"☑","□"),"□")</f>
        <v>□</v>
      </c>
      <c r="K94" s="602"/>
      <c r="L94" s="121" t="s">
        <v>1521</v>
      </c>
      <c r="M94" s="122"/>
      <c r="N94" s="122"/>
      <c r="O94" s="122"/>
      <c r="P94" s="122"/>
      <c r="Q94" s="122"/>
      <c r="R94" s="122"/>
      <c r="S94" s="122"/>
      <c r="T94" s="122"/>
      <c r="U94" s="122"/>
      <c r="V94" s="122"/>
      <c r="AK94" s="187" t="str">
        <f>IFERROR(I84/V84,"")</f>
        <v/>
      </c>
    </row>
    <row r="95" spans="1:37" ht="27" customHeight="1">
      <c r="A95" s="35"/>
      <c r="B95" s="121"/>
      <c r="D95" s="122"/>
      <c r="E95" s="122"/>
      <c r="G95" s="122"/>
      <c r="H95" s="122"/>
      <c r="I95" s="122"/>
      <c r="J95" s="41" t="s">
        <v>146</v>
      </c>
      <c r="K95" s="122"/>
      <c r="L95" s="122"/>
      <c r="M95" s="122"/>
      <c r="N95" s="122"/>
      <c r="O95" s="122"/>
      <c r="P95" s="122"/>
      <c r="Q95" s="122"/>
      <c r="R95" s="122"/>
      <c r="S95" s="122"/>
    </row>
    <row r="96" spans="1:37" ht="24.95" customHeight="1">
      <c r="A96" s="35" t="s">
        <v>232</v>
      </c>
      <c r="B96" s="121" t="s">
        <v>233</v>
      </c>
      <c r="D96" s="122"/>
      <c r="E96" s="122"/>
      <c r="G96" s="122"/>
      <c r="H96" s="122"/>
      <c r="I96" s="122"/>
      <c r="J96" s="122"/>
      <c r="K96" s="122"/>
      <c r="L96" s="122"/>
      <c r="M96" s="122"/>
      <c r="N96" s="122"/>
      <c r="O96" s="122"/>
      <c r="P96" s="122"/>
      <c r="Q96" s="122"/>
      <c r="R96" s="122"/>
      <c r="S96" s="122"/>
    </row>
    <row r="97" spans="1:37" ht="24.95" customHeight="1">
      <c r="A97" s="35"/>
      <c r="B97" s="121"/>
      <c r="D97" s="122"/>
      <c r="E97" s="122"/>
      <c r="F97" s="122"/>
      <c r="G97" s="122"/>
      <c r="H97" s="122"/>
      <c r="I97" s="122"/>
      <c r="J97" s="122"/>
      <c r="K97" s="122"/>
      <c r="L97" s="122"/>
      <c r="M97" s="122"/>
      <c r="N97" s="122"/>
      <c r="O97" s="122"/>
      <c r="P97" s="589" t="str">
        <f>IFERROR(IF(OR(AK27=0,AK73=0,I84&lt;=0),"算定不可",(VLOOKUP("該当",'リスト（入院）'!I:K,3,FALSE))),"")</f>
        <v>算定不可</v>
      </c>
      <c r="Q97" s="589"/>
      <c r="R97" s="589"/>
      <c r="S97" s="589"/>
      <c r="T97" s="589"/>
      <c r="U97" s="589"/>
      <c r="V97" s="589"/>
      <c r="W97" s="589"/>
      <c r="X97" s="589"/>
      <c r="Y97" s="589"/>
      <c r="Z97" s="589"/>
    </row>
    <row r="98" spans="1:37" ht="24.95" customHeight="1">
      <c r="A98" s="35"/>
    </row>
    <row r="99" spans="1:37" ht="24.95" customHeight="1">
      <c r="A99" s="44" t="s">
        <v>44</v>
      </c>
    </row>
    <row r="100" spans="1:37" ht="24.95" customHeight="1">
      <c r="A100" s="44" t="s">
        <v>234</v>
      </c>
    </row>
    <row r="101" spans="1:37" ht="24.95" customHeight="1">
      <c r="A101" s="44" t="s">
        <v>172</v>
      </c>
    </row>
    <row r="102" spans="1:37" ht="24.95" customHeight="1">
      <c r="A102" s="44" t="s">
        <v>1547</v>
      </c>
      <c r="AK102" s="185"/>
    </row>
    <row r="103" spans="1:37" ht="24.95" customHeight="1">
      <c r="A103" s="44" t="s">
        <v>235</v>
      </c>
      <c r="AK103" s="185"/>
    </row>
    <row r="104" spans="1:37" ht="24.95" customHeight="1">
      <c r="B104" s="44" t="s">
        <v>175</v>
      </c>
      <c r="AK104" s="185"/>
    </row>
    <row r="105" spans="1:37" ht="24.95" customHeight="1">
      <c r="A105" s="44" t="s">
        <v>236</v>
      </c>
      <c r="AK105" s="185"/>
    </row>
    <row r="106" spans="1:37" ht="24.95" customHeight="1">
      <c r="A106" s="44" t="s">
        <v>237</v>
      </c>
      <c r="AK106" s="185"/>
    </row>
    <row r="107" spans="1:37" ht="24.95" customHeight="1">
      <c r="A107" s="44" t="s">
        <v>177</v>
      </c>
      <c r="AK107" s="185"/>
    </row>
    <row r="108" spans="1:37" ht="24.95" customHeight="1">
      <c r="A108" s="44" t="s">
        <v>178</v>
      </c>
      <c r="AK108" s="185"/>
    </row>
    <row r="109" spans="1:37" ht="24.95" customHeight="1">
      <c r="A109" s="44" t="s">
        <v>238</v>
      </c>
      <c r="AK109" s="185"/>
    </row>
    <row r="110" spans="1:37" ht="24.95" customHeight="1">
      <c r="A110" s="44" t="s">
        <v>179</v>
      </c>
      <c r="AK110" s="185"/>
    </row>
    <row r="111" spans="1:37" ht="24.95" customHeight="1">
      <c r="A111" s="44" t="s">
        <v>180</v>
      </c>
      <c r="AK111" s="185"/>
    </row>
    <row r="112" spans="1:37" ht="24.95" customHeight="1">
      <c r="A112" s="44" t="s">
        <v>181</v>
      </c>
    </row>
    <row r="113" spans="1:37" ht="24.95" customHeight="1">
      <c r="A113" s="44" t="s">
        <v>182</v>
      </c>
      <c r="AK113" s="185"/>
    </row>
    <row r="114" spans="1:37" ht="24.95" customHeight="1">
      <c r="A114" s="44" t="s">
        <v>183</v>
      </c>
      <c r="AK114" s="185"/>
    </row>
    <row r="115" spans="1:37" ht="24.95" customHeight="1">
      <c r="A115" s="44" t="s">
        <v>184</v>
      </c>
      <c r="AK115" s="185"/>
    </row>
    <row r="116" spans="1:37" ht="24.95" customHeight="1">
      <c r="A116" s="44" t="s">
        <v>185</v>
      </c>
      <c r="AK116" s="185"/>
    </row>
    <row r="117" spans="1:37" ht="24.95" customHeight="1">
      <c r="A117" s="44" t="s">
        <v>186</v>
      </c>
      <c r="AK117" s="185"/>
    </row>
    <row r="118" spans="1:37" ht="24.95" customHeight="1">
      <c r="A118" s="44" t="s">
        <v>187</v>
      </c>
      <c r="AK118" s="185"/>
    </row>
    <row r="119" spans="1:37" ht="24.95" customHeight="1">
      <c r="A119" s="44" t="s">
        <v>188</v>
      </c>
      <c r="AK119" s="185"/>
    </row>
    <row r="120" spans="1:37" ht="24.95" customHeight="1">
      <c r="A120" s="44" t="s">
        <v>239</v>
      </c>
      <c r="AK120" s="185"/>
    </row>
    <row r="121" spans="1:37" ht="24.95" customHeight="1">
      <c r="A121" s="44" t="s">
        <v>189</v>
      </c>
      <c r="AK121" s="185"/>
    </row>
    <row r="122" spans="1:37" ht="24.95" customHeight="1">
      <c r="A122" s="44" t="s">
        <v>190</v>
      </c>
      <c r="AK122" s="185"/>
    </row>
    <row r="123" spans="1:37" ht="24.95" customHeight="1">
      <c r="A123" s="44" t="s">
        <v>240</v>
      </c>
      <c r="AK123" s="185"/>
    </row>
    <row r="124" spans="1:37" ht="24.95" customHeight="1">
      <c r="A124" s="44" t="s">
        <v>191</v>
      </c>
      <c r="AK124" s="185"/>
    </row>
    <row r="125" spans="1:37" ht="24.95" customHeight="1">
      <c r="A125" s="44" t="s">
        <v>192</v>
      </c>
      <c r="AK125" s="185"/>
    </row>
    <row r="126" spans="1:37" ht="24.95" customHeight="1">
      <c r="A126" s="44" t="s">
        <v>241</v>
      </c>
    </row>
    <row r="127" spans="1:37" ht="24.95" customHeight="1">
      <c r="A127" s="44" t="s">
        <v>193</v>
      </c>
    </row>
    <row r="128" spans="1:37" ht="24.95" customHeight="1">
      <c r="A128" s="44" t="s">
        <v>242</v>
      </c>
    </row>
    <row r="129" spans="1:46" s="34" customFormat="1" ht="24.95" customHeight="1">
      <c r="A129" s="34" t="s">
        <v>194</v>
      </c>
      <c r="F129" s="121"/>
      <c r="AK129" s="197"/>
      <c r="AL129" s="185"/>
      <c r="AM129" s="185"/>
      <c r="AN129" s="185"/>
      <c r="AO129" s="185"/>
      <c r="AP129" s="185"/>
      <c r="AQ129" s="185"/>
      <c r="AR129" s="185"/>
      <c r="AS129" s="185"/>
      <c r="AT129" s="185"/>
    </row>
    <row r="130" spans="1:46" ht="24.95" customHeight="1">
      <c r="A130" s="44" t="s">
        <v>195</v>
      </c>
    </row>
    <row r="131" spans="1:46" ht="24.95" customHeight="1">
      <c r="A131" s="44" t="s">
        <v>196</v>
      </c>
    </row>
    <row r="132" spans="1:46" ht="24.95" customHeight="1">
      <c r="A132" s="44" t="s">
        <v>197</v>
      </c>
    </row>
    <row r="133" spans="1:46" ht="24.95" customHeight="1">
      <c r="A133" s="44" t="s">
        <v>243</v>
      </c>
    </row>
    <row r="134" spans="1:46" ht="24.95" customHeight="1">
      <c r="A134" s="44" t="s">
        <v>198</v>
      </c>
    </row>
    <row r="135" spans="1:46" ht="24.95" customHeight="1">
      <c r="A135" s="44" t="s">
        <v>244</v>
      </c>
    </row>
    <row r="136" spans="1:46" s="34" customFormat="1" ht="24.95" customHeight="1">
      <c r="A136" s="34" t="s">
        <v>245</v>
      </c>
      <c r="F136" s="121"/>
      <c r="AK136" s="197"/>
      <c r="AL136" s="185"/>
      <c r="AM136" s="185"/>
      <c r="AN136" s="185"/>
      <c r="AO136" s="185"/>
      <c r="AP136" s="185"/>
      <c r="AQ136" s="185"/>
      <c r="AR136" s="185"/>
      <c r="AS136" s="185"/>
      <c r="AT136" s="185"/>
    </row>
    <row r="137" spans="1:46" ht="24.95" customHeight="1">
      <c r="A137" s="44" t="s">
        <v>246</v>
      </c>
    </row>
    <row r="138" spans="1:46" ht="24.95" customHeight="1">
      <c r="A138" s="44" t="s">
        <v>247</v>
      </c>
    </row>
    <row r="139" spans="1:46" s="34" customFormat="1" ht="24.95" customHeight="1">
      <c r="A139" s="34" t="s">
        <v>248</v>
      </c>
      <c r="F139" s="121"/>
      <c r="AK139" s="197"/>
      <c r="AL139" s="185"/>
      <c r="AM139" s="185"/>
      <c r="AN139" s="185"/>
      <c r="AO139" s="185"/>
      <c r="AP139" s="185"/>
      <c r="AQ139" s="185"/>
      <c r="AR139" s="185"/>
      <c r="AS139" s="185"/>
      <c r="AT139" s="185"/>
    </row>
    <row r="140" spans="1:46" s="34" customFormat="1" ht="24.95" customHeight="1">
      <c r="A140" s="34" t="s">
        <v>249</v>
      </c>
      <c r="F140" s="121"/>
      <c r="AK140" s="197"/>
      <c r="AL140" s="185"/>
      <c r="AM140" s="185"/>
      <c r="AN140" s="185"/>
      <c r="AO140" s="185"/>
      <c r="AP140" s="185"/>
      <c r="AQ140" s="185"/>
      <c r="AR140" s="185"/>
      <c r="AS140" s="185"/>
      <c r="AT140" s="185"/>
    </row>
    <row r="141" spans="1:46" s="34" customFormat="1" ht="24.95" customHeight="1">
      <c r="A141" s="34" t="s">
        <v>204</v>
      </c>
      <c r="F141" s="121"/>
      <c r="AK141" s="197"/>
      <c r="AL141" s="185"/>
      <c r="AM141" s="185"/>
      <c r="AN141" s="185"/>
      <c r="AO141" s="185"/>
      <c r="AP141" s="185"/>
      <c r="AQ141" s="185"/>
      <c r="AR141" s="185"/>
      <c r="AS141" s="185"/>
      <c r="AT141" s="185"/>
    </row>
    <row r="142" spans="1:46" s="34" customFormat="1" ht="24.95" customHeight="1">
      <c r="A142" s="34" t="s">
        <v>205</v>
      </c>
      <c r="F142" s="121"/>
      <c r="AK142" s="197"/>
      <c r="AL142" s="185"/>
      <c r="AM142" s="185"/>
      <c r="AN142" s="185"/>
      <c r="AO142" s="185"/>
      <c r="AP142" s="185"/>
      <c r="AQ142" s="185"/>
      <c r="AR142" s="185"/>
      <c r="AS142" s="185"/>
      <c r="AT142" s="185"/>
    </row>
    <row r="143" spans="1:46" ht="24.95" customHeight="1">
      <c r="A143" s="34"/>
    </row>
    <row r="144" spans="1:46">
      <c r="A144" s="34"/>
    </row>
  </sheetData>
  <sheetProtection algorithmName="SHA-512" hashValue="kLDSccHx+aqzb9XtWwXr/MUqc+XL91lSFZjOR5QxQPb0tMLQOmdlYaO2rn69Bg+UC43LQaeyBzCu2qjTJL8d5w==" saltValue="1lDiTQqpbGyMbxnTMnQGjA==" spinCount="100000" sheet="1" objects="1" scenarios="1"/>
  <mergeCells count="69">
    <mergeCell ref="G25:J25"/>
    <mergeCell ref="K25:N27"/>
    <mergeCell ref="G26:J26"/>
    <mergeCell ref="G27:J27"/>
    <mergeCell ref="G19:J19"/>
    <mergeCell ref="K19:N21"/>
    <mergeCell ref="G20:J20"/>
    <mergeCell ref="G21:J21"/>
    <mergeCell ref="G22:J22"/>
    <mergeCell ref="K22:N24"/>
    <mergeCell ref="G23:J23"/>
    <mergeCell ref="G24:J24"/>
    <mergeCell ref="G15:J15"/>
    <mergeCell ref="K15:N15"/>
    <mergeCell ref="G16:J16"/>
    <mergeCell ref="K16:N18"/>
    <mergeCell ref="G17:J17"/>
    <mergeCell ref="G18:J18"/>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A3:AH3"/>
    <mergeCell ref="H6:T6"/>
    <mergeCell ref="B6:G6"/>
    <mergeCell ref="B5:G5"/>
    <mergeCell ref="H5:T5"/>
    <mergeCell ref="M60:S60"/>
    <mergeCell ref="Z60:AF60"/>
    <mergeCell ref="M52:S52"/>
    <mergeCell ref="M56:S56"/>
    <mergeCell ref="Z56:AF56"/>
    <mergeCell ref="M54:S54"/>
    <mergeCell ref="Z54:AF54"/>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J91:K91"/>
    <mergeCell ref="J92:K92"/>
    <mergeCell ref="P97:Z97"/>
    <mergeCell ref="J94:K94"/>
    <mergeCell ref="F87:AH87"/>
    <mergeCell ref="J93:K93"/>
    <mergeCell ref="F88:AH88"/>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workbookViewId="0"/>
  </sheetViews>
  <sheetFormatPr defaultRowHeight="13.5"/>
  <cols>
    <col min="1" max="16384" width="9" style="192"/>
  </cols>
  <sheetData>
    <row r="1" spans="1:8">
      <c r="A1" s="192" t="s">
        <v>250</v>
      </c>
    </row>
    <row r="3" spans="1:8" ht="18.75" customHeight="1">
      <c r="A3" s="192" t="s">
        <v>251</v>
      </c>
      <c r="B3" s="101"/>
      <c r="C3" s="101"/>
      <c r="D3" s="101"/>
      <c r="E3" s="101"/>
      <c r="F3" s="101"/>
      <c r="G3" s="101"/>
      <c r="H3" s="101"/>
    </row>
    <row r="4" spans="1:8">
      <c r="A4" s="192" t="s">
        <v>252</v>
      </c>
      <c r="B4" s="101"/>
      <c r="C4" s="101"/>
      <c r="D4" s="101"/>
      <c r="E4" s="101"/>
      <c r="F4" s="101"/>
      <c r="G4" s="101"/>
      <c r="H4" s="101"/>
    </row>
    <row r="5" spans="1:8">
      <c r="A5" s="192" t="s">
        <v>253</v>
      </c>
      <c r="B5" s="101"/>
      <c r="C5" s="101"/>
      <c r="D5" s="101"/>
      <c r="E5" s="101"/>
      <c r="F5" s="101"/>
      <c r="G5" s="101"/>
      <c r="H5" s="101"/>
    </row>
    <row r="6" spans="1:8">
      <c r="A6" s="101"/>
      <c r="B6" s="101"/>
      <c r="C6" s="101"/>
      <c r="D6" s="101"/>
      <c r="E6" s="101"/>
      <c r="F6" s="101"/>
      <c r="G6" s="101"/>
      <c r="H6" s="101"/>
    </row>
    <row r="7" spans="1:8" ht="13.5" customHeight="1">
      <c r="A7" s="193"/>
      <c r="B7" s="193"/>
      <c r="C7" s="193"/>
      <c r="D7" s="193"/>
      <c r="E7" s="193"/>
      <c r="F7" s="193"/>
      <c r="G7" s="193"/>
      <c r="H7" s="193"/>
    </row>
    <row r="8" spans="1:8" ht="13.5" customHeight="1">
      <c r="A8" s="193"/>
      <c r="B8" s="193"/>
      <c r="C8" s="193"/>
      <c r="D8" s="193"/>
      <c r="E8" s="193"/>
      <c r="F8" s="193"/>
      <c r="G8" s="193"/>
      <c r="H8" s="193"/>
    </row>
    <row r="9" spans="1:8" ht="13.5" customHeight="1">
      <c r="A9" s="193"/>
      <c r="B9" s="193"/>
      <c r="C9" s="193"/>
      <c r="D9" s="193"/>
      <c r="E9" s="193"/>
      <c r="F9" s="193"/>
      <c r="G9" s="193"/>
      <c r="H9" s="193"/>
    </row>
    <row r="10" spans="1:8" ht="13.5" customHeight="1">
      <c r="A10" s="193"/>
      <c r="B10" s="193"/>
      <c r="C10" s="193"/>
      <c r="D10" s="193"/>
      <c r="E10" s="193"/>
      <c r="F10" s="193"/>
      <c r="G10" s="193"/>
      <c r="H10" s="193"/>
    </row>
    <row r="11" spans="1:8" ht="13.5" customHeight="1">
      <c r="A11" s="193"/>
      <c r="B11" s="193"/>
      <c r="C11" s="193"/>
      <c r="D11" s="193"/>
      <c r="E11" s="193"/>
      <c r="F11" s="193"/>
      <c r="G11" s="193"/>
      <c r="H11" s="193"/>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26"/>
  <sheetViews>
    <sheetView showGridLines="0" topLeftCell="A165" workbookViewId="0">
      <selection activeCell="AB138" sqref="AB138:AF139"/>
    </sheetView>
  </sheetViews>
  <sheetFormatPr defaultColWidth="8.75" defaultRowHeight="13.5" outlineLevelRow="1" outlineLevelCol="1"/>
  <cols>
    <col min="1" max="32" width="3.625" style="4" customWidth="1"/>
    <col min="33" max="33" width="3.625" style="28" customWidth="1"/>
    <col min="34" max="34" width="3.5" style="4" customWidth="1"/>
    <col min="35" max="35" width="2.75" style="189" hidden="1" customWidth="1" outlineLevel="1"/>
    <col min="36" max="36" width="22.375" style="189" hidden="1" customWidth="1" outlineLevel="1"/>
    <col min="37" max="37" width="24.875" style="189" customWidth="1" collapsed="1"/>
    <col min="38" max="42" width="2.75" style="189" customWidth="1"/>
    <col min="43" max="43" width="8.75" style="189" customWidth="1"/>
    <col min="44" max="44" width="10.5" style="189" customWidth="1"/>
    <col min="45" max="16384" width="8.75" style="4"/>
  </cols>
  <sheetData>
    <row r="1" spans="1:35"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5" ht="16.149999999999999" customHeight="1">
      <c r="A2" s="655" t="s">
        <v>255</v>
      </c>
      <c r="B2" s="655"/>
      <c r="C2" s="655"/>
      <c r="D2" s="655"/>
      <c r="E2" s="655"/>
      <c r="F2" s="655"/>
      <c r="G2" s="655"/>
      <c r="H2" s="655"/>
      <c r="I2" s="655"/>
      <c r="J2" s="655"/>
      <c r="K2" s="655"/>
      <c r="L2" s="655"/>
      <c r="M2" s="655"/>
      <c r="N2" s="655"/>
      <c r="O2" s="655"/>
      <c r="P2" s="655"/>
      <c r="Q2" s="655"/>
      <c r="R2" s="655"/>
      <c r="S2" s="655"/>
      <c r="T2" s="655"/>
      <c r="U2" s="656"/>
      <c r="V2" s="656"/>
      <c r="W2" s="177" t="s">
        <v>256</v>
      </c>
      <c r="X2" s="2"/>
      <c r="Y2" s="2"/>
      <c r="Z2" s="2"/>
      <c r="AA2" s="2"/>
      <c r="AB2" s="2"/>
      <c r="AC2" s="2"/>
      <c r="AD2" s="2"/>
      <c r="AE2" s="2"/>
      <c r="AF2" s="2"/>
      <c r="AG2" s="2"/>
      <c r="AH2" s="102"/>
      <c r="AI2" s="204"/>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5" ht="16.350000000000001" customHeight="1">
      <c r="A4" s="3"/>
      <c r="B4" s="3"/>
      <c r="C4" s="3"/>
      <c r="D4" s="3"/>
      <c r="E4" s="3"/>
      <c r="F4" s="3"/>
      <c r="G4" s="3"/>
      <c r="H4" s="3"/>
      <c r="I4" s="3"/>
      <c r="J4" s="3"/>
      <c r="K4" s="3"/>
      <c r="L4" s="3"/>
      <c r="M4" s="3"/>
      <c r="N4" s="3"/>
      <c r="O4" s="3"/>
      <c r="P4" s="3"/>
      <c r="Q4" s="649" t="s">
        <v>257</v>
      </c>
      <c r="R4" s="649"/>
      <c r="S4" s="649"/>
      <c r="T4" s="649"/>
      <c r="U4" s="649"/>
      <c r="V4" s="650" t="str">
        <f>IF('様式95_外来・在宅ベースアップ評価料（Ⅰ）'!H5=0,"",'様式95_外来・在宅ベースアップ評価料（Ⅰ）'!H5)</f>
        <v/>
      </c>
      <c r="W4" s="650"/>
      <c r="X4" s="650"/>
      <c r="Y4" s="650"/>
      <c r="Z4" s="650"/>
      <c r="AA4" s="650"/>
      <c r="AB4" s="650"/>
      <c r="AC4" s="650"/>
      <c r="AD4" s="650"/>
      <c r="AE4" s="650"/>
      <c r="AF4" s="650"/>
      <c r="AG4" s="650"/>
      <c r="AH4" s="112"/>
      <c r="AI4" s="205"/>
    </row>
    <row r="5" spans="1:35" ht="16.149999999999999" customHeight="1">
      <c r="A5" s="3"/>
      <c r="B5" s="3"/>
      <c r="C5" s="3"/>
      <c r="D5" s="3"/>
      <c r="E5" s="3"/>
      <c r="F5" s="3"/>
      <c r="G5" s="3"/>
      <c r="H5" s="3"/>
      <c r="I5" s="3"/>
      <c r="J5" s="3"/>
      <c r="K5" s="3"/>
      <c r="L5" s="3"/>
      <c r="M5" s="3"/>
      <c r="N5" s="3"/>
      <c r="O5" s="3"/>
      <c r="P5" s="3"/>
      <c r="Q5" s="657" t="s">
        <v>258</v>
      </c>
      <c r="R5" s="657"/>
      <c r="S5" s="657"/>
      <c r="T5" s="657"/>
      <c r="U5" s="658"/>
      <c r="V5" s="651" t="str">
        <f>IF(様式97_入院ベースアップ評価料!H6="","",様式97_入院ベースアップ評価料!H6)</f>
        <v/>
      </c>
      <c r="W5" s="651"/>
      <c r="X5" s="651"/>
      <c r="Y5" s="651"/>
      <c r="Z5" s="651"/>
      <c r="AA5" s="651"/>
      <c r="AB5" s="651"/>
      <c r="AC5" s="651"/>
      <c r="AD5" s="651"/>
      <c r="AE5" s="651"/>
      <c r="AF5" s="651"/>
      <c r="AG5" s="651"/>
      <c r="AH5" s="28"/>
      <c r="AI5" s="194"/>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5" ht="16.149999999999999" customHeight="1">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9"/>
    </row>
    <row r="8" spans="1:35" ht="16.149999999999999" customHeight="1" thickBot="1">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9"/>
    </row>
    <row r="9" spans="1:35" ht="16.149999999999999" customHeight="1">
      <c r="A9" s="2"/>
      <c r="B9" s="640"/>
      <c r="C9" s="640"/>
      <c r="D9" s="641" t="s">
        <v>261</v>
      </c>
      <c r="E9" s="641"/>
      <c r="F9" s="641"/>
      <c r="G9" s="641"/>
      <c r="H9" s="641"/>
      <c r="I9" s="641"/>
      <c r="J9" s="641"/>
      <c r="K9" s="641"/>
      <c r="L9" s="641"/>
      <c r="M9" s="641"/>
      <c r="N9" s="641"/>
      <c r="O9" s="641"/>
      <c r="P9" s="641"/>
      <c r="Q9" s="641"/>
      <c r="R9" s="641"/>
      <c r="S9" s="641"/>
      <c r="T9" s="641"/>
      <c r="U9" s="641"/>
      <c r="V9" s="641"/>
      <c r="W9" s="641"/>
      <c r="X9" s="641"/>
      <c r="Y9" s="641"/>
      <c r="Z9" s="641"/>
      <c r="AA9" s="3"/>
      <c r="AB9" s="3"/>
      <c r="AC9" s="3"/>
      <c r="AD9" s="3"/>
      <c r="AE9" s="3"/>
      <c r="AF9" s="3"/>
      <c r="AG9" s="19"/>
    </row>
    <row r="10" spans="1:35" ht="16.149999999999999" customHeight="1" thickBot="1">
      <c r="A10" s="2"/>
      <c r="B10" s="668"/>
      <c r="C10" s="668"/>
      <c r="D10" s="669" t="s">
        <v>262</v>
      </c>
      <c r="E10" s="669"/>
      <c r="F10" s="669"/>
      <c r="G10" s="669"/>
      <c r="H10" s="669"/>
      <c r="I10" s="669"/>
      <c r="J10" s="669"/>
      <c r="K10" s="669"/>
      <c r="L10" s="669"/>
      <c r="M10" s="669"/>
      <c r="N10" s="669"/>
      <c r="O10" s="669"/>
      <c r="P10" s="669"/>
      <c r="Q10" s="669"/>
      <c r="R10" s="669"/>
      <c r="S10" s="669"/>
      <c r="T10" s="669"/>
      <c r="U10" s="669"/>
      <c r="V10" s="669"/>
      <c r="W10" s="669"/>
      <c r="X10" s="669"/>
      <c r="Y10" s="669"/>
      <c r="Z10" s="669"/>
      <c r="AA10" s="3"/>
      <c r="AB10" s="3"/>
      <c r="AC10" s="3"/>
      <c r="AD10" s="3"/>
      <c r="AE10" s="3"/>
      <c r="AF10" s="3"/>
      <c r="AG10" s="19"/>
    </row>
    <row r="11" spans="1:35" ht="16.149999999999999" customHeight="1">
      <c r="A11" s="2"/>
      <c r="B11" s="2"/>
      <c r="C11" s="2"/>
      <c r="D11" s="2"/>
      <c r="E11" s="2"/>
      <c r="F11" s="2"/>
      <c r="G11" s="265"/>
      <c r="H11" s="265"/>
      <c r="I11" s="265"/>
      <c r="J11" s="265"/>
      <c r="K11" s="265"/>
      <c r="L11" s="265"/>
      <c r="M11" s="265"/>
      <c r="N11" s="265"/>
      <c r="O11" s="265"/>
      <c r="P11" s="265"/>
      <c r="Q11" s="265"/>
      <c r="R11" s="265"/>
      <c r="S11" s="265"/>
      <c r="T11" s="265"/>
      <c r="U11" s="265"/>
      <c r="V11" s="265"/>
      <c r="W11" s="265"/>
      <c r="X11" s="265"/>
      <c r="Y11" s="265"/>
      <c r="Z11" s="265"/>
      <c r="AA11" s="3"/>
      <c r="AB11" s="3"/>
      <c r="AC11" s="3"/>
      <c r="AD11" s="3"/>
      <c r="AE11" s="3"/>
      <c r="AF11" s="3"/>
      <c r="AG11" s="19"/>
    </row>
    <row r="12" spans="1:35" ht="16.149999999999999" customHeight="1">
      <c r="A12" s="2"/>
      <c r="B12" s="2"/>
      <c r="C12" s="2"/>
      <c r="D12" s="2"/>
      <c r="E12" s="2"/>
      <c r="F12" s="2"/>
      <c r="G12" s="265"/>
      <c r="H12" s="265"/>
      <c r="I12" s="265"/>
      <c r="J12" s="265"/>
      <c r="K12" s="265"/>
      <c r="L12" s="265"/>
      <c r="M12" s="265"/>
      <c r="N12" s="265"/>
      <c r="O12" s="265"/>
      <c r="P12" s="265"/>
      <c r="Q12" s="265"/>
      <c r="R12" s="265"/>
      <c r="S12" s="265"/>
      <c r="T12" s="265"/>
      <c r="U12" s="265"/>
      <c r="V12" s="265"/>
      <c r="W12" s="265"/>
      <c r="X12" s="265"/>
      <c r="Y12" s="265"/>
      <c r="Z12" s="265"/>
      <c r="AA12" s="3"/>
      <c r="AB12" s="3"/>
      <c r="AC12" s="3"/>
      <c r="AD12" s="3"/>
      <c r="AE12" s="3"/>
      <c r="AF12" s="3"/>
      <c r="AG12" s="19"/>
    </row>
    <row r="13" spans="1:35" ht="16.149999999999999" customHeight="1">
      <c r="A13" s="2"/>
      <c r="B13" s="2"/>
      <c r="C13" s="2"/>
      <c r="D13" s="2"/>
      <c r="E13" s="2"/>
      <c r="F13" s="2"/>
      <c r="G13" s="265"/>
      <c r="H13" s="265"/>
      <c r="I13" s="265"/>
      <c r="J13" s="265"/>
      <c r="K13" s="265"/>
      <c r="L13" s="265"/>
      <c r="M13" s="265"/>
      <c r="N13" s="265"/>
      <c r="O13" s="265"/>
      <c r="P13" s="265"/>
      <c r="Q13" s="265"/>
      <c r="R13" s="265"/>
      <c r="S13" s="265"/>
      <c r="T13" s="265"/>
      <c r="U13" s="265"/>
      <c r="V13" s="265"/>
      <c r="W13" s="265"/>
      <c r="X13" s="265"/>
      <c r="Y13" s="265"/>
      <c r="Z13" s="265"/>
      <c r="AA13" s="3"/>
      <c r="AB13" s="3"/>
      <c r="AC13" s="3"/>
      <c r="AD13" s="3"/>
      <c r="AE13" s="3"/>
      <c r="AF13" s="3"/>
      <c r="AG13" s="19"/>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5" ht="16.149999999999999" customHeight="1" thickBot="1">
      <c r="A15" s="3" t="s">
        <v>263</v>
      </c>
      <c r="B15" s="3"/>
      <c r="C15" s="3"/>
      <c r="D15" s="3"/>
      <c r="E15" s="3"/>
      <c r="F15" s="3"/>
      <c r="L15" s="3"/>
      <c r="M15" s="3"/>
      <c r="N15" s="3"/>
      <c r="O15" s="3"/>
      <c r="P15" s="3"/>
      <c r="Q15" s="3"/>
      <c r="R15" s="3"/>
      <c r="S15" s="3"/>
      <c r="T15" s="3"/>
      <c r="U15" s="3"/>
      <c r="V15" s="3"/>
      <c r="AE15" s="3"/>
      <c r="AF15" s="3"/>
      <c r="AG15" s="19"/>
    </row>
    <row r="16" spans="1:35" ht="16.149999999999999" customHeight="1" thickBot="1">
      <c r="B16" s="647" t="s">
        <v>15</v>
      </c>
      <c r="C16" s="647"/>
      <c r="D16" s="647"/>
      <c r="E16" s="648"/>
      <c r="F16" s="648"/>
      <c r="G16" s="20" t="s">
        <v>16</v>
      </c>
      <c r="H16" s="648"/>
      <c r="I16" s="648"/>
      <c r="J16" s="20" t="s">
        <v>264</v>
      </c>
      <c r="K16" s="20"/>
      <c r="L16" s="20" t="s">
        <v>265</v>
      </c>
      <c r="M16" s="20" t="s">
        <v>15</v>
      </c>
      <c r="N16" s="20"/>
      <c r="O16" s="648"/>
      <c r="P16" s="648"/>
      <c r="Q16" s="20" t="s">
        <v>16</v>
      </c>
      <c r="R16" s="648"/>
      <c r="S16" s="648"/>
      <c r="T16" s="21" t="s">
        <v>264</v>
      </c>
      <c r="V16" s="642">
        <f>IF(E16=O16,R16-H16+1,IF(O16-E16=1,12-H16+1+R16,IF(O16-E16=2,12-H16+1+R16+12,"エラー")))</f>
        <v>1</v>
      </c>
      <c r="W16" s="642"/>
      <c r="X16" s="642"/>
      <c r="Y16" s="643"/>
      <c r="Z16" s="3" t="s">
        <v>266</v>
      </c>
      <c r="AA16" s="3"/>
      <c r="AG16" s="19"/>
    </row>
    <row r="17" spans="1:33" ht="16.149999999999999" customHeight="1">
      <c r="B17" s="157"/>
      <c r="C17" s="28"/>
      <c r="D17" s="28"/>
      <c r="E17" s="28"/>
      <c r="F17" s="28"/>
      <c r="H17" s="28"/>
      <c r="I17" s="28"/>
      <c r="O17" s="28"/>
      <c r="P17" s="28"/>
      <c r="R17" s="28"/>
      <c r="S17" s="28"/>
      <c r="V17" s="28"/>
      <c r="W17" s="28"/>
      <c r="X17" s="28"/>
      <c r="Y17" s="28"/>
    </row>
    <row r="18" spans="1:33" ht="16.149999999999999" customHeight="1">
      <c r="A18" s="3"/>
      <c r="B18" s="116"/>
      <c r="C18" s="3"/>
      <c r="D18" s="3"/>
      <c r="E18" s="3"/>
      <c r="F18" s="3"/>
      <c r="G18" s="3"/>
      <c r="H18" s="3"/>
      <c r="I18" s="3"/>
      <c r="J18" s="3"/>
      <c r="K18" s="3"/>
      <c r="L18" s="3"/>
      <c r="M18" s="3"/>
      <c r="N18" s="3"/>
      <c r="O18" s="3"/>
      <c r="P18" s="3"/>
      <c r="Q18" s="3"/>
      <c r="R18" s="3"/>
      <c r="S18" s="3"/>
      <c r="T18" s="3"/>
      <c r="U18" s="3"/>
      <c r="AB18" s="3"/>
      <c r="AC18" s="3"/>
      <c r="AD18" s="3"/>
      <c r="AE18" s="3"/>
      <c r="AF18" s="3"/>
      <c r="AG18" s="19"/>
    </row>
    <row r="19" spans="1:33" ht="16.149999999999999" customHeight="1">
      <c r="A19" s="3"/>
      <c r="B19" s="116"/>
      <c r="C19" s="3"/>
      <c r="D19" s="3"/>
      <c r="E19" s="3"/>
      <c r="F19" s="3"/>
      <c r="G19" s="3"/>
      <c r="H19" s="3"/>
      <c r="I19" s="3"/>
      <c r="J19" s="3"/>
      <c r="K19" s="3"/>
      <c r="L19" s="3"/>
      <c r="M19" s="3"/>
      <c r="N19" s="3"/>
      <c r="O19" s="3"/>
      <c r="P19" s="3"/>
      <c r="Q19" s="3"/>
      <c r="R19" s="3"/>
      <c r="S19" s="3"/>
      <c r="T19" s="3"/>
      <c r="U19" s="3"/>
      <c r="AB19" s="3"/>
      <c r="AC19" s="3"/>
      <c r="AD19" s="3"/>
      <c r="AE19" s="3"/>
      <c r="AF19" s="3"/>
      <c r="AG19" s="19"/>
    </row>
    <row r="20" spans="1:33" ht="16.149999999999999" customHeight="1" thickBot="1">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9"/>
    </row>
    <row r="21" spans="1:33" ht="16.149999999999999" customHeight="1" thickBot="1">
      <c r="A21" s="3"/>
      <c r="B21" s="647" t="s">
        <v>15</v>
      </c>
      <c r="C21" s="647"/>
      <c r="D21" s="647"/>
      <c r="E21" s="648"/>
      <c r="F21" s="648"/>
      <c r="G21" s="20" t="s">
        <v>16</v>
      </c>
      <c r="H21" s="648"/>
      <c r="I21" s="648"/>
      <c r="J21" s="20" t="s">
        <v>264</v>
      </c>
      <c r="K21" s="20"/>
      <c r="L21" s="20" t="s">
        <v>265</v>
      </c>
      <c r="M21" s="20" t="s">
        <v>15</v>
      </c>
      <c r="N21" s="20"/>
      <c r="O21" s="648"/>
      <c r="P21" s="648"/>
      <c r="Q21" s="20" t="s">
        <v>16</v>
      </c>
      <c r="R21" s="648"/>
      <c r="S21" s="648"/>
      <c r="T21" s="21" t="s">
        <v>264</v>
      </c>
      <c r="V21" s="642">
        <f>IF(E21=O21,R21-H21+1,IF(O21-E21=1,12-H21+1+R21,IF(O21-E21=2,12-H21+1+R21+12,"エラー")))</f>
        <v>1</v>
      </c>
      <c r="W21" s="642"/>
      <c r="X21" s="642"/>
      <c r="Y21" s="643"/>
      <c r="Z21" s="3" t="s">
        <v>266</v>
      </c>
      <c r="AA21" s="3"/>
      <c r="AG21" s="19"/>
    </row>
    <row r="22" spans="1:33" ht="16.149999999999999" customHeight="1">
      <c r="A22" s="3"/>
      <c r="B22" s="158"/>
      <c r="D22" s="28"/>
      <c r="E22" s="28"/>
      <c r="G22" s="28"/>
      <c r="H22" s="28"/>
      <c r="N22" s="28"/>
      <c r="O22" s="28"/>
      <c r="Q22" s="28"/>
      <c r="R22" s="28"/>
      <c r="U22" s="3"/>
      <c r="AB22" s="3"/>
      <c r="AC22" s="3"/>
      <c r="AD22" s="3"/>
      <c r="AE22" s="3"/>
      <c r="AF22" s="3"/>
      <c r="AG22" s="19"/>
    </row>
    <row r="23" spans="1:33" ht="16.149999999999999" customHeight="1">
      <c r="A23" s="3"/>
      <c r="B23" s="158"/>
      <c r="D23" s="28"/>
      <c r="E23" s="28"/>
      <c r="G23" s="28"/>
      <c r="H23" s="28"/>
      <c r="N23" s="28"/>
      <c r="O23" s="28"/>
      <c r="Q23" s="28"/>
      <c r="R23" s="28"/>
      <c r="U23" s="3"/>
      <c r="AB23" s="3"/>
      <c r="AC23" s="3"/>
      <c r="AD23" s="3"/>
      <c r="AE23" s="3"/>
      <c r="AF23" s="3"/>
      <c r="AG23" s="19"/>
    </row>
    <row r="24" spans="1:33" ht="16.149999999999999" customHeight="1">
      <c r="A24" s="3"/>
      <c r="B24" s="158"/>
      <c r="D24" s="28"/>
      <c r="E24" s="28"/>
      <c r="G24" s="28"/>
      <c r="H24" s="28"/>
      <c r="N24" s="28"/>
      <c r="O24" s="28"/>
      <c r="Q24" s="28"/>
      <c r="R24" s="28"/>
      <c r="U24" s="3"/>
      <c r="AB24" s="3"/>
      <c r="AC24" s="3"/>
      <c r="AD24" s="3"/>
      <c r="AE24" s="3"/>
      <c r="AF24" s="3"/>
      <c r="AG24" s="19"/>
    </row>
    <row r="25" spans="1:33" ht="16.149999999999999" customHeight="1">
      <c r="A25" s="3"/>
      <c r="B25" s="158"/>
      <c r="D25" s="28"/>
      <c r="E25" s="28"/>
      <c r="G25" s="28"/>
      <c r="H25" s="28"/>
      <c r="N25" s="28"/>
      <c r="O25" s="28"/>
      <c r="Q25" s="28"/>
      <c r="R25" s="28"/>
      <c r="U25" s="3"/>
      <c r="AB25" s="3"/>
      <c r="AC25" s="3"/>
      <c r="AD25" s="3"/>
      <c r="AE25" s="3"/>
      <c r="AF25" s="3"/>
      <c r="AG25" s="19"/>
    </row>
    <row r="26" spans="1:33" ht="16.149999999999999" customHeight="1">
      <c r="A26" s="3"/>
      <c r="B26" s="158"/>
      <c r="D26" s="28"/>
      <c r="E26" s="28"/>
      <c r="G26" s="28"/>
      <c r="H26" s="28"/>
      <c r="N26" s="28"/>
      <c r="O26" s="28"/>
      <c r="Q26" s="28"/>
      <c r="R26" s="28"/>
      <c r="U26" s="3"/>
      <c r="AB26" s="3"/>
      <c r="AC26" s="3"/>
      <c r="AD26" s="3"/>
      <c r="AE26" s="3"/>
      <c r="AF26" s="3"/>
      <c r="AG26" s="19"/>
    </row>
    <row r="27" spans="1:33" ht="16.149999999999999" customHeight="1" thickBot="1">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9"/>
    </row>
    <row r="28" spans="1:33" ht="16.149999999999999" customHeight="1">
      <c r="A28" s="27" t="s">
        <v>269</v>
      </c>
      <c r="B28" s="55"/>
      <c r="C28" s="55"/>
      <c r="D28" s="55"/>
      <c r="E28" s="55"/>
      <c r="F28" s="55"/>
      <c r="G28" s="55"/>
      <c r="H28" s="55"/>
      <c r="I28" s="55"/>
      <c r="J28" s="55"/>
      <c r="K28" s="55"/>
      <c r="L28" s="55"/>
      <c r="M28" s="56"/>
      <c r="N28" s="56"/>
      <c r="O28" s="56"/>
      <c r="P28" s="56"/>
      <c r="Q28" s="56"/>
      <c r="R28" s="56"/>
      <c r="S28" s="56"/>
      <c r="T28" s="56"/>
      <c r="U28" s="56"/>
      <c r="V28" s="56"/>
      <c r="W28" s="56"/>
      <c r="X28" s="56"/>
      <c r="Y28" s="56"/>
      <c r="Z28" s="56"/>
      <c r="AA28" s="56"/>
      <c r="AB28" s="644">
        <f>IFERROR(SUM(AB29:AF30),"")</f>
        <v>0</v>
      </c>
      <c r="AC28" s="644"/>
      <c r="AD28" s="644"/>
      <c r="AE28" s="644"/>
      <c r="AF28" s="644"/>
      <c r="AG28" s="140" t="s">
        <v>270</v>
      </c>
    </row>
    <row r="29" spans="1:33" ht="16.149999999999999" customHeight="1">
      <c r="A29" s="54"/>
      <c r="B29" s="645" t="s">
        <v>271</v>
      </c>
      <c r="C29" s="645"/>
      <c r="D29" s="645"/>
      <c r="E29" s="645"/>
      <c r="F29" s="645"/>
      <c r="G29" s="645"/>
      <c r="H29" s="645"/>
      <c r="I29" s="645"/>
      <c r="J29" s="645"/>
      <c r="K29" s="645"/>
      <c r="L29" s="645"/>
      <c r="M29" s="645"/>
      <c r="N29" s="645"/>
      <c r="O29" s="645"/>
      <c r="P29" s="645"/>
      <c r="Q29" s="645"/>
      <c r="R29" s="645"/>
      <c r="S29" s="645"/>
      <c r="T29" s="645"/>
      <c r="U29" s="645"/>
      <c r="V29" s="645"/>
      <c r="W29" s="645"/>
      <c r="X29" s="14"/>
      <c r="Y29" s="14" t="s">
        <v>272</v>
      </c>
      <c r="Z29" s="14"/>
      <c r="AA29" s="14"/>
      <c r="AB29" s="646">
        <f>様式97_入院ベースアップ評価料!M71*V21*10</f>
        <v>0</v>
      </c>
      <c r="AC29" s="646"/>
      <c r="AD29" s="646"/>
      <c r="AE29" s="646"/>
      <c r="AF29" s="646"/>
      <c r="AG29" s="126" t="s">
        <v>270</v>
      </c>
    </row>
    <row r="30" spans="1:33" ht="16.149999999999999" customHeight="1">
      <c r="A30" s="53"/>
      <c r="B30" s="57" t="s">
        <v>273</v>
      </c>
      <c r="C30" s="5"/>
      <c r="D30" s="5"/>
      <c r="E30" s="5"/>
      <c r="F30" s="5"/>
      <c r="G30" s="5"/>
      <c r="H30" s="5"/>
      <c r="I30" s="5"/>
      <c r="J30" s="5"/>
      <c r="K30" s="5"/>
      <c r="L30" s="5"/>
      <c r="M30" s="59"/>
      <c r="N30" s="59"/>
      <c r="O30" s="59"/>
      <c r="P30" s="59"/>
      <c r="Q30" s="59"/>
      <c r="R30" s="59"/>
      <c r="S30" s="59"/>
      <c r="T30" s="59"/>
      <c r="U30" s="59"/>
      <c r="V30" s="59"/>
      <c r="W30" s="59"/>
      <c r="X30" s="59"/>
      <c r="Y30" s="59"/>
      <c r="Z30" s="59"/>
      <c r="AA30" s="59"/>
      <c r="AB30" s="661">
        <f>IFERROR(AB31*AB32*10,0)</f>
        <v>0</v>
      </c>
      <c r="AC30" s="661"/>
      <c r="AD30" s="661"/>
      <c r="AE30" s="661"/>
      <c r="AF30" s="661"/>
      <c r="AG30" s="181" t="s">
        <v>270</v>
      </c>
    </row>
    <row r="31" spans="1:33" ht="16.149999999999999" customHeight="1">
      <c r="A31" s="53"/>
      <c r="B31" s="58"/>
      <c r="C31" s="60" t="s">
        <v>274</v>
      </c>
      <c r="D31" s="61"/>
      <c r="E31" s="61"/>
      <c r="F31" s="61"/>
      <c r="G31" s="61"/>
      <c r="H31" s="61"/>
      <c r="I31" s="61"/>
      <c r="J31" s="61"/>
      <c r="K31" s="61"/>
      <c r="L31" s="61"/>
      <c r="M31" s="59"/>
      <c r="N31" s="59"/>
      <c r="O31" s="5" t="s">
        <v>275</v>
      </c>
      <c r="P31" s="670" t="str">
        <f>様式97_入院ベースアップ評価料!P97</f>
        <v>算定不可</v>
      </c>
      <c r="Q31" s="670"/>
      <c r="R31" s="670"/>
      <c r="S31" s="670"/>
      <c r="T31" s="670"/>
      <c r="U31" s="670"/>
      <c r="V31" s="670"/>
      <c r="W31" s="670"/>
      <c r="X31" s="5" t="s">
        <v>132</v>
      </c>
      <c r="Y31" s="5" t="s">
        <v>272</v>
      </c>
      <c r="Z31" s="5" t="s">
        <v>113</v>
      </c>
      <c r="AA31" s="5"/>
      <c r="AB31" s="671" t="str">
        <f>IFERROR(VLOOKUP(P31,'リスト（入院）'!C:D,2,FALSE),"-")</f>
        <v>-</v>
      </c>
      <c r="AC31" s="671"/>
      <c r="AD31" s="671"/>
      <c r="AE31" s="671"/>
      <c r="AF31" s="671"/>
      <c r="AG31" s="181" t="s">
        <v>276</v>
      </c>
    </row>
    <row r="32" spans="1:33" ht="16.149999999999999" customHeight="1">
      <c r="A32" s="16"/>
      <c r="B32" s="84"/>
      <c r="C32" s="3" t="s">
        <v>277</v>
      </c>
      <c r="D32" s="14"/>
      <c r="E32" s="14"/>
      <c r="F32" s="14"/>
      <c r="G32" s="14"/>
      <c r="H32" s="14"/>
      <c r="I32" s="14"/>
      <c r="J32" s="14"/>
      <c r="K32" s="14"/>
      <c r="L32" s="14"/>
      <c r="M32" s="14"/>
      <c r="N32" s="14"/>
      <c r="O32" s="14"/>
      <c r="P32" s="14"/>
      <c r="Q32" s="14"/>
      <c r="R32" s="14"/>
      <c r="S32" s="14"/>
      <c r="T32" s="14"/>
      <c r="U32" s="14"/>
      <c r="V32" s="14"/>
      <c r="W32" s="14"/>
      <c r="X32" s="14"/>
      <c r="Y32" s="14"/>
      <c r="Z32" s="14"/>
      <c r="AA32" s="14"/>
      <c r="AB32" s="672" t="str">
        <f>IF(様式97_入院ベースアップ評価料!H5="","0",様式97_入院ベースアップ評価料!M76*V21)</f>
        <v>0</v>
      </c>
      <c r="AC32" s="672"/>
      <c r="AD32" s="672"/>
      <c r="AE32" s="672"/>
      <c r="AF32" s="672"/>
      <c r="AG32" s="126" t="s">
        <v>278</v>
      </c>
    </row>
    <row r="33" spans="1:37" ht="16.149999999999999" customHeight="1">
      <c r="A33" s="83"/>
      <c r="B33" s="38" t="s">
        <v>279</v>
      </c>
      <c r="C33" s="5"/>
      <c r="D33" s="5"/>
      <c r="E33" s="5"/>
      <c r="F33" s="5"/>
      <c r="G33" s="5"/>
      <c r="H33" s="5"/>
      <c r="I33" s="5"/>
      <c r="J33" s="5"/>
      <c r="K33" s="5"/>
      <c r="L33" s="5"/>
      <c r="M33" s="5"/>
      <c r="N33" s="5"/>
      <c r="O33" s="5"/>
      <c r="P33" s="5"/>
      <c r="Q33" s="5"/>
      <c r="R33" s="5"/>
      <c r="S33" s="5"/>
      <c r="T33" s="5"/>
      <c r="U33" s="5"/>
      <c r="V33" s="5"/>
      <c r="W33" s="5"/>
      <c r="X33" s="5"/>
      <c r="Y33" s="5"/>
      <c r="Z33" s="5"/>
      <c r="AA33" s="5"/>
      <c r="AB33" s="626">
        <v>0</v>
      </c>
      <c r="AC33" s="626"/>
      <c r="AD33" s="626"/>
      <c r="AE33" s="626"/>
      <c r="AF33" s="626"/>
      <c r="AG33" s="181" t="s">
        <v>280</v>
      </c>
    </row>
    <row r="34" spans="1:37" ht="16.149999999999999" customHeight="1" thickBot="1">
      <c r="A34" s="159" t="s">
        <v>281</v>
      </c>
      <c r="B34" s="160"/>
      <c r="C34" s="161"/>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660">
        <v>0</v>
      </c>
      <c r="AC34" s="660"/>
      <c r="AD34" s="660"/>
      <c r="AE34" s="660"/>
      <c r="AF34" s="660"/>
      <c r="AG34" s="141" t="s">
        <v>280</v>
      </c>
    </row>
    <row r="35" spans="1:37" ht="16.149999999999999" customHeight="1" thickTop="1" thickBot="1">
      <c r="A35" s="7" t="s">
        <v>282</v>
      </c>
      <c r="B35" s="8"/>
      <c r="C35" s="8"/>
      <c r="D35" s="8"/>
      <c r="E35" s="8"/>
      <c r="F35" s="8"/>
      <c r="G35" s="8"/>
      <c r="H35" s="8"/>
      <c r="I35" s="8"/>
      <c r="J35" s="8"/>
      <c r="K35" s="8"/>
      <c r="L35" s="8"/>
      <c r="M35" s="8"/>
      <c r="N35" s="8"/>
      <c r="O35" s="8"/>
      <c r="P35" s="8"/>
      <c r="Q35" s="8"/>
      <c r="R35" s="8"/>
      <c r="S35" s="8"/>
      <c r="T35" s="8"/>
      <c r="U35" s="8"/>
      <c r="V35" s="8"/>
      <c r="W35" s="8"/>
      <c r="X35" s="8"/>
      <c r="Y35" s="8"/>
      <c r="Z35" s="8"/>
      <c r="AA35" s="8"/>
      <c r="AB35" s="659">
        <f>IFERROR(AB28-AB33+AB34,"")</f>
        <v>0</v>
      </c>
      <c r="AC35" s="659"/>
      <c r="AD35" s="659"/>
      <c r="AE35" s="659"/>
      <c r="AF35" s="659"/>
      <c r="AG35" s="142" t="s">
        <v>270</v>
      </c>
    </row>
    <row r="36" spans="1:37" ht="16.149999999999999" customHeight="1">
      <c r="A36" s="3"/>
      <c r="B36" s="116"/>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19"/>
    </row>
    <row r="37" spans="1:37" ht="16.149999999999999" customHeight="1">
      <c r="A37" s="3"/>
      <c r="B37" s="116"/>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19"/>
    </row>
    <row r="38" spans="1:37" ht="16.149999999999999" customHeight="1"/>
    <row r="39" spans="1:37" ht="16.149999999999999" customHeight="1" thickBot="1">
      <c r="A39" s="2" t="s">
        <v>283</v>
      </c>
    </row>
    <row r="40" spans="1:37" ht="16.149999999999999" customHeight="1">
      <c r="A40" s="10" t="s">
        <v>284</v>
      </c>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666"/>
      <c r="AC40" s="666"/>
      <c r="AD40" s="666"/>
      <c r="AE40" s="666"/>
      <c r="AF40" s="666"/>
      <c r="AG40" s="127" t="s">
        <v>270</v>
      </c>
      <c r="AJ40" s="189" t="str">
        <f>IF(AB35&gt;AB40,"NG","OK")</f>
        <v>OK</v>
      </c>
      <c r="AK40" s="261" t="str">
        <f>IF(AJ40="NG","←（８）全体の賃金改善の見込み額は（７）算定金額の見込み（繰越額調整後）の値を上回るように設定してください","")</f>
        <v/>
      </c>
    </row>
    <row r="41" spans="1:37" ht="16.149999999999999" customHeight="1">
      <c r="A41" s="16"/>
      <c r="B41" s="57" t="s">
        <v>285</v>
      </c>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667">
        <f>AB35</f>
        <v>0</v>
      </c>
      <c r="AC41" s="667"/>
      <c r="AD41" s="667"/>
      <c r="AE41" s="667"/>
      <c r="AF41" s="667"/>
      <c r="AG41" s="128" t="s">
        <v>270</v>
      </c>
    </row>
    <row r="42" spans="1:37" ht="16.149999999999999" customHeight="1">
      <c r="A42" s="16"/>
      <c r="B42" s="57" t="s">
        <v>286</v>
      </c>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663"/>
      <c r="AC42" s="663"/>
      <c r="AD42" s="663"/>
      <c r="AE42" s="663"/>
      <c r="AF42" s="663"/>
      <c r="AG42" s="128" t="s">
        <v>270</v>
      </c>
    </row>
    <row r="43" spans="1:37" ht="16.149999999999999" customHeight="1">
      <c r="A43" s="16"/>
      <c r="B43" s="57" t="s">
        <v>287</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663"/>
      <c r="AC43" s="663"/>
      <c r="AD43" s="663"/>
      <c r="AE43" s="663"/>
      <c r="AF43" s="663"/>
      <c r="AG43" s="128" t="s">
        <v>270</v>
      </c>
    </row>
    <row r="44" spans="1:37" ht="16.149999999999999" customHeight="1" thickBot="1">
      <c r="A44" s="7"/>
      <c r="B44" s="78" t="s">
        <v>288</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64">
        <f>AB40-SUM(AB41:AF43)</f>
        <v>0</v>
      </c>
      <c r="AC44" s="664"/>
      <c r="AD44" s="664"/>
      <c r="AE44" s="664"/>
      <c r="AF44" s="664"/>
      <c r="AG44" s="143" t="s">
        <v>270</v>
      </c>
    </row>
    <row r="45" spans="1:37" ht="16.149999999999999" customHeight="1">
      <c r="A45" s="3"/>
      <c r="B45" s="116"/>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9"/>
    </row>
    <row r="46" spans="1:37" ht="16.149999999999999" customHeight="1">
      <c r="A46" s="3"/>
      <c r="B46" s="116"/>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19"/>
    </row>
    <row r="47" spans="1:37" ht="16.149999999999999" customHeight="1">
      <c r="A47" s="3"/>
      <c r="B47" s="116"/>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19"/>
    </row>
    <row r="48" spans="1:37" ht="16.149999999999999" customHeight="1">
      <c r="A48" s="3"/>
      <c r="B48" s="116"/>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9"/>
    </row>
    <row r="49" spans="1:35" ht="16.149999999999999" customHeight="1">
      <c r="A49" s="3"/>
      <c r="B49" s="116"/>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19"/>
    </row>
    <row r="50" spans="1:35" ht="16.149999999999999" customHeight="1">
      <c r="A50" s="3"/>
      <c r="B50" s="116"/>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9"/>
    </row>
    <row r="51" spans="1:35" ht="16.149999999999999" customHeight="1">
      <c r="A51" s="3"/>
      <c r="B51" s="116"/>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9"/>
    </row>
    <row r="52" spans="1:35" ht="16.149999999999999" customHeight="1">
      <c r="A52" s="3"/>
      <c r="B52" s="116"/>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row>
    <row r="53" spans="1:35" ht="16.149999999999999" customHeight="1">
      <c r="A53" s="3"/>
      <c r="B53" s="116"/>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row>
    <row r="54" spans="1:35" ht="16.149999999999999" customHeight="1">
      <c r="A54" s="3"/>
      <c r="B54" s="116"/>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row>
    <row r="55" spans="1:35" ht="16.149999999999999" customHeight="1">
      <c r="A55" s="164" t="s">
        <v>1524</v>
      </c>
      <c r="B55" s="3"/>
      <c r="C55" s="3"/>
      <c r="D55" s="3"/>
      <c r="E55" s="3"/>
      <c r="F55" s="3"/>
      <c r="G55" s="3"/>
      <c r="H55" s="3"/>
      <c r="I55" s="3"/>
      <c r="J55" s="3"/>
      <c r="K55" s="3"/>
      <c r="L55" s="3"/>
      <c r="M55" s="3"/>
      <c r="N55" s="3"/>
      <c r="O55" s="3"/>
      <c r="P55" s="3"/>
      <c r="Q55" s="3"/>
      <c r="R55" s="3"/>
      <c r="S55" s="3"/>
      <c r="T55" s="3"/>
      <c r="U55" s="3"/>
      <c r="V55" s="3"/>
      <c r="W55" s="3"/>
      <c r="X55" s="3"/>
      <c r="Y55" s="3"/>
      <c r="Z55" s="3"/>
      <c r="AA55" s="19"/>
      <c r="AB55" s="19"/>
      <c r="AC55" s="19"/>
      <c r="AD55" s="19"/>
      <c r="AE55" s="19"/>
      <c r="AF55" s="3"/>
    </row>
    <row r="56" spans="1:35" ht="16.149999999999999" customHeight="1">
      <c r="A56" s="2"/>
      <c r="B56" s="3"/>
      <c r="C56" s="3"/>
      <c r="D56" s="3"/>
      <c r="E56" s="3"/>
      <c r="F56" s="3"/>
      <c r="G56" s="3"/>
      <c r="H56" s="3"/>
      <c r="I56" s="3"/>
      <c r="J56" s="3"/>
      <c r="K56" s="3"/>
      <c r="L56" s="3"/>
      <c r="M56" s="3"/>
      <c r="N56" s="3"/>
      <c r="O56" s="3"/>
      <c r="P56" s="3"/>
      <c r="Q56" s="3"/>
      <c r="R56" s="3"/>
      <c r="S56" s="3"/>
      <c r="T56" s="3"/>
      <c r="U56" s="3"/>
      <c r="V56" s="3"/>
      <c r="W56" s="3"/>
      <c r="X56" s="3"/>
      <c r="Y56" s="3"/>
      <c r="Z56" s="3"/>
      <c r="AA56" s="102"/>
      <c r="AB56" s="102"/>
      <c r="AC56" s="102"/>
      <c r="AD56" s="102"/>
      <c r="AE56" s="102"/>
      <c r="AF56" s="102"/>
      <c r="AG56" s="102"/>
      <c r="AH56" s="102"/>
      <c r="AI56" s="204"/>
    </row>
    <row r="57" spans="1:35" ht="16.149999999999999" customHeight="1">
      <c r="A57" s="2"/>
      <c r="B57" s="3"/>
      <c r="C57" s="3"/>
      <c r="D57" s="3"/>
      <c r="E57" s="3"/>
      <c r="F57" s="3"/>
      <c r="G57" s="3"/>
      <c r="H57" s="3"/>
      <c r="I57" s="3"/>
      <c r="J57" s="3"/>
      <c r="K57" s="3"/>
      <c r="L57" s="3"/>
      <c r="M57" s="3"/>
      <c r="N57" s="3"/>
      <c r="O57" s="3"/>
      <c r="P57" s="3"/>
      <c r="Q57" s="3"/>
      <c r="R57" s="3"/>
      <c r="S57" s="3"/>
      <c r="T57" s="3"/>
      <c r="U57" s="3"/>
      <c r="V57" s="3"/>
      <c r="W57" s="3"/>
      <c r="X57" s="3"/>
      <c r="Y57" s="3"/>
      <c r="Z57" s="3"/>
      <c r="AA57" s="102"/>
      <c r="AB57" s="102"/>
      <c r="AC57" s="102"/>
      <c r="AD57" s="102"/>
      <c r="AE57" s="102"/>
      <c r="AF57" s="102"/>
      <c r="AG57" s="102"/>
      <c r="AH57" s="102"/>
      <c r="AI57" s="204"/>
    </row>
    <row r="58" spans="1:35" ht="16.149999999999999" customHeight="1">
      <c r="A58" s="2"/>
      <c r="B58" s="3"/>
      <c r="C58" s="3"/>
      <c r="D58" s="3"/>
      <c r="E58" s="3"/>
      <c r="F58" s="3"/>
      <c r="G58" s="3"/>
      <c r="H58" s="3"/>
      <c r="I58" s="3"/>
      <c r="J58" s="3"/>
      <c r="K58" s="3"/>
      <c r="L58" s="3"/>
      <c r="M58" s="3"/>
      <c r="N58" s="3"/>
      <c r="O58" s="3"/>
      <c r="P58" s="3"/>
      <c r="Q58" s="3"/>
      <c r="R58" s="3"/>
      <c r="S58" s="3"/>
      <c r="T58" s="3"/>
      <c r="U58" s="3"/>
      <c r="V58" s="3"/>
      <c r="W58" s="3"/>
      <c r="X58" s="3"/>
      <c r="Y58" s="3"/>
      <c r="Z58" s="3"/>
      <c r="AA58" s="102"/>
      <c r="AB58" s="102"/>
      <c r="AC58" s="102"/>
      <c r="AD58" s="102"/>
      <c r="AE58" s="102"/>
      <c r="AF58" s="102"/>
      <c r="AG58" s="102"/>
      <c r="AH58" s="102"/>
      <c r="AI58" s="204"/>
    </row>
    <row r="59" spans="1:35" ht="16.149999999999999" customHeight="1">
      <c r="A59" s="2"/>
      <c r="B59" s="3"/>
      <c r="C59" s="3"/>
      <c r="D59" s="3"/>
      <c r="E59" s="3"/>
      <c r="F59" s="3"/>
      <c r="G59" s="3"/>
      <c r="H59" s="3"/>
      <c r="I59" s="3"/>
      <c r="J59" s="3"/>
      <c r="K59" s="3"/>
      <c r="L59" s="3"/>
      <c r="M59" s="3"/>
      <c r="N59" s="3"/>
      <c r="O59" s="3"/>
      <c r="P59" s="3"/>
      <c r="Q59" s="3"/>
      <c r="R59" s="3"/>
      <c r="S59" s="3"/>
      <c r="T59" s="3"/>
      <c r="U59" s="3"/>
      <c r="V59" s="3"/>
      <c r="W59" s="3"/>
      <c r="X59" s="3"/>
      <c r="Y59" s="3"/>
      <c r="Z59" s="3"/>
      <c r="AA59" s="102"/>
      <c r="AB59" s="102"/>
      <c r="AC59" s="102"/>
      <c r="AD59" s="102"/>
      <c r="AE59" s="102"/>
      <c r="AF59" s="102"/>
      <c r="AG59" s="102"/>
      <c r="AH59" s="102"/>
      <c r="AI59" s="204"/>
    </row>
    <row r="60" spans="1:35" ht="16.149999999999999" customHeight="1">
      <c r="A60" s="2"/>
      <c r="B60" s="3"/>
      <c r="C60" s="3"/>
      <c r="D60" s="3"/>
      <c r="E60" s="3"/>
      <c r="F60" s="3"/>
      <c r="G60" s="3"/>
      <c r="H60" s="3"/>
      <c r="I60" s="3"/>
      <c r="J60" s="3"/>
      <c r="K60" s="3"/>
      <c r="L60" s="3"/>
      <c r="M60" s="3"/>
      <c r="N60" s="3"/>
      <c r="O60" s="3"/>
      <c r="P60" s="3"/>
      <c r="Q60" s="3"/>
      <c r="R60" s="3"/>
      <c r="S60" s="3"/>
      <c r="T60" s="3"/>
      <c r="U60" s="3"/>
      <c r="V60" s="3"/>
      <c r="W60" s="3"/>
      <c r="X60" s="3"/>
      <c r="Y60" s="3"/>
      <c r="Z60" s="3"/>
      <c r="AA60" s="102"/>
      <c r="AB60" s="102"/>
      <c r="AC60" s="102"/>
      <c r="AD60" s="102"/>
      <c r="AE60" s="102"/>
      <c r="AF60" s="102"/>
      <c r="AG60" s="102"/>
      <c r="AH60" s="102"/>
      <c r="AI60" s="204"/>
    </row>
    <row r="61" spans="1:35" ht="16.149999999999999" customHeight="1">
      <c r="A61" s="2"/>
      <c r="B61" s="3"/>
      <c r="C61" s="3"/>
      <c r="D61" s="3"/>
      <c r="E61" s="3"/>
      <c r="F61" s="3"/>
      <c r="G61" s="3"/>
      <c r="H61" s="3"/>
      <c r="I61" s="3"/>
      <c r="J61" s="3"/>
      <c r="K61" s="3"/>
      <c r="L61" s="3"/>
      <c r="M61" s="3"/>
      <c r="N61" s="3"/>
      <c r="O61" s="3"/>
      <c r="P61" s="3"/>
      <c r="Q61" s="3"/>
      <c r="R61" s="3"/>
      <c r="S61" s="3"/>
      <c r="T61" s="3"/>
      <c r="U61" s="3"/>
      <c r="V61" s="3"/>
      <c r="W61" s="3"/>
      <c r="X61" s="3"/>
      <c r="Y61" s="3"/>
      <c r="Z61" s="3"/>
      <c r="AA61" s="102"/>
      <c r="AB61" s="102"/>
      <c r="AC61" s="102"/>
      <c r="AD61" s="102"/>
      <c r="AE61" s="102"/>
      <c r="AF61" s="102"/>
      <c r="AG61" s="102"/>
      <c r="AH61" s="102"/>
      <c r="AI61" s="204"/>
    </row>
    <row r="62" spans="1:35"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2"/>
      <c r="AB62" s="102"/>
      <c r="AC62" s="102"/>
      <c r="AD62" s="102"/>
      <c r="AE62" s="102"/>
      <c r="AF62" s="102"/>
      <c r="AG62" s="102"/>
      <c r="AH62" s="102"/>
      <c r="AI62" s="204"/>
    </row>
    <row r="63" spans="1:35" ht="16.149999999999999" customHeight="1" thickBot="1">
      <c r="A63" s="2" t="s">
        <v>289</v>
      </c>
      <c r="B63" s="3"/>
      <c r="C63" s="3"/>
      <c r="D63" s="3"/>
      <c r="E63" s="3"/>
      <c r="F63" s="3"/>
      <c r="G63" s="3"/>
      <c r="H63" s="3"/>
      <c r="I63" s="3"/>
      <c r="J63" s="3"/>
      <c r="K63" s="3"/>
      <c r="L63" s="3"/>
      <c r="M63" s="3"/>
      <c r="N63" s="3"/>
      <c r="O63" s="3"/>
      <c r="P63" s="3"/>
      <c r="Q63" s="3"/>
      <c r="R63" s="3"/>
      <c r="S63" s="3"/>
      <c r="T63" s="3"/>
      <c r="U63" s="3"/>
      <c r="V63" s="3"/>
      <c r="W63" s="3"/>
      <c r="X63" s="3"/>
      <c r="Y63" s="3"/>
      <c r="Z63" s="3"/>
      <c r="AA63" s="102"/>
      <c r="AB63" s="102"/>
      <c r="AC63" s="102"/>
      <c r="AD63" s="102"/>
      <c r="AE63" s="102"/>
      <c r="AF63" s="102"/>
      <c r="AG63" s="102"/>
      <c r="AH63" s="102"/>
      <c r="AI63" s="204"/>
    </row>
    <row r="64" spans="1:35" ht="16.149999999999999" customHeight="1">
      <c r="A64" s="115" t="s">
        <v>290</v>
      </c>
      <c r="B64" s="56"/>
      <c r="C64" s="36"/>
      <c r="D64" s="36"/>
      <c r="E64" s="36"/>
      <c r="F64" s="36"/>
      <c r="G64" s="36"/>
      <c r="H64" s="36"/>
      <c r="I64" s="36"/>
      <c r="J64" s="36"/>
      <c r="K64" s="36"/>
      <c r="L64" s="36"/>
      <c r="M64" s="36"/>
      <c r="N64" s="36"/>
      <c r="O64" s="36"/>
      <c r="P64" s="36"/>
      <c r="Q64" s="36"/>
      <c r="R64" s="36"/>
      <c r="S64" s="36"/>
      <c r="T64" s="36"/>
      <c r="U64" s="36"/>
      <c r="V64" s="36"/>
      <c r="W64" s="36"/>
      <c r="X64" s="36"/>
      <c r="Y64" s="36"/>
      <c r="Z64" s="36"/>
      <c r="AA64" s="77"/>
      <c r="AB64" s="665">
        <f>SUM(AB73,AB82,AB91,AB100,AB109)</f>
        <v>0</v>
      </c>
      <c r="AC64" s="665"/>
      <c r="AD64" s="665"/>
      <c r="AE64" s="665"/>
      <c r="AF64" s="665"/>
      <c r="AG64" s="79" t="s">
        <v>291</v>
      </c>
      <c r="AH64" s="28"/>
      <c r="AI64" s="194"/>
    </row>
    <row r="65" spans="1:36" ht="16.149999999999999" customHeight="1">
      <c r="A65" s="1" t="s">
        <v>292</v>
      </c>
      <c r="B65" s="75"/>
      <c r="C65" s="14"/>
      <c r="D65" s="14"/>
      <c r="E65" s="14"/>
      <c r="F65" s="14"/>
      <c r="G65" s="14"/>
      <c r="H65" s="14"/>
      <c r="I65" s="14"/>
      <c r="J65" s="14"/>
      <c r="K65" s="14"/>
      <c r="L65" s="14"/>
      <c r="M65" s="14"/>
      <c r="N65" s="14"/>
      <c r="O65" s="14"/>
      <c r="P65" s="14"/>
      <c r="Q65" s="14"/>
      <c r="R65" s="14"/>
      <c r="S65" s="14"/>
      <c r="T65" s="14"/>
      <c r="U65" s="14"/>
      <c r="V65" s="14"/>
      <c r="W65" s="14"/>
      <c r="X65" s="14"/>
      <c r="Y65" s="14"/>
      <c r="Z65" s="14"/>
      <c r="AA65" s="76"/>
      <c r="AB65" s="653">
        <f t="shared" ref="AB65:AB69" si="0">SUM(AB74,AB83,AB92,AB101,AB110)</f>
        <v>0</v>
      </c>
      <c r="AC65" s="653"/>
      <c r="AD65" s="653"/>
      <c r="AE65" s="653"/>
      <c r="AF65" s="653"/>
      <c r="AG65" s="126" t="s">
        <v>270</v>
      </c>
    </row>
    <row r="66" spans="1:36" ht="16.149999999999999" customHeight="1">
      <c r="A66" s="1" t="s">
        <v>293</v>
      </c>
      <c r="B66" s="3"/>
      <c r="C66" s="3"/>
      <c r="D66" s="3"/>
      <c r="E66" s="3"/>
      <c r="F66" s="3"/>
      <c r="G66" s="3"/>
      <c r="H66" s="3"/>
      <c r="I66" s="3"/>
      <c r="J66" s="3"/>
      <c r="K66" s="3"/>
      <c r="L66" s="3"/>
      <c r="M66" s="3"/>
      <c r="N66" s="3"/>
      <c r="O66" s="3"/>
      <c r="P66" s="3"/>
      <c r="Q66" s="3"/>
      <c r="R66" s="3"/>
      <c r="S66" s="3"/>
      <c r="T66" s="3"/>
      <c r="U66" s="3"/>
      <c r="V66" s="3"/>
      <c r="W66" s="3"/>
      <c r="X66" s="3"/>
      <c r="Y66" s="3"/>
      <c r="Z66" s="3"/>
      <c r="AA66" s="3"/>
      <c r="AB66" s="653">
        <f t="shared" si="0"/>
        <v>0</v>
      </c>
      <c r="AC66" s="653"/>
      <c r="AD66" s="653"/>
      <c r="AE66" s="653"/>
      <c r="AF66" s="653"/>
      <c r="AG66" s="181" t="s">
        <v>270</v>
      </c>
    </row>
    <row r="67" spans="1:36" ht="16.149999999999999" customHeight="1">
      <c r="A67" s="22" t="s">
        <v>294</v>
      </c>
      <c r="B67" s="5"/>
      <c r="C67" s="5"/>
      <c r="D67" s="5"/>
      <c r="E67" s="5"/>
      <c r="F67" s="5"/>
      <c r="G67" s="5"/>
      <c r="H67" s="5"/>
      <c r="I67" s="5"/>
      <c r="J67" s="5"/>
      <c r="K67" s="5"/>
      <c r="L67" s="5"/>
      <c r="M67" s="5"/>
      <c r="N67" s="5"/>
      <c r="O67" s="5"/>
      <c r="P67" s="5"/>
      <c r="Q67" s="5"/>
      <c r="R67" s="5"/>
      <c r="S67" s="5"/>
      <c r="T67" s="5"/>
      <c r="U67" s="5"/>
      <c r="V67" s="5"/>
      <c r="W67" s="5"/>
      <c r="X67" s="5"/>
      <c r="Y67" s="5"/>
      <c r="Z67" s="5"/>
      <c r="AA67" s="5"/>
      <c r="AB67" s="662">
        <f>AB66-AB65</f>
        <v>0</v>
      </c>
      <c r="AC67" s="662"/>
      <c r="AD67" s="662"/>
      <c r="AE67" s="662"/>
      <c r="AF67" s="662"/>
      <c r="AG67" s="181" t="s">
        <v>270</v>
      </c>
    </row>
    <row r="68" spans="1:36" ht="16.149999999999999" customHeight="1">
      <c r="A68" s="16"/>
      <c r="B68" s="39" t="s">
        <v>295</v>
      </c>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653">
        <f t="shared" si="0"/>
        <v>0</v>
      </c>
      <c r="AC68" s="653"/>
      <c r="AD68" s="653"/>
      <c r="AE68" s="653"/>
      <c r="AF68" s="653"/>
      <c r="AG68" s="128" t="s">
        <v>270</v>
      </c>
    </row>
    <row r="69" spans="1:36" ht="16.149999999999999" customHeight="1" thickBot="1">
      <c r="A69" s="40"/>
      <c r="B69" s="104" t="s">
        <v>296</v>
      </c>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637">
        <f t="shared" si="0"/>
        <v>0</v>
      </c>
      <c r="AC69" s="637"/>
      <c r="AD69" s="637"/>
      <c r="AE69" s="637"/>
      <c r="AF69" s="637"/>
      <c r="AG69" s="128" t="s">
        <v>297</v>
      </c>
    </row>
    <row r="70" spans="1:36" ht="16.149999999999999" customHeight="1" thickTop="1" thickBot="1">
      <c r="A70" s="90"/>
      <c r="B70" s="105" t="s">
        <v>298</v>
      </c>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654">
        <f>IFERROR(AB69/AB65*100,0)</f>
        <v>0</v>
      </c>
      <c r="AC70" s="654"/>
      <c r="AD70" s="654"/>
      <c r="AE70" s="654"/>
      <c r="AF70" s="654"/>
      <c r="AG70" s="162" t="s">
        <v>299</v>
      </c>
    </row>
    <row r="71" spans="1:36" ht="16.149999999999999" customHeight="1">
      <c r="F71" s="3"/>
      <c r="G71" s="3"/>
      <c r="H71" s="3"/>
      <c r="I71" s="3"/>
      <c r="J71" s="3"/>
      <c r="K71" s="3"/>
      <c r="L71" s="3"/>
      <c r="M71" s="3"/>
      <c r="N71" s="3"/>
      <c r="O71" s="3"/>
      <c r="P71" s="3"/>
      <c r="Q71" s="3"/>
      <c r="R71" s="3"/>
      <c r="S71" s="3"/>
      <c r="T71" s="3"/>
      <c r="U71" s="3"/>
      <c r="V71" s="3"/>
      <c r="W71" s="3"/>
      <c r="X71" s="3"/>
      <c r="Y71" s="3"/>
      <c r="Z71" s="3"/>
      <c r="AA71" s="3"/>
    </row>
    <row r="72" spans="1:36" ht="16.149999999999999" customHeight="1" thickBot="1">
      <c r="A72" s="2" t="s">
        <v>300</v>
      </c>
      <c r="B72" s="3"/>
      <c r="C72" s="3"/>
      <c r="D72" s="3"/>
      <c r="E72" s="3"/>
      <c r="F72" s="3"/>
      <c r="G72" s="3"/>
      <c r="H72" s="3"/>
      <c r="I72" s="3"/>
      <c r="J72" s="3"/>
      <c r="K72" s="3"/>
      <c r="L72" s="3"/>
      <c r="M72" s="3"/>
      <c r="N72" s="3"/>
      <c r="O72" s="3"/>
      <c r="P72" s="3"/>
      <c r="Q72" s="3"/>
      <c r="R72" s="3"/>
      <c r="S72" s="3"/>
      <c r="T72" s="3"/>
      <c r="U72" s="3"/>
      <c r="V72" s="3"/>
      <c r="W72" s="3"/>
      <c r="X72" s="3"/>
      <c r="Y72" s="3"/>
      <c r="Z72" s="3"/>
      <c r="AA72" s="179"/>
      <c r="AB72" s="179"/>
      <c r="AC72" s="179"/>
      <c r="AD72" s="179"/>
      <c r="AE72" s="179"/>
      <c r="AF72" s="179"/>
      <c r="AG72" s="179"/>
      <c r="AH72" s="102"/>
      <c r="AI72" s="204"/>
    </row>
    <row r="73" spans="1:36" ht="16.149999999999999" customHeight="1">
      <c r="A73" s="115" t="s">
        <v>301</v>
      </c>
      <c r="B73" s="56"/>
      <c r="C73" s="36"/>
      <c r="D73" s="36"/>
      <c r="E73" s="36"/>
      <c r="F73" s="36"/>
      <c r="G73" s="36"/>
      <c r="H73" s="36"/>
      <c r="I73" s="36"/>
      <c r="J73" s="36"/>
      <c r="K73" s="36"/>
      <c r="L73" s="36"/>
      <c r="M73" s="36"/>
      <c r="N73" s="36"/>
      <c r="O73" s="36"/>
      <c r="P73" s="36"/>
      <c r="Q73" s="36"/>
      <c r="R73" s="36"/>
      <c r="S73" s="36"/>
      <c r="T73" s="36"/>
      <c r="U73" s="36"/>
      <c r="V73" s="36"/>
      <c r="W73" s="36"/>
      <c r="X73" s="36"/>
      <c r="Y73" s="36"/>
      <c r="Z73" s="36"/>
      <c r="AA73" s="77"/>
      <c r="AB73" s="628"/>
      <c r="AC73" s="628"/>
      <c r="AD73" s="628"/>
      <c r="AE73" s="628"/>
      <c r="AF73" s="628"/>
      <c r="AG73" s="79" t="s">
        <v>291</v>
      </c>
      <c r="AH73" s="28"/>
      <c r="AI73" s="194"/>
      <c r="AJ73" s="206"/>
    </row>
    <row r="74" spans="1:36" ht="16.149999999999999" customHeight="1">
      <c r="A74" s="1" t="s">
        <v>302</v>
      </c>
      <c r="B74" s="75"/>
      <c r="C74" s="14"/>
      <c r="D74" s="14"/>
      <c r="E74" s="14"/>
      <c r="F74" s="14"/>
      <c r="G74" s="14"/>
      <c r="H74" s="14"/>
      <c r="I74" s="14"/>
      <c r="J74" s="14"/>
      <c r="K74" s="14"/>
      <c r="L74" s="14"/>
      <c r="M74" s="14"/>
      <c r="N74" s="14"/>
      <c r="O74" s="14"/>
      <c r="P74" s="14"/>
      <c r="Q74" s="14"/>
      <c r="R74" s="14"/>
      <c r="S74" s="14"/>
      <c r="T74" s="14"/>
      <c r="U74" s="14"/>
      <c r="V74" s="14"/>
      <c r="W74" s="14"/>
      <c r="X74" s="14"/>
      <c r="Y74" s="14"/>
      <c r="Z74" s="14"/>
      <c r="AA74" s="76"/>
      <c r="AB74" s="626"/>
      <c r="AC74" s="626"/>
      <c r="AD74" s="626"/>
      <c r="AE74" s="626"/>
      <c r="AF74" s="626"/>
      <c r="AG74" s="126" t="s">
        <v>270</v>
      </c>
    </row>
    <row r="75" spans="1:36" ht="16.149999999999999" customHeight="1">
      <c r="A75" s="1" t="s">
        <v>303</v>
      </c>
      <c r="B75" s="3"/>
      <c r="C75" s="3"/>
      <c r="D75" s="3"/>
      <c r="E75" s="3"/>
      <c r="F75" s="3"/>
      <c r="G75" s="3"/>
      <c r="H75" s="3"/>
      <c r="I75" s="3"/>
      <c r="J75" s="3"/>
      <c r="K75" s="3"/>
      <c r="L75" s="3"/>
      <c r="M75" s="3"/>
      <c r="N75" s="3"/>
      <c r="O75" s="3"/>
      <c r="P75" s="3"/>
      <c r="Q75" s="3"/>
      <c r="R75" s="3"/>
      <c r="S75" s="3"/>
      <c r="T75" s="3"/>
      <c r="U75" s="3"/>
      <c r="V75" s="3"/>
      <c r="W75" s="3"/>
      <c r="X75" s="3"/>
      <c r="Y75" s="3"/>
      <c r="Z75" s="3"/>
      <c r="AA75" s="3"/>
      <c r="AB75" s="631"/>
      <c r="AC75" s="631"/>
      <c r="AD75" s="631"/>
      <c r="AE75" s="631"/>
      <c r="AF75" s="631"/>
      <c r="AG75" s="181" t="s">
        <v>270</v>
      </c>
    </row>
    <row r="76" spans="1:36" ht="16.149999999999999" customHeight="1">
      <c r="A76" s="22" t="s">
        <v>304</v>
      </c>
      <c r="B76" s="5"/>
      <c r="C76" s="5"/>
      <c r="D76" s="5"/>
      <c r="E76" s="5"/>
      <c r="F76" s="5"/>
      <c r="G76" s="5"/>
      <c r="H76" s="5"/>
      <c r="I76" s="5"/>
      <c r="J76" s="5"/>
      <c r="K76" s="5"/>
      <c r="L76" s="5"/>
      <c r="M76" s="5"/>
      <c r="N76" s="5"/>
      <c r="O76" s="5"/>
      <c r="P76" s="5"/>
      <c r="Q76" s="5"/>
      <c r="R76" s="5"/>
      <c r="S76" s="5"/>
      <c r="T76" s="5"/>
      <c r="U76" s="5"/>
      <c r="V76" s="5"/>
      <c r="W76" s="5"/>
      <c r="X76" s="5"/>
      <c r="Y76" s="5"/>
      <c r="Z76" s="5"/>
      <c r="AA76" s="5"/>
      <c r="AB76" s="632">
        <f>AB75-AB74</f>
        <v>0</v>
      </c>
      <c r="AC76" s="632"/>
      <c r="AD76" s="632"/>
      <c r="AE76" s="632"/>
      <c r="AF76" s="632"/>
      <c r="AG76" s="181" t="s">
        <v>270</v>
      </c>
    </row>
    <row r="77" spans="1:36" ht="16.149999999999999" customHeight="1">
      <c r="A77" s="16"/>
      <c r="B77" s="39" t="s">
        <v>305</v>
      </c>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626">
        <f>1000*AB73</f>
        <v>0</v>
      </c>
      <c r="AC77" s="626"/>
      <c r="AD77" s="626"/>
      <c r="AE77" s="626"/>
      <c r="AF77" s="626"/>
      <c r="AG77" s="128" t="s">
        <v>270</v>
      </c>
    </row>
    <row r="78" spans="1:36" ht="16.149999999999999" customHeight="1" thickBot="1">
      <c r="A78" s="40"/>
      <c r="B78" s="104" t="s">
        <v>306</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627">
        <f>AB76-AB77</f>
        <v>0</v>
      </c>
      <c r="AC78" s="627"/>
      <c r="AD78" s="627"/>
      <c r="AE78" s="627"/>
      <c r="AF78" s="627"/>
      <c r="AG78" s="128" t="s">
        <v>297</v>
      </c>
    </row>
    <row r="79" spans="1:36" ht="16.350000000000001" customHeight="1" thickTop="1" thickBot="1">
      <c r="A79" s="90"/>
      <c r="B79" s="105" t="s">
        <v>307</v>
      </c>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629">
        <f>IFERROR(AB78/AB74*100,0)</f>
        <v>0</v>
      </c>
      <c r="AC79" s="629"/>
      <c r="AD79" s="629"/>
      <c r="AE79" s="629"/>
      <c r="AF79" s="629"/>
      <c r="AG79" s="162" t="s">
        <v>299</v>
      </c>
    </row>
    <row r="80" spans="1:36" ht="16.350000000000001" customHeight="1"/>
    <row r="81" spans="1:35" ht="16.149999999999999" customHeight="1" thickBot="1">
      <c r="A81" s="2" t="s">
        <v>308</v>
      </c>
      <c r="B81" s="3"/>
      <c r="C81" s="3"/>
      <c r="D81" s="3"/>
      <c r="E81" s="3"/>
      <c r="F81" s="3"/>
      <c r="G81" s="3"/>
      <c r="H81" s="3"/>
      <c r="I81" s="3"/>
      <c r="J81" s="3"/>
      <c r="K81" s="3"/>
      <c r="L81" s="3"/>
      <c r="M81" s="3"/>
      <c r="N81" s="3"/>
      <c r="O81" s="3"/>
      <c r="P81" s="3"/>
      <c r="Q81" s="3"/>
      <c r="R81" s="3"/>
      <c r="S81" s="3"/>
      <c r="T81" s="3"/>
      <c r="U81" s="3"/>
      <c r="V81" s="3"/>
      <c r="W81" s="3"/>
      <c r="X81" s="3"/>
      <c r="Y81" s="3"/>
      <c r="Z81" s="3"/>
      <c r="AA81" s="625"/>
      <c r="AB81" s="625"/>
      <c r="AC81" s="625"/>
      <c r="AD81" s="625"/>
      <c r="AE81" s="625"/>
      <c r="AF81" s="625"/>
      <c r="AG81" s="625"/>
      <c r="AH81" s="102"/>
      <c r="AI81" s="204"/>
    </row>
    <row r="82" spans="1:35" ht="16.149999999999999" customHeight="1">
      <c r="A82" s="115" t="s">
        <v>309</v>
      </c>
      <c r="B82" s="56"/>
      <c r="C82" s="36"/>
      <c r="D82" s="36"/>
      <c r="E82" s="36"/>
      <c r="F82" s="36"/>
      <c r="G82" s="36"/>
      <c r="H82" s="36"/>
      <c r="I82" s="36"/>
      <c r="J82" s="36"/>
      <c r="K82" s="36"/>
      <c r="L82" s="36"/>
      <c r="M82" s="36"/>
      <c r="N82" s="36"/>
      <c r="O82" s="36"/>
      <c r="P82" s="36"/>
      <c r="Q82" s="36"/>
      <c r="R82" s="36"/>
      <c r="S82" s="36"/>
      <c r="T82" s="36"/>
      <c r="U82" s="36"/>
      <c r="V82" s="36"/>
      <c r="W82" s="36"/>
      <c r="X82" s="36"/>
      <c r="Y82" s="36"/>
      <c r="Z82" s="36"/>
      <c r="AA82" s="77"/>
      <c r="AB82" s="628"/>
      <c r="AC82" s="628"/>
      <c r="AD82" s="628"/>
      <c r="AE82" s="628"/>
      <c r="AF82" s="628"/>
      <c r="AG82" s="79" t="s">
        <v>291</v>
      </c>
      <c r="AH82" s="28"/>
      <c r="AI82" s="194"/>
    </row>
    <row r="83" spans="1:35" ht="16.149999999999999" customHeight="1">
      <c r="A83" s="1" t="s">
        <v>310</v>
      </c>
      <c r="B83" s="75"/>
      <c r="C83" s="14"/>
      <c r="D83" s="14"/>
      <c r="E83" s="14"/>
      <c r="F83" s="14"/>
      <c r="G83" s="14"/>
      <c r="H83" s="14"/>
      <c r="I83" s="14"/>
      <c r="J83" s="14"/>
      <c r="K83" s="14"/>
      <c r="L83" s="14"/>
      <c r="M83" s="14"/>
      <c r="N83" s="14"/>
      <c r="O83" s="14"/>
      <c r="P83" s="14"/>
      <c r="Q83" s="14"/>
      <c r="R83" s="14"/>
      <c r="S83" s="14"/>
      <c r="T83" s="14"/>
      <c r="U83" s="14"/>
      <c r="V83" s="14"/>
      <c r="W83" s="14"/>
      <c r="X83" s="14"/>
      <c r="Y83" s="14"/>
      <c r="Z83" s="14"/>
      <c r="AA83" s="76"/>
      <c r="AB83" s="626"/>
      <c r="AC83" s="626"/>
      <c r="AD83" s="626"/>
      <c r="AE83" s="626"/>
      <c r="AF83" s="626"/>
      <c r="AG83" s="126" t="s">
        <v>270</v>
      </c>
    </row>
    <row r="84" spans="1:35" ht="16.149999999999999" customHeight="1">
      <c r="A84" s="1" t="s">
        <v>311</v>
      </c>
      <c r="B84" s="3"/>
      <c r="C84" s="3"/>
      <c r="D84" s="3"/>
      <c r="E84" s="3"/>
      <c r="F84" s="3"/>
      <c r="G84" s="3"/>
      <c r="H84" s="3"/>
      <c r="I84" s="3"/>
      <c r="J84" s="3"/>
      <c r="K84" s="3"/>
      <c r="L84" s="3"/>
      <c r="M84" s="3"/>
      <c r="N84" s="3"/>
      <c r="O84" s="3"/>
      <c r="P84" s="3"/>
      <c r="Q84" s="3"/>
      <c r="R84" s="3"/>
      <c r="S84" s="3"/>
      <c r="T84" s="3"/>
      <c r="U84" s="3"/>
      <c r="V84" s="3"/>
      <c r="W84" s="3"/>
      <c r="X84" s="3"/>
      <c r="Y84" s="3"/>
      <c r="Z84" s="3"/>
      <c r="AA84" s="3"/>
      <c r="AB84" s="631"/>
      <c r="AC84" s="631"/>
      <c r="AD84" s="631"/>
      <c r="AE84" s="631"/>
      <c r="AF84" s="631"/>
      <c r="AG84" s="181" t="s">
        <v>270</v>
      </c>
    </row>
    <row r="85" spans="1:35" ht="16.149999999999999" customHeight="1">
      <c r="A85" s="22" t="s">
        <v>312</v>
      </c>
      <c r="B85" s="5"/>
      <c r="C85" s="5"/>
      <c r="D85" s="5"/>
      <c r="E85" s="5"/>
      <c r="F85" s="5"/>
      <c r="G85" s="5"/>
      <c r="H85" s="5"/>
      <c r="I85" s="5"/>
      <c r="J85" s="5"/>
      <c r="K85" s="5"/>
      <c r="L85" s="5"/>
      <c r="M85" s="5"/>
      <c r="N85" s="5"/>
      <c r="O85" s="5"/>
      <c r="P85" s="5"/>
      <c r="Q85" s="5"/>
      <c r="R85" s="5"/>
      <c r="S85" s="5"/>
      <c r="T85" s="5"/>
      <c r="U85" s="5"/>
      <c r="V85" s="5"/>
      <c r="W85" s="5"/>
      <c r="X85" s="5"/>
      <c r="Y85" s="5"/>
      <c r="Z85" s="5"/>
      <c r="AA85" s="5"/>
      <c r="AB85" s="632">
        <f>AB84-AB83</f>
        <v>0</v>
      </c>
      <c r="AC85" s="632"/>
      <c r="AD85" s="632"/>
      <c r="AE85" s="632"/>
      <c r="AF85" s="632"/>
      <c r="AG85" s="181" t="s">
        <v>270</v>
      </c>
    </row>
    <row r="86" spans="1:35" ht="16.149999999999999" customHeight="1">
      <c r="A86" s="16"/>
      <c r="B86" s="39" t="s">
        <v>313</v>
      </c>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626">
        <f>1000*AB82</f>
        <v>0</v>
      </c>
      <c r="AC86" s="626"/>
      <c r="AD86" s="626"/>
      <c r="AE86" s="626"/>
      <c r="AF86" s="626"/>
      <c r="AG86" s="128" t="s">
        <v>270</v>
      </c>
    </row>
    <row r="87" spans="1:35" ht="16.149999999999999" customHeight="1" thickBot="1">
      <c r="A87" s="40"/>
      <c r="B87" s="104" t="s">
        <v>314</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627">
        <f>AB85-AB86</f>
        <v>0</v>
      </c>
      <c r="AC87" s="627"/>
      <c r="AD87" s="627"/>
      <c r="AE87" s="627"/>
      <c r="AF87" s="627"/>
      <c r="AG87" s="128" t="s">
        <v>297</v>
      </c>
    </row>
    <row r="88" spans="1:35" ht="16.350000000000001" customHeight="1" thickTop="1" thickBot="1">
      <c r="A88" s="90"/>
      <c r="B88" s="105" t="s">
        <v>315</v>
      </c>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629">
        <f>IFERROR(AB87/AB83*100,0)</f>
        <v>0</v>
      </c>
      <c r="AC88" s="629"/>
      <c r="AD88" s="629"/>
      <c r="AE88" s="629"/>
      <c r="AF88" s="629"/>
      <c r="AG88" s="162" t="s">
        <v>299</v>
      </c>
    </row>
    <row r="89" spans="1:35" ht="16.350000000000001" customHeight="1"/>
    <row r="90" spans="1:35" ht="16.149999999999999" customHeight="1" thickBot="1">
      <c r="A90" s="2" t="s">
        <v>316</v>
      </c>
      <c r="B90" s="3"/>
      <c r="C90" s="3"/>
      <c r="D90" s="3"/>
      <c r="E90" s="3"/>
      <c r="F90" s="3"/>
      <c r="G90" s="3"/>
      <c r="H90" s="3"/>
      <c r="I90" s="3"/>
      <c r="J90" s="3"/>
      <c r="K90" s="3"/>
      <c r="L90" s="3"/>
      <c r="M90" s="3"/>
      <c r="N90" s="3"/>
      <c r="O90" s="3"/>
      <c r="P90" s="3"/>
      <c r="Q90" s="3"/>
      <c r="R90" s="3"/>
      <c r="S90" s="3"/>
      <c r="T90" s="3"/>
      <c r="U90" s="3"/>
      <c r="V90" s="3"/>
      <c r="W90" s="3"/>
      <c r="X90" s="3"/>
      <c r="Y90" s="3"/>
      <c r="Z90" s="3"/>
      <c r="AA90" s="625"/>
      <c r="AB90" s="625"/>
      <c r="AC90" s="625"/>
      <c r="AD90" s="625"/>
      <c r="AE90" s="625"/>
      <c r="AF90" s="625"/>
      <c r="AG90" s="625"/>
      <c r="AH90" s="102"/>
      <c r="AI90" s="204"/>
    </row>
    <row r="91" spans="1:35" ht="16.149999999999999" customHeight="1">
      <c r="A91" s="115" t="s">
        <v>317</v>
      </c>
      <c r="B91" s="56"/>
      <c r="C91" s="36"/>
      <c r="D91" s="36"/>
      <c r="E91" s="36"/>
      <c r="F91" s="36"/>
      <c r="G91" s="36"/>
      <c r="H91" s="36"/>
      <c r="I91" s="36"/>
      <c r="J91" s="36"/>
      <c r="K91" s="36"/>
      <c r="L91" s="36"/>
      <c r="M91" s="36"/>
      <c r="N91" s="36"/>
      <c r="O91" s="36"/>
      <c r="P91" s="36"/>
      <c r="Q91" s="36"/>
      <c r="R91" s="36"/>
      <c r="S91" s="36"/>
      <c r="T91" s="36"/>
      <c r="U91" s="36"/>
      <c r="V91" s="36"/>
      <c r="W91" s="36"/>
      <c r="X91" s="36"/>
      <c r="Y91" s="36"/>
      <c r="Z91" s="36"/>
      <c r="AA91" s="77"/>
      <c r="AB91" s="628"/>
      <c r="AC91" s="628"/>
      <c r="AD91" s="628"/>
      <c r="AE91" s="628"/>
      <c r="AF91" s="628"/>
      <c r="AG91" s="79" t="s">
        <v>291</v>
      </c>
      <c r="AH91" s="28"/>
      <c r="AI91" s="194"/>
    </row>
    <row r="92" spans="1:35" ht="16.149999999999999" customHeight="1">
      <c r="A92" s="1" t="s">
        <v>318</v>
      </c>
      <c r="B92" s="75"/>
      <c r="C92" s="14"/>
      <c r="D92" s="14"/>
      <c r="E92" s="14"/>
      <c r="F92" s="14"/>
      <c r="G92" s="14"/>
      <c r="H92" s="14"/>
      <c r="I92" s="14"/>
      <c r="J92" s="14"/>
      <c r="K92" s="14"/>
      <c r="L92" s="14"/>
      <c r="M92" s="14"/>
      <c r="N92" s="14"/>
      <c r="O92" s="14"/>
      <c r="P92" s="14"/>
      <c r="Q92" s="14"/>
      <c r="R92" s="14"/>
      <c r="S92" s="14"/>
      <c r="T92" s="14"/>
      <c r="U92" s="14"/>
      <c r="V92" s="14"/>
      <c r="W92" s="14"/>
      <c r="X92" s="14"/>
      <c r="Y92" s="14"/>
      <c r="Z92" s="14"/>
      <c r="AA92" s="76"/>
      <c r="AB92" s="626"/>
      <c r="AC92" s="626"/>
      <c r="AD92" s="626"/>
      <c r="AE92" s="626"/>
      <c r="AF92" s="626"/>
      <c r="AG92" s="126" t="s">
        <v>270</v>
      </c>
    </row>
    <row r="93" spans="1:35" ht="16.149999999999999" customHeight="1">
      <c r="A93" s="1" t="s">
        <v>319</v>
      </c>
      <c r="B93" s="3"/>
      <c r="C93" s="3"/>
      <c r="D93" s="3"/>
      <c r="E93" s="3"/>
      <c r="F93" s="3"/>
      <c r="G93" s="3"/>
      <c r="H93" s="3"/>
      <c r="I93" s="3"/>
      <c r="J93" s="3"/>
      <c r="K93" s="3"/>
      <c r="L93" s="3"/>
      <c r="M93" s="3"/>
      <c r="N93" s="3"/>
      <c r="O93" s="3"/>
      <c r="P93" s="3"/>
      <c r="Q93" s="3"/>
      <c r="R93" s="3"/>
      <c r="S93" s="3"/>
      <c r="T93" s="3"/>
      <c r="U93" s="3"/>
      <c r="V93" s="3"/>
      <c r="W93" s="3"/>
      <c r="X93" s="3"/>
      <c r="Y93" s="3"/>
      <c r="Z93" s="3"/>
      <c r="AA93" s="3"/>
      <c r="AB93" s="631"/>
      <c r="AC93" s="631"/>
      <c r="AD93" s="631"/>
      <c r="AE93" s="631"/>
      <c r="AF93" s="631"/>
      <c r="AG93" s="181" t="s">
        <v>270</v>
      </c>
    </row>
    <row r="94" spans="1:35" ht="16.149999999999999" customHeight="1">
      <c r="A94" s="22" t="s">
        <v>320</v>
      </c>
      <c r="B94" s="5"/>
      <c r="C94" s="5"/>
      <c r="D94" s="5"/>
      <c r="E94" s="5"/>
      <c r="F94" s="5"/>
      <c r="G94" s="5"/>
      <c r="H94" s="5"/>
      <c r="I94" s="5"/>
      <c r="J94" s="5"/>
      <c r="K94" s="5"/>
      <c r="L94" s="5"/>
      <c r="M94" s="5"/>
      <c r="N94" s="5"/>
      <c r="O94" s="5"/>
      <c r="P94" s="5"/>
      <c r="Q94" s="5"/>
      <c r="R94" s="5"/>
      <c r="S94" s="5"/>
      <c r="T94" s="5"/>
      <c r="U94" s="5"/>
      <c r="V94" s="5"/>
      <c r="W94" s="5"/>
      <c r="X94" s="5"/>
      <c r="Y94" s="5"/>
      <c r="Z94" s="5"/>
      <c r="AA94" s="5"/>
      <c r="AB94" s="632">
        <f>AB93-AB92</f>
        <v>0</v>
      </c>
      <c r="AC94" s="632"/>
      <c r="AD94" s="632"/>
      <c r="AE94" s="632"/>
      <c r="AF94" s="632"/>
      <c r="AG94" s="181" t="s">
        <v>270</v>
      </c>
    </row>
    <row r="95" spans="1:35" ht="16.149999999999999" customHeight="1">
      <c r="A95" s="16"/>
      <c r="B95" s="39" t="s">
        <v>321</v>
      </c>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626"/>
      <c r="AC95" s="626"/>
      <c r="AD95" s="626"/>
      <c r="AE95" s="626"/>
      <c r="AF95" s="626"/>
      <c r="AG95" s="128" t="s">
        <v>270</v>
      </c>
    </row>
    <row r="96" spans="1:35" ht="16.350000000000001" customHeight="1" thickBot="1">
      <c r="A96" s="40"/>
      <c r="B96" s="104" t="s">
        <v>322</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627"/>
      <c r="AC96" s="627"/>
      <c r="AD96" s="627"/>
      <c r="AE96" s="627"/>
      <c r="AF96" s="627"/>
      <c r="AG96" s="128" t="s">
        <v>297</v>
      </c>
    </row>
    <row r="97" spans="1:36" ht="16.350000000000001" customHeight="1" thickTop="1" thickBot="1">
      <c r="A97" s="90"/>
      <c r="B97" s="105" t="s">
        <v>323</v>
      </c>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629">
        <f>IFERROR(AB96/AB92*100,0)</f>
        <v>0</v>
      </c>
      <c r="AC97" s="629"/>
      <c r="AD97" s="629"/>
      <c r="AE97" s="629"/>
      <c r="AF97" s="629"/>
      <c r="AG97" s="162" t="s">
        <v>299</v>
      </c>
    </row>
    <row r="98" spans="1:36" ht="16.350000000000001" customHeight="1"/>
    <row r="99" spans="1:36" ht="16.350000000000001" customHeight="1" thickBot="1">
      <c r="A99" s="630" t="s">
        <v>324</v>
      </c>
      <c r="B99" s="630"/>
      <c r="C99" s="630"/>
      <c r="D99" s="630"/>
      <c r="E99" s="630"/>
      <c r="F99" s="630"/>
      <c r="G99" s="630"/>
      <c r="H99" s="630"/>
      <c r="I99" s="630"/>
      <c r="J99" s="630"/>
      <c r="K99" s="630"/>
      <c r="L99" s="630"/>
      <c r="M99" s="630"/>
      <c r="N99" s="630"/>
      <c r="O99" s="630"/>
      <c r="P99" s="630"/>
      <c r="Q99" s="630"/>
      <c r="R99" s="630"/>
      <c r="S99" s="630"/>
      <c r="T99" s="630"/>
      <c r="U99" s="630"/>
      <c r="V99" s="630"/>
      <c r="W99" s="630"/>
      <c r="X99" s="630"/>
      <c r="Y99" s="630"/>
      <c r="Z99" s="630"/>
      <c r="AA99" s="630"/>
      <c r="AB99" s="630"/>
      <c r="AC99" s="630"/>
      <c r="AD99" s="630"/>
      <c r="AE99" s="630"/>
      <c r="AF99" s="630"/>
      <c r="AG99" s="630"/>
      <c r="AH99" s="102"/>
      <c r="AI99" s="204"/>
    </row>
    <row r="100" spans="1:36" ht="16.350000000000001" customHeight="1">
      <c r="A100" s="115" t="s">
        <v>325</v>
      </c>
      <c r="B100" s="5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77"/>
      <c r="AB100" s="628"/>
      <c r="AC100" s="628"/>
      <c r="AD100" s="628"/>
      <c r="AE100" s="628"/>
      <c r="AF100" s="628"/>
      <c r="AG100" s="79" t="s">
        <v>291</v>
      </c>
      <c r="AH100" s="28"/>
      <c r="AI100" s="194"/>
    </row>
    <row r="101" spans="1:36" ht="16.350000000000001" customHeight="1">
      <c r="A101" s="1" t="s">
        <v>326</v>
      </c>
      <c r="B101" s="75"/>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76"/>
      <c r="AB101" s="626"/>
      <c r="AC101" s="626"/>
      <c r="AD101" s="626"/>
      <c r="AE101" s="626"/>
      <c r="AF101" s="626"/>
      <c r="AG101" s="126" t="s">
        <v>270</v>
      </c>
    </row>
    <row r="102" spans="1:36" ht="16.350000000000001" customHeight="1">
      <c r="A102" s="1" t="s">
        <v>327</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631"/>
      <c r="AC102" s="631"/>
      <c r="AD102" s="631"/>
      <c r="AE102" s="631"/>
      <c r="AF102" s="631"/>
      <c r="AG102" s="181" t="s">
        <v>270</v>
      </c>
    </row>
    <row r="103" spans="1:36" ht="16.350000000000001" customHeight="1">
      <c r="A103" s="22" t="s">
        <v>328</v>
      </c>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632">
        <f>AB102-AB101</f>
        <v>0</v>
      </c>
      <c r="AC103" s="632"/>
      <c r="AD103" s="632"/>
      <c r="AE103" s="632"/>
      <c r="AF103" s="632"/>
      <c r="AG103" s="181" t="s">
        <v>270</v>
      </c>
    </row>
    <row r="104" spans="1:36" ht="16.350000000000001" customHeight="1">
      <c r="A104" s="16"/>
      <c r="B104" s="39" t="s">
        <v>329</v>
      </c>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626"/>
      <c r="AC104" s="626"/>
      <c r="AD104" s="626"/>
      <c r="AE104" s="626"/>
      <c r="AF104" s="626"/>
      <c r="AG104" s="128" t="s">
        <v>270</v>
      </c>
    </row>
    <row r="105" spans="1:36" ht="16.350000000000001" customHeight="1" thickBot="1">
      <c r="A105" s="40"/>
      <c r="B105" s="104" t="s">
        <v>330</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652"/>
      <c r="AC105" s="652"/>
      <c r="AD105" s="652"/>
      <c r="AE105" s="652"/>
      <c r="AF105" s="652"/>
      <c r="AG105" s="128" t="s">
        <v>297</v>
      </c>
    </row>
    <row r="106" spans="1:36" ht="16.350000000000001" customHeight="1" thickTop="1" thickBot="1">
      <c r="A106" s="90"/>
      <c r="B106" s="105" t="s">
        <v>331</v>
      </c>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629">
        <f>IFERROR(AB105/AB101*100,0)</f>
        <v>0</v>
      </c>
      <c r="AC106" s="629"/>
      <c r="AD106" s="629"/>
      <c r="AE106" s="629"/>
      <c r="AF106" s="629"/>
      <c r="AG106" s="162" t="s">
        <v>299</v>
      </c>
    </row>
    <row r="107" spans="1:36" ht="16.350000000000001" customHeight="1"/>
    <row r="108" spans="1:36" ht="16.149999999999999" customHeight="1" thickBot="1">
      <c r="A108" s="2" t="s">
        <v>332</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625"/>
      <c r="AB108" s="625"/>
      <c r="AC108" s="625"/>
      <c r="AD108" s="625"/>
      <c r="AE108" s="625"/>
      <c r="AF108" s="625"/>
      <c r="AG108" s="625"/>
      <c r="AH108" s="102"/>
      <c r="AI108" s="204"/>
    </row>
    <row r="109" spans="1:36" ht="16.149999999999999" customHeight="1">
      <c r="A109" s="115" t="s">
        <v>333</v>
      </c>
      <c r="B109" s="5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77"/>
      <c r="AB109" s="628"/>
      <c r="AC109" s="628"/>
      <c r="AD109" s="628"/>
      <c r="AE109" s="628"/>
      <c r="AF109" s="628"/>
      <c r="AG109" s="79" t="s">
        <v>291</v>
      </c>
      <c r="AH109" s="28"/>
      <c r="AI109" s="194"/>
      <c r="AJ109" s="207"/>
    </row>
    <row r="110" spans="1:36" ht="16.149999999999999" customHeight="1">
      <c r="A110" s="1" t="s">
        <v>334</v>
      </c>
      <c r="B110" s="75"/>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76"/>
      <c r="AB110" s="626"/>
      <c r="AC110" s="626"/>
      <c r="AD110" s="626"/>
      <c r="AE110" s="626"/>
      <c r="AF110" s="626"/>
      <c r="AG110" s="126" t="s">
        <v>270</v>
      </c>
      <c r="AJ110" s="207"/>
    </row>
    <row r="111" spans="1:36" ht="16.149999999999999" customHeight="1">
      <c r="A111" s="1" t="s">
        <v>335</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631"/>
      <c r="AC111" s="631"/>
      <c r="AD111" s="631"/>
      <c r="AE111" s="631"/>
      <c r="AF111" s="631"/>
      <c r="AG111" s="181" t="s">
        <v>270</v>
      </c>
      <c r="AJ111" s="207"/>
    </row>
    <row r="112" spans="1:36" ht="16.149999999999999" customHeight="1">
      <c r="A112" s="22" t="s">
        <v>336</v>
      </c>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632">
        <f>AB111-AB110</f>
        <v>0</v>
      </c>
      <c r="AC112" s="632"/>
      <c r="AD112" s="632"/>
      <c r="AE112" s="632"/>
      <c r="AF112" s="632"/>
      <c r="AG112" s="181" t="s">
        <v>270</v>
      </c>
      <c r="AJ112" s="207"/>
    </row>
    <row r="113" spans="1:36" ht="16.149999999999999" customHeight="1">
      <c r="A113" s="16"/>
      <c r="B113" s="39" t="s">
        <v>337</v>
      </c>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626"/>
      <c r="AC113" s="626"/>
      <c r="AD113" s="626"/>
      <c r="AE113" s="626"/>
      <c r="AF113" s="626"/>
      <c r="AG113" s="128" t="s">
        <v>270</v>
      </c>
      <c r="AJ113" s="207"/>
    </row>
    <row r="114" spans="1:36" ht="16.149999999999999" customHeight="1" thickBot="1">
      <c r="A114" s="40"/>
      <c r="B114" s="104" t="s">
        <v>338</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627"/>
      <c r="AC114" s="627"/>
      <c r="AD114" s="627"/>
      <c r="AE114" s="627"/>
      <c r="AF114" s="627"/>
      <c r="AG114" s="128" t="s">
        <v>297</v>
      </c>
      <c r="AJ114" s="207"/>
    </row>
    <row r="115" spans="1:36" ht="16.350000000000001" customHeight="1" thickTop="1" thickBot="1">
      <c r="A115" s="90"/>
      <c r="B115" s="105" t="s">
        <v>339</v>
      </c>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629">
        <f>IFERROR(AB114/AB110*100,0)</f>
        <v>0</v>
      </c>
      <c r="AC115" s="629"/>
      <c r="AD115" s="629"/>
      <c r="AE115" s="629"/>
      <c r="AF115" s="629"/>
      <c r="AG115" s="162" t="s">
        <v>299</v>
      </c>
    </row>
    <row r="116" spans="1:36" ht="16.350000000000001" customHeight="1"/>
    <row r="117" spans="1:36" ht="16.350000000000001" customHeight="1">
      <c r="A117" s="64" t="s">
        <v>340</v>
      </c>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131"/>
    </row>
    <row r="118" spans="1:36" ht="16.149999999999999" customHeight="1" thickBot="1">
      <c r="A118" s="64" t="s">
        <v>341</v>
      </c>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21"/>
      <c r="AB118" s="621"/>
      <c r="AC118" s="621"/>
      <c r="AD118" s="621"/>
      <c r="AE118" s="621"/>
      <c r="AF118" s="621"/>
      <c r="AG118" s="621"/>
      <c r="AH118" s="102"/>
      <c r="AI118" s="204"/>
    </row>
    <row r="119" spans="1:36" ht="16.149999999999999" customHeight="1">
      <c r="A119" s="114" t="s">
        <v>342</v>
      </c>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80"/>
      <c r="AB119" s="622"/>
      <c r="AC119" s="622"/>
      <c r="AD119" s="622"/>
      <c r="AE119" s="622"/>
      <c r="AF119" s="622"/>
      <c r="AG119" s="82" t="s">
        <v>291</v>
      </c>
      <c r="AH119" s="28"/>
      <c r="AI119" s="194"/>
    </row>
    <row r="120" spans="1:36" ht="16.149999999999999" hidden="1" customHeight="1" outlineLevel="1">
      <c r="A120" s="103" t="s">
        <v>343</v>
      </c>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81"/>
      <c r="AB120" s="623"/>
      <c r="AC120" s="623"/>
      <c r="AD120" s="623"/>
      <c r="AE120" s="623"/>
      <c r="AF120" s="623"/>
      <c r="AG120" s="120" t="s">
        <v>270</v>
      </c>
      <c r="AH120" s="28"/>
      <c r="AI120" s="194"/>
    </row>
    <row r="121" spans="1:36" ht="16.149999999999999" customHeight="1" collapsed="1">
      <c r="A121" s="103" t="s">
        <v>344</v>
      </c>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81"/>
      <c r="AB121" s="623"/>
      <c r="AC121" s="623"/>
      <c r="AD121" s="623"/>
      <c r="AE121" s="623"/>
      <c r="AF121" s="623"/>
      <c r="AG121" s="120" t="s">
        <v>270</v>
      </c>
    </row>
    <row r="122" spans="1:36" ht="16.149999999999999" hidden="1" customHeight="1" outlineLevel="1">
      <c r="A122" s="103" t="s">
        <v>345</v>
      </c>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639"/>
      <c r="AC122" s="639"/>
      <c r="AD122" s="639"/>
      <c r="AE122" s="639"/>
      <c r="AF122" s="639"/>
      <c r="AG122" s="132" t="s">
        <v>270</v>
      </c>
    </row>
    <row r="123" spans="1:36" ht="16.149999999999999" customHeight="1" collapsed="1">
      <c r="A123" s="103" t="s">
        <v>346</v>
      </c>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623"/>
      <c r="AC123" s="623"/>
      <c r="AD123" s="623"/>
      <c r="AE123" s="623"/>
      <c r="AF123" s="623"/>
      <c r="AG123" s="132" t="s">
        <v>270</v>
      </c>
    </row>
    <row r="124" spans="1:36" ht="16.149999999999999" hidden="1" customHeight="1" outlineLevel="1">
      <c r="A124" s="107" t="s">
        <v>347</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38">
        <f>AB122-AB120</f>
        <v>0</v>
      </c>
      <c r="AC124" s="638"/>
      <c r="AD124" s="638"/>
      <c r="AE124" s="638"/>
      <c r="AF124" s="638"/>
      <c r="AG124" s="132" t="s">
        <v>270</v>
      </c>
    </row>
    <row r="125" spans="1:36" ht="16.149999999999999" customHeight="1" collapsed="1">
      <c r="A125" s="107" t="s">
        <v>348</v>
      </c>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638">
        <f>AB123-AB121</f>
        <v>0</v>
      </c>
      <c r="AC125" s="638"/>
      <c r="AD125" s="638"/>
      <c r="AE125" s="638"/>
      <c r="AF125" s="638"/>
      <c r="AG125" s="132" t="s">
        <v>270</v>
      </c>
    </row>
    <row r="126" spans="1:36" ht="16.149999999999999" customHeight="1">
      <c r="A126" s="95"/>
      <c r="B126" s="96" t="s">
        <v>349</v>
      </c>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623"/>
      <c r="AC126" s="623"/>
      <c r="AD126" s="623"/>
      <c r="AE126" s="623"/>
      <c r="AF126" s="623"/>
      <c r="AG126" s="135" t="s">
        <v>270</v>
      </c>
    </row>
    <row r="127" spans="1:36" ht="16.149999999999999" customHeight="1" thickBot="1">
      <c r="A127" s="97"/>
      <c r="B127" s="109" t="s">
        <v>350</v>
      </c>
      <c r="C127" s="108"/>
      <c r="D127" s="108"/>
      <c r="E127" s="108"/>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624"/>
      <c r="AC127" s="624"/>
      <c r="AD127" s="624"/>
      <c r="AE127" s="624"/>
      <c r="AF127" s="624"/>
      <c r="AG127" s="135" t="s">
        <v>297</v>
      </c>
    </row>
    <row r="128" spans="1:36" ht="16.350000000000001" customHeight="1" thickTop="1" thickBot="1">
      <c r="A128" s="98"/>
      <c r="B128" s="110" t="s">
        <v>351</v>
      </c>
      <c r="C128" s="111"/>
      <c r="D128" s="111"/>
      <c r="E128" s="111"/>
      <c r="F128" s="111"/>
      <c r="G128" s="111"/>
      <c r="H128" s="111"/>
      <c r="I128" s="111"/>
      <c r="J128" s="111"/>
      <c r="K128" s="111"/>
      <c r="L128" s="111"/>
      <c r="M128" s="111"/>
      <c r="N128" s="111"/>
      <c r="O128" s="111"/>
      <c r="P128" s="111"/>
      <c r="Q128" s="111"/>
      <c r="R128" s="111"/>
      <c r="S128" s="111"/>
      <c r="T128" s="111"/>
      <c r="U128" s="111"/>
      <c r="V128" s="111"/>
      <c r="W128" s="111"/>
      <c r="X128" s="111"/>
      <c r="Y128" s="111"/>
      <c r="Z128" s="111"/>
      <c r="AA128" s="111"/>
      <c r="AB128" s="629">
        <f>IFERROR(AB127/AB121*100,0)</f>
        <v>0</v>
      </c>
      <c r="AC128" s="629"/>
      <c r="AD128" s="629"/>
      <c r="AE128" s="629"/>
      <c r="AF128" s="629"/>
      <c r="AG128" s="136" t="s">
        <v>299</v>
      </c>
    </row>
    <row r="129" spans="1:36" ht="16.350000000000001" customHeight="1">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131"/>
    </row>
    <row r="130" spans="1:36" ht="16.149999999999999" customHeight="1" thickBot="1">
      <c r="A130" s="64" t="s">
        <v>352</v>
      </c>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21"/>
      <c r="AB130" s="621"/>
      <c r="AC130" s="621"/>
      <c r="AD130" s="621"/>
      <c r="AE130" s="621"/>
      <c r="AF130" s="621"/>
      <c r="AG130" s="621"/>
      <c r="AH130" s="102"/>
      <c r="AI130" s="204"/>
    </row>
    <row r="131" spans="1:36" ht="16.149999999999999" customHeight="1">
      <c r="A131" s="114" t="s">
        <v>353</v>
      </c>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80"/>
      <c r="AB131" s="622"/>
      <c r="AC131" s="622"/>
      <c r="AD131" s="622"/>
      <c r="AE131" s="622"/>
      <c r="AF131" s="622"/>
      <c r="AG131" s="82" t="s">
        <v>291</v>
      </c>
      <c r="AH131" s="28"/>
      <c r="AI131" s="194"/>
    </row>
    <row r="132" spans="1:36" ht="16.149999999999999" hidden="1" customHeight="1" outlineLevel="1">
      <c r="A132" s="103" t="s">
        <v>354</v>
      </c>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81"/>
      <c r="AB132" s="623"/>
      <c r="AC132" s="623"/>
      <c r="AD132" s="623"/>
      <c r="AE132" s="623"/>
      <c r="AF132" s="623"/>
      <c r="AG132" s="120" t="s">
        <v>270</v>
      </c>
      <c r="AH132" s="28"/>
      <c r="AI132" s="194"/>
    </row>
    <row r="133" spans="1:36" ht="16.149999999999999" customHeight="1" collapsed="1">
      <c r="A133" s="103" t="s">
        <v>355</v>
      </c>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81"/>
      <c r="AB133" s="623"/>
      <c r="AC133" s="623"/>
      <c r="AD133" s="623"/>
      <c r="AE133" s="623"/>
      <c r="AF133" s="623"/>
      <c r="AG133" s="120" t="s">
        <v>270</v>
      </c>
    </row>
    <row r="134" spans="1:36" ht="16.149999999999999" hidden="1" customHeight="1" outlineLevel="1">
      <c r="A134" s="103" t="s">
        <v>356</v>
      </c>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639"/>
      <c r="AC134" s="639"/>
      <c r="AD134" s="639"/>
      <c r="AE134" s="639"/>
      <c r="AF134" s="639"/>
      <c r="AG134" s="132" t="s">
        <v>270</v>
      </c>
    </row>
    <row r="135" spans="1:36" ht="16.149999999999999" customHeight="1" collapsed="1">
      <c r="A135" s="103" t="s">
        <v>357</v>
      </c>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623"/>
      <c r="AC135" s="623"/>
      <c r="AD135" s="623"/>
      <c r="AE135" s="623"/>
      <c r="AF135" s="623"/>
      <c r="AG135" s="132" t="s">
        <v>270</v>
      </c>
    </row>
    <row r="136" spans="1:36" ht="16.149999999999999" hidden="1" customHeight="1" outlineLevel="1">
      <c r="A136" s="107" t="s">
        <v>358</v>
      </c>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38">
        <f>AB134-AB132</f>
        <v>0</v>
      </c>
      <c r="AC136" s="638"/>
      <c r="AD136" s="638"/>
      <c r="AE136" s="638"/>
      <c r="AF136" s="638"/>
      <c r="AG136" s="132" t="s">
        <v>270</v>
      </c>
    </row>
    <row r="137" spans="1:36" ht="16.149999999999999" customHeight="1" collapsed="1">
      <c r="A137" s="107" t="s">
        <v>359</v>
      </c>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638">
        <f>AB135-AB133</f>
        <v>0</v>
      </c>
      <c r="AC137" s="638"/>
      <c r="AD137" s="638"/>
      <c r="AE137" s="638"/>
      <c r="AF137" s="638"/>
      <c r="AG137" s="132" t="s">
        <v>270</v>
      </c>
    </row>
    <row r="138" spans="1:36" ht="16.149999999999999" customHeight="1">
      <c r="A138" s="95"/>
      <c r="B138" s="96" t="s">
        <v>360</v>
      </c>
      <c r="C138" s="108"/>
      <c r="D138" s="108"/>
      <c r="E138" s="108"/>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623"/>
      <c r="AC138" s="623"/>
      <c r="AD138" s="623"/>
      <c r="AE138" s="623"/>
      <c r="AF138" s="623"/>
      <c r="AG138" s="135" t="s">
        <v>270</v>
      </c>
    </row>
    <row r="139" spans="1:36" ht="16.149999999999999" customHeight="1" thickBot="1">
      <c r="A139" s="97"/>
      <c r="B139" s="109" t="s">
        <v>361</v>
      </c>
      <c r="C139" s="108"/>
      <c r="D139" s="108"/>
      <c r="E139" s="108"/>
      <c r="F139" s="108"/>
      <c r="G139" s="108"/>
      <c r="H139" s="108"/>
      <c r="I139" s="108"/>
      <c r="J139" s="108"/>
      <c r="K139" s="108"/>
      <c r="L139" s="108"/>
      <c r="M139" s="108"/>
      <c r="N139" s="108"/>
      <c r="O139" s="108"/>
      <c r="P139" s="108"/>
      <c r="Q139" s="108"/>
      <c r="R139" s="108"/>
      <c r="S139" s="108"/>
      <c r="T139" s="108"/>
      <c r="U139" s="108"/>
      <c r="V139" s="108"/>
      <c r="W139" s="108"/>
      <c r="X139" s="108"/>
      <c r="Y139" s="108"/>
      <c r="Z139" s="108"/>
      <c r="AA139" s="108"/>
      <c r="AB139" s="624"/>
      <c r="AC139" s="624"/>
      <c r="AD139" s="624"/>
      <c r="AE139" s="624"/>
      <c r="AF139" s="624"/>
      <c r="AG139" s="135" t="s">
        <v>297</v>
      </c>
    </row>
    <row r="140" spans="1:36" ht="16.350000000000001" customHeight="1" thickTop="1" thickBot="1">
      <c r="A140" s="98"/>
      <c r="B140" s="110" t="s">
        <v>1511</v>
      </c>
      <c r="C140" s="111"/>
      <c r="D140" s="111"/>
      <c r="E140" s="111"/>
      <c r="F140" s="111"/>
      <c r="G140" s="111"/>
      <c r="H140" s="111"/>
      <c r="I140" s="111"/>
      <c r="J140" s="111"/>
      <c r="K140" s="111"/>
      <c r="L140" s="111"/>
      <c r="M140" s="111"/>
      <c r="N140" s="111"/>
      <c r="O140" s="111"/>
      <c r="P140" s="111"/>
      <c r="Q140" s="111"/>
      <c r="R140" s="111"/>
      <c r="S140" s="111"/>
      <c r="T140" s="111"/>
      <c r="U140" s="111"/>
      <c r="V140" s="111"/>
      <c r="W140" s="111"/>
      <c r="X140" s="111"/>
      <c r="Y140" s="111"/>
      <c r="Z140" s="111"/>
      <c r="AA140" s="111"/>
      <c r="AB140" s="629">
        <f>IFERROR(AB139/AB133*100,0)</f>
        <v>0</v>
      </c>
      <c r="AC140" s="629"/>
      <c r="AD140" s="629"/>
      <c r="AE140" s="629"/>
      <c r="AF140" s="629"/>
      <c r="AG140" s="136" t="s">
        <v>299</v>
      </c>
    </row>
    <row r="141" spans="1:36" ht="14.25" customHeight="1">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131"/>
    </row>
    <row r="142" spans="1:36" ht="16.149999999999999" customHeight="1" thickBot="1">
      <c r="A142" s="2" t="s">
        <v>362</v>
      </c>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19"/>
    </row>
    <row r="143" spans="1:36" ht="16.149999999999999" customHeight="1">
      <c r="A143" s="10" t="s">
        <v>363</v>
      </c>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27"/>
      <c r="AJ143" s="189" t="b">
        <v>0</v>
      </c>
    </row>
    <row r="144" spans="1:36" ht="16.149999999999999" customHeight="1">
      <c r="A144" s="16"/>
      <c r="B144" s="3"/>
      <c r="C144" s="3" t="s">
        <v>364</v>
      </c>
      <c r="D144" s="3"/>
      <c r="E144" s="3"/>
      <c r="F144" s="3"/>
      <c r="G144" s="3"/>
      <c r="H144" s="3"/>
      <c r="I144" s="3"/>
      <c r="J144" s="3"/>
      <c r="K144" s="3"/>
      <c r="L144" s="3"/>
      <c r="M144" s="3" t="s">
        <v>365</v>
      </c>
      <c r="N144" s="3"/>
      <c r="O144" s="3"/>
      <c r="P144" s="3"/>
      <c r="Q144" s="3"/>
      <c r="R144" s="3"/>
      <c r="S144" s="3"/>
      <c r="T144" s="3"/>
      <c r="U144" s="3"/>
      <c r="V144" s="3"/>
      <c r="W144" s="3"/>
      <c r="X144" s="3"/>
      <c r="Y144" s="3"/>
      <c r="Z144" s="3"/>
      <c r="AA144" s="3"/>
      <c r="AB144" s="3"/>
      <c r="AC144" s="3"/>
      <c r="AD144" s="3"/>
      <c r="AE144" s="3"/>
      <c r="AF144" s="3"/>
      <c r="AG144" s="144"/>
      <c r="AJ144" s="189" t="b">
        <v>0</v>
      </c>
    </row>
    <row r="145" spans="1:36" ht="15.6" customHeight="1">
      <c r="A145" s="16"/>
      <c r="B145" s="3"/>
      <c r="C145" s="3" t="s">
        <v>366</v>
      </c>
      <c r="D145" s="3"/>
      <c r="E145" s="3"/>
      <c r="F145" s="3"/>
      <c r="G145" s="3"/>
      <c r="H145" s="3"/>
      <c r="I145" s="3"/>
      <c r="J145" s="636"/>
      <c r="K145" s="636"/>
      <c r="L145" s="636"/>
      <c r="M145" s="636"/>
      <c r="N145" s="636"/>
      <c r="O145" s="636"/>
      <c r="P145" s="636"/>
      <c r="Q145" s="636"/>
      <c r="R145" s="636"/>
      <c r="S145" s="636"/>
      <c r="T145" s="636"/>
      <c r="U145" s="636"/>
      <c r="V145" s="636"/>
      <c r="W145" s="636"/>
      <c r="X145" s="636"/>
      <c r="Y145" s="636"/>
      <c r="Z145" s="636"/>
      <c r="AA145" s="636"/>
      <c r="AB145" s="636"/>
      <c r="AC145" s="636"/>
      <c r="AD145" s="636"/>
      <c r="AE145" s="19" t="s">
        <v>132</v>
      </c>
      <c r="AG145" s="196"/>
      <c r="AJ145" s="189" t="b">
        <v>0</v>
      </c>
    </row>
    <row r="146" spans="1:36" ht="5.45" customHeight="1">
      <c r="A146" s="13"/>
      <c r="B146" s="14"/>
      <c r="C146" s="14"/>
      <c r="D146" s="14"/>
      <c r="E146" s="14"/>
      <c r="F146" s="14"/>
      <c r="G146" s="14"/>
      <c r="H146" s="14"/>
      <c r="I146" s="14"/>
      <c r="J146" s="14"/>
      <c r="K146" s="14"/>
      <c r="L146" s="25"/>
      <c r="M146" s="25"/>
      <c r="N146" s="25"/>
      <c r="O146" s="25"/>
      <c r="P146" s="25"/>
      <c r="Q146" s="25"/>
      <c r="R146" s="25"/>
      <c r="S146" s="25"/>
      <c r="T146" s="25"/>
      <c r="U146" s="25"/>
      <c r="V146" s="25"/>
      <c r="W146" s="25"/>
      <c r="X146" s="25"/>
      <c r="Y146" s="25"/>
      <c r="Z146" s="25"/>
      <c r="AA146" s="25"/>
      <c r="AB146" s="25"/>
      <c r="AC146" s="25"/>
      <c r="AD146" s="25"/>
      <c r="AE146" s="25"/>
      <c r="AF146" s="25"/>
      <c r="AG146" s="126"/>
    </row>
    <row r="147" spans="1:36" ht="17.25" customHeight="1">
      <c r="A147" s="22" t="s">
        <v>367</v>
      </c>
      <c r="B147" s="23"/>
      <c r="C147" s="23"/>
      <c r="D147" s="23"/>
      <c r="E147" s="23"/>
      <c r="F147" s="23"/>
      <c r="G147" s="23"/>
      <c r="H147" s="23"/>
      <c r="I147" s="23"/>
      <c r="J147" s="23"/>
      <c r="K147" s="23"/>
      <c r="L147" s="26"/>
      <c r="M147" s="26"/>
      <c r="N147" s="26"/>
      <c r="O147" s="26"/>
      <c r="P147" s="26"/>
      <c r="Q147" s="26"/>
      <c r="R147" s="26"/>
      <c r="S147" s="26"/>
      <c r="T147" s="26"/>
      <c r="U147" s="26"/>
      <c r="V147" s="26"/>
      <c r="W147" s="26"/>
      <c r="X147" s="26"/>
      <c r="Y147" s="26"/>
      <c r="Z147" s="26"/>
      <c r="AA147" s="26"/>
      <c r="AB147" s="26"/>
      <c r="AC147" s="26"/>
      <c r="AD147" s="26"/>
      <c r="AE147" s="26"/>
      <c r="AF147" s="26"/>
      <c r="AG147" s="128"/>
    </row>
    <row r="148" spans="1:36" ht="49.15" customHeight="1">
      <c r="A148" s="16"/>
      <c r="B148" s="3"/>
      <c r="C148" s="633"/>
      <c r="D148" s="633"/>
      <c r="E148" s="633"/>
      <c r="F148" s="633"/>
      <c r="G148" s="633"/>
      <c r="H148" s="633"/>
      <c r="I148" s="633"/>
      <c r="J148" s="633"/>
      <c r="K148" s="633"/>
      <c r="L148" s="633"/>
      <c r="M148" s="633"/>
      <c r="N148" s="633"/>
      <c r="O148" s="633"/>
      <c r="P148" s="633"/>
      <c r="Q148" s="633"/>
      <c r="R148" s="633"/>
      <c r="S148" s="633"/>
      <c r="T148" s="633"/>
      <c r="U148" s="633"/>
      <c r="V148" s="633"/>
      <c r="W148" s="633"/>
      <c r="X148" s="633"/>
      <c r="Y148" s="633"/>
      <c r="Z148" s="633"/>
      <c r="AA148" s="633"/>
      <c r="AB148" s="633"/>
      <c r="AC148" s="633"/>
      <c r="AD148" s="633"/>
      <c r="AE148" s="633"/>
      <c r="AF148" s="633"/>
      <c r="AG148" s="144"/>
    </row>
    <row r="149" spans="1:36" ht="9" customHeight="1" thickBot="1">
      <c r="A149" s="7"/>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142"/>
    </row>
    <row r="150" spans="1:36" ht="1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19"/>
    </row>
    <row r="151" spans="1:36" ht="15" customHeight="1">
      <c r="A151" s="634" t="s">
        <v>368</v>
      </c>
      <c r="B151" s="634"/>
      <c r="C151" s="634"/>
      <c r="D151" s="634"/>
      <c r="E151" s="634"/>
      <c r="F151" s="634"/>
      <c r="G151" s="634"/>
      <c r="H151" s="634"/>
      <c r="I151" s="634"/>
      <c r="J151" s="634"/>
      <c r="K151" s="634"/>
      <c r="L151" s="634"/>
      <c r="M151" s="634"/>
      <c r="N151" s="634"/>
      <c r="O151" s="634"/>
      <c r="P151" s="634"/>
      <c r="Q151" s="634"/>
      <c r="R151" s="634"/>
      <c r="S151" s="634"/>
      <c r="T151" s="634"/>
      <c r="U151" s="634"/>
      <c r="V151" s="634"/>
      <c r="W151" s="634"/>
      <c r="X151" s="634"/>
      <c r="Y151" s="634"/>
      <c r="Z151" s="634"/>
      <c r="AA151" s="634"/>
      <c r="AB151" s="634"/>
      <c r="AC151" s="634"/>
      <c r="AD151" s="634"/>
      <c r="AE151" s="634"/>
      <c r="AF151" s="634"/>
      <c r="AG151" s="634"/>
      <c r="AH151" s="113"/>
      <c r="AI151" s="208"/>
    </row>
    <row r="152" spans="1:36" ht="15" customHeight="1">
      <c r="A152" s="634"/>
      <c r="B152" s="634"/>
      <c r="C152" s="634"/>
      <c r="D152" s="634"/>
      <c r="E152" s="634"/>
      <c r="F152" s="634"/>
      <c r="G152" s="634"/>
      <c r="H152" s="634"/>
      <c r="I152" s="634"/>
      <c r="J152" s="634"/>
      <c r="K152" s="634"/>
      <c r="L152" s="634"/>
      <c r="M152" s="634"/>
      <c r="N152" s="634"/>
      <c r="O152" s="634"/>
      <c r="P152" s="634"/>
      <c r="Q152" s="634"/>
      <c r="R152" s="634"/>
      <c r="S152" s="634"/>
      <c r="T152" s="634"/>
      <c r="U152" s="634"/>
      <c r="V152" s="634"/>
      <c r="W152" s="634"/>
      <c r="X152" s="634"/>
      <c r="Y152" s="634"/>
      <c r="Z152" s="634"/>
      <c r="AA152" s="634"/>
      <c r="AB152" s="634"/>
      <c r="AC152" s="634"/>
      <c r="AD152" s="634"/>
      <c r="AE152" s="634"/>
      <c r="AF152" s="634"/>
      <c r="AG152" s="634"/>
      <c r="AH152" s="113"/>
      <c r="AI152" s="208"/>
    </row>
    <row r="153" spans="1:36" ht="15" customHeight="1">
      <c r="A153" s="3"/>
      <c r="B153" s="3"/>
      <c r="C153" s="3" t="s">
        <v>15</v>
      </c>
      <c r="D153" s="3"/>
      <c r="E153" s="635"/>
      <c r="F153" s="635"/>
      <c r="G153" s="3" t="s">
        <v>16</v>
      </c>
      <c r="H153" s="635"/>
      <c r="I153" s="635"/>
      <c r="J153" s="3" t="s">
        <v>264</v>
      </c>
      <c r="K153" s="635"/>
      <c r="L153" s="635"/>
      <c r="M153" s="3" t="s">
        <v>18</v>
      </c>
      <c r="N153" s="3"/>
      <c r="O153" s="3"/>
      <c r="P153" s="3" t="s">
        <v>369</v>
      </c>
      <c r="Q153" s="3"/>
      <c r="R153" s="3"/>
      <c r="S153" s="3"/>
      <c r="T153" s="636"/>
      <c r="U153" s="636"/>
      <c r="V153" s="636"/>
      <c r="W153" s="636"/>
      <c r="X153" s="636"/>
      <c r="Y153" s="636"/>
      <c r="Z153" s="636"/>
      <c r="AA153" s="636"/>
      <c r="AB153" s="636"/>
      <c r="AC153" s="636"/>
      <c r="AD153" s="636"/>
      <c r="AE153" s="636"/>
      <c r="AF153" s="636"/>
      <c r="AG153" s="19"/>
    </row>
    <row r="154" spans="1:36" ht="15" customHeight="1">
      <c r="E154" s="194"/>
      <c r="F154" s="194"/>
      <c r="H154" s="194"/>
      <c r="I154" s="194"/>
      <c r="K154" s="194"/>
      <c r="L154" s="194"/>
      <c r="T154" s="195"/>
      <c r="U154" s="195"/>
      <c r="V154" s="195"/>
      <c r="W154" s="195"/>
      <c r="X154" s="195"/>
      <c r="Y154" s="195"/>
      <c r="Z154" s="195"/>
      <c r="AA154" s="195"/>
      <c r="AB154" s="195"/>
      <c r="AC154" s="195"/>
      <c r="AD154" s="195"/>
      <c r="AE154" s="195"/>
      <c r="AF154" s="195"/>
    </row>
    <row r="155" spans="1:36" ht="15" customHeight="1">
      <c r="A155" s="3" t="s">
        <v>370</v>
      </c>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6"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24"/>
      <c r="AI156" s="208"/>
    </row>
    <row r="157" spans="1:36"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24"/>
      <c r="AI157" s="208"/>
    </row>
    <row r="158" spans="1:36"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24"/>
      <c r="AI158" s="208"/>
    </row>
    <row r="159" spans="1:36"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208"/>
    </row>
    <row r="160" spans="1:36"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24"/>
      <c r="AI160" s="208"/>
    </row>
    <row r="161" spans="1:35"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4"/>
      <c r="AI161" s="208"/>
    </row>
    <row r="162" spans="1:35"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208"/>
    </row>
    <row r="163" spans="1:35"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208"/>
    </row>
    <row r="164" spans="1:35"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24"/>
      <c r="AI164" s="208"/>
    </row>
    <row r="165" spans="1:35"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124"/>
      <c r="AI165" s="208"/>
    </row>
    <row r="166" spans="1:35"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124"/>
      <c r="AI166" s="208"/>
    </row>
    <row r="167" spans="1:35"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124"/>
      <c r="AI167" s="208"/>
    </row>
    <row r="168" spans="1:35"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124"/>
      <c r="AI168" s="208"/>
    </row>
    <row r="169" spans="1:35"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208"/>
    </row>
    <row r="170" spans="1:35"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124"/>
      <c r="AI170" s="208"/>
    </row>
    <row r="171" spans="1:35"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124"/>
      <c r="AI171" s="208"/>
    </row>
    <row r="172" spans="1:35"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208"/>
    </row>
    <row r="173" spans="1:35"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124"/>
      <c r="AI173" s="208"/>
    </row>
    <row r="174" spans="1:35"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208"/>
    </row>
    <row r="175" spans="1:35"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124"/>
      <c r="AI175" s="208"/>
    </row>
    <row r="176" spans="1:35"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124"/>
      <c r="AI176" s="208"/>
    </row>
    <row r="177" spans="1:35"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124"/>
      <c r="AI177" s="208"/>
    </row>
    <row r="178" spans="1:35"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208"/>
    </row>
    <row r="179" spans="1:35"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124"/>
      <c r="AI179" s="208"/>
    </row>
    <row r="180" spans="1:35"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c r="AI180" s="208"/>
    </row>
    <row r="181" spans="1:35"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208"/>
    </row>
    <row r="182" spans="1:35"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124"/>
      <c r="AI182" s="208"/>
    </row>
    <row r="183" spans="1:35"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124"/>
      <c r="AI183" s="208"/>
    </row>
    <row r="184" spans="1:35"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c r="AI184" s="208"/>
    </row>
    <row r="185" spans="1:35"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124"/>
      <c r="AI185" s="208"/>
    </row>
    <row r="186" spans="1:35"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124"/>
      <c r="AI186" s="208"/>
    </row>
    <row r="187" spans="1:35"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124"/>
      <c r="AI187" s="208"/>
    </row>
    <row r="188" spans="1:35" ht="15" customHeight="1">
      <c r="A188" s="124" t="s">
        <v>371</v>
      </c>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63"/>
      <c r="AH188" s="113"/>
      <c r="AI188" s="208"/>
    </row>
    <row r="189" spans="1:35"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63"/>
      <c r="AH189" s="113"/>
      <c r="AI189" s="208"/>
    </row>
    <row r="190" spans="1:35"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63"/>
      <c r="AH190" s="113"/>
      <c r="AI190" s="208"/>
    </row>
    <row r="191" spans="1:35"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63"/>
      <c r="AH191" s="113"/>
      <c r="AI191" s="208"/>
    </row>
    <row r="192" spans="1:35"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63"/>
      <c r="AH192" s="113"/>
      <c r="AI192" s="208"/>
    </row>
    <row r="193" spans="1:70"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63"/>
      <c r="AH193" s="113"/>
      <c r="AI193" s="208"/>
    </row>
    <row r="194" spans="1:70" ht="16.149999999999999"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63"/>
      <c r="AH194" s="113"/>
      <c r="AI194" s="208"/>
    </row>
    <row r="195" spans="1:70"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63"/>
      <c r="AH195" s="113"/>
      <c r="AI195" s="208"/>
    </row>
    <row r="196" spans="1:70" ht="16.149999999999999" customHeight="1"/>
    <row r="199" spans="1:70" ht="16.149999999999999" customHeight="1"/>
    <row r="200" spans="1:70" ht="16.149999999999999" customHeight="1"/>
    <row r="201" spans="1:70" ht="16.149999999999999" customHeight="1"/>
    <row r="203" spans="1:70" ht="15" customHeight="1">
      <c r="AM203" s="209"/>
      <c r="AN203" s="209"/>
      <c r="AO203" s="209"/>
      <c r="AP203" s="209"/>
      <c r="AQ203" s="209"/>
      <c r="AR203" s="209"/>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row>
    <row r="204" spans="1:70" ht="15" customHeight="1">
      <c r="AL204" s="209"/>
      <c r="AM204" s="209"/>
      <c r="AN204" s="209"/>
      <c r="AO204" s="209"/>
      <c r="AP204" s="209"/>
      <c r="AQ204" s="209"/>
      <c r="AR204" s="209"/>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row>
    <row r="205" spans="1:70" ht="15" customHeight="1">
      <c r="AL205" s="209"/>
      <c r="AM205" s="209"/>
      <c r="AN205" s="209"/>
      <c r="AO205" s="209"/>
      <c r="AP205" s="209"/>
      <c r="AQ205" s="209"/>
      <c r="AR205" s="209"/>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row>
    <row r="206" spans="1:70" ht="15" customHeight="1">
      <c r="AL206" s="209"/>
      <c r="AM206" s="209"/>
      <c r="AN206" s="209"/>
      <c r="AO206" s="209"/>
      <c r="AP206" s="209"/>
      <c r="AQ206" s="209"/>
      <c r="AR206" s="209"/>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row>
    <row r="207" spans="1:70" ht="15" customHeight="1">
      <c r="AL207" s="209"/>
      <c r="AM207" s="209"/>
      <c r="AN207" s="209"/>
      <c r="AO207" s="209"/>
      <c r="AP207" s="209"/>
      <c r="AQ207" s="209"/>
      <c r="AR207" s="209"/>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row>
    <row r="208" spans="1:70" ht="15" customHeight="1">
      <c r="AL208" s="209"/>
      <c r="AM208" s="209"/>
      <c r="AN208" s="209"/>
      <c r="AO208" s="209"/>
      <c r="AP208" s="209"/>
      <c r="AQ208" s="209"/>
      <c r="AR208" s="209"/>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c r="AL209" s="209"/>
      <c r="AM209" s="209"/>
      <c r="AN209" s="209"/>
      <c r="AO209" s="209"/>
      <c r="AP209" s="209"/>
      <c r="AQ209" s="209"/>
      <c r="AR209" s="209"/>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c r="AL210" s="209"/>
      <c r="AM210" s="209"/>
      <c r="AN210" s="209"/>
      <c r="AO210" s="209"/>
      <c r="AP210" s="209"/>
      <c r="AQ210" s="209"/>
      <c r="AR210" s="209"/>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209"/>
      <c r="AM211" s="209"/>
      <c r="AN211" s="209"/>
      <c r="AO211" s="209"/>
      <c r="AP211" s="209"/>
      <c r="AQ211" s="209"/>
      <c r="AR211" s="209"/>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209"/>
      <c r="AM212" s="209"/>
      <c r="AN212" s="209"/>
      <c r="AO212" s="209"/>
      <c r="AP212" s="209"/>
      <c r="AQ212" s="209"/>
      <c r="AR212" s="209"/>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210"/>
      <c r="AM213" s="211"/>
      <c r="AN213" s="210"/>
      <c r="AO213" s="210"/>
      <c r="AP213" s="210"/>
      <c r="AQ213" s="210"/>
      <c r="AR213" s="210"/>
      <c r="AS213" s="42"/>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row>
    <row r="214" spans="38:70" ht="15" customHeight="1">
      <c r="AL214" s="211"/>
      <c r="AM214" s="211"/>
      <c r="AN214" s="210"/>
      <c r="AO214" s="210"/>
      <c r="AP214" s="210"/>
      <c r="AQ214" s="210"/>
      <c r="AR214" s="210"/>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11"/>
      <c r="AM215" s="211"/>
      <c r="AN215" s="210"/>
      <c r="AO215" s="210"/>
      <c r="AP215" s="210"/>
      <c r="AQ215" s="210"/>
      <c r="AR215" s="210"/>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11"/>
      <c r="AM216" s="211"/>
      <c r="AN216" s="210"/>
      <c r="AO216" s="210"/>
      <c r="AP216" s="210"/>
      <c r="AQ216" s="210"/>
      <c r="AR216" s="210"/>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11"/>
      <c r="AM217" s="211"/>
      <c r="AN217" s="210"/>
      <c r="AO217" s="210"/>
      <c r="AP217" s="210"/>
      <c r="AQ217" s="210"/>
      <c r="AR217" s="210"/>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11"/>
      <c r="AM218" s="211"/>
      <c r="AN218" s="210"/>
      <c r="AO218" s="210"/>
      <c r="AP218" s="210"/>
      <c r="AQ218" s="210"/>
      <c r="AR218" s="210"/>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10"/>
      <c r="AM219" s="211"/>
      <c r="AN219" s="210"/>
      <c r="AO219" s="210"/>
      <c r="AP219" s="210"/>
      <c r="AQ219" s="210"/>
      <c r="AR219" s="210"/>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10"/>
      <c r="AM220" s="211"/>
      <c r="AN220" s="210"/>
      <c r="AO220" s="210"/>
      <c r="AP220" s="210"/>
      <c r="AQ220" s="210"/>
      <c r="AR220" s="210"/>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10"/>
      <c r="AM221" s="211"/>
      <c r="AN221" s="210"/>
      <c r="AO221" s="210"/>
      <c r="AP221" s="210"/>
      <c r="AQ221" s="210"/>
      <c r="AR221" s="210"/>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11"/>
      <c r="AM222" s="211"/>
      <c r="AN222" s="210"/>
      <c r="AO222" s="210"/>
      <c r="AP222" s="210"/>
      <c r="AQ222" s="210"/>
      <c r="AR222" s="210"/>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10"/>
      <c r="AM223" s="211"/>
      <c r="AN223" s="210"/>
      <c r="AO223" s="210"/>
      <c r="AP223" s="210"/>
      <c r="AQ223" s="210"/>
      <c r="AR223" s="210"/>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10"/>
      <c r="AM224" s="211"/>
      <c r="AN224" s="210"/>
      <c r="AO224" s="210"/>
      <c r="AP224" s="210"/>
      <c r="AQ224" s="210"/>
      <c r="AR224" s="210"/>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11"/>
      <c r="AM225" s="211"/>
      <c r="AN225" s="210"/>
      <c r="AO225" s="210"/>
      <c r="AP225" s="210"/>
      <c r="AQ225" s="210"/>
      <c r="AR225" s="210"/>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10"/>
      <c r="AM226" s="211"/>
      <c r="AN226" s="210"/>
      <c r="AO226" s="210"/>
      <c r="AP226" s="210"/>
      <c r="AQ226" s="210"/>
      <c r="AR226" s="210"/>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sheetData>
  <sheetProtection algorithmName="SHA-512" hashValue="XY4f5xHJBNN0HY2cfIa54pM/mKoXhduN7T8wc1QCtWC0jTljjoykgeuWArImSr70QeD7tZ2i7LLzvtsG46A5Pw==" saltValue="EKCc6mRJiTE3gfH9J7eEYA==" spinCount="100000" sheet="1" objects="1" scenarios="1"/>
  <mergeCells count="112">
    <mergeCell ref="A2:T2"/>
    <mergeCell ref="U2:V2"/>
    <mergeCell ref="Q5:U5"/>
    <mergeCell ref="AB35:AF35"/>
    <mergeCell ref="AB34:AF34"/>
    <mergeCell ref="AB30:AF30"/>
    <mergeCell ref="AB67:AF67"/>
    <mergeCell ref="AB42:AF42"/>
    <mergeCell ref="AB44:AF44"/>
    <mergeCell ref="AB43:AF43"/>
    <mergeCell ref="AB65:AF65"/>
    <mergeCell ref="AB64:AF64"/>
    <mergeCell ref="AB40:AF40"/>
    <mergeCell ref="AB41:AF41"/>
    <mergeCell ref="AB66:AF66"/>
    <mergeCell ref="H21:I21"/>
    <mergeCell ref="O21:P21"/>
    <mergeCell ref="R21:S21"/>
    <mergeCell ref="B10:C10"/>
    <mergeCell ref="D10:Z10"/>
    <mergeCell ref="P31:W31"/>
    <mergeCell ref="AB31:AF31"/>
    <mergeCell ref="AB32:AF32"/>
    <mergeCell ref="AB33:AF33"/>
    <mergeCell ref="AB132:AF132"/>
    <mergeCell ref="AB133:AF133"/>
    <mergeCell ref="AB134:AF134"/>
    <mergeCell ref="AB135:AF135"/>
    <mergeCell ref="Q4:U4"/>
    <mergeCell ref="V4:AG4"/>
    <mergeCell ref="V5:AG5"/>
    <mergeCell ref="AB92:AF92"/>
    <mergeCell ref="AB128:AF128"/>
    <mergeCell ref="AB125:AF125"/>
    <mergeCell ref="AB124:AF124"/>
    <mergeCell ref="AB120:AF120"/>
    <mergeCell ref="AB123:AF123"/>
    <mergeCell ref="AB93:AF93"/>
    <mergeCell ref="AB110:AF110"/>
    <mergeCell ref="AB121:AF121"/>
    <mergeCell ref="AB100:AF100"/>
    <mergeCell ref="AB101:AF101"/>
    <mergeCell ref="AB102:AF102"/>
    <mergeCell ref="AB103:AF103"/>
    <mergeCell ref="AB104:AF104"/>
    <mergeCell ref="AB105:AF105"/>
    <mergeCell ref="AB68:AF68"/>
    <mergeCell ref="AB70:AF70"/>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C148:AF148"/>
    <mergeCell ref="A151:AG152"/>
    <mergeCell ref="E153:F153"/>
    <mergeCell ref="H153:I153"/>
    <mergeCell ref="K153:L153"/>
    <mergeCell ref="T153:AF153"/>
    <mergeCell ref="AB69:AF69"/>
    <mergeCell ref="J145:AD145"/>
    <mergeCell ref="AB88:AF88"/>
    <mergeCell ref="AB136:AF136"/>
    <mergeCell ref="AB137:AF137"/>
    <mergeCell ref="AB138:AF138"/>
    <mergeCell ref="AB139:AF139"/>
    <mergeCell ref="AB140:AF140"/>
    <mergeCell ref="AB114:AF114"/>
    <mergeCell ref="AB91:AF91"/>
    <mergeCell ref="AB94:AF94"/>
    <mergeCell ref="AB113:AF113"/>
    <mergeCell ref="AB112:AF112"/>
    <mergeCell ref="AB111:AF111"/>
    <mergeCell ref="AB122:AF122"/>
    <mergeCell ref="AB115:AF115"/>
    <mergeCell ref="AA130:AG130"/>
    <mergeCell ref="AB131:AF131"/>
    <mergeCell ref="AB86:AF86"/>
    <mergeCell ref="AB87:AF87"/>
    <mergeCell ref="AB73:AF73"/>
    <mergeCell ref="AB82:AF82"/>
    <mergeCell ref="AA81:AG81"/>
    <mergeCell ref="AB74:AF74"/>
    <mergeCell ref="AB75:AF75"/>
    <mergeCell ref="AB76:AF76"/>
    <mergeCell ref="AB78:AF78"/>
    <mergeCell ref="AB79:AF79"/>
    <mergeCell ref="AB77:AF77"/>
    <mergeCell ref="AB84:AF84"/>
    <mergeCell ref="AB83:AF83"/>
    <mergeCell ref="AB85:AF85"/>
    <mergeCell ref="AA118:AG118"/>
    <mergeCell ref="AB119:AF119"/>
    <mergeCell ref="AB126:AF126"/>
    <mergeCell ref="AB127:AF127"/>
    <mergeCell ref="AA90:AG90"/>
    <mergeCell ref="AB95:AF95"/>
    <mergeCell ref="AB96:AF96"/>
    <mergeCell ref="AA108:AG108"/>
    <mergeCell ref="AB109:AF109"/>
    <mergeCell ref="AB97:AF97"/>
    <mergeCell ref="AB106:AF106"/>
    <mergeCell ref="A99:AG99"/>
  </mergeCells>
  <phoneticPr fontId="1"/>
  <conditionalFormatting sqref="AA55:AE55">
    <cfRule type="containsText" dxfId="29" priority="1" operator="containsText" text="問題あり">
      <formula>NOT(ISERROR(SEARCH("問題あり",AA55)))</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4" max="33" man="1"/>
    <brk id="11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142</xdr:row>
                    <xdr:rowOff>171450</xdr:rowOff>
                  </from>
                  <to>
                    <xdr:col>2</xdr:col>
                    <xdr:colOff>19050</xdr:colOff>
                    <xdr:row>144</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143</xdr:row>
                    <xdr:rowOff>180975</xdr:rowOff>
                  </from>
                  <to>
                    <xdr:col>2</xdr:col>
                    <xdr:colOff>19050</xdr:colOff>
                    <xdr:row>145</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142</xdr:row>
                    <xdr:rowOff>171450</xdr:rowOff>
                  </from>
                  <to>
                    <xdr:col>12</xdr:col>
                    <xdr:colOff>47625</xdr:colOff>
                    <xdr:row>144</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2"/>
  <sheetViews>
    <sheetView showGridLines="0" topLeftCell="A174" workbookViewId="0">
      <selection activeCell="AB134" sqref="AB134:AF135"/>
    </sheetView>
  </sheetViews>
  <sheetFormatPr defaultColWidth="8.75" defaultRowHeight="13.5" outlineLevelRow="1" outlineLevelCol="1"/>
  <cols>
    <col min="1" max="33" width="3.625" style="4" customWidth="1"/>
    <col min="34" max="34" width="9.125" style="189" hidden="1" customWidth="1" outlineLevel="1"/>
    <col min="35" max="35" width="5" style="189" hidden="1" customWidth="1" outlineLevel="1"/>
    <col min="36" max="36" width="6.5" style="189" hidden="1" customWidth="1" outlineLevel="1"/>
    <col min="37" max="37" width="3.5" style="189" hidden="1" customWidth="1" outlineLevel="1"/>
    <col min="38" max="42" width="2.75" style="189" hidden="1" customWidth="1" outlineLevel="1"/>
    <col min="43" max="44" width="9.5" style="189" hidden="1" customWidth="1" outlineLevel="1"/>
    <col min="45" max="45" width="8.75" style="189" hidden="1" customWidth="1" outlineLevel="1"/>
    <col min="46" max="46" width="8.75" style="4" hidden="1" customWidth="1" outlineLevel="1"/>
    <col min="47" max="47" width="8.75" style="4" collapsed="1"/>
    <col min="48" max="16384" width="8.75" style="4"/>
  </cols>
  <sheetData>
    <row r="1" spans="1:45" ht="16.149999999999999" customHeight="1">
      <c r="A1" s="49" t="s">
        <v>254</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row>
    <row r="2" spans="1:45" ht="16.149999999999999" customHeight="1">
      <c r="A2" s="655" t="s">
        <v>372</v>
      </c>
      <c r="B2" s="655"/>
      <c r="C2" s="655"/>
      <c r="D2" s="655"/>
      <c r="E2" s="655"/>
      <c r="F2" s="655"/>
      <c r="G2" s="655"/>
      <c r="H2" s="655"/>
      <c r="I2" s="655"/>
      <c r="J2" s="655"/>
      <c r="K2" s="655"/>
      <c r="L2" s="655"/>
      <c r="M2" s="655"/>
      <c r="N2" s="655"/>
      <c r="O2" s="655"/>
      <c r="P2" s="655"/>
      <c r="Q2" s="655"/>
      <c r="R2" s="655"/>
      <c r="S2" s="656"/>
      <c r="T2" s="656"/>
      <c r="U2" s="693" t="s">
        <v>256</v>
      </c>
      <c r="V2" s="693"/>
      <c r="W2" s="693"/>
      <c r="X2" s="693"/>
      <c r="Y2" s="693"/>
      <c r="Z2" s="693"/>
      <c r="AA2" s="693"/>
      <c r="AB2" s="693"/>
      <c r="AC2" s="693"/>
      <c r="AD2" s="693"/>
      <c r="AE2" s="693"/>
      <c r="AF2" s="693"/>
      <c r="AG2" s="693"/>
      <c r="AH2" s="204"/>
      <c r="AI2" s="204"/>
    </row>
    <row r="3" spans="1:45" ht="14.25"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row>
    <row r="4" spans="1:45" ht="16.350000000000001" customHeight="1">
      <c r="A4" s="49"/>
      <c r="B4" s="49"/>
      <c r="C4" s="49"/>
      <c r="D4" s="49"/>
      <c r="E4" s="49"/>
      <c r="F4" s="49"/>
      <c r="G4" s="49"/>
      <c r="H4" s="49"/>
      <c r="I4" s="49"/>
      <c r="J4" s="49"/>
      <c r="K4" s="49"/>
      <c r="L4" s="49"/>
      <c r="M4" s="49"/>
      <c r="N4" s="49"/>
      <c r="O4" s="49"/>
      <c r="P4" s="49"/>
      <c r="Q4" s="649" t="s">
        <v>257</v>
      </c>
      <c r="R4" s="649"/>
      <c r="S4" s="649"/>
      <c r="T4" s="649"/>
      <c r="U4" s="649"/>
      <c r="V4" s="679" t="str">
        <f>IF('様式95_外来・在宅ベースアップ評価料（Ⅰ）'!H5=0,"",'様式95_外来・在宅ベースアップ評価料（Ⅰ）'!H5)</f>
        <v/>
      </c>
      <c r="W4" s="679"/>
      <c r="X4" s="679"/>
      <c r="Y4" s="679"/>
      <c r="Z4" s="679"/>
      <c r="AA4" s="679"/>
      <c r="AB4" s="679"/>
      <c r="AC4" s="679"/>
      <c r="AD4" s="679"/>
      <c r="AE4" s="679"/>
      <c r="AF4" s="679"/>
      <c r="AG4" s="680"/>
      <c r="AH4" s="205"/>
      <c r="AI4" s="205"/>
    </row>
    <row r="5" spans="1:45" ht="16.149999999999999" customHeight="1">
      <c r="A5" s="49"/>
      <c r="B5" s="49"/>
      <c r="C5" s="49"/>
      <c r="D5" s="49"/>
      <c r="E5" s="49"/>
      <c r="F5" s="49"/>
      <c r="G5" s="49"/>
      <c r="H5" s="49"/>
      <c r="I5" s="49"/>
      <c r="J5" s="49"/>
      <c r="K5" s="49"/>
      <c r="L5" s="49"/>
      <c r="M5" s="49"/>
      <c r="N5" s="49"/>
      <c r="O5" s="49"/>
      <c r="P5" s="49"/>
      <c r="Q5" s="694" t="s">
        <v>258</v>
      </c>
      <c r="R5" s="694"/>
      <c r="S5" s="694"/>
      <c r="T5" s="694"/>
      <c r="U5" s="695"/>
      <c r="V5" s="681" t="str">
        <f>'様式96_外来・在宅ベースアップ評価料（Ⅱ）'!H6</f>
        <v/>
      </c>
      <c r="W5" s="681"/>
      <c r="X5" s="681"/>
      <c r="Y5" s="681"/>
      <c r="Z5" s="681"/>
      <c r="AA5" s="681"/>
      <c r="AB5" s="681"/>
      <c r="AC5" s="681"/>
      <c r="AD5" s="681"/>
      <c r="AE5" s="681"/>
      <c r="AF5" s="681"/>
      <c r="AG5" s="682"/>
      <c r="AH5" s="194"/>
      <c r="AI5" s="194"/>
    </row>
    <row r="6" spans="1:45" ht="15.75" customHeight="1">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row>
    <row r="7" spans="1:45" ht="16.149999999999999" customHeight="1">
      <c r="A7" s="2" t="s">
        <v>259</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row>
    <row r="8" spans="1:45" ht="16.149999999999999" customHeight="1">
      <c r="A8" s="49" t="s">
        <v>260</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row>
    <row r="9" spans="1:45" ht="16.149999999999999" customHeight="1">
      <c r="A9" s="2"/>
      <c r="B9" s="683"/>
      <c r="C9" s="683"/>
      <c r="D9" s="684" t="s">
        <v>261</v>
      </c>
      <c r="E9" s="684"/>
      <c r="F9" s="684"/>
      <c r="G9" s="684"/>
      <c r="H9" s="684"/>
      <c r="I9" s="684"/>
      <c r="J9" s="684"/>
      <c r="K9" s="684"/>
      <c r="L9" s="684"/>
      <c r="M9" s="684"/>
      <c r="N9" s="684"/>
      <c r="O9" s="684"/>
      <c r="P9" s="684"/>
      <c r="Q9" s="684"/>
      <c r="R9" s="684"/>
      <c r="S9" s="684"/>
      <c r="T9" s="684"/>
      <c r="U9" s="684"/>
      <c r="V9" s="684"/>
      <c r="W9" s="684"/>
      <c r="X9" s="684"/>
      <c r="Y9" s="684"/>
      <c r="Z9" s="684"/>
      <c r="AA9" s="49"/>
      <c r="AB9" s="49"/>
      <c r="AC9" s="49"/>
      <c r="AD9" s="49"/>
      <c r="AE9" s="49"/>
      <c r="AF9" s="49"/>
      <c r="AG9" s="49"/>
    </row>
    <row r="10" spans="1:45" ht="16.149999999999999" customHeight="1">
      <c r="A10" s="2"/>
      <c r="B10" s="686"/>
      <c r="C10" s="686"/>
      <c r="D10" s="687" t="s">
        <v>262</v>
      </c>
      <c r="E10" s="687"/>
      <c r="F10" s="687"/>
      <c r="G10" s="687"/>
      <c r="H10" s="687"/>
      <c r="I10" s="687"/>
      <c r="J10" s="687"/>
      <c r="K10" s="687"/>
      <c r="L10" s="687"/>
      <c r="M10" s="687"/>
      <c r="N10" s="687"/>
      <c r="O10" s="687"/>
      <c r="P10" s="687"/>
      <c r="Q10" s="687"/>
      <c r="R10" s="687"/>
      <c r="S10" s="687"/>
      <c r="T10" s="687"/>
      <c r="U10" s="687"/>
      <c r="V10" s="687"/>
      <c r="W10" s="687"/>
      <c r="X10" s="687"/>
      <c r="Y10" s="687"/>
      <c r="Z10" s="687"/>
      <c r="AA10" s="49"/>
      <c r="AB10" s="49"/>
      <c r="AC10" s="49"/>
      <c r="AD10" s="49"/>
      <c r="AE10" s="49"/>
      <c r="AF10" s="49"/>
      <c r="AG10" s="49"/>
    </row>
    <row r="11" spans="1:45" ht="16.149999999999999" customHeight="1">
      <c r="A11" s="2"/>
      <c r="B11" s="2"/>
      <c r="C11" s="2"/>
      <c r="D11" s="2"/>
      <c r="E11" s="2"/>
      <c r="F11" s="2"/>
      <c r="G11" s="265"/>
      <c r="H11" s="265"/>
      <c r="I11" s="265"/>
      <c r="J11" s="265"/>
      <c r="K11" s="265"/>
      <c r="L11" s="265"/>
      <c r="M11" s="265"/>
      <c r="N11" s="265"/>
      <c r="O11" s="265"/>
      <c r="P11" s="265"/>
      <c r="Q11" s="265"/>
      <c r="R11" s="265"/>
      <c r="S11" s="265"/>
      <c r="T11" s="265"/>
      <c r="U11" s="265"/>
      <c r="V11" s="265"/>
      <c r="W11" s="265"/>
      <c r="X11" s="265"/>
      <c r="Y11" s="265"/>
      <c r="Z11" s="265"/>
      <c r="AA11" s="3"/>
      <c r="AB11" s="3"/>
      <c r="AC11" s="3"/>
      <c r="AD11" s="3"/>
      <c r="AE11" s="3"/>
      <c r="AF11" s="3"/>
      <c r="AG11" s="19"/>
      <c r="AH11" s="4"/>
      <c r="AS11" s="4"/>
    </row>
    <row r="12" spans="1:45" ht="16.149999999999999" customHeight="1">
      <c r="A12" s="2"/>
      <c r="B12" s="2"/>
      <c r="C12" s="2"/>
      <c r="D12" s="2"/>
      <c r="E12" s="2"/>
      <c r="F12" s="2"/>
      <c r="G12" s="265"/>
      <c r="H12" s="265"/>
      <c r="I12" s="265"/>
      <c r="J12" s="265"/>
      <c r="K12" s="265"/>
      <c r="L12" s="265"/>
      <c r="M12" s="265"/>
      <c r="N12" s="265"/>
      <c r="O12" s="265"/>
      <c r="P12" s="265"/>
      <c r="Q12" s="265"/>
      <c r="R12" s="265"/>
      <c r="S12" s="265"/>
      <c r="T12" s="265"/>
      <c r="U12" s="265"/>
      <c r="V12" s="265"/>
      <c r="W12" s="265"/>
      <c r="X12" s="265"/>
      <c r="Y12" s="265"/>
      <c r="Z12" s="265"/>
      <c r="AA12" s="3"/>
      <c r="AB12" s="3"/>
      <c r="AC12" s="3"/>
      <c r="AD12" s="3"/>
      <c r="AE12" s="3"/>
      <c r="AF12" s="3"/>
      <c r="AG12" s="19"/>
      <c r="AH12" s="4"/>
      <c r="AS12" s="4"/>
    </row>
    <row r="13" spans="1:45" ht="16.149999999999999" customHeight="1">
      <c r="A13" s="2"/>
      <c r="B13" s="2"/>
      <c r="C13" s="2"/>
      <c r="D13" s="2"/>
      <c r="E13" s="2"/>
      <c r="F13" s="2"/>
      <c r="G13" s="265"/>
      <c r="H13" s="265"/>
      <c r="I13" s="265"/>
      <c r="J13" s="265"/>
      <c r="K13" s="265"/>
      <c r="L13" s="265"/>
      <c r="M13" s="265"/>
      <c r="N13" s="265"/>
      <c r="O13" s="265"/>
      <c r="P13" s="265"/>
      <c r="Q13" s="265"/>
      <c r="R13" s="265"/>
      <c r="S13" s="265"/>
      <c r="T13" s="265"/>
      <c r="U13" s="265"/>
      <c r="V13" s="265"/>
      <c r="W13" s="265"/>
      <c r="X13" s="265"/>
      <c r="Y13" s="265"/>
      <c r="Z13" s="265"/>
      <c r="AA13" s="3"/>
      <c r="AB13" s="3"/>
      <c r="AC13" s="3"/>
      <c r="AD13" s="3"/>
      <c r="AE13" s="3"/>
      <c r="AF13" s="3"/>
      <c r="AG13" s="19"/>
      <c r="AH13" s="4"/>
      <c r="AS13" s="4"/>
    </row>
    <row r="14" spans="1:4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c r="AS14" s="4"/>
    </row>
    <row r="15" spans="1:45" ht="16.149999999999999" customHeight="1" thickBot="1">
      <c r="A15" s="49" t="s">
        <v>263</v>
      </c>
      <c r="B15" s="49"/>
      <c r="C15" s="49"/>
      <c r="D15" s="49"/>
      <c r="E15" s="49"/>
      <c r="F15" s="49"/>
      <c r="L15" s="49"/>
      <c r="M15" s="49"/>
      <c r="N15" s="49"/>
      <c r="O15" s="49"/>
      <c r="P15" s="49"/>
      <c r="Q15" s="49"/>
      <c r="R15" s="49"/>
      <c r="S15" s="49"/>
      <c r="T15" s="49"/>
      <c r="U15" s="49"/>
      <c r="V15" s="49"/>
      <c r="AE15" s="49"/>
      <c r="AF15" s="49"/>
      <c r="AG15" s="49"/>
    </row>
    <row r="16" spans="1:45" ht="16.149999999999999" customHeight="1" thickBot="1">
      <c r="B16" s="647" t="s">
        <v>15</v>
      </c>
      <c r="C16" s="685"/>
      <c r="D16" s="685"/>
      <c r="E16" s="648"/>
      <c r="F16" s="648"/>
      <c r="G16" s="20" t="s">
        <v>16</v>
      </c>
      <c r="H16" s="648"/>
      <c r="I16" s="648"/>
      <c r="J16" s="20" t="s">
        <v>264</v>
      </c>
      <c r="K16" s="20"/>
      <c r="L16" s="20" t="s">
        <v>265</v>
      </c>
      <c r="M16" s="20" t="s">
        <v>15</v>
      </c>
      <c r="N16" s="20"/>
      <c r="O16" s="648"/>
      <c r="P16" s="648"/>
      <c r="Q16" s="20" t="s">
        <v>16</v>
      </c>
      <c r="R16" s="648"/>
      <c r="S16" s="648"/>
      <c r="T16" s="21" t="s">
        <v>264</v>
      </c>
      <c r="V16" s="642">
        <f>IF(E16=O16,R16-H16+1,IF(O16-E16=1,12-H16+1+R16,IF(O16-E16=2,12-H16+1+R16+12,"エラー")))</f>
        <v>1</v>
      </c>
      <c r="W16" s="642"/>
      <c r="X16" s="642"/>
      <c r="Y16" s="643"/>
      <c r="Z16" s="49" t="s">
        <v>266</v>
      </c>
      <c r="AA16" s="49"/>
      <c r="AG16" s="49"/>
    </row>
    <row r="17" spans="1:43" ht="16.149999999999999" customHeight="1">
      <c r="B17" s="157"/>
      <c r="C17" s="28"/>
      <c r="D17" s="28"/>
      <c r="E17" s="28"/>
      <c r="F17" s="28"/>
      <c r="H17" s="28"/>
      <c r="I17" s="28"/>
      <c r="O17" s="28"/>
      <c r="P17" s="28"/>
      <c r="R17" s="28"/>
      <c r="S17" s="28"/>
      <c r="V17" s="28"/>
      <c r="W17" s="28"/>
      <c r="X17" s="28"/>
      <c r="Y17" s="28"/>
    </row>
    <row r="18" spans="1:43" ht="16.149999999999999" customHeight="1">
      <c r="B18" s="157"/>
      <c r="C18" s="28"/>
      <c r="D18" s="28"/>
      <c r="E18" s="28"/>
      <c r="F18" s="28"/>
      <c r="H18" s="28"/>
      <c r="I18" s="28"/>
      <c r="O18" s="28"/>
      <c r="P18" s="28"/>
      <c r="R18" s="28"/>
      <c r="S18" s="28"/>
      <c r="V18" s="28"/>
      <c r="W18" s="28"/>
      <c r="X18" s="28"/>
      <c r="Y18" s="28"/>
    </row>
    <row r="19" spans="1:43" ht="16.149999999999999" customHeight="1">
      <c r="A19" s="49"/>
      <c r="B19" s="116"/>
      <c r="C19" s="49"/>
      <c r="D19" s="49"/>
      <c r="E19" s="49"/>
      <c r="F19" s="49"/>
      <c r="G19" s="49"/>
      <c r="H19" s="49"/>
      <c r="I19" s="49"/>
      <c r="J19" s="49"/>
      <c r="K19" s="49"/>
      <c r="L19" s="49"/>
      <c r="M19" s="49"/>
      <c r="N19" s="49"/>
      <c r="O19" s="49"/>
      <c r="P19" s="49"/>
      <c r="Q19" s="49"/>
      <c r="R19" s="49"/>
      <c r="S19" s="49"/>
      <c r="T19" s="49"/>
      <c r="U19" s="49"/>
      <c r="AB19" s="49"/>
      <c r="AC19" s="49"/>
      <c r="AD19" s="49"/>
      <c r="AE19" s="49"/>
      <c r="AF19" s="49"/>
      <c r="AG19" s="49"/>
    </row>
    <row r="20" spans="1:43" ht="16.149999999999999" customHeight="1" thickBot="1">
      <c r="A20" s="49" t="s">
        <v>267</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row>
    <row r="21" spans="1:43" ht="16.149999999999999" customHeight="1" thickBot="1">
      <c r="A21" s="49"/>
      <c r="B21" s="647" t="s">
        <v>15</v>
      </c>
      <c r="C21" s="685"/>
      <c r="D21" s="685"/>
      <c r="E21" s="648"/>
      <c r="F21" s="648"/>
      <c r="G21" s="20" t="s">
        <v>16</v>
      </c>
      <c r="H21" s="648"/>
      <c r="I21" s="648"/>
      <c r="J21" s="20" t="s">
        <v>264</v>
      </c>
      <c r="K21" s="20"/>
      <c r="L21" s="20" t="s">
        <v>265</v>
      </c>
      <c r="M21" s="20" t="s">
        <v>15</v>
      </c>
      <c r="N21" s="20"/>
      <c r="O21" s="648"/>
      <c r="P21" s="648"/>
      <c r="Q21" s="20" t="s">
        <v>16</v>
      </c>
      <c r="R21" s="648"/>
      <c r="S21" s="648"/>
      <c r="T21" s="21" t="s">
        <v>264</v>
      </c>
      <c r="V21" s="642">
        <f>IF(E21=O21,R21-H21+1,IF(O21-E21=1,12-H21+1+R21,IF(O21-E21=2,12-H21+1+R21+12,"エラー")))</f>
        <v>1</v>
      </c>
      <c r="W21" s="642"/>
      <c r="X21" s="642"/>
      <c r="Y21" s="643"/>
      <c r="Z21" s="49" t="s">
        <v>266</v>
      </c>
      <c r="AA21" s="49"/>
      <c r="AG21" s="49"/>
    </row>
    <row r="22" spans="1:43" ht="16.149999999999999" customHeight="1">
      <c r="A22" s="49"/>
      <c r="B22" s="158"/>
      <c r="D22" s="28"/>
      <c r="E22" s="28"/>
      <c r="G22" s="28"/>
      <c r="H22" s="28"/>
      <c r="N22" s="28"/>
      <c r="O22" s="28"/>
      <c r="Q22" s="28"/>
      <c r="R22" s="28"/>
      <c r="U22" s="49"/>
      <c r="AB22" s="49"/>
      <c r="AC22" s="49"/>
      <c r="AD22" s="49"/>
      <c r="AE22" s="49"/>
      <c r="AF22" s="49"/>
      <c r="AG22" s="49"/>
    </row>
    <row r="23" spans="1:43" ht="16.149999999999999" customHeight="1">
      <c r="A23" s="49"/>
      <c r="B23" s="158"/>
      <c r="D23" s="28"/>
      <c r="E23" s="28"/>
      <c r="G23" s="28"/>
      <c r="H23" s="28"/>
      <c r="N23" s="28"/>
      <c r="O23" s="28"/>
      <c r="Q23" s="28"/>
      <c r="R23" s="28"/>
      <c r="U23" s="49"/>
      <c r="AB23" s="49"/>
      <c r="AC23" s="49"/>
      <c r="AD23" s="49"/>
      <c r="AE23" s="49"/>
      <c r="AF23" s="49"/>
      <c r="AG23" s="49"/>
      <c r="AQ23" s="189" t="s">
        <v>373</v>
      </c>
    </row>
    <row r="24" spans="1:43" ht="16.149999999999999" customHeight="1">
      <c r="A24" s="49"/>
      <c r="B24" s="158"/>
      <c r="D24" s="28"/>
      <c r="E24" s="28"/>
      <c r="G24" s="28"/>
      <c r="H24" s="28"/>
      <c r="N24" s="28"/>
      <c r="O24" s="28"/>
      <c r="Q24" s="28"/>
      <c r="R24" s="28"/>
      <c r="U24" s="49"/>
      <c r="AB24" s="49"/>
      <c r="AC24" s="49"/>
      <c r="AD24" s="49"/>
      <c r="AE24" s="49"/>
      <c r="AF24" s="49"/>
      <c r="AG24" s="49"/>
    </row>
    <row r="25" spans="1:43" ht="16.149999999999999" customHeight="1">
      <c r="A25" s="49"/>
      <c r="B25" s="158"/>
      <c r="D25" s="28"/>
      <c r="E25" s="28"/>
      <c r="G25" s="28"/>
      <c r="H25" s="28"/>
      <c r="N25" s="28"/>
      <c r="O25" s="28"/>
      <c r="Q25" s="28"/>
      <c r="R25" s="28"/>
      <c r="U25" s="49"/>
      <c r="AB25" s="49"/>
      <c r="AC25" s="49"/>
      <c r="AD25" s="49"/>
      <c r="AE25" s="49"/>
      <c r="AF25" s="49"/>
      <c r="AG25" s="49"/>
    </row>
    <row r="26" spans="1:43" ht="16.149999999999999" customHeight="1" thickBot="1">
      <c r="A26" s="49"/>
      <c r="B26" s="158"/>
      <c r="D26" s="28"/>
      <c r="E26" s="28"/>
      <c r="G26" s="28"/>
      <c r="H26" s="28"/>
      <c r="N26" s="28"/>
      <c r="O26" s="28"/>
      <c r="Q26" s="28"/>
      <c r="R26" s="28"/>
      <c r="U26" s="49"/>
      <c r="AB26" s="49"/>
      <c r="AC26" s="49"/>
      <c r="AD26" s="49"/>
      <c r="AE26" s="49"/>
      <c r="AF26" s="49"/>
      <c r="AG26" s="49"/>
    </row>
    <row r="27" spans="1:43" ht="16.149999999999999" customHeight="1" thickBot="1">
      <c r="A27" s="2" t="s">
        <v>374</v>
      </c>
      <c r="B27" s="2"/>
      <c r="C27" s="3"/>
      <c r="D27" s="3"/>
      <c r="E27" s="3"/>
      <c r="F27" s="3"/>
      <c r="G27" s="3"/>
      <c r="H27" s="3"/>
      <c r="I27" s="3"/>
      <c r="J27" s="3"/>
      <c r="K27" s="3"/>
      <c r="L27" s="3"/>
      <c r="M27" s="3"/>
      <c r="N27" s="3"/>
      <c r="O27" s="3"/>
      <c r="P27" s="3"/>
      <c r="Q27" s="3"/>
      <c r="R27" s="3"/>
      <c r="S27" s="3"/>
      <c r="T27" s="3"/>
      <c r="U27" s="3"/>
      <c r="W27" s="190"/>
      <c r="X27" s="691" t="s">
        <v>375</v>
      </c>
      <c r="Y27" s="692"/>
      <c r="Z27" s="3"/>
      <c r="AA27" s="3"/>
      <c r="AB27" s="3"/>
      <c r="AC27" s="3"/>
      <c r="AD27" s="3"/>
      <c r="AE27" s="3"/>
      <c r="AF27" s="3"/>
      <c r="AG27" s="19"/>
      <c r="AH27" s="189" t="b">
        <v>1</v>
      </c>
    </row>
    <row r="28" spans="1:43" ht="16.149999999999999" customHeight="1">
      <c r="A28" s="2"/>
      <c r="B28" s="116"/>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row>
    <row r="29" spans="1:43" ht="16.149999999999999" customHeight="1">
      <c r="A29" s="49"/>
      <c r="B29" s="158"/>
      <c r="D29" s="28"/>
      <c r="E29" s="28"/>
      <c r="G29" s="28"/>
      <c r="H29" s="28"/>
      <c r="N29" s="28"/>
      <c r="O29" s="28"/>
      <c r="Q29" s="28"/>
      <c r="R29" s="28"/>
      <c r="U29" s="49"/>
      <c r="AB29" s="49"/>
      <c r="AC29" s="49"/>
      <c r="AD29" s="49"/>
      <c r="AE29" s="49"/>
      <c r="AF29" s="49"/>
      <c r="AG29" s="49"/>
    </row>
    <row r="30" spans="1:43" ht="16.149999999999999" customHeight="1">
      <c r="A30" s="49"/>
      <c r="B30" s="158"/>
      <c r="D30" s="28"/>
      <c r="E30" s="28"/>
      <c r="G30" s="28"/>
      <c r="H30" s="28"/>
      <c r="N30" s="28"/>
      <c r="O30" s="28"/>
      <c r="Q30" s="28"/>
      <c r="R30" s="28"/>
      <c r="U30" s="49"/>
      <c r="AB30" s="49"/>
      <c r="AC30" s="49"/>
      <c r="AD30" s="49"/>
      <c r="AE30" s="49"/>
      <c r="AF30" s="49"/>
      <c r="AG30" s="49"/>
    </row>
    <row r="31" spans="1:43" ht="16.149999999999999" customHeight="1">
      <c r="A31" s="49"/>
      <c r="B31" s="158"/>
      <c r="D31" s="28"/>
      <c r="E31" s="28"/>
      <c r="G31" s="28"/>
      <c r="H31" s="28"/>
      <c r="N31" s="28"/>
      <c r="O31" s="28"/>
      <c r="Q31" s="28"/>
      <c r="R31" s="28"/>
      <c r="U31" s="49"/>
      <c r="AB31" s="49"/>
      <c r="AC31" s="49"/>
      <c r="AD31" s="49"/>
      <c r="AE31" s="49"/>
      <c r="AF31" s="49"/>
      <c r="AG31" s="49"/>
    </row>
    <row r="32" spans="1:43" ht="16.149999999999999" customHeight="1" thickBot="1">
      <c r="A32" s="2" t="s">
        <v>376</v>
      </c>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row>
    <row r="33" spans="1:47" ht="16.149999999999999" customHeight="1">
      <c r="A33" s="27" t="s">
        <v>269</v>
      </c>
      <c r="B33" s="55"/>
      <c r="C33" s="55"/>
      <c r="D33" s="55"/>
      <c r="E33" s="55"/>
      <c r="F33" s="55"/>
      <c r="G33" s="55"/>
      <c r="H33" s="55"/>
      <c r="I33" s="55"/>
      <c r="J33" s="55"/>
      <c r="K33" s="55"/>
      <c r="L33" s="55"/>
      <c r="M33" s="56"/>
      <c r="N33" s="56"/>
      <c r="O33" s="56"/>
      <c r="P33" s="56"/>
      <c r="Q33" s="56"/>
      <c r="R33" s="56"/>
      <c r="S33" s="56"/>
      <c r="T33" s="56"/>
      <c r="U33" s="56"/>
      <c r="V33" s="56"/>
      <c r="W33" s="56"/>
      <c r="X33" s="56"/>
      <c r="Y33" s="56"/>
      <c r="Z33" s="56"/>
      <c r="AA33" s="56"/>
      <c r="AB33" s="644">
        <f>SUM(AB34,AB36)</f>
        <v>0</v>
      </c>
      <c r="AC33" s="644"/>
      <c r="AD33" s="644"/>
      <c r="AE33" s="644"/>
      <c r="AF33" s="644"/>
      <c r="AG33" s="37" t="s">
        <v>270</v>
      </c>
    </row>
    <row r="34" spans="1:47" ht="16.149999999999999" customHeight="1">
      <c r="A34" s="54"/>
      <c r="B34" s="688" t="s">
        <v>271</v>
      </c>
      <c r="C34" s="645"/>
      <c r="D34" s="645"/>
      <c r="E34" s="645"/>
      <c r="F34" s="645"/>
      <c r="G34" s="645"/>
      <c r="H34" s="645"/>
      <c r="I34" s="645"/>
      <c r="J34" s="645"/>
      <c r="K34" s="645"/>
      <c r="L34" s="645"/>
      <c r="M34" s="645"/>
      <c r="N34" s="645"/>
      <c r="O34" s="645"/>
      <c r="P34" s="645"/>
      <c r="Q34" s="645"/>
      <c r="R34" s="645"/>
      <c r="S34" s="645"/>
      <c r="T34" s="645"/>
      <c r="U34" s="645"/>
      <c r="V34" s="645"/>
      <c r="W34" s="645"/>
      <c r="X34" s="14"/>
      <c r="Y34" s="14" t="s">
        <v>272</v>
      </c>
      <c r="Z34" s="14"/>
      <c r="AA34" s="14"/>
      <c r="AB34" s="646">
        <f>AB35*V21*10</f>
        <v>0</v>
      </c>
      <c r="AC34" s="646"/>
      <c r="AD34" s="646"/>
      <c r="AE34" s="646"/>
      <c r="AF34" s="646"/>
      <c r="AG34" s="15" t="s">
        <v>270</v>
      </c>
    </row>
    <row r="35" spans="1:47" ht="16.149999999999999" customHeight="1">
      <c r="A35" s="53"/>
      <c r="B35" s="145"/>
      <c r="C35" s="689" t="s">
        <v>377</v>
      </c>
      <c r="D35" s="689"/>
      <c r="E35" s="689"/>
      <c r="F35" s="689"/>
      <c r="G35" s="689"/>
      <c r="H35" s="689"/>
      <c r="I35" s="689"/>
      <c r="J35" s="689"/>
      <c r="K35" s="689"/>
      <c r="L35" s="689"/>
      <c r="M35" s="689"/>
      <c r="N35" s="689"/>
      <c r="O35" s="689"/>
      <c r="P35" s="689"/>
      <c r="Q35" s="689"/>
      <c r="R35" s="689"/>
      <c r="S35" s="689"/>
      <c r="T35" s="689"/>
      <c r="U35" s="689"/>
      <c r="V35" s="689"/>
      <c r="W35" s="689"/>
      <c r="X35" s="689"/>
      <c r="Y35" s="689"/>
      <c r="Z35" s="689"/>
      <c r="AA35" s="689"/>
      <c r="AB35" s="690">
        <f>IF(AH27=TRUE,'様式96_外来・在宅ベースアップ評価料（Ⅱ）'!M81,'（参考）賃金引き上げ計画書作成のための計算シート'!M53)</f>
        <v>0</v>
      </c>
      <c r="AC35" s="690"/>
      <c r="AD35" s="690"/>
      <c r="AE35" s="690"/>
      <c r="AF35" s="690"/>
      <c r="AG35" s="17" t="s">
        <v>276</v>
      </c>
    </row>
    <row r="36" spans="1:47" ht="16.149999999999999" customHeight="1" thickBot="1">
      <c r="A36" s="53"/>
      <c r="B36" s="146" t="s">
        <v>378</v>
      </c>
      <c r="C36" s="59"/>
      <c r="D36" s="59"/>
      <c r="E36" s="59"/>
      <c r="F36" s="59"/>
      <c r="G36" s="59"/>
      <c r="H36" s="59"/>
      <c r="I36" s="59"/>
      <c r="J36" s="59"/>
      <c r="K36" s="59"/>
      <c r="L36" s="59"/>
      <c r="M36" s="59"/>
      <c r="N36" s="59"/>
      <c r="O36" s="59"/>
      <c r="P36" s="59"/>
      <c r="Q36" s="59"/>
      <c r="R36" s="59"/>
      <c r="S36" s="59"/>
      <c r="T36" s="59"/>
      <c r="U36" s="59"/>
      <c r="V36" s="59"/>
      <c r="W36" s="59"/>
      <c r="X36" s="147"/>
      <c r="Y36" s="147"/>
      <c r="Z36" s="147"/>
      <c r="AA36" s="147"/>
      <c r="AB36" s="675" t="str">
        <f>IFERROR(AA37*AB38*10+AF37*AB39*10,"-")</f>
        <v>-</v>
      </c>
      <c r="AC36" s="675"/>
      <c r="AD36" s="675"/>
      <c r="AE36" s="675"/>
      <c r="AF36" s="675"/>
      <c r="AG36" s="148" t="s">
        <v>270</v>
      </c>
    </row>
    <row r="37" spans="1:47" ht="16.149999999999999" customHeight="1" thickBot="1">
      <c r="A37" s="53"/>
      <c r="B37" s="149"/>
      <c r="C37" s="150" t="s">
        <v>379</v>
      </c>
      <c r="D37" s="151"/>
      <c r="E37" s="151"/>
      <c r="F37" s="151"/>
      <c r="G37" s="151"/>
      <c r="H37" s="151"/>
      <c r="I37" s="151"/>
      <c r="J37" s="151"/>
      <c r="K37" s="151"/>
      <c r="L37" s="151"/>
      <c r="M37" s="59"/>
      <c r="N37" s="59"/>
      <c r="O37" s="59"/>
      <c r="P37" s="59"/>
      <c r="Q37" s="117" t="s">
        <v>275</v>
      </c>
      <c r="R37" s="676"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676"/>
      <c r="T37" s="676"/>
      <c r="U37" s="676"/>
      <c r="V37" s="676"/>
      <c r="W37" s="59" t="s">
        <v>132</v>
      </c>
      <c r="X37" s="677" t="s">
        <v>380</v>
      </c>
      <c r="Y37" s="678"/>
      <c r="Z37" s="678"/>
      <c r="AA37" s="139" t="str">
        <f>VLOOKUP(R37,'リスト（外来）'!C:D,2,FALSE)</f>
        <v>-</v>
      </c>
      <c r="AB37" s="152" t="s">
        <v>276</v>
      </c>
      <c r="AC37" s="678" t="s">
        <v>381</v>
      </c>
      <c r="AD37" s="678"/>
      <c r="AE37" s="678"/>
      <c r="AF37" s="139" t="str">
        <f>VLOOKUP(R37,'リスト（外来）'!C:E,3,FALSE)</f>
        <v>-</v>
      </c>
      <c r="AG37" s="153" t="s">
        <v>276</v>
      </c>
    </row>
    <row r="38" spans="1:47" ht="16.149999999999999" customHeight="1">
      <c r="A38" s="53"/>
      <c r="B38" s="149"/>
      <c r="C38" s="150" t="s">
        <v>382</v>
      </c>
      <c r="D38" s="154"/>
      <c r="E38" s="154"/>
      <c r="F38" s="154"/>
      <c r="G38" s="154"/>
      <c r="H38" s="154"/>
      <c r="I38" s="154"/>
      <c r="J38" s="154"/>
      <c r="K38" s="154"/>
      <c r="L38" s="154"/>
      <c r="M38" s="75"/>
      <c r="N38" s="75"/>
      <c r="O38" s="75"/>
      <c r="P38" s="118"/>
      <c r="Q38" s="118"/>
      <c r="R38" s="118"/>
      <c r="S38" s="119"/>
      <c r="T38" s="119"/>
      <c r="U38" s="119"/>
      <c r="V38" s="119"/>
      <c r="W38" s="119"/>
      <c r="X38" s="123"/>
      <c r="Y38" s="75"/>
      <c r="Z38" s="75"/>
      <c r="AA38" s="75"/>
      <c r="AB38" s="696"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96"/>
      <c r="AD38" s="696"/>
      <c r="AE38" s="696"/>
      <c r="AF38" s="696"/>
      <c r="AG38" s="155" t="s">
        <v>278</v>
      </c>
    </row>
    <row r="39" spans="1:47" ht="16.149999999999999" customHeight="1">
      <c r="A39" s="16"/>
      <c r="B39" s="156"/>
      <c r="C39" s="150" t="s">
        <v>383</v>
      </c>
      <c r="D39" s="75"/>
      <c r="E39" s="75"/>
      <c r="F39" s="75"/>
      <c r="G39" s="75"/>
      <c r="H39" s="75"/>
      <c r="I39" s="75"/>
      <c r="J39" s="75"/>
      <c r="K39" s="75"/>
      <c r="L39" s="75"/>
      <c r="M39" s="75"/>
      <c r="N39" s="75"/>
      <c r="O39" s="75"/>
      <c r="P39" s="75"/>
      <c r="Q39" s="75"/>
      <c r="R39" s="75"/>
      <c r="S39" s="75"/>
      <c r="T39" s="75"/>
      <c r="U39" s="75"/>
      <c r="V39" s="75"/>
      <c r="W39" s="75"/>
      <c r="X39" s="75"/>
      <c r="Y39" s="75"/>
      <c r="Z39" s="75"/>
      <c r="AA39" s="75"/>
      <c r="AB39" s="672" t="str">
        <f>IF(R37&lt;&gt;"届出なし",('様式96_外来・在宅ベースアップ評価料（Ⅱ）'!M60+'様式96_外来・在宅ベースアップ評価料（Ⅱ）'!M68)*V21,"-")</f>
        <v>-</v>
      </c>
      <c r="AC39" s="672"/>
      <c r="AD39" s="672"/>
      <c r="AE39" s="672"/>
      <c r="AF39" s="672"/>
      <c r="AG39" s="155" t="s">
        <v>278</v>
      </c>
    </row>
    <row r="40" spans="1:47" ht="16.149999999999999" customHeight="1">
      <c r="A40" s="83"/>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626"/>
      <c r="AC40" s="626"/>
      <c r="AD40" s="626"/>
      <c r="AE40" s="626"/>
      <c r="AF40" s="626"/>
      <c r="AG40" s="6" t="s">
        <v>280</v>
      </c>
    </row>
    <row r="41" spans="1:47" ht="16.149999999999999" customHeight="1" thickBot="1">
      <c r="A41" s="159" t="s">
        <v>281</v>
      </c>
      <c r="B41" s="160"/>
      <c r="C41" s="161"/>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660"/>
      <c r="AC41" s="660"/>
      <c r="AD41" s="660"/>
      <c r="AE41" s="660"/>
      <c r="AF41" s="660"/>
      <c r="AG41" s="85" t="s">
        <v>280</v>
      </c>
    </row>
    <row r="42" spans="1:47"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659">
        <f>IFERROR(AB33-AB40+AB41,"")</f>
        <v>0</v>
      </c>
      <c r="AC42" s="659"/>
      <c r="AD42" s="659"/>
      <c r="AE42" s="659"/>
      <c r="AF42" s="659"/>
      <c r="AG42" s="9" t="s">
        <v>270</v>
      </c>
    </row>
    <row r="43" spans="1:47" ht="16.149999999999999" customHeight="1">
      <c r="A43" s="3"/>
      <c r="B43" s="116"/>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row>
    <row r="44" spans="1:47" ht="16.149999999999999" customHeight="1">
      <c r="A44" s="3"/>
      <c r="B44" s="116"/>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row>
    <row r="45" spans="1:47" ht="16.149999999999999" customHeight="1"/>
    <row r="46" spans="1:47" ht="16.149999999999999" customHeight="1" thickBot="1">
      <c r="A46" s="2" t="s">
        <v>384</v>
      </c>
    </row>
    <row r="47" spans="1:47"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666"/>
      <c r="AC47" s="666"/>
      <c r="AD47" s="666"/>
      <c r="AE47" s="666"/>
      <c r="AF47" s="666"/>
      <c r="AG47" s="127" t="s">
        <v>270</v>
      </c>
      <c r="AH47" s="189" t="str">
        <f>IF(AB42&gt;AB47,"NG","OK")</f>
        <v>OK</v>
      </c>
      <c r="AU47" s="261" t="str">
        <f>IF(AH47="NG","←（８）全体の賃金改善の見込み額は（７）算定金額の見込み（繰越額調整後）の値を上回るように設定してください","")</f>
        <v/>
      </c>
    </row>
    <row r="48" spans="1:47" ht="16.149999999999999" customHeight="1">
      <c r="A48" s="16"/>
      <c r="B48" s="57" t="s">
        <v>285</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667">
        <f>AB42</f>
        <v>0</v>
      </c>
      <c r="AC48" s="667"/>
      <c r="AD48" s="667"/>
      <c r="AE48" s="667"/>
      <c r="AF48" s="667"/>
      <c r="AG48" s="128" t="s">
        <v>270</v>
      </c>
    </row>
    <row r="49" spans="1:45" ht="16.149999999999999" customHeight="1">
      <c r="A49" s="16"/>
      <c r="B49" s="57" t="s">
        <v>286</v>
      </c>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663"/>
      <c r="AC49" s="663"/>
      <c r="AD49" s="663"/>
      <c r="AE49" s="663"/>
      <c r="AF49" s="663"/>
      <c r="AG49" s="128" t="s">
        <v>270</v>
      </c>
    </row>
    <row r="50" spans="1:45" ht="16.149999999999999" customHeight="1">
      <c r="A50" s="16"/>
      <c r="B50" s="57" t="s">
        <v>287</v>
      </c>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663"/>
      <c r="AC50" s="663"/>
      <c r="AD50" s="663"/>
      <c r="AE50" s="663"/>
      <c r="AF50" s="663"/>
      <c r="AG50" s="128" t="s">
        <v>270</v>
      </c>
      <c r="AQ50" s="212"/>
    </row>
    <row r="51" spans="1:45" ht="16.149999999999999" customHeight="1" thickBot="1">
      <c r="A51" s="7"/>
      <c r="B51" s="78" t="s">
        <v>288</v>
      </c>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64">
        <f>AB47-SUM(AB48:AF50)</f>
        <v>0</v>
      </c>
      <c r="AC51" s="664"/>
      <c r="AD51" s="664"/>
      <c r="AE51" s="664"/>
      <c r="AF51" s="664"/>
      <c r="AG51" s="143" t="s">
        <v>270</v>
      </c>
    </row>
    <row r="52" spans="1:45" ht="16.149999999999999" customHeight="1">
      <c r="A52" s="3"/>
      <c r="B52" s="116"/>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c r="AH52" s="4"/>
      <c r="AS52" s="4"/>
    </row>
    <row r="53" spans="1:45" ht="16.149999999999999" customHeight="1">
      <c r="A53" s="3"/>
      <c r="B53" s="116"/>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c r="AH53" s="4"/>
      <c r="AS53" s="4"/>
    </row>
    <row r="54" spans="1:45" ht="16.149999999999999" customHeight="1">
      <c r="A54" s="3"/>
      <c r="B54" s="116"/>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c r="AH54" s="4"/>
      <c r="AS54" s="4"/>
    </row>
    <row r="55" spans="1:45" ht="16.149999999999999" customHeight="1">
      <c r="A55" s="3"/>
      <c r="B55" s="116"/>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c r="AH55" s="4"/>
      <c r="AS55" s="4"/>
    </row>
    <row r="56" spans="1:45" ht="16.149999999999999" customHeight="1">
      <c r="A56" s="3"/>
      <c r="B56" s="116"/>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19"/>
      <c r="AH56" s="4"/>
      <c r="AS56" s="4"/>
    </row>
    <row r="57" spans="1:45" ht="16.149999999999999" customHeight="1">
      <c r="A57" s="3"/>
      <c r="B57" s="116"/>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9"/>
      <c r="AH57" s="4"/>
      <c r="AS57" s="4"/>
    </row>
    <row r="58" spans="1:45" ht="16.149999999999999" customHeight="1">
      <c r="A58" s="3"/>
      <c r="B58" s="116"/>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c r="AH58" s="4"/>
      <c r="AS58" s="4"/>
    </row>
    <row r="59" spans="1:45" ht="16.149999999999999" customHeight="1">
      <c r="A59" s="3"/>
      <c r="B59" s="116"/>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19"/>
      <c r="AH59" s="4"/>
      <c r="AS59" s="4"/>
    </row>
    <row r="60" spans="1:45" ht="16.149999999999999" customHeight="1">
      <c r="A60" s="3"/>
      <c r="B60" s="116"/>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19"/>
      <c r="AH60" s="4"/>
      <c r="AS60" s="4"/>
    </row>
    <row r="61" spans="1:45" ht="16.149999999999999" customHeight="1">
      <c r="A61" s="164" t="s">
        <v>1524</v>
      </c>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19"/>
      <c r="AB61" s="19"/>
      <c r="AC61" s="19"/>
      <c r="AD61" s="19"/>
      <c r="AE61" s="19"/>
      <c r="AF61" s="49"/>
    </row>
    <row r="62" spans="1:45"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2"/>
      <c r="AB62" s="102"/>
      <c r="AC62" s="102"/>
      <c r="AD62" s="102"/>
      <c r="AE62" s="102"/>
      <c r="AF62" s="102"/>
      <c r="AG62" s="102"/>
      <c r="AH62" s="102"/>
      <c r="AI62" s="204"/>
      <c r="AS62" s="4"/>
    </row>
    <row r="63" spans="1:45" ht="16.149999999999999" customHeight="1">
      <c r="A63" s="2"/>
      <c r="B63" s="3"/>
      <c r="C63" s="3"/>
      <c r="D63" s="3"/>
      <c r="E63" s="3"/>
      <c r="F63" s="3"/>
      <c r="G63" s="3"/>
      <c r="H63" s="3"/>
      <c r="I63" s="3"/>
      <c r="J63" s="3"/>
      <c r="K63" s="3"/>
      <c r="L63" s="3"/>
      <c r="M63" s="3"/>
      <c r="N63" s="3"/>
      <c r="O63" s="3"/>
      <c r="P63" s="3"/>
      <c r="Q63" s="3"/>
      <c r="R63" s="3"/>
      <c r="S63" s="3"/>
      <c r="T63" s="3"/>
      <c r="U63" s="3"/>
      <c r="V63" s="3"/>
      <c r="W63" s="3"/>
      <c r="X63" s="3"/>
      <c r="Y63" s="3"/>
      <c r="Z63" s="3"/>
      <c r="AA63" s="102"/>
      <c r="AB63" s="102"/>
      <c r="AC63" s="102"/>
      <c r="AD63" s="102"/>
      <c r="AE63" s="102"/>
      <c r="AF63" s="102"/>
      <c r="AG63" s="102"/>
      <c r="AH63" s="102"/>
      <c r="AI63" s="204"/>
      <c r="AS63" s="4"/>
    </row>
    <row r="64" spans="1:45" ht="16.149999999999999" customHeight="1">
      <c r="A64" s="2"/>
      <c r="B64" s="3"/>
      <c r="C64" s="3"/>
      <c r="D64" s="3"/>
      <c r="E64" s="3"/>
      <c r="F64" s="3"/>
      <c r="G64" s="3"/>
      <c r="H64" s="3"/>
      <c r="I64" s="3"/>
      <c r="J64" s="3"/>
      <c r="K64" s="3"/>
      <c r="L64" s="3"/>
      <c r="M64" s="3"/>
      <c r="N64" s="3"/>
      <c r="O64" s="3"/>
      <c r="P64" s="3"/>
      <c r="Q64" s="3"/>
      <c r="R64" s="3"/>
      <c r="S64" s="3"/>
      <c r="T64" s="3"/>
      <c r="U64" s="3"/>
      <c r="V64" s="3"/>
      <c r="W64" s="3"/>
      <c r="X64" s="3"/>
      <c r="Y64" s="3"/>
      <c r="Z64" s="3"/>
      <c r="AA64" s="102"/>
      <c r="AB64" s="102"/>
      <c r="AC64" s="102"/>
      <c r="AD64" s="102"/>
      <c r="AE64" s="102"/>
      <c r="AF64" s="102"/>
      <c r="AG64" s="102"/>
      <c r="AH64" s="102"/>
      <c r="AI64" s="204"/>
      <c r="AS64" s="4"/>
    </row>
    <row r="65" spans="1:45" ht="16.149999999999999" customHeight="1">
      <c r="A65" s="2"/>
      <c r="B65" s="3"/>
      <c r="C65" s="3"/>
      <c r="D65" s="3"/>
      <c r="E65" s="3"/>
      <c r="F65" s="3"/>
      <c r="G65" s="3"/>
      <c r="H65" s="3"/>
      <c r="I65" s="3"/>
      <c r="J65" s="3"/>
      <c r="K65" s="3"/>
      <c r="L65" s="3"/>
      <c r="M65" s="3"/>
      <c r="N65" s="3"/>
      <c r="O65" s="3"/>
      <c r="P65" s="3"/>
      <c r="Q65" s="3"/>
      <c r="R65" s="3"/>
      <c r="S65" s="3"/>
      <c r="T65" s="3"/>
      <c r="U65" s="3"/>
      <c r="V65" s="3"/>
      <c r="W65" s="3"/>
      <c r="X65" s="3"/>
      <c r="Y65" s="3"/>
      <c r="Z65" s="3"/>
      <c r="AA65" s="102"/>
      <c r="AB65" s="102"/>
      <c r="AC65" s="102"/>
      <c r="AD65" s="102"/>
      <c r="AE65" s="102"/>
      <c r="AF65" s="102"/>
      <c r="AG65" s="102"/>
      <c r="AH65" s="102"/>
      <c r="AI65" s="204"/>
      <c r="AS65" s="4"/>
    </row>
    <row r="66" spans="1:45" ht="16.149999999999999" customHeight="1">
      <c r="A66" s="2"/>
      <c r="B66" s="3"/>
      <c r="C66" s="3"/>
      <c r="D66" s="3"/>
      <c r="E66" s="3"/>
      <c r="F66" s="3"/>
      <c r="G66" s="3"/>
      <c r="H66" s="3"/>
      <c r="I66" s="3"/>
      <c r="J66" s="3"/>
      <c r="K66" s="3"/>
      <c r="L66" s="3"/>
      <c r="M66" s="3"/>
      <c r="N66" s="3"/>
      <c r="O66" s="3"/>
      <c r="P66" s="3"/>
      <c r="Q66" s="3"/>
      <c r="R66" s="3"/>
      <c r="S66" s="3"/>
      <c r="T66" s="3"/>
      <c r="U66" s="3"/>
      <c r="V66" s="3"/>
      <c r="W66" s="3"/>
      <c r="X66" s="3"/>
      <c r="Y66" s="3"/>
      <c r="Z66" s="3"/>
      <c r="AA66" s="102"/>
      <c r="AB66" s="102"/>
      <c r="AC66" s="102"/>
      <c r="AD66" s="102"/>
      <c r="AE66" s="102"/>
      <c r="AF66" s="102"/>
      <c r="AG66" s="102"/>
      <c r="AH66" s="102"/>
      <c r="AI66" s="204"/>
      <c r="AS66" s="4"/>
    </row>
    <row r="67" spans="1:45" ht="16.149999999999999" customHeight="1">
      <c r="A67" s="2"/>
      <c r="B67" s="3"/>
      <c r="C67" s="3"/>
      <c r="D67" s="3"/>
      <c r="E67" s="3"/>
      <c r="F67" s="3"/>
      <c r="G67" s="3"/>
      <c r="H67" s="3"/>
      <c r="I67" s="3"/>
      <c r="J67" s="3"/>
      <c r="K67" s="3"/>
      <c r="L67" s="3"/>
      <c r="M67" s="3"/>
      <c r="N67" s="3"/>
      <c r="O67" s="3"/>
      <c r="P67" s="3"/>
      <c r="Q67" s="3"/>
      <c r="R67" s="3"/>
      <c r="S67" s="3"/>
      <c r="T67" s="3"/>
      <c r="U67" s="3"/>
      <c r="V67" s="3"/>
      <c r="W67" s="3"/>
      <c r="X67" s="3"/>
      <c r="Y67" s="3"/>
      <c r="Z67" s="3"/>
      <c r="AA67" s="102"/>
      <c r="AB67" s="102"/>
      <c r="AC67" s="102"/>
      <c r="AD67" s="102"/>
      <c r="AE67" s="102"/>
      <c r="AF67" s="102"/>
      <c r="AG67" s="102"/>
      <c r="AH67" s="102"/>
      <c r="AI67" s="204"/>
      <c r="AS67" s="4"/>
    </row>
    <row r="68" spans="1:45" ht="16.149999999999999" customHeight="1" thickBot="1">
      <c r="A68" s="2" t="s">
        <v>385</v>
      </c>
      <c r="B68" s="49"/>
      <c r="D68" s="49"/>
      <c r="E68" s="49"/>
      <c r="F68" s="49"/>
      <c r="G68" s="49"/>
      <c r="H68" s="49"/>
      <c r="I68" s="49"/>
      <c r="J68" s="49"/>
      <c r="K68" s="49"/>
      <c r="L68" s="49"/>
      <c r="M68" s="49"/>
      <c r="N68" s="49"/>
      <c r="O68" s="49"/>
      <c r="P68" s="49"/>
      <c r="Q68" s="49"/>
      <c r="R68" s="49"/>
      <c r="S68" s="49"/>
      <c r="T68" s="49"/>
      <c r="U68" s="49"/>
      <c r="V68" s="49"/>
      <c r="W68" s="49"/>
      <c r="X68" s="49"/>
      <c r="Y68" s="49"/>
      <c r="Z68" s="49"/>
      <c r="AA68" s="102"/>
      <c r="AB68" s="102"/>
      <c r="AC68" s="102"/>
      <c r="AD68" s="102"/>
      <c r="AE68" s="102"/>
      <c r="AF68" s="102"/>
      <c r="AG68" s="102"/>
      <c r="AH68" s="204"/>
      <c r="AI68" s="204"/>
    </row>
    <row r="69" spans="1:45" ht="16.149999999999999" customHeight="1">
      <c r="A69" s="115" t="s">
        <v>290</v>
      </c>
      <c r="B69" s="56"/>
      <c r="C69" s="36"/>
      <c r="D69" s="36"/>
      <c r="E69" s="36"/>
      <c r="F69" s="36"/>
      <c r="G69" s="36"/>
      <c r="H69" s="36"/>
      <c r="I69" s="36"/>
      <c r="J69" s="36"/>
      <c r="K69" s="36"/>
      <c r="L69" s="36"/>
      <c r="M69" s="36"/>
      <c r="N69" s="36"/>
      <c r="O69" s="36"/>
      <c r="P69" s="36"/>
      <c r="Q69" s="36"/>
      <c r="R69" s="36"/>
      <c r="S69" s="36"/>
      <c r="T69" s="36"/>
      <c r="U69" s="36"/>
      <c r="V69" s="36"/>
      <c r="W69" s="36"/>
      <c r="X69" s="36"/>
      <c r="Y69" s="36"/>
      <c r="Z69" s="36"/>
      <c r="AA69" s="77"/>
      <c r="AB69" s="628"/>
      <c r="AC69" s="628"/>
      <c r="AD69" s="628"/>
      <c r="AE69" s="628"/>
      <c r="AF69" s="628"/>
      <c r="AG69" s="79" t="s">
        <v>291</v>
      </c>
      <c r="AH69" s="194"/>
      <c r="AI69" s="194"/>
    </row>
    <row r="70" spans="1:45" ht="16.149999999999999" customHeight="1">
      <c r="A70" s="1" t="s">
        <v>292</v>
      </c>
      <c r="B70" s="75"/>
      <c r="C70" s="14"/>
      <c r="D70" s="14"/>
      <c r="E70" s="14"/>
      <c r="F70" s="14"/>
      <c r="G70" s="14"/>
      <c r="H70" s="14"/>
      <c r="I70" s="14"/>
      <c r="J70" s="14"/>
      <c r="K70" s="14"/>
      <c r="L70" s="14"/>
      <c r="M70" s="14"/>
      <c r="N70" s="14"/>
      <c r="O70" s="14"/>
      <c r="P70" s="14"/>
      <c r="Q70" s="14"/>
      <c r="R70" s="14"/>
      <c r="S70" s="14"/>
      <c r="T70" s="14"/>
      <c r="U70" s="14"/>
      <c r="V70" s="14"/>
      <c r="W70" s="14"/>
      <c r="X70" s="14"/>
      <c r="Y70" s="14"/>
      <c r="Z70" s="14"/>
      <c r="AA70" s="76"/>
      <c r="AB70" s="626"/>
      <c r="AC70" s="626"/>
      <c r="AD70" s="626"/>
      <c r="AE70" s="626"/>
      <c r="AF70" s="626"/>
      <c r="AG70" s="126" t="s">
        <v>270</v>
      </c>
    </row>
    <row r="71" spans="1:45" ht="16.149999999999999" customHeight="1">
      <c r="A71" s="1" t="s">
        <v>293</v>
      </c>
      <c r="B71" s="3"/>
      <c r="C71" s="3"/>
      <c r="D71" s="3"/>
      <c r="E71" s="3"/>
      <c r="F71" s="3"/>
      <c r="G71" s="3"/>
      <c r="H71" s="3"/>
      <c r="I71" s="3"/>
      <c r="J71" s="3"/>
      <c r="K71" s="3"/>
      <c r="L71" s="3"/>
      <c r="M71" s="3"/>
      <c r="N71" s="3"/>
      <c r="O71" s="3"/>
      <c r="P71" s="3"/>
      <c r="Q71" s="3"/>
      <c r="R71" s="3"/>
      <c r="S71" s="3"/>
      <c r="T71" s="3"/>
      <c r="U71" s="3"/>
      <c r="V71" s="3"/>
      <c r="W71" s="3"/>
      <c r="X71" s="3"/>
      <c r="Y71" s="3"/>
      <c r="Z71" s="3"/>
      <c r="AA71" s="3"/>
      <c r="AB71" s="631"/>
      <c r="AC71" s="631"/>
      <c r="AD71" s="631"/>
      <c r="AE71" s="631"/>
      <c r="AF71" s="631"/>
      <c r="AG71" s="181" t="s">
        <v>270</v>
      </c>
    </row>
    <row r="72" spans="1:45" ht="16.149999999999999" customHeight="1">
      <c r="A72" s="22" t="s">
        <v>294</v>
      </c>
      <c r="B72" s="5"/>
      <c r="C72" s="5"/>
      <c r="D72" s="5"/>
      <c r="E72" s="5"/>
      <c r="F72" s="5"/>
      <c r="G72" s="5"/>
      <c r="H72" s="5"/>
      <c r="I72" s="5"/>
      <c r="J72" s="5"/>
      <c r="K72" s="5"/>
      <c r="L72" s="5"/>
      <c r="M72" s="5"/>
      <c r="N72" s="5"/>
      <c r="O72" s="5"/>
      <c r="P72" s="5"/>
      <c r="Q72" s="5"/>
      <c r="R72" s="5"/>
      <c r="S72" s="5"/>
      <c r="T72" s="5"/>
      <c r="U72" s="5"/>
      <c r="V72" s="5"/>
      <c r="W72" s="5"/>
      <c r="X72" s="5"/>
      <c r="Y72" s="5"/>
      <c r="Z72" s="5"/>
      <c r="AA72" s="5"/>
      <c r="AB72" s="632">
        <f>AB71-AB70</f>
        <v>0</v>
      </c>
      <c r="AC72" s="632"/>
      <c r="AD72" s="632"/>
      <c r="AE72" s="632"/>
      <c r="AF72" s="632"/>
      <c r="AG72" s="181" t="s">
        <v>270</v>
      </c>
    </row>
    <row r="73" spans="1:45" ht="16.149999999999999" customHeight="1">
      <c r="A73" s="16"/>
      <c r="B73" s="39" t="s">
        <v>295</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626"/>
      <c r="AC73" s="626"/>
      <c r="AD73" s="626"/>
      <c r="AE73" s="626"/>
      <c r="AF73" s="626"/>
      <c r="AG73" s="128" t="s">
        <v>270</v>
      </c>
    </row>
    <row r="74" spans="1:45" ht="16.149999999999999" customHeight="1" thickBot="1">
      <c r="A74" s="40"/>
      <c r="B74" s="104" t="s">
        <v>296</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627"/>
      <c r="AC74" s="627"/>
      <c r="AD74" s="627"/>
      <c r="AE74" s="627"/>
      <c r="AF74" s="627"/>
      <c r="AG74" s="128" t="s">
        <v>297</v>
      </c>
    </row>
    <row r="75" spans="1:45" ht="16.149999999999999" customHeight="1" thickTop="1" thickBot="1">
      <c r="A75" s="90"/>
      <c r="B75" s="105" t="s">
        <v>298</v>
      </c>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629">
        <f>IFERROR(AB74/AB70*100,0)</f>
        <v>0</v>
      </c>
      <c r="AC75" s="629"/>
      <c r="AD75" s="629"/>
      <c r="AE75" s="629"/>
      <c r="AF75" s="629"/>
      <c r="AG75" s="162" t="s">
        <v>299</v>
      </c>
    </row>
    <row r="76" spans="1:45" ht="16.149999999999999" customHeight="1">
      <c r="F76" s="3"/>
      <c r="G76" s="3"/>
      <c r="H76" s="3"/>
      <c r="I76" s="3"/>
      <c r="J76" s="3"/>
      <c r="K76" s="3"/>
      <c r="L76" s="3"/>
      <c r="M76" s="3"/>
      <c r="N76" s="3"/>
      <c r="O76" s="3"/>
      <c r="P76" s="3"/>
      <c r="Q76" s="3"/>
      <c r="R76" s="3"/>
      <c r="S76" s="3"/>
      <c r="T76" s="3"/>
      <c r="U76" s="3"/>
      <c r="V76" s="3"/>
      <c r="W76" s="3"/>
      <c r="X76" s="3"/>
      <c r="Y76" s="3"/>
      <c r="Z76" s="3"/>
      <c r="AA76" s="3"/>
    </row>
    <row r="77" spans="1:45" ht="16.149999999999999" hidden="1" customHeight="1" outlineLevel="1" thickBot="1">
      <c r="A77" s="2" t="s">
        <v>386</v>
      </c>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179"/>
      <c r="AB77" s="179"/>
      <c r="AC77" s="179"/>
      <c r="AD77" s="179"/>
      <c r="AE77" s="179"/>
      <c r="AF77" s="179"/>
      <c r="AG77" s="179"/>
      <c r="AH77" s="204"/>
      <c r="AI77" s="204"/>
    </row>
    <row r="78" spans="1:45" ht="16.149999999999999" hidden="1" customHeight="1" outlineLevel="1">
      <c r="A78" s="115" t="s">
        <v>301</v>
      </c>
      <c r="B78" s="56"/>
      <c r="C78" s="36"/>
      <c r="D78" s="36"/>
      <c r="E78" s="36"/>
      <c r="F78" s="36"/>
      <c r="G78" s="36"/>
      <c r="H78" s="36"/>
      <c r="I78" s="36"/>
      <c r="J78" s="36"/>
      <c r="K78" s="36"/>
      <c r="L78" s="36"/>
      <c r="M78" s="36"/>
      <c r="N78" s="36"/>
      <c r="O78" s="36"/>
      <c r="P78" s="36"/>
      <c r="Q78" s="36"/>
      <c r="R78" s="36"/>
      <c r="S78" s="36"/>
      <c r="T78" s="36"/>
      <c r="U78" s="36"/>
      <c r="V78" s="36"/>
      <c r="W78" s="36"/>
      <c r="X78" s="36"/>
      <c r="Y78" s="36"/>
      <c r="Z78" s="36"/>
      <c r="AA78" s="77"/>
      <c r="AB78" s="628"/>
      <c r="AC78" s="628"/>
      <c r="AD78" s="628"/>
      <c r="AE78" s="628"/>
      <c r="AF78" s="628"/>
      <c r="AG78" s="79" t="s">
        <v>291</v>
      </c>
      <c r="AH78" s="194"/>
      <c r="AI78" s="194"/>
    </row>
    <row r="79" spans="1:45" ht="16.149999999999999" hidden="1" customHeight="1" outlineLevel="1">
      <c r="A79" s="1" t="s">
        <v>302</v>
      </c>
      <c r="B79" s="75"/>
      <c r="C79" s="14"/>
      <c r="D79" s="14"/>
      <c r="E79" s="14"/>
      <c r="F79" s="14"/>
      <c r="G79" s="14"/>
      <c r="H79" s="14"/>
      <c r="I79" s="14"/>
      <c r="J79" s="14"/>
      <c r="K79" s="14"/>
      <c r="L79" s="14"/>
      <c r="M79" s="14"/>
      <c r="N79" s="14"/>
      <c r="O79" s="14"/>
      <c r="P79" s="14"/>
      <c r="Q79" s="14"/>
      <c r="R79" s="14"/>
      <c r="S79" s="14"/>
      <c r="T79" s="14"/>
      <c r="U79" s="14"/>
      <c r="V79" s="14"/>
      <c r="W79" s="14"/>
      <c r="X79" s="14"/>
      <c r="Y79" s="14"/>
      <c r="Z79" s="14"/>
      <c r="AA79" s="76"/>
      <c r="AB79" s="626"/>
      <c r="AC79" s="626"/>
      <c r="AD79" s="626"/>
      <c r="AE79" s="626"/>
      <c r="AF79" s="626"/>
      <c r="AG79" s="126" t="s">
        <v>270</v>
      </c>
    </row>
    <row r="80" spans="1:45" ht="16.149999999999999" hidden="1" customHeight="1" outlineLevel="1">
      <c r="A80" s="1" t="s">
        <v>303</v>
      </c>
      <c r="B80" s="3"/>
      <c r="C80" s="3"/>
      <c r="D80" s="3"/>
      <c r="E80" s="3"/>
      <c r="F80" s="3"/>
      <c r="G80" s="3"/>
      <c r="H80" s="3"/>
      <c r="I80" s="3"/>
      <c r="J80" s="3"/>
      <c r="K80" s="3"/>
      <c r="L80" s="3"/>
      <c r="M80" s="3"/>
      <c r="N80" s="3"/>
      <c r="O80" s="3"/>
      <c r="P80" s="3"/>
      <c r="Q80" s="3"/>
      <c r="R80" s="3"/>
      <c r="S80" s="3"/>
      <c r="T80" s="3"/>
      <c r="U80" s="3"/>
      <c r="V80" s="3"/>
      <c r="W80" s="3"/>
      <c r="X80" s="3"/>
      <c r="Y80" s="3"/>
      <c r="Z80" s="3"/>
      <c r="AA80" s="3"/>
      <c r="AB80" s="631"/>
      <c r="AC80" s="631"/>
      <c r="AD80" s="631"/>
      <c r="AE80" s="631"/>
      <c r="AF80" s="631"/>
      <c r="AG80" s="181" t="s">
        <v>270</v>
      </c>
    </row>
    <row r="81" spans="1:35" ht="16.149999999999999" hidden="1" customHeight="1" outlineLevel="1">
      <c r="A81" s="22" t="s">
        <v>304</v>
      </c>
      <c r="B81" s="5"/>
      <c r="C81" s="5"/>
      <c r="D81" s="5"/>
      <c r="E81" s="5"/>
      <c r="F81" s="5"/>
      <c r="G81" s="5"/>
      <c r="H81" s="5"/>
      <c r="I81" s="5"/>
      <c r="J81" s="5"/>
      <c r="K81" s="5"/>
      <c r="L81" s="5"/>
      <c r="M81" s="5"/>
      <c r="N81" s="5"/>
      <c r="O81" s="5"/>
      <c r="P81" s="5"/>
      <c r="Q81" s="5"/>
      <c r="R81" s="5"/>
      <c r="S81" s="5"/>
      <c r="T81" s="5"/>
      <c r="U81" s="5"/>
      <c r="V81" s="5"/>
      <c r="W81" s="5"/>
      <c r="X81" s="5"/>
      <c r="Y81" s="5"/>
      <c r="Z81" s="5"/>
      <c r="AA81" s="5"/>
      <c r="AB81" s="632">
        <f>AB80-AB79</f>
        <v>0</v>
      </c>
      <c r="AC81" s="632"/>
      <c r="AD81" s="632"/>
      <c r="AE81" s="632"/>
      <c r="AF81" s="632"/>
      <c r="AG81" s="181" t="s">
        <v>270</v>
      </c>
    </row>
    <row r="82" spans="1:35" ht="16.149999999999999" hidden="1" customHeight="1" outlineLevel="1">
      <c r="A82" s="16"/>
      <c r="B82" s="39" t="s">
        <v>305</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626"/>
      <c r="AC82" s="626"/>
      <c r="AD82" s="626"/>
      <c r="AE82" s="626"/>
      <c r="AF82" s="626"/>
      <c r="AG82" s="128" t="s">
        <v>270</v>
      </c>
    </row>
    <row r="83" spans="1:35" ht="16.149999999999999" hidden="1" customHeight="1" outlineLevel="1" thickBot="1">
      <c r="A83" s="40"/>
      <c r="B83" s="104" t="s">
        <v>306</v>
      </c>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627"/>
      <c r="AC83" s="627"/>
      <c r="AD83" s="627"/>
      <c r="AE83" s="627"/>
      <c r="AF83" s="627"/>
      <c r="AG83" s="128" t="s">
        <v>297</v>
      </c>
    </row>
    <row r="84" spans="1:35" ht="16.350000000000001" hidden="1" customHeight="1" outlineLevel="1" thickTop="1" thickBot="1">
      <c r="A84" s="90"/>
      <c r="B84" s="105" t="s">
        <v>307</v>
      </c>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629">
        <f>IFERROR(AB83/AB79*100,0)</f>
        <v>0</v>
      </c>
      <c r="AC84" s="629"/>
      <c r="AD84" s="629"/>
      <c r="AE84" s="629"/>
      <c r="AF84" s="629"/>
      <c r="AG84" s="162" t="s">
        <v>299</v>
      </c>
    </row>
    <row r="85" spans="1:35" ht="16.350000000000001" hidden="1" customHeight="1" outlineLevel="1"/>
    <row r="86" spans="1:35" ht="16.149999999999999" hidden="1" customHeight="1" outlineLevel="1" thickBot="1">
      <c r="A86" s="2" t="s">
        <v>387</v>
      </c>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625"/>
      <c r="AB86" s="625"/>
      <c r="AC86" s="625"/>
      <c r="AD86" s="625"/>
      <c r="AE86" s="625"/>
      <c r="AF86" s="625"/>
      <c r="AG86" s="625"/>
      <c r="AH86" s="204"/>
      <c r="AI86" s="204"/>
    </row>
    <row r="87" spans="1:35" ht="16.149999999999999" hidden="1" customHeight="1" outlineLevel="1">
      <c r="A87" s="115" t="s">
        <v>309</v>
      </c>
      <c r="B87" s="56"/>
      <c r="C87" s="36"/>
      <c r="D87" s="36"/>
      <c r="E87" s="36"/>
      <c r="F87" s="36"/>
      <c r="G87" s="36"/>
      <c r="H87" s="36"/>
      <c r="I87" s="36"/>
      <c r="J87" s="36"/>
      <c r="K87" s="36"/>
      <c r="L87" s="36"/>
      <c r="M87" s="36"/>
      <c r="N87" s="36"/>
      <c r="O87" s="36"/>
      <c r="P87" s="36"/>
      <c r="Q87" s="36"/>
      <c r="R87" s="36"/>
      <c r="S87" s="36"/>
      <c r="T87" s="36"/>
      <c r="U87" s="36"/>
      <c r="V87" s="36"/>
      <c r="W87" s="36"/>
      <c r="X87" s="36"/>
      <c r="Y87" s="36"/>
      <c r="Z87" s="36"/>
      <c r="AA87" s="77"/>
      <c r="AB87" s="628"/>
      <c r="AC87" s="628"/>
      <c r="AD87" s="628"/>
      <c r="AE87" s="628"/>
      <c r="AF87" s="628"/>
      <c r="AG87" s="79" t="s">
        <v>291</v>
      </c>
      <c r="AH87" s="194"/>
      <c r="AI87" s="194"/>
    </row>
    <row r="88" spans="1:35" ht="16.149999999999999" hidden="1" customHeight="1" outlineLevel="1">
      <c r="A88" s="1" t="s">
        <v>310</v>
      </c>
      <c r="B88" s="75"/>
      <c r="C88" s="14"/>
      <c r="D88" s="14"/>
      <c r="E88" s="14"/>
      <c r="F88" s="14"/>
      <c r="G88" s="14"/>
      <c r="H88" s="14"/>
      <c r="I88" s="14"/>
      <c r="J88" s="14"/>
      <c r="K88" s="14"/>
      <c r="L88" s="14"/>
      <c r="M88" s="14"/>
      <c r="N88" s="14"/>
      <c r="O88" s="14"/>
      <c r="P88" s="14"/>
      <c r="Q88" s="14"/>
      <c r="R88" s="14"/>
      <c r="S88" s="14"/>
      <c r="T88" s="14"/>
      <c r="U88" s="14"/>
      <c r="V88" s="14"/>
      <c r="W88" s="14"/>
      <c r="X88" s="14"/>
      <c r="Y88" s="14"/>
      <c r="Z88" s="14"/>
      <c r="AA88" s="76"/>
      <c r="AB88" s="626"/>
      <c r="AC88" s="626"/>
      <c r="AD88" s="626"/>
      <c r="AE88" s="626"/>
      <c r="AF88" s="626"/>
      <c r="AG88" s="126" t="s">
        <v>270</v>
      </c>
    </row>
    <row r="89" spans="1:35" ht="16.149999999999999" hidden="1" customHeight="1" outlineLevel="1">
      <c r="A89" s="1" t="s">
        <v>311</v>
      </c>
      <c r="B89" s="3"/>
      <c r="C89" s="3"/>
      <c r="D89" s="3"/>
      <c r="E89" s="3"/>
      <c r="F89" s="3"/>
      <c r="G89" s="3"/>
      <c r="H89" s="3"/>
      <c r="I89" s="3"/>
      <c r="J89" s="3"/>
      <c r="K89" s="3"/>
      <c r="L89" s="3"/>
      <c r="M89" s="3"/>
      <c r="N89" s="3"/>
      <c r="O89" s="3"/>
      <c r="P89" s="3"/>
      <c r="Q89" s="3"/>
      <c r="R89" s="3"/>
      <c r="S89" s="3"/>
      <c r="T89" s="3"/>
      <c r="U89" s="3"/>
      <c r="V89" s="3"/>
      <c r="W89" s="3"/>
      <c r="X89" s="3"/>
      <c r="Y89" s="3"/>
      <c r="Z89" s="3"/>
      <c r="AA89" s="3"/>
      <c r="AB89" s="631"/>
      <c r="AC89" s="631"/>
      <c r="AD89" s="631"/>
      <c r="AE89" s="631"/>
      <c r="AF89" s="631"/>
      <c r="AG89" s="181" t="s">
        <v>270</v>
      </c>
    </row>
    <row r="90" spans="1:35" ht="16.149999999999999" hidden="1" customHeight="1" outlineLevel="1">
      <c r="A90" s="22" t="s">
        <v>312</v>
      </c>
      <c r="B90" s="5"/>
      <c r="C90" s="5"/>
      <c r="D90" s="5"/>
      <c r="E90" s="5"/>
      <c r="F90" s="5"/>
      <c r="G90" s="5"/>
      <c r="H90" s="5"/>
      <c r="I90" s="5"/>
      <c r="J90" s="5"/>
      <c r="K90" s="5"/>
      <c r="L90" s="5"/>
      <c r="M90" s="5"/>
      <c r="N90" s="5"/>
      <c r="O90" s="5"/>
      <c r="P90" s="5"/>
      <c r="Q90" s="5"/>
      <c r="R90" s="5"/>
      <c r="S90" s="5"/>
      <c r="T90" s="5"/>
      <c r="U90" s="5"/>
      <c r="V90" s="5"/>
      <c r="W90" s="5"/>
      <c r="X90" s="5"/>
      <c r="Y90" s="5"/>
      <c r="Z90" s="5"/>
      <c r="AA90" s="5"/>
      <c r="AB90" s="632">
        <f>AB89-AB88</f>
        <v>0</v>
      </c>
      <c r="AC90" s="632"/>
      <c r="AD90" s="632"/>
      <c r="AE90" s="632"/>
      <c r="AF90" s="632"/>
      <c r="AG90" s="181" t="s">
        <v>270</v>
      </c>
    </row>
    <row r="91" spans="1:35" ht="16.149999999999999" hidden="1" customHeight="1" outlineLevel="1">
      <c r="A91" s="16"/>
      <c r="B91" s="39" t="s">
        <v>313</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626"/>
      <c r="AC91" s="626"/>
      <c r="AD91" s="626"/>
      <c r="AE91" s="626"/>
      <c r="AF91" s="626"/>
      <c r="AG91" s="128" t="s">
        <v>270</v>
      </c>
    </row>
    <row r="92" spans="1:35" ht="16.149999999999999" hidden="1" customHeight="1" outlineLevel="1" thickBot="1">
      <c r="A92" s="40"/>
      <c r="B92" s="104" t="s">
        <v>314</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27"/>
      <c r="AC92" s="627"/>
      <c r="AD92" s="627"/>
      <c r="AE92" s="627"/>
      <c r="AF92" s="627"/>
      <c r="AG92" s="128" t="s">
        <v>297</v>
      </c>
    </row>
    <row r="93" spans="1:35" ht="16.350000000000001" hidden="1" customHeight="1" outlineLevel="1" thickTop="1" thickBot="1">
      <c r="A93" s="90"/>
      <c r="B93" s="105" t="s">
        <v>315</v>
      </c>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629">
        <f>IFERROR(AB92/AB88*100,0)</f>
        <v>0</v>
      </c>
      <c r="AC93" s="629"/>
      <c r="AD93" s="629"/>
      <c r="AE93" s="629"/>
      <c r="AF93" s="629"/>
      <c r="AG93" s="162" t="s">
        <v>299</v>
      </c>
    </row>
    <row r="94" spans="1:35" ht="16.350000000000001" hidden="1" customHeight="1" outlineLevel="1"/>
    <row r="95" spans="1:35" ht="16.149999999999999" hidden="1" customHeight="1" outlineLevel="1" thickBot="1">
      <c r="A95" s="2" t="s">
        <v>388</v>
      </c>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625"/>
      <c r="AB95" s="625"/>
      <c r="AC95" s="625"/>
      <c r="AD95" s="625"/>
      <c r="AE95" s="625"/>
      <c r="AF95" s="625"/>
      <c r="AG95" s="625"/>
      <c r="AH95" s="204"/>
      <c r="AI95" s="204"/>
    </row>
    <row r="96" spans="1:35" ht="16.149999999999999" hidden="1" customHeight="1" outlineLevel="1">
      <c r="A96" s="115" t="s">
        <v>317</v>
      </c>
      <c r="B96" s="56"/>
      <c r="C96" s="36"/>
      <c r="D96" s="36"/>
      <c r="E96" s="36"/>
      <c r="F96" s="36"/>
      <c r="G96" s="36"/>
      <c r="H96" s="36"/>
      <c r="I96" s="36"/>
      <c r="J96" s="36"/>
      <c r="K96" s="36"/>
      <c r="L96" s="36"/>
      <c r="M96" s="36"/>
      <c r="N96" s="36"/>
      <c r="O96" s="36"/>
      <c r="P96" s="36"/>
      <c r="Q96" s="36"/>
      <c r="R96" s="36"/>
      <c r="S96" s="36"/>
      <c r="T96" s="36"/>
      <c r="U96" s="36"/>
      <c r="V96" s="36"/>
      <c r="W96" s="36"/>
      <c r="X96" s="36"/>
      <c r="Y96" s="36"/>
      <c r="Z96" s="36"/>
      <c r="AA96" s="77"/>
      <c r="AB96" s="628"/>
      <c r="AC96" s="628"/>
      <c r="AD96" s="628"/>
      <c r="AE96" s="628"/>
      <c r="AF96" s="628"/>
      <c r="AG96" s="79" t="s">
        <v>291</v>
      </c>
      <c r="AH96" s="194"/>
      <c r="AI96" s="194"/>
    </row>
    <row r="97" spans="1:35" ht="16.149999999999999" hidden="1" customHeight="1" outlineLevel="1">
      <c r="A97" s="1" t="s">
        <v>318</v>
      </c>
      <c r="B97" s="75"/>
      <c r="C97" s="14"/>
      <c r="D97" s="14"/>
      <c r="E97" s="14"/>
      <c r="F97" s="14"/>
      <c r="G97" s="14"/>
      <c r="H97" s="14"/>
      <c r="I97" s="14"/>
      <c r="J97" s="14"/>
      <c r="K97" s="14"/>
      <c r="L97" s="14"/>
      <c r="M97" s="14"/>
      <c r="N97" s="14"/>
      <c r="O97" s="14"/>
      <c r="P97" s="14"/>
      <c r="Q97" s="14"/>
      <c r="R97" s="14"/>
      <c r="S97" s="14"/>
      <c r="T97" s="14"/>
      <c r="U97" s="14"/>
      <c r="V97" s="14"/>
      <c r="W97" s="14"/>
      <c r="X97" s="14"/>
      <c r="Y97" s="14"/>
      <c r="Z97" s="14"/>
      <c r="AA97" s="76"/>
      <c r="AB97" s="626"/>
      <c r="AC97" s="626"/>
      <c r="AD97" s="626"/>
      <c r="AE97" s="626"/>
      <c r="AF97" s="626"/>
      <c r="AG97" s="126" t="s">
        <v>270</v>
      </c>
    </row>
    <row r="98" spans="1:35" ht="16.149999999999999" hidden="1" customHeight="1" outlineLevel="1">
      <c r="A98" s="1" t="s">
        <v>319</v>
      </c>
      <c r="B98" s="3"/>
      <c r="C98" s="3"/>
      <c r="D98" s="3"/>
      <c r="E98" s="3"/>
      <c r="F98" s="3"/>
      <c r="G98" s="3"/>
      <c r="H98" s="3"/>
      <c r="I98" s="3"/>
      <c r="J98" s="3"/>
      <c r="K98" s="3"/>
      <c r="L98" s="3"/>
      <c r="M98" s="3"/>
      <c r="N98" s="3"/>
      <c r="O98" s="3"/>
      <c r="P98" s="3"/>
      <c r="Q98" s="3"/>
      <c r="R98" s="3"/>
      <c r="S98" s="3"/>
      <c r="T98" s="3"/>
      <c r="U98" s="3"/>
      <c r="V98" s="3"/>
      <c r="W98" s="3"/>
      <c r="X98" s="3"/>
      <c r="Y98" s="3"/>
      <c r="Z98" s="3"/>
      <c r="AA98" s="3"/>
      <c r="AB98" s="631"/>
      <c r="AC98" s="631"/>
      <c r="AD98" s="631"/>
      <c r="AE98" s="631"/>
      <c r="AF98" s="631"/>
      <c r="AG98" s="181" t="s">
        <v>270</v>
      </c>
    </row>
    <row r="99" spans="1:35" ht="16.149999999999999" hidden="1" customHeight="1" outlineLevel="1">
      <c r="A99" s="22" t="s">
        <v>320</v>
      </c>
      <c r="B99" s="5"/>
      <c r="C99" s="5"/>
      <c r="D99" s="5"/>
      <c r="E99" s="5"/>
      <c r="F99" s="5"/>
      <c r="G99" s="5"/>
      <c r="H99" s="5"/>
      <c r="I99" s="5"/>
      <c r="J99" s="5"/>
      <c r="K99" s="5"/>
      <c r="L99" s="5"/>
      <c r="M99" s="5"/>
      <c r="N99" s="5"/>
      <c r="O99" s="5"/>
      <c r="P99" s="5"/>
      <c r="Q99" s="5"/>
      <c r="R99" s="5"/>
      <c r="S99" s="5"/>
      <c r="T99" s="5"/>
      <c r="U99" s="5"/>
      <c r="V99" s="5"/>
      <c r="W99" s="5"/>
      <c r="X99" s="5"/>
      <c r="Y99" s="5"/>
      <c r="Z99" s="5"/>
      <c r="AA99" s="5"/>
      <c r="AB99" s="632">
        <f>AB98-AB97</f>
        <v>0</v>
      </c>
      <c r="AC99" s="632"/>
      <c r="AD99" s="632"/>
      <c r="AE99" s="632"/>
      <c r="AF99" s="632"/>
      <c r="AG99" s="181" t="s">
        <v>270</v>
      </c>
    </row>
    <row r="100" spans="1:35" ht="16.149999999999999" hidden="1" customHeight="1" outlineLevel="1">
      <c r="A100" s="16"/>
      <c r="B100" s="39" t="s">
        <v>321</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626"/>
      <c r="AC100" s="626"/>
      <c r="AD100" s="626"/>
      <c r="AE100" s="626"/>
      <c r="AF100" s="626"/>
      <c r="AG100" s="128" t="s">
        <v>270</v>
      </c>
    </row>
    <row r="101" spans="1:35" ht="16.350000000000001" hidden="1" customHeight="1" outlineLevel="1" thickBot="1">
      <c r="A101" s="40"/>
      <c r="B101" s="104" t="s">
        <v>322</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27"/>
      <c r="AC101" s="627"/>
      <c r="AD101" s="627"/>
      <c r="AE101" s="627"/>
      <c r="AF101" s="627"/>
      <c r="AG101" s="128" t="s">
        <v>297</v>
      </c>
    </row>
    <row r="102" spans="1:35" ht="16.350000000000001" hidden="1" customHeight="1" outlineLevel="1" thickTop="1" thickBot="1">
      <c r="A102" s="90"/>
      <c r="B102" s="105" t="s">
        <v>323</v>
      </c>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629">
        <f>IFERROR(AB101/AB97*100,0)</f>
        <v>0</v>
      </c>
      <c r="AC102" s="629"/>
      <c r="AD102" s="629"/>
      <c r="AE102" s="629"/>
      <c r="AF102" s="629"/>
      <c r="AG102" s="162" t="s">
        <v>299</v>
      </c>
    </row>
    <row r="103" spans="1:35" ht="16.350000000000001" hidden="1" customHeight="1" outlineLevel="1"/>
    <row r="104" spans="1:35" ht="16.149999999999999" hidden="1" customHeight="1" outlineLevel="1" thickBot="1">
      <c r="A104" s="2" t="s">
        <v>332</v>
      </c>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625"/>
      <c r="AB104" s="625"/>
      <c r="AC104" s="625"/>
      <c r="AD104" s="625"/>
      <c r="AE104" s="625"/>
      <c r="AF104" s="625"/>
      <c r="AG104" s="625"/>
      <c r="AH104" s="204"/>
      <c r="AI104" s="204"/>
    </row>
    <row r="105" spans="1:35" ht="16.149999999999999" hidden="1" customHeight="1" outlineLevel="1">
      <c r="A105" s="115" t="s">
        <v>389</v>
      </c>
      <c r="B105" s="5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7"/>
      <c r="AB105" s="628"/>
      <c r="AC105" s="628"/>
      <c r="AD105" s="628"/>
      <c r="AE105" s="628"/>
      <c r="AF105" s="628"/>
      <c r="AG105" s="79" t="s">
        <v>291</v>
      </c>
      <c r="AH105" s="194"/>
      <c r="AI105" s="194"/>
    </row>
    <row r="106" spans="1:35" ht="16.149999999999999" hidden="1" customHeight="1" outlineLevel="1">
      <c r="A106" s="1" t="s">
        <v>390</v>
      </c>
      <c r="B106" s="75"/>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6"/>
      <c r="AB106" s="626"/>
      <c r="AC106" s="626"/>
      <c r="AD106" s="626"/>
      <c r="AE106" s="626"/>
      <c r="AF106" s="626"/>
      <c r="AG106" s="126" t="s">
        <v>270</v>
      </c>
    </row>
    <row r="107" spans="1:35" ht="16.149999999999999" hidden="1" customHeight="1" outlineLevel="1">
      <c r="A107" s="1" t="s">
        <v>391</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31"/>
      <c r="AC107" s="631"/>
      <c r="AD107" s="631"/>
      <c r="AE107" s="631"/>
      <c r="AF107" s="631"/>
      <c r="AG107" s="181" t="s">
        <v>270</v>
      </c>
    </row>
    <row r="108" spans="1:35" ht="16.149999999999999" hidden="1" customHeight="1" outlineLevel="1">
      <c r="A108" s="22" t="s">
        <v>328</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32">
        <f>AB107-AB106</f>
        <v>0</v>
      </c>
      <c r="AC108" s="632"/>
      <c r="AD108" s="632"/>
      <c r="AE108" s="632"/>
      <c r="AF108" s="632"/>
      <c r="AG108" s="181" t="s">
        <v>270</v>
      </c>
    </row>
    <row r="109" spans="1:35" ht="16.149999999999999" hidden="1" customHeight="1" outlineLevel="1">
      <c r="A109" s="16"/>
      <c r="B109" s="39" t="s">
        <v>329</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626"/>
      <c r="AC109" s="626"/>
      <c r="AD109" s="626"/>
      <c r="AE109" s="626"/>
      <c r="AF109" s="626"/>
      <c r="AG109" s="128" t="s">
        <v>270</v>
      </c>
    </row>
    <row r="110" spans="1:35" ht="16.149999999999999" hidden="1" customHeight="1" outlineLevel="1" thickBot="1">
      <c r="A110" s="40"/>
      <c r="B110" s="104" t="s">
        <v>330</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27"/>
      <c r="AC110" s="627"/>
      <c r="AD110" s="627"/>
      <c r="AE110" s="627"/>
      <c r="AF110" s="627"/>
      <c r="AG110" s="128" t="s">
        <v>297</v>
      </c>
    </row>
    <row r="111" spans="1:35" ht="16.350000000000001" hidden="1" customHeight="1" outlineLevel="1" thickTop="1" thickBot="1">
      <c r="A111" s="90"/>
      <c r="B111" s="105" t="s">
        <v>331</v>
      </c>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629">
        <f>IFERROR(AB110/AB106*100,0)</f>
        <v>0</v>
      </c>
      <c r="AC111" s="629"/>
      <c r="AD111" s="629"/>
      <c r="AE111" s="629"/>
      <c r="AF111" s="629"/>
      <c r="AG111" s="162" t="s">
        <v>299</v>
      </c>
    </row>
    <row r="112" spans="1:35" ht="16.350000000000001" hidden="1" customHeight="1" outlineLevel="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69"/>
      <c r="AC112" s="169"/>
      <c r="AD112" s="169"/>
      <c r="AE112" s="169"/>
      <c r="AF112" s="169"/>
      <c r="AG112" s="3"/>
    </row>
    <row r="113" spans="1:35" ht="16.350000000000001" customHeight="1" collapsed="1">
      <c r="A113" s="66" t="s">
        <v>340</v>
      </c>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row>
    <row r="114" spans="1:35" ht="16.149999999999999" customHeight="1" thickBot="1">
      <c r="A114" s="64" t="s">
        <v>392</v>
      </c>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21"/>
      <c r="AB114" s="621"/>
      <c r="AC114" s="621"/>
      <c r="AD114" s="621"/>
      <c r="AE114" s="621"/>
      <c r="AF114" s="621"/>
      <c r="AG114" s="621"/>
      <c r="AH114" s="204"/>
      <c r="AI114" s="204"/>
    </row>
    <row r="115" spans="1:35" ht="16.149999999999999" customHeight="1">
      <c r="A115" s="114" t="s">
        <v>393</v>
      </c>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80"/>
      <c r="AB115" s="622"/>
      <c r="AC115" s="622"/>
      <c r="AD115" s="622"/>
      <c r="AE115" s="622"/>
      <c r="AF115" s="622"/>
      <c r="AG115" s="82" t="s">
        <v>291</v>
      </c>
      <c r="AH115" s="194"/>
      <c r="AI115" s="194"/>
    </row>
    <row r="116" spans="1:35" ht="16.149999999999999" hidden="1" customHeight="1" outlineLevel="1">
      <c r="A116" s="103" t="s">
        <v>394</v>
      </c>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81"/>
      <c r="AB116" s="623"/>
      <c r="AC116" s="623"/>
      <c r="AD116" s="623"/>
      <c r="AE116" s="623"/>
      <c r="AF116" s="623"/>
      <c r="AG116" s="120" t="s">
        <v>270</v>
      </c>
      <c r="AH116" s="194"/>
      <c r="AI116" s="194"/>
    </row>
    <row r="117" spans="1:35" ht="16.149999999999999" customHeight="1" collapsed="1">
      <c r="A117" s="103" t="s">
        <v>395</v>
      </c>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81"/>
      <c r="AB117" s="623"/>
      <c r="AC117" s="623"/>
      <c r="AD117" s="623"/>
      <c r="AE117" s="623"/>
      <c r="AF117" s="623"/>
      <c r="AG117" s="120" t="s">
        <v>270</v>
      </c>
    </row>
    <row r="118" spans="1:35" ht="16.149999999999999" hidden="1" customHeight="1" outlineLevel="1">
      <c r="A118" s="103" t="s">
        <v>396</v>
      </c>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639"/>
      <c r="AC118" s="639"/>
      <c r="AD118" s="639"/>
      <c r="AE118" s="639"/>
      <c r="AF118" s="639"/>
      <c r="AG118" s="132" t="s">
        <v>270</v>
      </c>
    </row>
    <row r="119" spans="1:35" ht="16.149999999999999" customHeight="1" collapsed="1">
      <c r="A119" s="103" t="s">
        <v>397</v>
      </c>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623"/>
      <c r="AC119" s="623"/>
      <c r="AD119" s="623"/>
      <c r="AE119" s="623"/>
      <c r="AF119" s="623"/>
      <c r="AG119" s="132" t="s">
        <v>270</v>
      </c>
    </row>
    <row r="120" spans="1:35" ht="16.149999999999999" hidden="1" customHeight="1" outlineLevel="1">
      <c r="A120" s="107" t="s">
        <v>398</v>
      </c>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38">
        <f>AB118-AB116</f>
        <v>0</v>
      </c>
      <c r="AC120" s="638"/>
      <c r="AD120" s="638"/>
      <c r="AE120" s="638"/>
      <c r="AF120" s="638"/>
      <c r="AG120" s="132" t="s">
        <v>270</v>
      </c>
    </row>
    <row r="121" spans="1:35" ht="16.149999999999999" customHeight="1" collapsed="1">
      <c r="A121" s="107" t="s">
        <v>304</v>
      </c>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638">
        <f>AB119-AB117</f>
        <v>0</v>
      </c>
      <c r="AC121" s="638"/>
      <c r="AD121" s="638"/>
      <c r="AE121" s="638"/>
      <c r="AF121" s="638"/>
      <c r="AG121" s="132" t="s">
        <v>270</v>
      </c>
    </row>
    <row r="122" spans="1:35" ht="16.149999999999999" customHeight="1">
      <c r="A122" s="95"/>
      <c r="B122" s="96" t="s">
        <v>305</v>
      </c>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623"/>
      <c r="AC122" s="623"/>
      <c r="AD122" s="623"/>
      <c r="AE122" s="623"/>
      <c r="AF122" s="623"/>
      <c r="AG122" s="135" t="s">
        <v>270</v>
      </c>
    </row>
    <row r="123" spans="1:35" ht="16.149999999999999" customHeight="1" thickBot="1">
      <c r="A123" s="97"/>
      <c r="B123" s="109" t="s">
        <v>306</v>
      </c>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624"/>
      <c r="AC123" s="624"/>
      <c r="AD123" s="624"/>
      <c r="AE123" s="624"/>
      <c r="AF123" s="624"/>
      <c r="AG123" s="135" t="s">
        <v>297</v>
      </c>
    </row>
    <row r="124" spans="1:35" ht="16.350000000000001" customHeight="1" thickTop="1" thickBot="1">
      <c r="A124" s="98"/>
      <c r="B124" s="110" t="s">
        <v>307</v>
      </c>
      <c r="C124" s="111"/>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629">
        <f>IFERROR(AB123/AB117*100,0)</f>
        <v>0</v>
      </c>
      <c r="AC124" s="629"/>
      <c r="AD124" s="629"/>
      <c r="AE124" s="629"/>
      <c r="AF124" s="629"/>
      <c r="AG124" s="136" t="s">
        <v>299</v>
      </c>
    </row>
    <row r="125" spans="1:35" ht="16.350000000000001" customHeight="1">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row>
    <row r="126" spans="1:35" ht="16.149999999999999" customHeight="1" thickBot="1">
      <c r="A126" s="66" t="s">
        <v>399</v>
      </c>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21"/>
      <c r="AB126" s="621"/>
      <c r="AC126" s="621"/>
      <c r="AD126" s="621"/>
      <c r="AE126" s="621"/>
      <c r="AF126" s="621"/>
      <c r="AG126" s="621"/>
      <c r="AH126" s="204"/>
      <c r="AI126" s="204"/>
    </row>
    <row r="127" spans="1:35" ht="16.149999999999999" customHeight="1">
      <c r="A127" s="114" t="s">
        <v>400</v>
      </c>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80"/>
      <c r="AB127" s="622"/>
      <c r="AC127" s="622"/>
      <c r="AD127" s="622"/>
      <c r="AE127" s="622"/>
      <c r="AF127" s="622"/>
      <c r="AG127" s="82" t="s">
        <v>291</v>
      </c>
      <c r="AH127" s="194"/>
      <c r="AI127" s="194"/>
    </row>
    <row r="128" spans="1:35" ht="16.149999999999999" hidden="1" customHeight="1" outlineLevel="1">
      <c r="A128" s="103" t="s">
        <v>401</v>
      </c>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81"/>
      <c r="AB128" s="623"/>
      <c r="AC128" s="623"/>
      <c r="AD128" s="623"/>
      <c r="AE128" s="623"/>
      <c r="AF128" s="623"/>
      <c r="AG128" s="120" t="s">
        <v>270</v>
      </c>
      <c r="AH128" s="194"/>
      <c r="AI128" s="194"/>
    </row>
    <row r="129" spans="1:36" ht="16.149999999999999" customHeight="1" collapsed="1">
      <c r="A129" s="103" t="s">
        <v>402</v>
      </c>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81"/>
      <c r="AB129" s="623"/>
      <c r="AC129" s="623"/>
      <c r="AD129" s="623"/>
      <c r="AE129" s="623"/>
      <c r="AF129" s="623"/>
      <c r="AG129" s="120" t="s">
        <v>270</v>
      </c>
    </row>
    <row r="130" spans="1:36" ht="16.149999999999999" hidden="1" customHeight="1" outlineLevel="1">
      <c r="A130" s="103" t="s">
        <v>403</v>
      </c>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639"/>
      <c r="AC130" s="639"/>
      <c r="AD130" s="639"/>
      <c r="AE130" s="639"/>
      <c r="AF130" s="639"/>
      <c r="AG130" s="132" t="s">
        <v>270</v>
      </c>
    </row>
    <row r="131" spans="1:36" ht="16.149999999999999" customHeight="1" collapsed="1">
      <c r="A131" s="103" t="s">
        <v>404</v>
      </c>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623"/>
      <c r="AC131" s="623"/>
      <c r="AD131" s="623"/>
      <c r="AE131" s="623"/>
      <c r="AF131" s="623"/>
      <c r="AG131" s="132" t="s">
        <v>270</v>
      </c>
    </row>
    <row r="132" spans="1:36" ht="16.149999999999999" hidden="1" customHeight="1" outlineLevel="1">
      <c r="A132" s="107" t="s">
        <v>405</v>
      </c>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38">
        <f>AB130-AB128</f>
        <v>0</v>
      </c>
      <c r="AC132" s="638"/>
      <c r="AD132" s="638"/>
      <c r="AE132" s="638"/>
      <c r="AF132" s="638"/>
      <c r="AG132" s="132" t="s">
        <v>270</v>
      </c>
    </row>
    <row r="133" spans="1:36" ht="16.149999999999999" customHeight="1" collapsed="1">
      <c r="A133" s="107" t="s">
        <v>312</v>
      </c>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638">
        <f>AB131-AB129</f>
        <v>0</v>
      </c>
      <c r="AC133" s="638"/>
      <c r="AD133" s="638"/>
      <c r="AE133" s="638"/>
      <c r="AF133" s="638"/>
      <c r="AG133" s="132" t="s">
        <v>270</v>
      </c>
    </row>
    <row r="134" spans="1:36" ht="16.149999999999999" customHeight="1">
      <c r="A134" s="95"/>
      <c r="B134" s="96" t="s">
        <v>313</v>
      </c>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623">
        <f>1000*AB127</f>
        <v>0</v>
      </c>
      <c r="AC134" s="623"/>
      <c r="AD134" s="623"/>
      <c r="AE134" s="623"/>
      <c r="AF134" s="623"/>
      <c r="AG134" s="135" t="s">
        <v>270</v>
      </c>
    </row>
    <row r="135" spans="1:36" ht="16.149999999999999" customHeight="1" thickBot="1">
      <c r="A135" s="97"/>
      <c r="B135" s="109" t="s">
        <v>314</v>
      </c>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624">
        <f>AB133-AB134</f>
        <v>0</v>
      </c>
      <c r="AC135" s="624"/>
      <c r="AD135" s="624"/>
      <c r="AE135" s="624"/>
      <c r="AF135" s="624"/>
      <c r="AG135" s="135" t="s">
        <v>297</v>
      </c>
    </row>
    <row r="136" spans="1:36" ht="16.350000000000001" customHeight="1" thickTop="1" thickBot="1">
      <c r="A136" s="98"/>
      <c r="B136" s="110" t="s">
        <v>315</v>
      </c>
      <c r="C136" s="111"/>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c r="AB136" s="629">
        <f>IFERROR(AB135/AB129*100,0)</f>
        <v>0</v>
      </c>
      <c r="AC136" s="629"/>
      <c r="AD136" s="629"/>
      <c r="AE136" s="629"/>
      <c r="AF136" s="629"/>
      <c r="AG136" s="136" t="s">
        <v>299</v>
      </c>
    </row>
    <row r="137" spans="1:36" ht="13.5" customHeight="1">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row>
    <row r="138" spans="1:36" ht="16.149999999999999" customHeight="1" thickBot="1">
      <c r="A138" s="2" t="s">
        <v>406</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6" ht="16.149999999999999" customHeight="1">
      <c r="A139" s="10" t="s">
        <v>407</v>
      </c>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2"/>
      <c r="AJ139" s="189" t="b">
        <v>0</v>
      </c>
    </row>
    <row r="140" spans="1:36" ht="16.149999999999999" customHeight="1">
      <c r="A140" s="16"/>
      <c r="B140" s="3"/>
      <c r="C140" s="3" t="s">
        <v>364</v>
      </c>
      <c r="D140" s="3"/>
      <c r="E140" s="3"/>
      <c r="F140" s="3"/>
      <c r="G140" s="3"/>
      <c r="H140" s="3"/>
      <c r="I140" s="3"/>
      <c r="J140" s="3"/>
      <c r="K140" s="3"/>
      <c r="L140" s="3"/>
      <c r="M140" s="3" t="s">
        <v>365</v>
      </c>
      <c r="N140" s="3"/>
      <c r="O140" s="3"/>
      <c r="P140" s="3"/>
      <c r="Q140" s="3"/>
      <c r="R140" s="3"/>
      <c r="S140" s="3"/>
      <c r="T140" s="3"/>
      <c r="U140" s="3"/>
      <c r="V140" s="3"/>
      <c r="W140" s="3"/>
      <c r="X140" s="3"/>
      <c r="Y140" s="3"/>
      <c r="Z140" s="3"/>
      <c r="AA140" s="3"/>
      <c r="AB140" s="3"/>
      <c r="AC140" s="3"/>
      <c r="AD140" s="3"/>
      <c r="AE140" s="3"/>
      <c r="AF140" s="3"/>
      <c r="AG140" s="17"/>
      <c r="AJ140" s="189" t="b">
        <v>0</v>
      </c>
    </row>
    <row r="141" spans="1:36" ht="15.6" customHeight="1">
      <c r="A141" s="16"/>
      <c r="B141" s="3"/>
      <c r="C141" s="3" t="s">
        <v>366</v>
      </c>
      <c r="D141" s="3"/>
      <c r="E141" s="3"/>
      <c r="F141" s="3"/>
      <c r="G141" s="3"/>
      <c r="H141" s="3"/>
      <c r="I141" s="3"/>
      <c r="J141" s="673"/>
      <c r="K141" s="673"/>
      <c r="L141" s="673"/>
      <c r="M141" s="673"/>
      <c r="N141" s="673"/>
      <c r="O141" s="673"/>
      <c r="P141" s="673"/>
      <c r="Q141" s="673"/>
      <c r="R141" s="673"/>
      <c r="S141" s="673"/>
      <c r="T141" s="673"/>
      <c r="U141" s="673"/>
      <c r="V141" s="673"/>
      <c r="W141" s="673"/>
      <c r="X141" s="673"/>
      <c r="Y141" s="673"/>
      <c r="Z141" s="673"/>
      <c r="AA141" s="673"/>
      <c r="AB141" s="673"/>
      <c r="AC141" s="673"/>
      <c r="AD141" s="673"/>
      <c r="AE141" s="673"/>
      <c r="AF141" s="673"/>
      <c r="AG141" s="17" t="s">
        <v>132</v>
      </c>
      <c r="AJ141" s="189" t="b">
        <v>0</v>
      </c>
    </row>
    <row r="142" spans="1:36" ht="5.45" customHeight="1">
      <c r="A142" s="13"/>
      <c r="B142" s="14"/>
      <c r="C142" s="14"/>
      <c r="D142" s="14"/>
      <c r="E142" s="14"/>
      <c r="F142" s="14"/>
      <c r="G142" s="14"/>
      <c r="H142" s="14"/>
      <c r="I142" s="14"/>
      <c r="J142" s="14"/>
      <c r="K142" s="14"/>
      <c r="L142" s="25"/>
      <c r="M142" s="25"/>
      <c r="N142" s="25"/>
      <c r="O142" s="25"/>
      <c r="P142" s="25"/>
      <c r="Q142" s="25"/>
      <c r="R142" s="25"/>
      <c r="S142" s="25"/>
      <c r="T142" s="25"/>
      <c r="U142" s="25"/>
      <c r="V142" s="25"/>
      <c r="W142" s="25"/>
      <c r="X142" s="25"/>
      <c r="Y142" s="25"/>
      <c r="Z142" s="25"/>
      <c r="AA142" s="25"/>
      <c r="AB142" s="25"/>
      <c r="AC142" s="25"/>
      <c r="AD142" s="25"/>
      <c r="AE142" s="25"/>
      <c r="AF142" s="25"/>
      <c r="AG142" s="15"/>
    </row>
    <row r="143" spans="1:36">
      <c r="A143" s="22" t="s">
        <v>408</v>
      </c>
      <c r="B143" s="23"/>
      <c r="C143" s="23"/>
      <c r="D143" s="23"/>
      <c r="E143" s="23"/>
      <c r="F143" s="23"/>
      <c r="G143" s="23"/>
      <c r="H143" s="23"/>
      <c r="I143" s="23"/>
      <c r="J143" s="23"/>
      <c r="K143" s="23"/>
      <c r="L143" s="26"/>
      <c r="M143" s="26"/>
      <c r="N143" s="26"/>
      <c r="O143" s="26"/>
      <c r="P143" s="26"/>
      <c r="Q143" s="26"/>
      <c r="R143" s="26"/>
      <c r="S143" s="26"/>
      <c r="T143" s="26"/>
      <c r="U143" s="26"/>
      <c r="V143" s="26"/>
      <c r="W143" s="26"/>
      <c r="X143" s="26"/>
      <c r="Y143" s="26"/>
      <c r="Z143" s="26"/>
      <c r="AA143" s="26"/>
      <c r="AB143" s="26"/>
      <c r="AC143" s="26"/>
      <c r="AD143" s="26"/>
      <c r="AE143" s="26"/>
      <c r="AF143" s="26"/>
      <c r="AG143" s="24"/>
    </row>
    <row r="144" spans="1:36" ht="49.15" customHeight="1">
      <c r="A144" s="16"/>
      <c r="B144" s="3"/>
      <c r="C144" s="674"/>
      <c r="D144" s="674"/>
      <c r="E144" s="674"/>
      <c r="F144" s="674"/>
      <c r="G144" s="674"/>
      <c r="H144" s="674"/>
      <c r="I144" s="674"/>
      <c r="J144" s="674"/>
      <c r="K144" s="674"/>
      <c r="L144" s="674"/>
      <c r="M144" s="674"/>
      <c r="N144" s="674"/>
      <c r="O144" s="674"/>
      <c r="P144" s="674"/>
      <c r="Q144" s="674"/>
      <c r="R144" s="674"/>
      <c r="S144" s="674"/>
      <c r="T144" s="674"/>
      <c r="U144" s="674"/>
      <c r="V144" s="674"/>
      <c r="W144" s="674"/>
      <c r="X144" s="674"/>
      <c r="Y144" s="674"/>
      <c r="Z144" s="674"/>
      <c r="AA144" s="674"/>
      <c r="AB144" s="674"/>
      <c r="AC144" s="674"/>
      <c r="AD144" s="674"/>
      <c r="AE144" s="674"/>
      <c r="AF144" s="674"/>
      <c r="AG144" s="17"/>
    </row>
    <row r="145" spans="1:35" ht="9" customHeight="1" thickBot="1">
      <c r="A145" s="7"/>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9"/>
    </row>
    <row r="146" spans="1:35" ht="1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row>
    <row r="147" spans="1:35" ht="15" customHeight="1">
      <c r="A147" s="634" t="s">
        <v>368</v>
      </c>
      <c r="B147" s="634"/>
      <c r="C147" s="634"/>
      <c r="D147" s="634"/>
      <c r="E147" s="634"/>
      <c r="F147" s="634"/>
      <c r="G147" s="634"/>
      <c r="H147" s="634"/>
      <c r="I147" s="634"/>
      <c r="J147" s="634"/>
      <c r="K147" s="634"/>
      <c r="L147" s="634"/>
      <c r="M147" s="634"/>
      <c r="N147" s="634"/>
      <c r="O147" s="634"/>
      <c r="P147" s="634"/>
      <c r="Q147" s="634"/>
      <c r="R147" s="634"/>
      <c r="S147" s="634"/>
      <c r="T147" s="634"/>
      <c r="U147" s="634"/>
      <c r="V147" s="634"/>
      <c r="W147" s="634"/>
      <c r="X147" s="634"/>
      <c r="Y147" s="634"/>
      <c r="Z147" s="634"/>
      <c r="AA147" s="634"/>
      <c r="AB147" s="634"/>
      <c r="AC147" s="634"/>
      <c r="AD147" s="634"/>
      <c r="AE147" s="634"/>
      <c r="AF147" s="634"/>
      <c r="AG147" s="634"/>
      <c r="AH147" s="208"/>
      <c r="AI147" s="208"/>
    </row>
    <row r="148" spans="1:35" ht="15" customHeight="1">
      <c r="A148" s="634"/>
      <c r="B148" s="634"/>
      <c r="C148" s="634"/>
      <c r="D148" s="634"/>
      <c r="E148" s="634"/>
      <c r="F148" s="634"/>
      <c r="G148" s="634"/>
      <c r="H148" s="634"/>
      <c r="I148" s="634"/>
      <c r="J148" s="634"/>
      <c r="K148" s="634"/>
      <c r="L148" s="634"/>
      <c r="M148" s="634"/>
      <c r="N148" s="634"/>
      <c r="O148" s="634"/>
      <c r="P148" s="634"/>
      <c r="Q148" s="634"/>
      <c r="R148" s="634"/>
      <c r="S148" s="634"/>
      <c r="T148" s="634"/>
      <c r="U148" s="634"/>
      <c r="V148" s="634"/>
      <c r="W148" s="634"/>
      <c r="X148" s="634"/>
      <c r="Y148" s="634"/>
      <c r="Z148" s="634"/>
      <c r="AA148" s="634"/>
      <c r="AB148" s="634"/>
      <c r="AC148" s="634"/>
      <c r="AD148" s="634"/>
      <c r="AE148" s="634"/>
      <c r="AF148" s="634"/>
      <c r="AG148" s="634"/>
      <c r="AH148" s="208"/>
      <c r="AI148" s="208"/>
    </row>
    <row r="149" spans="1:35" ht="15" customHeight="1">
      <c r="A149" s="3"/>
      <c r="B149" s="3"/>
      <c r="C149" s="3" t="s">
        <v>15</v>
      </c>
      <c r="D149" s="3"/>
      <c r="E149" s="635"/>
      <c r="F149" s="635"/>
      <c r="G149" s="3" t="s">
        <v>16</v>
      </c>
      <c r="H149" s="635"/>
      <c r="I149" s="635"/>
      <c r="J149" s="3" t="s">
        <v>264</v>
      </c>
      <c r="K149" s="635"/>
      <c r="L149" s="635"/>
      <c r="M149" s="3" t="s">
        <v>18</v>
      </c>
      <c r="N149" s="3"/>
      <c r="O149" s="3"/>
      <c r="P149" s="3" t="s">
        <v>369</v>
      </c>
      <c r="Q149" s="3"/>
      <c r="R149" s="3"/>
      <c r="S149" s="3"/>
      <c r="T149" s="636"/>
      <c r="U149" s="636"/>
      <c r="V149" s="636"/>
      <c r="W149" s="636"/>
      <c r="X149" s="636"/>
      <c r="Y149" s="636"/>
      <c r="Z149" s="636"/>
      <c r="AA149" s="636"/>
      <c r="AB149" s="636"/>
      <c r="AC149" s="636"/>
      <c r="AD149" s="636"/>
      <c r="AE149" s="636"/>
      <c r="AF149" s="636"/>
      <c r="AG149" s="3"/>
    </row>
    <row r="150" spans="1:35" ht="15" customHeight="1">
      <c r="A150" s="3"/>
      <c r="B150" s="3"/>
      <c r="C150" s="3"/>
      <c r="D150" s="3"/>
      <c r="E150" s="19"/>
      <c r="F150" s="19"/>
      <c r="G150" s="3"/>
      <c r="H150" s="19"/>
      <c r="I150" s="19"/>
      <c r="J150" s="3"/>
      <c r="K150" s="19"/>
      <c r="L150" s="19"/>
      <c r="M150" s="3"/>
      <c r="N150" s="3"/>
      <c r="O150" s="3"/>
      <c r="P150" s="3"/>
      <c r="Q150" s="3"/>
      <c r="R150" s="3"/>
      <c r="S150" s="3"/>
      <c r="T150" s="19"/>
      <c r="U150" s="19"/>
      <c r="V150" s="19"/>
      <c r="W150" s="19"/>
      <c r="X150" s="19"/>
      <c r="Y150" s="19"/>
      <c r="Z150" s="19"/>
      <c r="AA150" s="19"/>
      <c r="AB150" s="19"/>
      <c r="AC150" s="19"/>
      <c r="AD150" s="19"/>
      <c r="AE150" s="19"/>
      <c r="AF150" s="19"/>
      <c r="AG150" s="3"/>
    </row>
    <row r="151" spans="1:35" ht="15" customHeight="1">
      <c r="A151" s="49" t="s">
        <v>370</v>
      </c>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row>
    <row r="152" spans="1:35"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213"/>
      <c r="AI152" s="208"/>
    </row>
    <row r="153" spans="1:35"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213"/>
      <c r="AI153" s="208"/>
    </row>
    <row r="154" spans="1:35"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213"/>
      <c r="AI154" s="208"/>
    </row>
    <row r="155" spans="1:35"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13"/>
      <c r="AI155" s="208"/>
    </row>
    <row r="156" spans="1:35"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213"/>
      <c r="AI156" s="208"/>
    </row>
    <row r="157" spans="1:35"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13"/>
      <c r="AI157" s="208"/>
    </row>
    <row r="158" spans="1:35"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13"/>
      <c r="AI158" s="208"/>
    </row>
    <row r="159" spans="1:35"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13"/>
      <c r="AI159" s="208"/>
    </row>
    <row r="160" spans="1:35"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13"/>
      <c r="AI160" s="208"/>
    </row>
    <row r="161" spans="1:35"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13"/>
      <c r="AI161" s="208"/>
    </row>
    <row r="162" spans="1:35"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13"/>
      <c r="AI162" s="208"/>
    </row>
    <row r="163" spans="1:35"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13"/>
      <c r="AI163" s="208"/>
    </row>
    <row r="164" spans="1:35"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13"/>
      <c r="AI164" s="208"/>
    </row>
    <row r="165" spans="1:35"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13"/>
      <c r="AI165" s="208"/>
    </row>
    <row r="166" spans="1:35"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13"/>
      <c r="AI166" s="208"/>
    </row>
    <row r="167" spans="1:35"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13"/>
      <c r="AI167" s="208"/>
    </row>
    <row r="168" spans="1:35"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13"/>
      <c r="AI168" s="208"/>
    </row>
    <row r="169" spans="1:35"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13"/>
      <c r="AI169" s="208"/>
    </row>
    <row r="170" spans="1:35"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13"/>
      <c r="AI170" s="208"/>
    </row>
    <row r="171" spans="1:35"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13"/>
      <c r="AI171" s="208"/>
    </row>
    <row r="172" spans="1:35"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13"/>
      <c r="AI172" s="208"/>
    </row>
    <row r="173" spans="1:35"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13"/>
      <c r="AI173" s="208"/>
    </row>
    <row r="174" spans="1:35"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13"/>
      <c r="AI174" s="208"/>
    </row>
    <row r="175" spans="1:35"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13"/>
      <c r="AI175" s="208"/>
    </row>
    <row r="176" spans="1:35"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13"/>
      <c r="AI176" s="208"/>
    </row>
    <row r="177" spans="1:35"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13"/>
      <c r="AI177" s="208"/>
    </row>
    <row r="178" spans="1:35"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13"/>
      <c r="AI178" s="208"/>
    </row>
    <row r="179" spans="1:35"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13"/>
      <c r="AI179" s="208"/>
    </row>
    <row r="180" spans="1:35"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13"/>
      <c r="AI180" s="208"/>
    </row>
    <row r="181" spans="1:35"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13"/>
      <c r="AI181" s="208"/>
    </row>
    <row r="182" spans="1:35"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13"/>
      <c r="AI182" s="208"/>
    </row>
    <row r="183" spans="1:35"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13"/>
      <c r="AI183" s="208"/>
    </row>
    <row r="184" spans="1:35"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13"/>
      <c r="AI184" s="208"/>
    </row>
    <row r="185" spans="1:35"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13"/>
      <c r="AI185" s="208"/>
    </row>
    <row r="186" spans="1:35"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13"/>
      <c r="AI186" s="208"/>
    </row>
    <row r="187" spans="1:35"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13"/>
      <c r="AI187" s="208"/>
    </row>
    <row r="188" spans="1:35"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13"/>
      <c r="AI188" s="208"/>
    </row>
    <row r="189" spans="1:35"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13"/>
      <c r="AI189" s="208"/>
    </row>
    <row r="190" spans="1:35" ht="16.149999999999999"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13"/>
      <c r="AI190" s="208"/>
    </row>
    <row r="191" spans="1:35" ht="16.149999999999999"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13"/>
      <c r="AI191" s="208"/>
    </row>
    <row r="192" spans="1:35" ht="16.149999999999999"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13"/>
    </row>
    <row r="193" spans="1:70">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13"/>
    </row>
    <row r="194" spans="1:70">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13"/>
    </row>
    <row r="195" spans="1:70"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13"/>
    </row>
    <row r="196" spans="1:70" ht="16.149999999999999"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213"/>
    </row>
    <row r="197" spans="1:70" ht="16.149999999999999"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213"/>
    </row>
    <row r="198" spans="1:70">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213"/>
    </row>
    <row r="199" spans="1:70"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213"/>
      <c r="AM199" s="214"/>
      <c r="AN199" s="214"/>
      <c r="AO199" s="214"/>
      <c r="AP199" s="214"/>
      <c r="AQ199" s="214"/>
      <c r="AR199" s="214"/>
      <c r="AS199" s="214"/>
      <c r="AT199" s="49"/>
      <c r="AU199" s="49"/>
      <c r="AV199" s="49"/>
      <c r="AW199" s="49"/>
      <c r="AX199" s="49"/>
      <c r="AY199" s="49"/>
      <c r="AZ199" s="49"/>
      <c r="BA199" s="49"/>
      <c r="BB199" s="49"/>
      <c r="BC199" s="49"/>
      <c r="BD199" s="49"/>
      <c r="BE199" s="49"/>
      <c r="BF199" s="49"/>
      <c r="BG199" s="49"/>
      <c r="BH199" s="49"/>
      <c r="BI199" s="49"/>
      <c r="BJ199" s="49"/>
      <c r="BK199" s="49"/>
      <c r="BL199" s="49"/>
      <c r="BM199" s="49"/>
      <c r="BN199" s="49"/>
      <c r="BO199" s="49"/>
      <c r="BP199" s="49"/>
      <c r="BQ199" s="49"/>
      <c r="BR199" s="49"/>
    </row>
    <row r="200" spans="1:70"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213"/>
      <c r="AL200" s="214"/>
      <c r="AM200" s="214"/>
      <c r="AN200" s="214"/>
      <c r="AO200" s="214"/>
      <c r="AP200" s="214"/>
      <c r="AQ200" s="214"/>
      <c r="AR200" s="214"/>
      <c r="AS200" s="214"/>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row>
    <row r="201" spans="1:70"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213"/>
      <c r="AL201" s="214"/>
      <c r="AM201" s="214"/>
      <c r="AN201" s="214"/>
      <c r="AO201" s="214"/>
      <c r="AP201" s="214"/>
      <c r="AQ201" s="214"/>
      <c r="AR201" s="214"/>
      <c r="AS201" s="214"/>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c r="BP201" s="49"/>
      <c r="BQ201" s="49"/>
      <c r="BR201" s="49"/>
    </row>
    <row r="202" spans="1:70" ht="15" customHeight="1">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213"/>
      <c r="AL202" s="214"/>
      <c r="AM202" s="214"/>
      <c r="AN202" s="214"/>
      <c r="AO202" s="214"/>
      <c r="AP202" s="214"/>
      <c r="AQ202" s="214"/>
      <c r="AR202" s="214"/>
      <c r="AS202" s="214"/>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row>
    <row r="203" spans="1:70" ht="15" customHeight="1">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213"/>
      <c r="AL203" s="214"/>
      <c r="AM203" s="214"/>
      <c r="AN203" s="214"/>
      <c r="AO203" s="214"/>
      <c r="AP203" s="214"/>
      <c r="AQ203" s="214"/>
      <c r="AR203" s="214"/>
      <c r="AS203" s="214"/>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c r="BP203" s="49"/>
      <c r="BQ203" s="49"/>
      <c r="BR203" s="49"/>
    </row>
    <row r="204" spans="1:70" ht="15" customHeight="1">
      <c r="AL204" s="214"/>
      <c r="AM204" s="214"/>
      <c r="AN204" s="214"/>
      <c r="AO204" s="214"/>
      <c r="AP204" s="214"/>
      <c r="AQ204" s="214"/>
      <c r="AR204" s="214"/>
      <c r="AS204" s="214"/>
      <c r="AT204" s="49"/>
      <c r="AU204" s="49"/>
      <c r="AV204" s="49"/>
      <c r="AW204" s="49"/>
      <c r="AX204" s="49"/>
      <c r="AY204" s="49"/>
      <c r="AZ204" s="49"/>
      <c r="BA204" s="49"/>
      <c r="BB204" s="49"/>
      <c r="BC204" s="49"/>
      <c r="BD204" s="49"/>
      <c r="BE204" s="49"/>
      <c r="BF204" s="49"/>
      <c r="BG204" s="49"/>
      <c r="BH204" s="49"/>
      <c r="BI204" s="49"/>
      <c r="BJ204" s="49"/>
      <c r="BK204" s="49"/>
      <c r="BL204" s="49"/>
      <c r="BM204" s="49"/>
      <c r="BN204" s="49"/>
      <c r="BO204" s="49"/>
      <c r="BP204" s="49"/>
      <c r="BQ204" s="49"/>
      <c r="BR204" s="49"/>
    </row>
    <row r="205" spans="1:70" ht="15" customHeight="1">
      <c r="AL205" s="214"/>
      <c r="AM205" s="214"/>
      <c r="AN205" s="214"/>
      <c r="AO205" s="214"/>
      <c r="AP205" s="214"/>
      <c r="AQ205" s="214"/>
      <c r="AR205" s="214"/>
      <c r="AS205" s="214"/>
      <c r="AT205" s="49"/>
      <c r="AU205" s="49"/>
      <c r="AV205" s="49"/>
      <c r="AW205" s="49"/>
      <c r="AX205" s="49"/>
      <c r="AY205" s="49"/>
      <c r="AZ205" s="49"/>
      <c r="BA205" s="49"/>
      <c r="BB205" s="49"/>
      <c r="BC205" s="49"/>
      <c r="BD205" s="49"/>
      <c r="BE205" s="49"/>
      <c r="BF205" s="49"/>
      <c r="BG205" s="49"/>
      <c r="BH205" s="49"/>
      <c r="BI205" s="49"/>
      <c r="BJ205" s="49"/>
      <c r="BK205" s="49"/>
      <c r="BL205" s="49"/>
      <c r="BM205" s="49"/>
      <c r="BN205" s="49"/>
      <c r="BO205" s="49"/>
      <c r="BP205" s="49"/>
      <c r="BQ205" s="49"/>
      <c r="BR205" s="49"/>
    </row>
    <row r="206" spans="1:70" ht="15" customHeight="1">
      <c r="AL206" s="214"/>
      <c r="AM206" s="214"/>
      <c r="AN206" s="214"/>
      <c r="AO206" s="214"/>
      <c r="AP206" s="214"/>
      <c r="AQ206" s="214"/>
      <c r="AR206" s="214"/>
      <c r="AS206" s="214"/>
      <c r="AT206" s="49"/>
      <c r="AU206" s="49"/>
      <c r="AV206" s="49"/>
      <c r="AW206" s="49"/>
      <c r="AX206" s="49"/>
      <c r="AY206" s="49"/>
      <c r="AZ206" s="49"/>
      <c r="BA206" s="49"/>
      <c r="BB206" s="49"/>
      <c r="BC206" s="49"/>
      <c r="BD206" s="49"/>
      <c r="BE206" s="49"/>
      <c r="BF206" s="49"/>
      <c r="BG206" s="49"/>
      <c r="BH206" s="49"/>
      <c r="BI206" s="49"/>
      <c r="BJ206" s="49"/>
      <c r="BK206" s="49"/>
      <c r="BL206" s="49"/>
      <c r="BM206" s="49"/>
      <c r="BN206" s="49"/>
      <c r="BO206" s="49"/>
      <c r="BP206" s="49"/>
      <c r="BQ206" s="49"/>
      <c r="BR206" s="49"/>
    </row>
    <row r="207" spans="1:70" ht="15" customHeight="1">
      <c r="AL207" s="214"/>
      <c r="AM207" s="214"/>
      <c r="AN207" s="214"/>
      <c r="AO207" s="214"/>
      <c r="AP207" s="214"/>
      <c r="AQ207" s="214"/>
      <c r="AR207" s="214"/>
      <c r="AS207" s="214"/>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c r="BP207" s="49"/>
      <c r="BQ207" s="49"/>
      <c r="BR207" s="49"/>
    </row>
    <row r="208" spans="1:70" ht="15" customHeight="1">
      <c r="AL208" s="214"/>
      <c r="AM208" s="214"/>
      <c r="AN208" s="214"/>
      <c r="AO208" s="214"/>
      <c r="AP208" s="214"/>
      <c r="AQ208" s="214"/>
      <c r="AR208" s="214"/>
      <c r="AS208" s="214"/>
      <c r="AT208" s="49"/>
      <c r="AU208" s="49"/>
      <c r="AV208" s="49"/>
      <c r="AW208" s="49"/>
      <c r="AX208" s="49"/>
      <c r="AY208" s="49"/>
      <c r="AZ208" s="49"/>
      <c r="BA208" s="49"/>
      <c r="BB208" s="49"/>
      <c r="BC208" s="49"/>
      <c r="BD208" s="49"/>
      <c r="BE208" s="49"/>
      <c r="BF208" s="49"/>
      <c r="BG208" s="49"/>
      <c r="BH208" s="49"/>
      <c r="BI208" s="49"/>
      <c r="BJ208" s="49"/>
      <c r="BK208" s="49"/>
      <c r="BL208" s="49"/>
      <c r="BM208" s="49"/>
      <c r="BN208" s="49"/>
      <c r="BO208" s="49"/>
      <c r="BP208" s="49"/>
      <c r="BQ208" s="49"/>
      <c r="BR208" s="49"/>
    </row>
    <row r="209" spans="38:70" ht="15" customHeight="1">
      <c r="AL209" s="210"/>
      <c r="AM209" s="211"/>
      <c r="AN209" s="210"/>
      <c r="AO209" s="210"/>
      <c r="AP209" s="210"/>
      <c r="AQ209" s="210"/>
      <c r="AR209" s="210"/>
      <c r="AS209" s="210"/>
      <c r="AT209" s="42"/>
      <c r="AU209" s="42"/>
      <c r="AV209" s="42"/>
      <c r="AW209" s="42"/>
      <c r="AX209" s="42"/>
      <c r="AY209" s="42"/>
      <c r="AZ209" s="42"/>
      <c r="BA209" s="42"/>
      <c r="BB209" s="42"/>
      <c r="BC209" s="42"/>
      <c r="BD209" s="42"/>
      <c r="BE209" s="42"/>
      <c r="BF209" s="42"/>
      <c r="BG209" s="42"/>
      <c r="BH209" s="42"/>
      <c r="BI209" s="42"/>
      <c r="BJ209" s="42"/>
      <c r="BK209" s="42"/>
      <c r="BL209" s="42"/>
      <c r="BM209" s="42"/>
      <c r="BN209" s="42"/>
      <c r="BO209" s="42"/>
      <c r="BP209" s="42"/>
      <c r="BQ209" s="42"/>
      <c r="BR209" s="42"/>
    </row>
    <row r="210" spans="38:70" ht="15" customHeight="1">
      <c r="AL210" s="211"/>
      <c r="AM210" s="211"/>
      <c r="AN210" s="210"/>
      <c r="AO210" s="210"/>
      <c r="AP210" s="210"/>
      <c r="AQ210" s="210"/>
      <c r="AR210" s="210"/>
      <c r="AS210" s="210"/>
      <c r="AT210" s="42"/>
      <c r="AU210" s="42"/>
      <c r="AV210" s="42"/>
      <c r="AW210" s="42"/>
      <c r="AX210" s="42"/>
      <c r="AY210" s="42"/>
      <c r="AZ210" s="42"/>
      <c r="BA210" s="42"/>
      <c r="BB210" s="42"/>
      <c r="BC210" s="42"/>
      <c r="BD210" s="42"/>
      <c r="BE210" s="42"/>
      <c r="BF210" s="42"/>
      <c r="BG210" s="42"/>
      <c r="BH210" s="42"/>
      <c r="BI210" s="42"/>
      <c r="BJ210" s="42"/>
      <c r="BK210" s="42"/>
      <c r="BL210" s="42"/>
      <c r="BM210" s="42"/>
      <c r="BN210" s="42"/>
      <c r="BO210" s="42"/>
      <c r="BP210" s="42"/>
      <c r="BQ210" s="42"/>
      <c r="BR210" s="42"/>
    </row>
    <row r="211" spans="38:70" ht="15" customHeight="1">
      <c r="AL211" s="211"/>
      <c r="AM211" s="211"/>
      <c r="AN211" s="210"/>
      <c r="AO211" s="210"/>
      <c r="AP211" s="210"/>
      <c r="AQ211" s="210"/>
      <c r="AR211" s="210"/>
      <c r="AS211" s="210"/>
      <c r="AT211" s="42"/>
      <c r="AU211" s="42"/>
      <c r="AV211" s="42"/>
      <c r="AW211" s="42"/>
      <c r="AX211" s="42"/>
      <c r="AY211" s="42"/>
      <c r="AZ211" s="42"/>
      <c r="BA211" s="42"/>
      <c r="BB211" s="42"/>
      <c r="BC211" s="42"/>
      <c r="BD211" s="42"/>
      <c r="BE211" s="42"/>
      <c r="BF211" s="42"/>
      <c r="BG211" s="42"/>
      <c r="BH211" s="42"/>
      <c r="BI211" s="42"/>
      <c r="BJ211" s="42"/>
      <c r="BK211" s="42"/>
      <c r="BL211" s="42"/>
      <c r="BM211" s="42"/>
      <c r="BN211" s="42"/>
      <c r="BO211" s="42"/>
      <c r="BP211" s="42"/>
      <c r="BQ211" s="42"/>
      <c r="BR211" s="42"/>
    </row>
    <row r="212" spans="38:70" ht="15" customHeight="1">
      <c r="AL212" s="211"/>
      <c r="AM212" s="211"/>
      <c r="AN212" s="210"/>
      <c r="AO212" s="210"/>
      <c r="AP212" s="210"/>
      <c r="AQ212" s="210"/>
      <c r="AR212" s="210"/>
      <c r="AS212" s="210"/>
      <c r="AT212" s="42"/>
      <c r="AU212" s="42"/>
      <c r="AV212" s="42"/>
      <c r="AW212" s="42"/>
      <c r="AX212" s="42"/>
      <c r="AY212" s="42"/>
      <c r="AZ212" s="42"/>
      <c r="BA212" s="42"/>
      <c r="BB212" s="42"/>
      <c r="BC212" s="42"/>
      <c r="BD212" s="42"/>
      <c r="BE212" s="42"/>
      <c r="BF212" s="42"/>
      <c r="BG212" s="42"/>
      <c r="BH212" s="42"/>
      <c r="BI212" s="42"/>
      <c r="BJ212" s="42"/>
      <c r="BK212" s="42"/>
      <c r="BL212" s="42"/>
      <c r="BM212" s="42"/>
      <c r="BN212" s="42"/>
      <c r="BO212" s="42"/>
      <c r="BP212" s="42"/>
      <c r="BQ212" s="42"/>
      <c r="BR212" s="42"/>
    </row>
    <row r="213" spans="38:70" ht="15" customHeight="1">
      <c r="AL213" s="211"/>
      <c r="AM213" s="211"/>
      <c r="AN213" s="210"/>
      <c r="AO213" s="210"/>
      <c r="AP213" s="210"/>
      <c r="AQ213" s="210"/>
      <c r="AR213" s="210"/>
      <c r="AS213" s="210"/>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row>
    <row r="214" spans="38:70" ht="15" customHeight="1">
      <c r="AL214" s="211"/>
      <c r="AM214" s="211"/>
      <c r="AN214" s="210"/>
      <c r="AO214" s="210"/>
      <c r="AP214" s="210"/>
      <c r="AQ214" s="210"/>
      <c r="AR214" s="210"/>
      <c r="AS214" s="210"/>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10"/>
      <c r="AM215" s="211"/>
      <c r="AN215" s="210"/>
      <c r="AO215" s="210"/>
      <c r="AP215" s="210"/>
      <c r="AQ215" s="210"/>
      <c r="AR215" s="210"/>
      <c r="AS215" s="210"/>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10"/>
      <c r="AM216" s="211"/>
      <c r="AN216" s="210"/>
      <c r="AO216" s="210"/>
      <c r="AP216" s="210"/>
      <c r="AQ216" s="210"/>
      <c r="AR216" s="210"/>
      <c r="AS216" s="210"/>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10"/>
      <c r="AM217" s="211"/>
      <c r="AN217" s="210"/>
      <c r="AO217" s="210"/>
      <c r="AP217" s="210"/>
      <c r="AQ217" s="210"/>
      <c r="AR217" s="210"/>
      <c r="AS217" s="210"/>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11"/>
      <c r="AM218" s="211"/>
      <c r="AN218" s="210"/>
      <c r="AO218" s="210"/>
      <c r="AP218" s="210"/>
      <c r="AQ218" s="210"/>
      <c r="AR218" s="210"/>
      <c r="AS218" s="210"/>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10"/>
      <c r="AM219" s="211"/>
      <c r="AN219" s="210"/>
      <c r="AO219" s="210"/>
      <c r="AP219" s="210"/>
      <c r="AQ219" s="210"/>
      <c r="AR219" s="210"/>
      <c r="AS219" s="210"/>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10"/>
      <c r="AM220" s="211"/>
      <c r="AN220" s="210"/>
      <c r="AO220" s="210"/>
      <c r="AP220" s="210"/>
      <c r="AQ220" s="210"/>
      <c r="AR220" s="210"/>
      <c r="AS220" s="210"/>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11"/>
      <c r="AM221" s="211"/>
      <c r="AN221" s="210"/>
      <c r="AO221" s="210"/>
      <c r="AP221" s="210"/>
      <c r="AQ221" s="210"/>
      <c r="AR221" s="210"/>
      <c r="AS221" s="210"/>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10"/>
      <c r="AM222" s="211"/>
      <c r="AN222" s="210"/>
      <c r="AO222" s="210"/>
      <c r="AP222" s="210"/>
      <c r="AQ222" s="210"/>
      <c r="AR222" s="210"/>
      <c r="AS222" s="210"/>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sheetData>
  <sheetProtection algorithmName="SHA-512" hashValue="Qbs2SmUv/Vg8KQTN7IsvXY12TZ+8SeBgpKivfVGSJ06lt/CcfKyWhBG67sXPV1Q7KAF309v0hyurJgiHZG6oIg==" saltValue="JiL2bGiWSvpVtTWI+rQ87Q==" spinCount="100000" sheet="1" objects="1" scenarios="1"/>
  <mergeCells count="110">
    <mergeCell ref="A2:R2"/>
    <mergeCell ref="U2:AG2"/>
    <mergeCell ref="S2:T2"/>
    <mergeCell ref="Q5:U5"/>
    <mergeCell ref="H16:I16"/>
    <mergeCell ref="O16:P16"/>
    <mergeCell ref="R16:S16"/>
    <mergeCell ref="V16:Y16"/>
    <mergeCell ref="AB38:AF3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B80:AF80"/>
    <mergeCell ref="AB81:AF81"/>
    <mergeCell ref="AB34:AF34"/>
    <mergeCell ref="AB36:AF36"/>
    <mergeCell ref="AB49:AF49"/>
    <mergeCell ref="AB50:AF50"/>
    <mergeCell ref="AB51:AF51"/>
    <mergeCell ref="R37:V37"/>
    <mergeCell ref="X37:Z37"/>
    <mergeCell ref="AC37:AE37"/>
    <mergeCell ref="AB69:AF69"/>
    <mergeCell ref="AB72:AF72"/>
    <mergeCell ref="AB73:AF73"/>
    <mergeCell ref="AB74:AF74"/>
    <mergeCell ref="AB75:AF75"/>
    <mergeCell ref="AB78:AF78"/>
    <mergeCell ref="AB79:AF79"/>
    <mergeCell ref="AB70:AF70"/>
    <mergeCell ref="AB71:AF71"/>
    <mergeCell ref="AB40:AF40"/>
    <mergeCell ref="AB41:AF41"/>
    <mergeCell ref="AB42:AF42"/>
    <mergeCell ref="AB47:AF47"/>
    <mergeCell ref="AB48:AF48"/>
    <mergeCell ref="AB87:AF87"/>
    <mergeCell ref="AB88:AF88"/>
    <mergeCell ref="AB89:AF89"/>
    <mergeCell ref="AB90:AF90"/>
    <mergeCell ref="AB91:AF91"/>
    <mergeCell ref="AB92:AF92"/>
    <mergeCell ref="AB82:AF82"/>
    <mergeCell ref="AB83:AF83"/>
    <mergeCell ref="AB84:AF84"/>
    <mergeCell ref="AA86:AG86"/>
    <mergeCell ref="AB133:AF133"/>
    <mergeCell ref="AB115:AF115"/>
    <mergeCell ref="AA126:AG126"/>
    <mergeCell ref="A147:AG148"/>
    <mergeCell ref="E149:F149"/>
    <mergeCell ref="H149:I149"/>
    <mergeCell ref="K149:L149"/>
    <mergeCell ref="T149:AF149"/>
    <mergeCell ref="AB117:AF117"/>
    <mergeCell ref="AB118:AF118"/>
    <mergeCell ref="AB119:AF119"/>
    <mergeCell ref="AB120:AF120"/>
    <mergeCell ref="AB121:AF121"/>
    <mergeCell ref="J141:AF141"/>
    <mergeCell ref="C144:AF144"/>
    <mergeCell ref="AB134:AF134"/>
    <mergeCell ref="AB135:AF135"/>
    <mergeCell ref="AB136:AF136"/>
    <mergeCell ref="AB108:AF108"/>
    <mergeCell ref="AB109:AF109"/>
    <mergeCell ref="AB110:AF110"/>
    <mergeCell ref="AB111:AF111"/>
    <mergeCell ref="AB116:AF116"/>
    <mergeCell ref="AA114:AG114"/>
    <mergeCell ref="AB123:AF123"/>
    <mergeCell ref="AB124:AF124"/>
    <mergeCell ref="AB132:AF132"/>
    <mergeCell ref="AB122:AF122"/>
    <mergeCell ref="AB130:AF130"/>
    <mergeCell ref="AB131:AF131"/>
    <mergeCell ref="AB127:AF127"/>
    <mergeCell ref="AB128:AF128"/>
    <mergeCell ref="AB129:AF129"/>
    <mergeCell ref="AB107:AF107"/>
    <mergeCell ref="AB100:AF100"/>
    <mergeCell ref="AB101:AF101"/>
    <mergeCell ref="AB102:AF102"/>
    <mergeCell ref="AA104:AG104"/>
    <mergeCell ref="AB105:AF105"/>
    <mergeCell ref="AB106:AF106"/>
    <mergeCell ref="AB93:AF93"/>
    <mergeCell ref="AA95:AG95"/>
    <mergeCell ref="AB96:AF96"/>
    <mergeCell ref="AB97:AF97"/>
    <mergeCell ref="AB98:AF98"/>
    <mergeCell ref="AB99:AF99"/>
  </mergeCells>
  <phoneticPr fontId="1"/>
  <conditionalFormatting sqref="AA61:AE61">
    <cfRule type="containsText" dxfId="28" priority="2" operator="containsText" text="問題あり">
      <formula>NOT(ISERROR(SEARCH("問題あり",AA61)))</formula>
    </cfRule>
  </conditionalFormatting>
  <conditionalFormatting sqref="B36:AG39">
    <cfRule type="expression" dxfId="27" priority="1">
      <formula>$AH$27=FALSE</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0" max="37" man="1"/>
    <brk id="150" max="32" man="1"/>
    <brk id="17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140</xdr:row>
                    <xdr:rowOff>9525</xdr:rowOff>
                  </from>
                  <to>
                    <xdr:col>2</xdr:col>
                    <xdr:colOff>28575</xdr:colOff>
                    <xdr:row>141</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139</xdr:row>
                    <xdr:rowOff>9525</xdr:rowOff>
                  </from>
                  <to>
                    <xdr:col>12</xdr:col>
                    <xdr:colOff>57150</xdr:colOff>
                    <xdr:row>139</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2"/>
  <sheetViews>
    <sheetView showGridLines="0" topLeftCell="A152" workbookViewId="0">
      <selection activeCell="AB134" sqref="AB134:AF135"/>
    </sheetView>
  </sheetViews>
  <sheetFormatPr defaultColWidth="8.75" defaultRowHeight="13.5" outlineLevelRow="1" outlineLevelCol="1"/>
  <cols>
    <col min="1" max="33" width="3.625" style="4" customWidth="1"/>
    <col min="34" max="34" width="3.625" style="189" hidden="1" customWidth="1" outlineLevel="1"/>
    <col min="35" max="35" width="7.125" style="189" hidden="1" customWidth="1" outlineLevel="1"/>
    <col min="36" max="40" width="2.75" style="189" hidden="1" customWidth="1" outlineLevel="1"/>
    <col min="41" max="41" width="2.75" style="189" customWidth="1" collapsed="1"/>
    <col min="42" max="43" width="2.75" style="189" customWidth="1"/>
    <col min="44" max="44" width="9.5" style="189" customWidth="1"/>
    <col min="45" max="45" width="9.5" style="4" bestFit="1" customWidth="1"/>
    <col min="46" max="16384" width="8.75" style="4"/>
  </cols>
  <sheetData>
    <row r="1" spans="1:36" ht="16.149999999999999" customHeight="1">
      <c r="A1" s="49" t="s">
        <v>254</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215"/>
    </row>
    <row r="2" spans="1:36" ht="16.149999999999999" customHeight="1">
      <c r="A2" s="655" t="s">
        <v>409</v>
      </c>
      <c r="B2" s="655"/>
      <c r="C2" s="655"/>
      <c r="D2" s="655"/>
      <c r="E2" s="655"/>
      <c r="F2" s="655"/>
      <c r="G2" s="655"/>
      <c r="H2" s="655"/>
      <c r="I2" s="655"/>
      <c r="J2" s="655"/>
      <c r="K2" s="655"/>
      <c r="L2" s="655"/>
      <c r="M2" s="655"/>
      <c r="N2" s="655"/>
      <c r="O2" s="655"/>
      <c r="P2" s="655"/>
      <c r="Q2" s="655"/>
      <c r="R2" s="655"/>
      <c r="S2" s="656"/>
      <c r="T2" s="656"/>
      <c r="U2" s="177" t="s">
        <v>256</v>
      </c>
      <c r="V2" s="2"/>
      <c r="W2" s="2"/>
      <c r="X2" s="2"/>
      <c r="Y2" s="2"/>
      <c r="Z2" s="2"/>
      <c r="AA2" s="2"/>
      <c r="AB2" s="2"/>
      <c r="AC2" s="2"/>
      <c r="AD2" s="2"/>
      <c r="AE2" s="2"/>
      <c r="AF2" s="2"/>
      <c r="AG2" s="2"/>
      <c r="AH2" s="204"/>
      <c r="AI2" s="204"/>
      <c r="AJ2" s="204"/>
    </row>
    <row r="3" spans="1:36" ht="14.25"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215"/>
    </row>
    <row r="4" spans="1:36" ht="16.350000000000001" customHeight="1">
      <c r="A4" s="49"/>
      <c r="B4" s="49"/>
      <c r="C4" s="49"/>
      <c r="D4" s="49"/>
      <c r="E4" s="49"/>
      <c r="F4" s="49"/>
      <c r="G4" s="49"/>
      <c r="H4" s="49"/>
      <c r="I4" s="49"/>
      <c r="J4" s="49"/>
      <c r="K4" s="49"/>
      <c r="L4" s="49"/>
      <c r="M4" s="49"/>
      <c r="N4" s="49"/>
      <c r="O4" s="49"/>
      <c r="P4" s="49"/>
      <c r="Q4" s="649" t="s">
        <v>257</v>
      </c>
      <c r="R4" s="649"/>
      <c r="S4" s="649"/>
      <c r="T4" s="649"/>
      <c r="U4" s="649"/>
      <c r="V4" s="679" t="str">
        <f>IF('様式95_外来・在宅ベースアップ評価料（Ⅰ）'!H5=0,"",'様式95_外来・在宅ベースアップ評価料（Ⅰ）'!H5)</f>
        <v/>
      </c>
      <c r="W4" s="679"/>
      <c r="X4" s="679"/>
      <c r="Y4" s="679"/>
      <c r="Z4" s="679"/>
      <c r="AA4" s="679"/>
      <c r="AB4" s="679"/>
      <c r="AC4" s="679"/>
      <c r="AD4" s="679"/>
      <c r="AE4" s="679"/>
      <c r="AF4" s="679"/>
      <c r="AG4" s="680"/>
      <c r="AH4" s="194"/>
      <c r="AI4" s="205"/>
      <c r="AJ4" s="205"/>
    </row>
    <row r="5" spans="1:36" ht="16.149999999999999" customHeight="1">
      <c r="A5" s="49"/>
      <c r="B5" s="49"/>
      <c r="C5" s="49"/>
      <c r="D5" s="49"/>
      <c r="E5" s="49"/>
      <c r="F5" s="49"/>
      <c r="G5" s="49"/>
      <c r="H5" s="49"/>
      <c r="I5" s="49"/>
      <c r="J5" s="49"/>
      <c r="K5" s="49"/>
      <c r="L5" s="49"/>
      <c r="M5" s="49"/>
      <c r="N5" s="49"/>
      <c r="O5" s="49"/>
      <c r="P5" s="49"/>
      <c r="Q5" s="694" t="s">
        <v>258</v>
      </c>
      <c r="R5" s="694"/>
      <c r="S5" s="694"/>
      <c r="T5" s="694"/>
      <c r="U5" s="695"/>
      <c r="V5" s="681" t="str">
        <f>'様式96_外来・在宅ベースアップ評価料（Ⅱ）'!H6</f>
        <v/>
      </c>
      <c r="W5" s="681"/>
      <c r="X5" s="681"/>
      <c r="Y5" s="681"/>
      <c r="Z5" s="681"/>
      <c r="AA5" s="681"/>
      <c r="AB5" s="681"/>
      <c r="AC5" s="681"/>
      <c r="AD5" s="681"/>
      <c r="AE5" s="681"/>
      <c r="AF5" s="681"/>
      <c r="AG5" s="682"/>
      <c r="AH5" s="216"/>
      <c r="AI5" s="194"/>
      <c r="AJ5" s="194"/>
    </row>
    <row r="6" spans="1:36" ht="15.75" customHeight="1">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215"/>
    </row>
    <row r="7" spans="1:36" ht="16.149999999999999" customHeight="1">
      <c r="A7" s="2" t="s">
        <v>259</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215"/>
    </row>
    <row r="8" spans="1:36" ht="16.149999999999999" customHeight="1">
      <c r="A8" s="49" t="s">
        <v>260</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215"/>
    </row>
    <row r="9" spans="1:36" ht="16.149999999999999" customHeight="1">
      <c r="A9" s="2"/>
      <c r="B9" s="683"/>
      <c r="C9" s="683"/>
      <c r="D9" s="684" t="s">
        <v>261</v>
      </c>
      <c r="E9" s="684"/>
      <c r="F9" s="684"/>
      <c r="G9" s="684"/>
      <c r="H9" s="684"/>
      <c r="I9" s="684"/>
      <c r="J9" s="684"/>
      <c r="K9" s="684"/>
      <c r="L9" s="684"/>
      <c r="M9" s="684"/>
      <c r="N9" s="684"/>
      <c r="O9" s="684"/>
      <c r="P9" s="684"/>
      <c r="Q9" s="684"/>
      <c r="R9" s="684"/>
      <c r="S9" s="684"/>
      <c r="T9" s="684"/>
      <c r="U9" s="684"/>
      <c r="V9" s="684"/>
      <c r="W9" s="684"/>
      <c r="X9" s="684"/>
      <c r="Y9" s="684"/>
      <c r="Z9" s="684"/>
      <c r="AA9" s="49"/>
      <c r="AB9" s="49"/>
      <c r="AC9" s="49"/>
      <c r="AD9" s="49"/>
      <c r="AE9" s="49"/>
      <c r="AF9" s="49"/>
      <c r="AG9" s="49"/>
      <c r="AH9" s="215"/>
    </row>
    <row r="10" spans="1:36" ht="16.149999999999999" customHeight="1">
      <c r="A10" s="2"/>
      <c r="B10" s="686"/>
      <c r="C10" s="686"/>
      <c r="D10" s="687" t="s">
        <v>262</v>
      </c>
      <c r="E10" s="687"/>
      <c r="F10" s="687"/>
      <c r="G10" s="687"/>
      <c r="H10" s="687"/>
      <c r="I10" s="687"/>
      <c r="J10" s="687"/>
      <c r="K10" s="687"/>
      <c r="L10" s="687"/>
      <c r="M10" s="687"/>
      <c r="N10" s="687"/>
      <c r="O10" s="687"/>
      <c r="P10" s="687"/>
      <c r="Q10" s="687"/>
      <c r="R10" s="687"/>
      <c r="S10" s="687"/>
      <c r="T10" s="687"/>
      <c r="U10" s="687"/>
      <c r="V10" s="687"/>
      <c r="W10" s="687"/>
      <c r="X10" s="687"/>
      <c r="Y10" s="687"/>
      <c r="Z10" s="687"/>
      <c r="AA10" s="49"/>
      <c r="AB10" s="49"/>
      <c r="AC10" s="49"/>
      <c r="AD10" s="49"/>
      <c r="AE10" s="49"/>
      <c r="AF10" s="49"/>
      <c r="AG10" s="49"/>
      <c r="AH10" s="215"/>
    </row>
    <row r="11" spans="1:36" ht="16.149999999999999" customHeight="1">
      <c r="A11" s="2"/>
      <c r="B11" s="2"/>
      <c r="C11" s="2"/>
      <c r="D11" s="2"/>
      <c r="E11" s="2"/>
      <c r="F11" s="2"/>
      <c r="G11" s="265"/>
      <c r="H11" s="265"/>
      <c r="I11" s="265"/>
      <c r="J11" s="265"/>
      <c r="K11" s="265"/>
      <c r="L11" s="265"/>
      <c r="M11" s="265"/>
      <c r="N11" s="265"/>
      <c r="O11" s="265"/>
      <c r="P11" s="265"/>
      <c r="Q11" s="265"/>
      <c r="R11" s="265"/>
      <c r="S11" s="265"/>
      <c r="T11" s="265"/>
      <c r="U11" s="265"/>
      <c r="V11" s="265"/>
      <c r="W11" s="265"/>
      <c r="X11" s="265"/>
      <c r="Y11" s="265"/>
      <c r="Z11" s="265"/>
      <c r="AA11" s="3"/>
      <c r="AB11" s="3"/>
      <c r="AC11" s="3"/>
      <c r="AD11" s="3"/>
      <c r="AE11" s="3"/>
      <c r="AF11" s="3"/>
      <c r="AG11" s="19"/>
      <c r="AH11" s="4"/>
    </row>
    <row r="12" spans="1:36" ht="16.149999999999999" customHeight="1">
      <c r="A12" s="2"/>
      <c r="B12" s="2"/>
      <c r="C12" s="2"/>
      <c r="D12" s="2"/>
      <c r="E12" s="2"/>
      <c r="F12" s="2"/>
      <c r="G12" s="265"/>
      <c r="H12" s="265"/>
      <c r="I12" s="265"/>
      <c r="J12" s="265"/>
      <c r="K12" s="265"/>
      <c r="L12" s="265"/>
      <c r="M12" s="265"/>
      <c r="N12" s="265"/>
      <c r="O12" s="265"/>
      <c r="P12" s="265"/>
      <c r="Q12" s="265"/>
      <c r="R12" s="265"/>
      <c r="S12" s="265"/>
      <c r="T12" s="265"/>
      <c r="U12" s="265"/>
      <c r="V12" s="265"/>
      <c r="W12" s="265"/>
      <c r="X12" s="265"/>
      <c r="Y12" s="265"/>
      <c r="Z12" s="265"/>
      <c r="AA12" s="3"/>
      <c r="AB12" s="3"/>
      <c r="AC12" s="3"/>
      <c r="AD12" s="3"/>
      <c r="AE12" s="3"/>
      <c r="AF12" s="3"/>
      <c r="AG12" s="19"/>
      <c r="AH12" s="4"/>
    </row>
    <row r="13" spans="1:36" ht="16.149999999999999" customHeight="1">
      <c r="A13" s="2"/>
      <c r="B13" s="2"/>
      <c r="C13" s="2"/>
      <c r="D13" s="2"/>
      <c r="E13" s="2"/>
      <c r="F13" s="2"/>
      <c r="G13" s="265"/>
      <c r="H13" s="265"/>
      <c r="I13" s="265"/>
      <c r="J13" s="265"/>
      <c r="K13" s="265"/>
      <c r="L13" s="265"/>
      <c r="M13" s="265"/>
      <c r="N13" s="265"/>
      <c r="O13" s="265"/>
      <c r="P13" s="265"/>
      <c r="Q13" s="265"/>
      <c r="R13" s="265"/>
      <c r="S13" s="265"/>
      <c r="T13" s="265"/>
      <c r="U13" s="265"/>
      <c r="V13" s="265"/>
      <c r="W13" s="265"/>
      <c r="X13" s="265"/>
      <c r="Y13" s="265"/>
      <c r="Z13" s="265"/>
      <c r="AA13" s="3"/>
      <c r="AB13" s="3"/>
      <c r="AC13" s="3"/>
      <c r="AD13" s="3"/>
      <c r="AE13" s="3"/>
      <c r="AF13" s="3"/>
      <c r="AG13" s="19"/>
      <c r="AH13" s="4"/>
    </row>
    <row r="14" spans="1:36"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row>
    <row r="15" spans="1:36" ht="16.149999999999999" customHeight="1" thickBot="1">
      <c r="A15" s="49" t="s">
        <v>263</v>
      </c>
      <c r="B15" s="49"/>
      <c r="C15" s="49"/>
      <c r="D15" s="49"/>
      <c r="E15" s="49"/>
      <c r="F15" s="49"/>
      <c r="L15" s="49"/>
      <c r="M15" s="49"/>
      <c r="N15" s="49"/>
      <c r="O15" s="49"/>
      <c r="P15" s="49"/>
      <c r="Q15" s="49"/>
      <c r="R15" s="49"/>
      <c r="S15" s="49"/>
      <c r="T15" s="49"/>
      <c r="U15" s="49"/>
      <c r="V15" s="49"/>
      <c r="AE15" s="49"/>
      <c r="AF15" s="49"/>
      <c r="AG15" s="49"/>
      <c r="AH15" s="215"/>
    </row>
    <row r="16" spans="1:36" ht="16.149999999999999" customHeight="1" thickBot="1">
      <c r="B16" s="647" t="s">
        <v>15</v>
      </c>
      <c r="C16" s="685"/>
      <c r="D16" s="685"/>
      <c r="E16" s="648"/>
      <c r="F16" s="648"/>
      <c r="G16" s="20"/>
      <c r="H16" s="648"/>
      <c r="I16" s="648"/>
      <c r="J16" s="20" t="s">
        <v>264</v>
      </c>
      <c r="K16" s="20"/>
      <c r="L16" s="20" t="s">
        <v>265</v>
      </c>
      <c r="M16" s="20" t="s">
        <v>15</v>
      </c>
      <c r="N16" s="20"/>
      <c r="O16" s="648"/>
      <c r="P16" s="648"/>
      <c r="Q16" s="20" t="s">
        <v>16</v>
      </c>
      <c r="R16" s="648"/>
      <c r="S16" s="648"/>
      <c r="T16" s="21" t="s">
        <v>264</v>
      </c>
      <c r="V16" s="642">
        <f>IF(E16=O16,R16-H16+1,IF(O16-E16=1,12-H16+1+R16,IF(O16-E16=2,12-H16+1+R16+12,"エラー")))</f>
        <v>1</v>
      </c>
      <c r="W16" s="642"/>
      <c r="X16" s="642"/>
      <c r="Y16" s="643"/>
      <c r="Z16" s="49" t="s">
        <v>266</v>
      </c>
      <c r="AA16" s="49"/>
      <c r="AG16" s="49"/>
      <c r="AH16" s="215"/>
    </row>
    <row r="17" spans="1:35" ht="16.149999999999999" customHeight="1">
      <c r="B17" s="157"/>
      <c r="C17" s="28"/>
      <c r="D17" s="28"/>
      <c r="E17" s="28"/>
      <c r="F17" s="28"/>
      <c r="H17" s="28"/>
      <c r="I17" s="28"/>
      <c r="O17" s="28"/>
      <c r="P17" s="28"/>
      <c r="R17" s="28"/>
      <c r="S17" s="28"/>
      <c r="V17" s="28"/>
      <c r="W17" s="28"/>
      <c r="X17" s="28"/>
      <c r="Y17" s="28"/>
    </row>
    <row r="18" spans="1:35" ht="16.149999999999999" customHeight="1">
      <c r="B18" s="157"/>
      <c r="C18" s="28"/>
      <c r="D18" s="28"/>
      <c r="E18" s="28"/>
      <c r="F18" s="28"/>
      <c r="H18" s="28"/>
      <c r="I18" s="28"/>
      <c r="O18" s="28"/>
      <c r="P18" s="28"/>
      <c r="R18" s="28"/>
      <c r="S18" s="28"/>
      <c r="V18" s="28"/>
      <c r="W18" s="28"/>
      <c r="X18" s="28"/>
      <c r="Y18" s="28"/>
    </row>
    <row r="19" spans="1:35" ht="16.149999999999999" customHeight="1">
      <c r="A19" s="49"/>
      <c r="B19" s="116"/>
      <c r="C19" s="49"/>
      <c r="D19" s="49"/>
      <c r="E19" s="49"/>
      <c r="F19" s="49"/>
      <c r="G19" s="49"/>
      <c r="H19" s="49"/>
      <c r="I19" s="49"/>
      <c r="J19" s="49"/>
      <c r="K19" s="49"/>
      <c r="L19" s="49"/>
      <c r="M19" s="49"/>
      <c r="N19" s="49"/>
      <c r="O19" s="49"/>
      <c r="P19" s="49"/>
      <c r="Q19" s="49"/>
      <c r="R19" s="49"/>
      <c r="S19" s="49"/>
      <c r="T19" s="49"/>
      <c r="U19" s="49"/>
      <c r="AB19" s="49"/>
      <c r="AC19" s="49"/>
      <c r="AD19" s="49"/>
      <c r="AE19" s="49"/>
      <c r="AF19" s="49"/>
      <c r="AG19" s="49"/>
      <c r="AH19" s="215"/>
    </row>
    <row r="20" spans="1:35" ht="16.149999999999999" customHeight="1" thickBot="1">
      <c r="A20" s="49" t="s">
        <v>267</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215"/>
    </row>
    <row r="21" spans="1:35" ht="16.149999999999999" customHeight="1" thickBot="1">
      <c r="A21" s="49"/>
      <c r="B21" s="647" t="s">
        <v>15</v>
      </c>
      <c r="C21" s="685"/>
      <c r="D21" s="685"/>
      <c r="E21" s="648"/>
      <c r="F21" s="648"/>
      <c r="G21" s="20" t="s">
        <v>16</v>
      </c>
      <c r="H21" s="648"/>
      <c r="I21" s="648"/>
      <c r="J21" s="20" t="s">
        <v>264</v>
      </c>
      <c r="K21" s="20"/>
      <c r="L21" s="20" t="s">
        <v>265</v>
      </c>
      <c r="M21" s="20" t="s">
        <v>15</v>
      </c>
      <c r="N21" s="20"/>
      <c r="O21" s="648"/>
      <c r="P21" s="648"/>
      <c r="Q21" s="20" t="s">
        <v>16</v>
      </c>
      <c r="R21" s="648"/>
      <c r="S21" s="648"/>
      <c r="T21" s="21" t="s">
        <v>264</v>
      </c>
      <c r="V21" s="642">
        <f>IF(E21=O21,R21-H21+1,IF(O21-E21=1,12-H21+1+R21,IF(O21-E21=2,12-H21+1+R21+12,"エラー")))</f>
        <v>1</v>
      </c>
      <c r="W21" s="642"/>
      <c r="X21" s="642"/>
      <c r="Y21" s="643"/>
      <c r="Z21" s="49" t="s">
        <v>266</v>
      </c>
      <c r="AA21" s="49"/>
      <c r="AG21" s="49"/>
      <c r="AH21" s="215"/>
    </row>
    <row r="22" spans="1:35" ht="16.149999999999999" customHeight="1">
      <c r="A22" s="49"/>
      <c r="B22" s="158"/>
      <c r="D22" s="28"/>
      <c r="E22" s="28"/>
      <c r="G22" s="28"/>
      <c r="H22" s="28"/>
      <c r="N22" s="28"/>
      <c r="O22" s="28"/>
      <c r="Q22" s="28"/>
      <c r="R22" s="28"/>
      <c r="U22" s="49"/>
      <c r="AB22" s="49"/>
      <c r="AC22" s="49"/>
      <c r="AD22" s="49"/>
      <c r="AE22" s="49"/>
      <c r="AF22" s="49"/>
      <c r="AG22" s="49"/>
      <c r="AH22" s="215"/>
    </row>
    <row r="23" spans="1:35" ht="16.149999999999999" customHeight="1">
      <c r="A23" s="49"/>
      <c r="B23" s="158"/>
      <c r="D23" s="28"/>
      <c r="E23" s="28"/>
      <c r="G23" s="28"/>
      <c r="H23" s="28"/>
      <c r="N23" s="28"/>
      <c r="O23" s="28"/>
      <c r="Q23" s="28"/>
      <c r="R23" s="28"/>
      <c r="U23" s="49"/>
      <c r="AB23" s="49"/>
      <c r="AC23" s="49"/>
      <c r="AD23" s="49"/>
      <c r="AE23" s="49"/>
      <c r="AF23" s="49"/>
      <c r="AG23" s="49"/>
      <c r="AH23" s="215"/>
    </row>
    <row r="24" spans="1:35" ht="16.149999999999999" customHeight="1">
      <c r="A24" s="49"/>
      <c r="B24" s="158"/>
      <c r="D24" s="28"/>
      <c r="E24" s="28"/>
      <c r="G24" s="28"/>
      <c r="H24" s="28"/>
      <c r="N24" s="28"/>
      <c r="O24" s="28"/>
      <c r="Q24" s="28"/>
      <c r="R24" s="28"/>
      <c r="U24" s="49"/>
      <c r="AB24" s="49"/>
      <c r="AC24" s="49"/>
      <c r="AD24" s="49"/>
      <c r="AE24" s="49"/>
      <c r="AF24" s="49"/>
      <c r="AG24" s="49"/>
      <c r="AH24" s="215"/>
    </row>
    <row r="25" spans="1:35" ht="16.149999999999999" customHeight="1">
      <c r="A25" s="49"/>
      <c r="B25" s="158"/>
      <c r="D25" s="28"/>
      <c r="E25" s="28"/>
      <c r="G25" s="28"/>
      <c r="H25" s="28"/>
      <c r="N25" s="28"/>
      <c r="O25" s="28"/>
      <c r="Q25" s="28"/>
      <c r="R25" s="28"/>
      <c r="U25" s="49"/>
      <c r="AB25" s="49"/>
      <c r="AC25" s="49"/>
      <c r="AD25" s="49"/>
      <c r="AE25" s="49"/>
      <c r="AF25" s="49"/>
      <c r="AG25" s="49"/>
      <c r="AH25" s="215"/>
    </row>
    <row r="26" spans="1:35" ht="16.149999999999999" customHeight="1" thickBot="1">
      <c r="A26" s="49"/>
      <c r="B26" s="158"/>
      <c r="D26" s="28"/>
      <c r="E26" s="28"/>
      <c r="G26" s="28"/>
      <c r="H26" s="28"/>
      <c r="N26" s="28"/>
      <c r="O26" s="28"/>
      <c r="Q26" s="28"/>
      <c r="R26" s="28"/>
      <c r="U26" s="49"/>
      <c r="AB26" s="49"/>
      <c r="AC26" s="49"/>
      <c r="AD26" s="49"/>
      <c r="AE26" s="49"/>
      <c r="AF26" s="49"/>
      <c r="AG26" s="49"/>
      <c r="AH26" s="215"/>
    </row>
    <row r="27" spans="1:35" ht="16.149999999999999" customHeight="1" thickBot="1">
      <c r="A27" s="2" t="s">
        <v>410</v>
      </c>
      <c r="B27" s="2"/>
      <c r="C27" s="3"/>
      <c r="D27" s="3"/>
      <c r="E27" s="3"/>
      <c r="F27" s="3"/>
      <c r="G27" s="3"/>
      <c r="H27" s="3"/>
      <c r="I27" s="3"/>
      <c r="J27" s="3"/>
      <c r="K27" s="3"/>
      <c r="L27" s="3"/>
      <c r="M27" s="3"/>
      <c r="N27" s="3"/>
      <c r="O27" s="3"/>
      <c r="P27" s="3"/>
      <c r="Q27" s="3"/>
      <c r="R27" s="3"/>
      <c r="S27" s="3"/>
      <c r="T27" s="3"/>
      <c r="U27" s="3"/>
      <c r="W27" s="190"/>
      <c r="X27" s="691" t="s">
        <v>375</v>
      </c>
      <c r="Y27" s="692"/>
      <c r="Z27" s="3"/>
      <c r="AA27" s="3"/>
      <c r="AB27" s="3"/>
      <c r="AC27" s="3"/>
      <c r="AD27" s="3"/>
      <c r="AE27" s="3"/>
      <c r="AF27" s="3"/>
      <c r="AG27" s="19"/>
      <c r="AH27" s="194"/>
      <c r="AI27" s="189" t="b">
        <v>1</v>
      </c>
    </row>
    <row r="28" spans="1:35" ht="16.149999999999999" customHeight="1">
      <c r="A28" s="2"/>
      <c r="B28" s="116"/>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c r="AH28" s="194"/>
    </row>
    <row r="29" spans="1:35" ht="16.149999999999999" customHeight="1">
      <c r="A29" s="49"/>
      <c r="B29" s="158"/>
      <c r="D29" s="28"/>
      <c r="E29" s="28"/>
      <c r="G29" s="28"/>
      <c r="H29" s="28"/>
      <c r="N29" s="28"/>
      <c r="O29" s="28"/>
      <c r="Q29" s="28"/>
      <c r="R29" s="28"/>
      <c r="U29" s="49"/>
      <c r="AB29" s="49"/>
      <c r="AC29" s="49"/>
      <c r="AD29" s="49"/>
      <c r="AE29" s="49"/>
      <c r="AF29" s="49"/>
      <c r="AG29" s="49"/>
      <c r="AH29" s="215"/>
    </row>
    <row r="30" spans="1:35" ht="16.149999999999999" customHeight="1">
      <c r="A30" s="49"/>
      <c r="B30" s="158"/>
      <c r="D30" s="28"/>
      <c r="E30" s="28"/>
      <c r="G30" s="28"/>
      <c r="H30" s="28"/>
      <c r="N30" s="28"/>
      <c r="O30" s="28"/>
      <c r="Q30" s="28"/>
      <c r="R30" s="28"/>
      <c r="U30" s="49"/>
      <c r="AB30" s="49"/>
      <c r="AC30" s="49"/>
      <c r="AD30" s="49"/>
      <c r="AE30" s="49"/>
      <c r="AF30" s="49"/>
      <c r="AG30" s="49"/>
      <c r="AH30" s="215"/>
    </row>
    <row r="31" spans="1:35" ht="16.149999999999999" customHeight="1">
      <c r="A31" s="49"/>
      <c r="B31" s="158"/>
      <c r="D31" s="28"/>
      <c r="E31" s="28"/>
      <c r="G31" s="28"/>
      <c r="H31" s="28"/>
      <c r="N31" s="28"/>
      <c r="O31" s="28"/>
      <c r="Q31" s="28"/>
      <c r="R31" s="28"/>
      <c r="U31" s="49"/>
      <c r="AB31" s="49"/>
      <c r="AC31" s="49"/>
      <c r="AD31" s="49"/>
      <c r="AE31" s="49"/>
      <c r="AF31" s="49"/>
      <c r="AG31" s="49"/>
      <c r="AH31" s="215"/>
    </row>
    <row r="32" spans="1:35" ht="16.149999999999999" customHeight="1" thickBot="1">
      <c r="A32" s="2" t="s">
        <v>411</v>
      </c>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215"/>
    </row>
    <row r="33" spans="1:41" ht="16.149999999999999" customHeight="1">
      <c r="A33" s="27" t="s">
        <v>269</v>
      </c>
      <c r="B33" s="55"/>
      <c r="C33" s="55"/>
      <c r="D33" s="55"/>
      <c r="E33" s="55"/>
      <c r="F33" s="55"/>
      <c r="G33" s="55"/>
      <c r="H33" s="55"/>
      <c r="I33" s="55"/>
      <c r="J33" s="55"/>
      <c r="K33" s="55"/>
      <c r="L33" s="55"/>
      <c r="M33" s="56"/>
      <c r="N33" s="56"/>
      <c r="O33" s="56"/>
      <c r="P33" s="56"/>
      <c r="Q33" s="56"/>
      <c r="R33" s="56"/>
      <c r="S33" s="56"/>
      <c r="T33" s="56"/>
      <c r="U33" s="56"/>
      <c r="V33" s="56"/>
      <c r="W33" s="56"/>
      <c r="X33" s="56"/>
      <c r="Y33" s="56"/>
      <c r="Z33" s="56"/>
      <c r="AA33" s="56"/>
      <c r="AB33" s="644">
        <f>SUM(AB34,AB36)</f>
        <v>0</v>
      </c>
      <c r="AC33" s="644"/>
      <c r="AD33" s="644"/>
      <c r="AE33" s="644"/>
      <c r="AF33" s="644"/>
      <c r="AG33" s="37" t="s">
        <v>270</v>
      </c>
    </row>
    <row r="34" spans="1:41" ht="16.149999999999999" customHeight="1">
      <c r="A34" s="54"/>
      <c r="B34" s="688" t="s">
        <v>412</v>
      </c>
      <c r="C34" s="645"/>
      <c r="D34" s="645"/>
      <c r="E34" s="645"/>
      <c r="F34" s="645"/>
      <c r="G34" s="645"/>
      <c r="H34" s="645"/>
      <c r="I34" s="645"/>
      <c r="J34" s="645"/>
      <c r="K34" s="645"/>
      <c r="L34" s="645"/>
      <c r="M34" s="645"/>
      <c r="N34" s="645"/>
      <c r="O34" s="645"/>
      <c r="P34" s="645"/>
      <c r="Q34" s="645"/>
      <c r="R34" s="645"/>
      <c r="S34" s="645"/>
      <c r="T34" s="645"/>
      <c r="U34" s="645"/>
      <c r="V34" s="645"/>
      <c r="W34" s="645"/>
      <c r="X34" s="14"/>
      <c r="Y34" s="14" t="s">
        <v>272</v>
      </c>
      <c r="Z34" s="14"/>
      <c r="AA34" s="14"/>
      <c r="AB34" s="646">
        <f>AB35*V21*10</f>
        <v>0</v>
      </c>
      <c r="AC34" s="646"/>
      <c r="AD34" s="646"/>
      <c r="AE34" s="646"/>
      <c r="AF34" s="646"/>
      <c r="AG34" s="15" t="s">
        <v>270</v>
      </c>
    </row>
    <row r="35" spans="1:41" ht="16.149999999999999" customHeight="1">
      <c r="A35" s="53"/>
      <c r="B35" s="145"/>
      <c r="C35" s="689" t="s">
        <v>413</v>
      </c>
      <c r="D35" s="689"/>
      <c r="E35" s="689"/>
      <c r="F35" s="689"/>
      <c r="G35" s="689"/>
      <c r="H35" s="689"/>
      <c r="I35" s="689"/>
      <c r="J35" s="689"/>
      <c r="K35" s="689"/>
      <c r="L35" s="689"/>
      <c r="M35" s="689"/>
      <c r="N35" s="689"/>
      <c r="O35" s="689"/>
      <c r="P35" s="689"/>
      <c r="Q35" s="689"/>
      <c r="R35" s="689"/>
      <c r="S35" s="689"/>
      <c r="T35" s="689"/>
      <c r="U35" s="689"/>
      <c r="V35" s="689"/>
      <c r="W35" s="689"/>
      <c r="X35" s="689"/>
      <c r="Y35" s="689"/>
      <c r="Z35" s="689"/>
      <c r="AA35" s="689"/>
      <c r="AB35" s="690">
        <f>IF(AI27=TRUE,'様式96_外来・在宅ベースアップ評価料（Ⅱ）'!M81,'（参考）賃金引き上げ計画書作成のための計算シート'!M53)</f>
        <v>0</v>
      </c>
      <c r="AC35" s="690"/>
      <c r="AD35" s="690"/>
      <c r="AE35" s="690"/>
      <c r="AF35" s="690"/>
      <c r="AG35" s="17" t="s">
        <v>276</v>
      </c>
    </row>
    <row r="36" spans="1:41" ht="16.149999999999999" customHeight="1" thickBot="1">
      <c r="A36" s="53"/>
      <c r="B36" s="146" t="s">
        <v>414</v>
      </c>
      <c r="C36" s="59"/>
      <c r="D36" s="59"/>
      <c r="E36" s="59"/>
      <c r="F36" s="59"/>
      <c r="G36" s="59"/>
      <c r="H36" s="59"/>
      <c r="I36" s="59"/>
      <c r="J36" s="59"/>
      <c r="K36" s="59"/>
      <c r="L36" s="59"/>
      <c r="M36" s="59"/>
      <c r="N36" s="59"/>
      <c r="O36" s="59"/>
      <c r="P36" s="59"/>
      <c r="Q36" s="59"/>
      <c r="R36" s="59"/>
      <c r="S36" s="59"/>
      <c r="T36" s="59"/>
      <c r="U36" s="59"/>
      <c r="V36" s="59"/>
      <c r="W36" s="59"/>
      <c r="X36" s="147"/>
      <c r="Y36" s="147"/>
      <c r="Z36" s="147"/>
      <c r="AA36" s="147"/>
      <c r="AB36" s="675" t="str">
        <f>IFERROR(AA37*AB38*10+AF37*AB39*10,"-")</f>
        <v>-</v>
      </c>
      <c r="AC36" s="675"/>
      <c r="AD36" s="675"/>
      <c r="AE36" s="675"/>
      <c r="AF36" s="675"/>
      <c r="AG36" s="148" t="s">
        <v>270</v>
      </c>
    </row>
    <row r="37" spans="1:41" ht="16.149999999999999" customHeight="1" thickBot="1">
      <c r="A37" s="53"/>
      <c r="B37" s="149"/>
      <c r="C37" s="150" t="s">
        <v>415</v>
      </c>
      <c r="D37" s="151"/>
      <c r="E37" s="151"/>
      <c r="F37" s="151"/>
      <c r="G37" s="151"/>
      <c r="H37" s="151"/>
      <c r="I37" s="151"/>
      <c r="J37" s="151"/>
      <c r="K37" s="151"/>
      <c r="L37" s="151"/>
      <c r="M37" s="59"/>
      <c r="N37" s="59"/>
      <c r="O37" s="59"/>
      <c r="P37" s="59"/>
      <c r="Q37" s="117" t="s">
        <v>275</v>
      </c>
      <c r="R37" s="676"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676"/>
      <c r="T37" s="676"/>
      <c r="U37" s="676"/>
      <c r="V37" s="676"/>
      <c r="W37" s="59" t="s">
        <v>132</v>
      </c>
      <c r="X37" s="677" t="s">
        <v>380</v>
      </c>
      <c r="Y37" s="678"/>
      <c r="Z37" s="678"/>
      <c r="AA37" s="139" t="str">
        <f>VLOOKUP(R37,'リスト（外来）'!C:D,2,FALSE)</f>
        <v>-</v>
      </c>
      <c r="AB37" s="152" t="s">
        <v>276</v>
      </c>
      <c r="AC37" s="678" t="s">
        <v>381</v>
      </c>
      <c r="AD37" s="678"/>
      <c r="AE37" s="678"/>
      <c r="AF37" s="139" t="str">
        <f>VLOOKUP(R37,'リスト（外来）'!C:E,3,FALSE)</f>
        <v>-</v>
      </c>
      <c r="AG37" s="153" t="s">
        <v>276</v>
      </c>
    </row>
    <row r="38" spans="1:41" ht="16.149999999999999" customHeight="1">
      <c r="A38" s="53"/>
      <c r="B38" s="149"/>
      <c r="C38" s="150" t="s">
        <v>416</v>
      </c>
      <c r="D38" s="154"/>
      <c r="E38" s="154"/>
      <c r="F38" s="154"/>
      <c r="G38" s="154"/>
      <c r="H38" s="154"/>
      <c r="I38" s="154"/>
      <c r="J38" s="154"/>
      <c r="K38" s="154"/>
      <c r="L38" s="154"/>
      <c r="M38" s="75"/>
      <c r="N38" s="75"/>
      <c r="O38" s="75"/>
      <c r="P38" s="118"/>
      <c r="Q38" s="118"/>
      <c r="R38" s="118"/>
      <c r="S38" s="119"/>
      <c r="T38" s="119"/>
      <c r="U38" s="119"/>
      <c r="V38" s="119"/>
      <c r="W38" s="119"/>
      <c r="X38" s="123"/>
      <c r="Y38" s="75"/>
      <c r="Z38" s="75"/>
      <c r="AA38" s="75"/>
      <c r="AB38" s="696"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96"/>
      <c r="AD38" s="696"/>
      <c r="AE38" s="696"/>
      <c r="AF38" s="696"/>
      <c r="AG38" s="155" t="s">
        <v>278</v>
      </c>
    </row>
    <row r="39" spans="1:41" ht="16.149999999999999" customHeight="1">
      <c r="A39" s="16"/>
      <c r="B39" s="156"/>
      <c r="C39" s="150" t="s">
        <v>417</v>
      </c>
      <c r="D39" s="75"/>
      <c r="E39" s="75"/>
      <c r="F39" s="75"/>
      <c r="G39" s="75"/>
      <c r="H39" s="75"/>
      <c r="I39" s="75"/>
      <c r="J39" s="75"/>
      <c r="K39" s="75"/>
      <c r="L39" s="75"/>
      <c r="M39" s="75"/>
      <c r="N39" s="75"/>
      <c r="O39" s="75"/>
      <c r="P39" s="75"/>
      <c r="Q39" s="75"/>
      <c r="R39" s="75"/>
      <c r="S39" s="75"/>
      <c r="T39" s="75"/>
      <c r="U39" s="75"/>
      <c r="V39" s="75"/>
      <c r="W39" s="75"/>
      <c r="X39" s="75"/>
      <c r="Y39" s="75"/>
      <c r="Z39" s="75"/>
      <c r="AA39" s="75"/>
      <c r="AB39" s="672" t="str">
        <f>IF(R37&lt;&gt;"届出なし",('様式96_外来・在宅ベースアップ評価料（Ⅱ）'!M60+'様式96_外来・在宅ベースアップ評価料（Ⅱ）'!M68)*V21,"-")</f>
        <v>-</v>
      </c>
      <c r="AC39" s="672"/>
      <c r="AD39" s="672"/>
      <c r="AE39" s="672"/>
      <c r="AF39" s="672"/>
      <c r="AG39" s="155" t="s">
        <v>278</v>
      </c>
    </row>
    <row r="40" spans="1:41" ht="16.149999999999999" customHeight="1">
      <c r="A40" s="83"/>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626"/>
      <c r="AC40" s="626"/>
      <c r="AD40" s="626"/>
      <c r="AE40" s="626"/>
      <c r="AF40" s="626"/>
      <c r="AG40" s="6" t="s">
        <v>280</v>
      </c>
    </row>
    <row r="41" spans="1:41" ht="16.149999999999999" customHeight="1" thickBot="1">
      <c r="A41" s="159" t="s">
        <v>281</v>
      </c>
      <c r="B41" s="160"/>
      <c r="C41" s="161"/>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660"/>
      <c r="AC41" s="660"/>
      <c r="AD41" s="660"/>
      <c r="AE41" s="660"/>
      <c r="AF41" s="660"/>
      <c r="AG41" s="85" t="s">
        <v>280</v>
      </c>
    </row>
    <row r="42" spans="1:41"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659">
        <f>IFERROR(AB33-AB40+AB41,"")</f>
        <v>0</v>
      </c>
      <c r="AC42" s="659"/>
      <c r="AD42" s="659"/>
      <c r="AE42" s="659"/>
      <c r="AF42" s="659"/>
      <c r="AG42" s="9" t="s">
        <v>270</v>
      </c>
    </row>
    <row r="43" spans="1:41" ht="16.149999999999999" customHeight="1">
      <c r="A43" s="3"/>
      <c r="B43" s="116"/>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c r="AH43" s="194"/>
    </row>
    <row r="44" spans="1:41" ht="16.149999999999999" customHeight="1">
      <c r="A44" s="3"/>
      <c r="B44" s="116"/>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c r="AH44" s="194"/>
    </row>
    <row r="45" spans="1:41" ht="16.149999999999999" customHeight="1"/>
    <row r="46" spans="1:41" ht="16.149999999999999" customHeight="1" thickBot="1">
      <c r="A46" s="2" t="s">
        <v>384</v>
      </c>
    </row>
    <row r="47" spans="1:41"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666"/>
      <c r="AC47" s="666"/>
      <c r="AD47" s="666"/>
      <c r="AE47" s="666"/>
      <c r="AF47" s="666"/>
      <c r="AG47" s="127" t="s">
        <v>270</v>
      </c>
      <c r="AI47" s="189" t="str">
        <f>IF(AB42&gt;AB47,"NG","OK")</f>
        <v>OK</v>
      </c>
      <c r="AO47" s="261" t="str">
        <f>IF(AI47="NG","←（８）全体の賃金改善の見込み額は（７）算定金額の見込み（繰越額調整後）の値を上回るように設定してください","")</f>
        <v/>
      </c>
    </row>
    <row r="48" spans="1:41" ht="16.149999999999999" customHeight="1">
      <c r="A48" s="16"/>
      <c r="B48" s="57" t="s">
        <v>285</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667">
        <f>AB42</f>
        <v>0</v>
      </c>
      <c r="AC48" s="667"/>
      <c r="AD48" s="667"/>
      <c r="AE48" s="667"/>
      <c r="AF48" s="667"/>
      <c r="AG48" s="128" t="s">
        <v>270</v>
      </c>
    </row>
    <row r="49" spans="1:44" ht="16.149999999999999" customHeight="1">
      <c r="A49" s="16"/>
      <c r="B49" s="57" t="s">
        <v>286</v>
      </c>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663"/>
      <c r="AC49" s="663"/>
      <c r="AD49" s="663"/>
      <c r="AE49" s="663"/>
      <c r="AF49" s="663"/>
      <c r="AG49" s="128" t="s">
        <v>270</v>
      </c>
    </row>
    <row r="50" spans="1:44" ht="16.149999999999999" customHeight="1">
      <c r="A50" s="16"/>
      <c r="B50" s="57" t="s">
        <v>287</v>
      </c>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663"/>
      <c r="AC50" s="663"/>
      <c r="AD50" s="663"/>
      <c r="AE50" s="663"/>
      <c r="AF50" s="663"/>
      <c r="AG50" s="128" t="s">
        <v>270</v>
      </c>
      <c r="AR50" s="212"/>
    </row>
    <row r="51" spans="1:44" ht="16.149999999999999" customHeight="1" thickBot="1">
      <c r="A51" s="7"/>
      <c r="B51" s="78" t="s">
        <v>288</v>
      </c>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64">
        <f>AB47-SUM(AB48:AF50)</f>
        <v>0</v>
      </c>
      <c r="AC51" s="664"/>
      <c r="AD51" s="664"/>
      <c r="AE51" s="664"/>
      <c r="AF51" s="664"/>
      <c r="AG51" s="143" t="s">
        <v>270</v>
      </c>
    </row>
    <row r="52" spans="1:44" ht="16.149999999999999" customHeight="1">
      <c r="A52" s="3"/>
      <c r="B52" s="116"/>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c r="AH52" s="4"/>
    </row>
    <row r="53" spans="1:44" ht="16.149999999999999" customHeight="1">
      <c r="A53" s="3"/>
      <c r="B53" s="116"/>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c r="AH53" s="4"/>
    </row>
    <row r="54" spans="1:44" ht="16.149999999999999" customHeight="1">
      <c r="A54" s="3"/>
      <c r="B54" s="116"/>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c r="AH54" s="4"/>
    </row>
    <row r="55" spans="1:44" ht="16.149999999999999" customHeight="1">
      <c r="A55" s="3"/>
      <c r="B55" s="116"/>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c r="AH55" s="4"/>
    </row>
    <row r="56" spans="1:44" ht="16.149999999999999" customHeight="1">
      <c r="A56" s="3"/>
      <c r="B56" s="116"/>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19"/>
      <c r="AH56" s="4"/>
    </row>
    <row r="57" spans="1:44" ht="16.149999999999999" customHeight="1">
      <c r="A57" s="3"/>
      <c r="B57" s="116"/>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9"/>
      <c r="AH57" s="4"/>
    </row>
    <row r="58" spans="1:44" ht="16.149999999999999" customHeight="1">
      <c r="A58" s="3"/>
      <c r="B58" s="116"/>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c r="AH58" s="4"/>
    </row>
    <row r="59" spans="1:44" ht="16.149999999999999" customHeight="1">
      <c r="A59" s="3"/>
      <c r="B59" s="116"/>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19"/>
      <c r="AH59" s="4"/>
    </row>
    <row r="60" spans="1:44" ht="16.149999999999999" customHeight="1">
      <c r="A60" s="3"/>
      <c r="B60" s="116"/>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19"/>
      <c r="AH60" s="4"/>
    </row>
    <row r="61" spans="1:44" ht="16.149999999999999" customHeight="1">
      <c r="A61" s="164" t="s">
        <v>1524</v>
      </c>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19"/>
      <c r="AB61" s="19"/>
      <c r="AC61" s="19"/>
      <c r="AD61" s="19"/>
      <c r="AE61" s="19"/>
      <c r="AF61" s="49"/>
    </row>
    <row r="62" spans="1:44"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2"/>
      <c r="AB62" s="102"/>
      <c r="AC62" s="102"/>
      <c r="AD62" s="102"/>
      <c r="AE62" s="102"/>
      <c r="AF62" s="102"/>
      <c r="AG62" s="102"/>
      <c r="AH62" s="102"/>
      <c r="AI62" s="204"/>
    </row>
    <row r="63" spans="1:44" ht="16.149999999999999" customHeight="1">
      <c r="A63" s="2"/>
      <c r="B63" s="3"/>
      <c r="C63" s="3"/>
      <c r="D63" s="3"/>
      <c r="E63" s="3"/>
      <c r="F63" s="3"/>
      <c r="G63" s="3"/>
      <c r="H63" s="3"/>
      <c r="I63" s="3"/>
      <c r="J63" s="3"/>
      <c r="K63" s="3"/>
      <c r="L63" s="3"/>
      <c r="M63" s="3"/>
      <c r="N63" s="3"/>
      <c r="O63" s="3"/>
      <c r="P63" s="3"/>
      <c r="Q63" s="3"/>
      <c r="R63" s="3"/>
      <c r="S63" s="3"/>
      <c r="T63" s="3"/>
      <c r="U63" s="3"/>
      <c r="V63" s="3"/>
      <c r="W63" s="3"/>
      <c r="X63" s="3"/>
      <c r="Y63" s="3"/>
      <c r="Z63" s="3"/>
      <c r="AA63" s="102"/>
      <c r="AB63" s="102"/>
      <c r="AC63" s="102"/>
      <c r="AD63" s="102"/>
      <c r="AE63" s="102"/>
      <c r="AF63" s="102"/>
      <c r="AG63" s="102"/>
      <c r="AH63" s="102"/>
      <c r="AI63" s="204"/>
    </row>
    <row r="64" spans="1:44" ht="16.149999999999999" customHeight="1">
      <c r="A64" s="2"/>
      <c r="B64" s="3"/>
      <c r="C64" s="3"/>
      <c r="D64" s="3"/>
      <c r="E64" s="3"/>
      <c r="F64" s="3"/>
      <c r="G64" s="3"/>
      <c r="H64" s="3"/>
      <c r="I64" s="3"/>
      <c r="J64" s="3"/>
      <c r="K64" s="3"/>
      <c r="L64" s="3"/>
      <c r="M64" s="3"/>
      <c r="N64" s="3"/>
      <c r="O64" s="3"/>
      <c r="P64" s="3"/>
      <c r="Q64" s="3"/>
      <c r="R64" s="3"/>
      <c r="S64" s="3"/>
      <c r="T64" s="3"/>
      <c r="U64" s="3"/>
      <c r="V64" s="3"/>
      <c r="W64" s="3"/>
      <c r="X64" s="3"/>
      <c r="Y64" s="3"/>
      <c r="Z64" s="3"/>
      <c r="AA64" s="102"/>
      <c r="AB64" s="102"/>
      <c r="AC64" s="102"/>
      <c r="AD64" s="102"/>
      <c r="AE64" s="102"/>
      <c r="AF64" s="102"/>
      <c r="AG64" s="102"/>
      <c r="AH64" s="102"/>
      <c r="AI64" s="204"/>
    </row>
    <row r="65" spans="1:36" ht="16.149999999999999" customHeight="1">
      <c r="A65" s="2"/>
      <c r="B65" s="3"/>
      <c r="C65" s="3"/>
      <c r="D65" s="3"/>
      <c r="E65" s="3"/>
      <c r="F65" s="3"/>
      <c r="G65" s="3"/>
      <c r="H65" s="3"/>
      <c r="I65" s="3"/>
      <c r="J65" s="3"/>
      <c r="K65" s="3"/>
      <c r="L65" s="3"/>
      <c r="M65" s="3"/>
      <c r="N65" s="3"/>
      <c r="O65" s="3"/>
      <c r="P65" s="3"/>
      <c r="Q65" s="3"/>
      <c r="R65" s="3"/>
      <c r="S65" s="3"/>
      <c r="T65" s="3"/>
      <c r="U65" s="3"/>
      <c r="V65" s="3"/>
      <c r="W65" s="3"/>
      <c r="X65" s="3"/>
      <c r="Y65" s="3"/>
      <c r="Z65" s="3"/>
      <c r="AA65" s="102"/>
      <c r="AB65" s="102"/>
      <c r="AC65" s="102"/>
      <c r="AD65" s="102"/>
      <c r="AE65" s="102"/>
      <c r="AF65" s="102"/>
      <c r="AG65" s="102"/>
      <c r="AH65" s="102"/>
      <c r="AI65" s="204"/>
    </row>
    <row r="66" spans="1:36" ht="16.149999999999999" customHeight="1">
      <c r="A66" s="2"/>
      <c r="B66" s="3"/>
      <c r="C66" s="3"/>
      <c r="D66" s="3"/>
      <c r="E66" s="3"/>
      <c r="F66" s="3"/>
      <c r="G66" s="3"/>
      <c r="H66" s="3"/>
      <c r="I66" s="3"/>
      <c r="J66" s="3"/>
      <c r="K66" s="3"/>
      <c r="L66" s="3"/>
      <c r="M66" s="3"/>
      <c r="N66" s="3"/>
      <c r="O66" s="3"/>
      <c r="P66" s="3"/>
      <c r="Q66" s="3"/>
      <c r="R66" s="3"/>
      <c r="S66" s="3"/>
      <c r="T66" s="3"/>
      <c r="U66" s="3"/>
      <c r="V66" s="3"/>
      <c r="W66" s="3"/>
      <c r="X66" s="3"/>
      <c r="Y66" s="3"/>
      <c r="Z66" s="3"/>
      <c r="AA66" s="102"/>
      <c r="AB66" s="102"/>
      <c r="AC66" s="102"/>
      <c r="AD66" s="102"/>
      <c r="AE66" s="102"/>
      <c r="AF66" s="102"/>
      <c r="AG66" s="102"/>
      <c r="AH66" s="102"/>
      <c r="AI66" s="204"/>
    </row>
    <row r="67" spans="1:36" ht="16.149999999999999" customHeight="1">
      <c r="A67" s="2"/>
      <c r="B67" s="3"/>
      <c r="C67" s="3"/>
      <c r="D67" s="3"/>
      <c r="E67" s="3"/>
      <c r="F67" s="3"/>
      <c r="G67" s="3"/>
      <c r="H67" s="3"/>
      <c r="I67" s="3"/>
      <c r="J67" s="3"/>
      <c r="K67" s="3"/>
      <c r="L67" s="3"/>
      <c r="M67" s="3"/>
      <c r="N67" s="3"/>
      <c r="O67" s="3"/>
      <c r="P67" s="3"/>
      <c r="Q67" s="3"/>
      <c r="R67" s="3"/>
      <c r="S67" s="3"/>
      <c r="T67" s="3"/>
      <c r="U67" s="3"/>
      <c r="V67" s="3"/>
      <c r="W67" s="3"/>
      <c r="X67" s="3"/>
      <c r="Y67" s="3"/>
      <c r="Z67" s="3"/>
      <c r="AA67" s="102"/>
      <c r="AB67" s="102"/>
      <c r="AC67" s="102"/>
      <c r="AD67" s="102"/>
      <c r="AE67" s="102"/>
      <c r="AF67" s="102"/>
      <c r="AG67" s="102"/>
      <c r="AH67" s="102"/>
      <c r="AI67" s="204"/>
    </row>
    <row r="68" spans="1:36" ht="16.149999999999999" customHeight="1" thickBot="1">
      <c r="A68" s="2" t="s">
        <v>385</v>
      </c>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102"/>
      <c r="AB68" s="102"/>
      <c r="AC68" s="102"/>
      <c r="AD68" s="102"/>
      <c r="AE68" s="102"/>
      <c r="AF68" s="102"/>
      <c r="AG68" s="102"/>
      <c r="AH68" s="204"/>
      <c r="AI68" s="204"/>
      <c r="AJ68" s="204"/>
    </row>
    <row r="69" spans="1:36" ht="16.149999999999999" customHeight="1">
      <c r="A69" s="115" t="s">
        <v>290</v>
      </c>
      <c r="B69" s="56"/>
      <c r="C69" s="36"/>
      <c r="D69" s="36"/>
      <c r="E69" s="36"/>
      <c r="F69" s="36"/>
      <c r="G69" s="36"/>
      <c r="H69" s="36"/>
      <c r="I69" s="36"/>
      <c r="J69" s="36"/>
      <c r="K69" s="36"/>
      <c r="L69" s="36"/>
      <c r="M69" s="36"/>
      <c r="N69" s="36"/>
      <c r="O69" s="36"/>
      <c r="P69" s="36"/>
      <c r="Q69" s="36"/>
      <c r="R69" s="36"/>
      <c r="S69" s="36"/>
      <c r="T69" s="36"/>
      <c r="U69" s="36"/>
      <c r="V69" s="36"/>
      <c r="W69" s="36"/>
      <c r="X69" s="36"/>
      <c r="Y69" s="36"/>
      <c r="Z69" s="36"/>
      <c r="AA69" s="77"/>
      <c r="AB69" s="628"/>
      <c r="AC69" s="628"/>
      <c r="AD69" s="628"/>
      <c r="AE69" s="628"/>
      <c r="AF69" s="628"/>
      <c r="AG69" s="79" t="s">
        <v>291</v>
      </c>
      <c r="AH69" s="194"/>
      <c r="AI69" s="194"/>
      <c r="AJ69" s="194"/>
    </row>
    <row r="70" spans="1:36" ht="16.149999999999999" customHeight="1">
      <c r="A70" s="1" t="s">
        <v>292</v>
      </c>
      <c r="B70" s="75"/>
      <c r="C70" s="14"/>
      <c r="D70" s="14"/>
      <c r="E70" s="14"/>
      <c r="F70" s="14"/>
      <c r="G70" s="14"/>
      <c r="H70" s="14"/>
      <c r="I70" s="14"/>
      <c r="J70" s="14"/>
      <c r="K70" s="14"/>
      <c r="L70" s="14"/>
      <c r="M70" s="14"/>
      <c r="N70" s="14"/>
      <c r="O70" s="14"/>
      <c r="P70" s="14"/>
      <c r="Q70" s="14"/>
      <c r="R70" s="14"/>
      <c r="S70" s="14"/>
      <c r="T70" s="14"/>
      <c r="U70" s="14"/>
      <c r="V70" s="14"/>
      <c r="W70" s="14"/>
      <c r="X70" s="14"/>
      <c r="Y70" s="14"/>
      <c r="Z70" s="14"/>
      <c r="AA70" s="76"/>
      <c r="AB70" s="626"/>
      <c r="AC70" s="626"/>
      <c r="AD70" s="626"/>
      <c r="AE70" s="626"/>
      <c r="AF70" s="626"/>
      <c r="AG70" s="126" t="s">
        <v>270</v>
      </c>
    </row>
    <row r="71" spans="1:36" ht="16.149999999999999" customHeight="1">
      <c r="A71" s="1" t="s">
        <v>293</v>
      </c>
      <c r="B71" s="3"/>
      <c r="C71" s="3"/>
      <c r="D71" s="3"/>
      <c r="E71" s="3"/>
      <c r="F71" s="3"/>
      <c r="G71" s="3"/>
      <c r="H71" s="3"/>
      <c r="I71" s="3"/>
      <c r="J71" s="3"/>
      <c r="K71" s="3"/>
      <c r="L71" s="3"/>
      <c r="M71" s="3"/>
      <c r="N71" s="3"/>
      <c r="O71" s="3"/>
      <c r="P71" s="3"/>
      <c r="Q71" s="3"/>
      <c r="R71" s="3"/>
      <c r="S71" s="3"/>
      <c r="T71" s="3"/>
      <c r="U71" s="3"/>
      <c r="V71" s="3"/>
      <c r="W71" s="3"/>
      <c r="X71" s="3"/>
      <c r="Y71" s="3"/>
      <c r="Z71" s="3"/>
      <c r="AA71" s="3"/>
      <c r="AB71" s="631"/>
      <c r="AC71" s="631"/>
      <c r="AD71" s="631"/>
      <c r="AE71" s="631"/>
      <c r="AF71" s="631"/>
      <c r="AG71" s="181" t="s">
        <v>270</v>
      </c>
    </row>
    <row r="72" spans="1:36" ht="16.149999999999999" customHeight="1">
      <c r="A72" s="22" t="s">
        <v>294</v>
      </c>
      <c r="B72" s="5"/>
      <c r="C72" s="5"/>
      <c r="D72" s="5"/>
      <c r="E72" s="5"/>
      <c r="F72" s="5"/>
      <c r="G72" s="5"/>
      <c r="H72" s="5"/>
      <c r="I72" s="5"/>
      <c r="J72" s="5"/>
      <c r="K72" s="5"/>
      <c r="L72" s="5"/>
      <c r="M72" s="5"/>
      <c r="N72" s="5"/>
      <c r="O72" s="5"/>
      <c r="P72" s="5"/>
      <c r="Q72" s="5"/>
      <c r="R72" s="5"/>
      <c r="S72" s="5"/>
      <c r="T72" s="5"/>
      <c r="U72" s="5"/>
      <c r="V72" s="5"/>
      <c r="W72" s="5"/>
      <c r="X72" s="5"/>
      <c r="Y72" s="5"/>
      <c r="Z72" s="5"/>
      <c r="AA72" s="5"/>
      <c r="AB72" s="632">
        <f>AB71-AB70</f>
        <v>0</v>
      </c>
      <c r="AC72" s="632"/>
      <c r="AD72" s="632"/>
      <c r="AE72" s="632"/>
      <c r="AF72" s="632"/>
      <c r="AG72" s="181" t="s">
        <v>270</v>
      </c>
    </row>
    <row r="73" spans="1:36" ht="16.149999999999999" customHeight="1">
      <c r="A73" s="16"/>
      <c r="B73" s="39" t="s">
        <v>295</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626"/>
      <c r="AC73" s="626"/>
      <c r="AD73" s="626"/>
      <c r="AE73" s="626"/>
      <c r="AF73" s="626"/>
      <c r="AG73" s="128" t="s">
        <v>270</v>
      </c>
    </row>
    <row r="74" spans="1:36" ht="16.149999999999999" customHeight="1" thickBot="1">
      <c r="A74" s="40"/>
      <c r="B74" s="104" t="s">
        <v>296</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627"/>
      <c r="AC74" s="627"/>
      <c r="AD74" s="627"/>
      <c r="AE74" s="627"/>
      <c r="AF74" s="627"/>
      <c r="AG74" s="128" t="s">
        <v>297</v>
      </c>
    </row>
    <row r="75" spans="1:36" ht="16.149999999999999" customHeight="1" thickTop="1" thickBot="1">
      <c r="A75" s="90"/>
      <c r="B75" s="105" t="s">
        <v>298</v>
      </c>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629">
        <f>IFERROR(AB74/AB70*100,0)</f>
        <v>0</v>
      </c>
      <c r="AC75" s="629"/>
      <c r="AD75" s="629"/>
      <c r="AE75" s="629"/>
      <c r="AF75" s="629"/>
      <c r="AG75" s="162" t="s">
        <v>299</v>
      </c>
    </row>
    <row r="76" spans="1:36" ht="16.149999999999999" customHeight="1">
      <c r="F76" s="3"/>
      <c r="G76" s="3"/>
      <c r="H76" s="3"/>
      <c r="I76" s="3"/>
      <c r="J76" s="3"/>
      <c r="K76" s="3"/>
      <c r="L76" s="3"/>
      <c r="M76" s="3"/>
      <c r="N76" s="3"/>
      <c r="O76" s="3"/>
      <c r="P76" s="3"/>
      <c r="Q76" s="3"/>
      <c r="R76" s="3"/>
      <c r="S76" s="3"/>
      <c r="T76" s="3"/>
      <c r="U76" s="3"/>
      <c r="V76" s="3"/>
      <c r="W76" s="3"/>
      <c r="X76" s="3"/>
      <c r="Y76" s="3"/>
      <c r="Z76" s="3"/>
      <c r="AA76" s="3"/>
    </row>
    <row r="77" spans="1:36" ht="16.149999999999999" hidden="1" customHeight="1" outlineLevel="1" thickBot="1">
      <c r="A77" s="2" t="s">
        <v>418</v>
      </c>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179"/>
      <c r="AB77" s="179"/>
      <c r="AC77" s="179"/>
      <c r="AD77" s="179"/>
      <c r="AE77" s="179"/>
      <c r="AF77" s="179"/>
      <c r="AG77" s="179"/>
      <c r="AH77" s="204"/>
      <c r="AI77" s="204"/>
      <c r="AJ77" s="204"/>
    </row>
    <row r="78" spans="1:36" ht="16.149999999999999" hidden="1" customHeight="1" outlineLevel="1">
      <c r="A78" s="115" t="s">
        <v>419</v>
      </c>
      <c r="B78" s="56"/>
      <c r="C78" s="36"/>
      <c r="D78" s="36"/>
      <c r="E78" s="36"/>
      <c r="F78" s="36"/>
      <c r="G78" s="36"/>
      <c r="H78" s="36"/>
      <c r="I78" s="36"/>
      <c r="J78" s="36"/>
      <c r="K78" s="36"/>
      <c r="L78" s="36"/>
      <c r="M78" s="36"/>
      <c r="N78" s="36"/>
      <c r="O78" s="36"/>
      <c r="P78" s="36"/>
      <c r="Q78" s="36"/>
      <c r="R78" s="36"/>
      <c r="S78" s="36"/>
      <c r="T78" s="36"/>
      <c r="U78" s="36"/>
      <c r="V78" s="36"/>
      <c r="W78" s="36"/>
      <c r="X78" s="36"/>
      <c r="Y78" s="36"/>
      <c r="Z78" s="36"/>
      <c r="AA78" s="77"/>
      <c r="AB78" s="628"/>
      <c r="AC78" s="628"/>
      <c r="AD78" s="628"/>
      <c r="AE78" s="628"/>
      <c r="AF78" s="628"/>
      <c r="AG78" s="79" t="s">
        <v>291</v>
      </c>
      <c r="AH78" s="194"/>
      <c r="AI78" s="194"/>
      <c r="AJ78" s="194"/>
    </row>
    <row r="79" spans="1:36" ht="16.149999999999999" hidden="1" customHeight="1" outlineLevel="1">
      <c r="A79" s="1" t="s">
        <v>420</v>
      </c>
      <c r="B79" s="75"/>
      <c r="C79" s="14"/>
      <c r="D79" s="14"/>
      <c r="E79" s="14"/>
      <c r="F79" s="14"/>
      <c r="G79" s="14"/>
      <c r="H79" s="14"/>
      <c r="I79" s="14"/>
      <c r="J79" s="14"/>
      <c r="K79" s="14"/>
      <c r="L79" s="14"/>
      <c r="M79" s="14"/>
      <c r="N79" s="14"/>
      <c r="O79" s="14"/>
      <c r="P79" s="14"/>
      <c r="Q79" s="14"/>
      <c r="R79" s="14"/>
      <c r="S79" s="14"/>
      <c r="T79" s="14"/>
      <c r="U79" s="14"/>
      <c r="V79" s="14"/>
      <c r="W79" s="14"/>
      <c r="X79" s="14"/>
      <c r="Y79" s="14"/>
      <c r="Z79" s="14"/>
      <c r="AA79" s="76"/>
      <c r="AB79" s="626"/>
      <c r="AC79" s="626"/>
      <c r="AD79" s="626"/>
      <c r="AE79" s="626"/>
      <c r="AF79" s="626"/>
      <c r="AG79" s="126" t="s">
        <v>270</v>
      </c>
    </row>
    <row r="80" spans="1:36" ht="16.149999999999999" hidden="1" customHeight="1" outlineLevel="1">
      <c r="A80" s="1" t="s">
        <v>421</v>
      </c>
      <c r="B80" s="3"/>
      <c r="C80" s="3"/>
      <c r="D80" s="3"/>
      <c r="E80" s="3"/>
      <c r="F80" s="3"/>
      <c r="G80" s="3"/>
      <c r="H80" s="3"/>
      <c r="I80" s="3"/>
      <c r="J80" s="3"/>
      <c r="K80" s="3"/>
      <c r="L80" s="3"/>
      <c r="M80" s="3"/>
      <c r="N80" s="3"/>
      <c r="O80" s="3"/>
      <c r="P80" s="3"/>
      <c r="Q80" s="3"/>
      <c r="R80" s="3"/>
      <c r="S80" s="3"/>
      <c r="T80" s="3"/>
      <c r="U80" s="3"/>
      <c r="V80" s="3"/>
      <c r="W80" s="3"/>
      <c r="X80" s="3"/>
      <c r="Y80" s="3"/>
      <c r="Z80" s="3"/>
      <c r="AA80" s="3"/>
      <c r="AB80" s="631"/>
      <c r="AC80" s="631"/>
      <c r="AD80" s="631"/>
      <c r="AE80" s="631"/>
      <c r="AF80" s="631"/>
      <c r="AG80" s="181" t="s">
        <v>270</v>
      </c>
    </row>
    <row r="81" spans="1:36" ht="16.149999999999999" hidden="1" customHeight="1" outlineLevel="1">
      <c r="A81" s="22" t="s">
        <v>304</v>
      </c>
      <c r="B81" s="5"/>
      <c r="C81" s="5"/>
      <c r="D81" s="5"/>
      <c r="E81" s="5"/>
      <c r="F81" s="5"/>
      <c r="G81" s="5"/>
      <c r="H81" s="5"/>
      <c r="I81" s="5"/>
      <c r="J81" s="5"/>
      <c r="K81" s="5"/>
      <c r="L81" s="5"/>
      <c r="M81" s="5"/>
      <c r="N81" s="5"/>
      <c r="O81" s="5"/>
      <c r="P81" s="5"/>
      <c r="Q81" s="5"/>
      <c r="R81" s="5"/>
      <c r="S81" s="5"/>
      <c r="T81" s="5"/>
      <c r="U81" s="5"/>
      <c r="V81" s="5"/>
      <c r="W81" s="5"/>
      <c r="X81" s="5"/>
      <c r="Y81" s="5"/>
      <c r="Z81" s="5"/>
      <c r="AA81" s="5"/>
      <c r="AB81" s="632">
        <f>AB80-AB79</f>
        <v>0</v>
      </c>
      <c r="AC81" s="632"/>
      <c r="AD81" s="632"/>
      <c r="AE81" s="632"/>
      <c r="AF81" s="632"/>
      <c r="AG81" s="181" t="s">
        <v>270</v>
      </c>
    </row>
    <row r="82" spans="1:36" ht="16.149999999999999" hidden="1" customHeight="1" outlineLevel="1">
      <c r="A82" s="16"/>
      <c r="B82" s="39" t="s">
        <v>305</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626"/>
      <c r="AC82" s="626"/>
      <c r="AD82" s="626"/>
      <c r="AE82" s="626"/>
      <c r="AF82" s="626"/>
      <c r="AG82" s="128" t="s">
        <v>270</v>
      </c>
    </row>
    <row r="83" spans="1:36" ht="16.149999999999999" hidden="1" customHeight="1" outlineLevel="1" thickBot="1">
      <c r="A83" s="40"/>
      <c r="B83" s="104" t="s">
        <v>306</v>
      </c>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627"/>
      <c r="AC83" s="627"/>
      <c r="AD83" s="627"/>
      <c r="AE83" s="627"/>
      <c r="AF83" s="627"/>
      <c r="AG83" s="128" t="s">
        <v>297</v>
      </c>
    </row>
    <row r="84" spans="1:36" ht="16.350000000000001" hidden="1" customHeight="1" outlineLevel="1" thickTop="1" thickBot="1">
      <c r="A84" s="90"/>
      <c r="B84" s="105" t="s">
        <v>307</v>
      </c>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629">
        <f>IFERROR(AB83/AB79*100,0)</f>
        <v>0</v>
      </c>
      <c r="AC84" s="629"/>
      <c r="AD84" s="629"/>
      <c r="AE84" s="629"/>
      <c r="AF84" s="629"/>
      <c r="AG84" s="162" t="s">
        <v>299</v>
      </c>
    </row>
    <row r="85" spans="1:36" ht="16.350000000000001" hidden="1" customHeight="1" outlineLevel="1"/>
    <row r="86" spans="1:36" ht="16.149999999999999" hidden="1" customHeight="1" outlineLevel="1" thickBot="1">
      <c r="A86" s="2" t="s">
        <v>422</v>
      </c>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625"/>
      <c r="AB86" s="625"/>
      <c r="AC86" s="625"/>
      <c r="AD86" s="625"/>
      <c r="AE86" s="625"/>
      <c r="AF86" s="625"/>
      <c r="AG86" s="625"/>
      <c r="AH86" s="204"/>
      <c r="AI86" s="204"/>
      <c r="AJ86" s="204"/>
    </row>
    <row r="87" spans="1:36" ht="16.149999999999999" hidden="1" customHeight="1" outlineLevel="1">
      <c r="A87" s="115" t="s">
        <v>423</v>
      </c>
      <c r="B87" s="56"/>
      <c r="C87" s="36"/>
      <c r="D87" s="36"/>
      <c r="E87" s="36"/>
      <c r="F87" s="36"/>
      <c r="G87" s="36"/>
      <c r="H87" s="36"/>
      <c r="I87" s="36"/>
      <c r="J87" s="36"/>
      <c r="K87" s="36"/>
      <c r="L87" s="36"/>
      <c r="M87" s="36"/>
      <c r="N87" s="36"/>
      <c r="O87" s="36"/>
      <c r="P87" s="36"/>
      <c r="Q87" s="36"/>
      <c r="R87" s="36"/>
      <c r="S87" s="36"/>
      <c r="T87" s="36"/>
      <c r="U87" s="36"/>
      <c r="V87" s="36"/>
      <c r="W87" s="36"/>
      <c r="X87" s="36"/>
      <c r="Y87" s="36"/>
      <c r="Z87" s="36"/>
      <c r="AA87" s="77"/>
      <c r="AB87" s="628"/>
      <c r="AC87" s="628"/>
      <c r="AD87" s="628"/>
      <c r="AE87" s="628"/>
      <c r="AF87" s="628"/>
      <c r="AG87" s="79" t="s">
        <v>291</v>
      </c>
      <c r="AH87" s="194"/>
      <c r="AI87" s="194"/>
      <c r="AJ87" s="194"/>
    </row>
    <row r="88" spans="1:36" ht="16.149999999999999" hidden="1" customHeight="1" outlineLevel="1">
      <c r="A88" s="1" t="s">
        <v>424</v>
      </c>
      <c r="B88" s="75"/>
      <c r="C88" s="14"/>
      <c r="D88" s="14"/>
      <c r="E88" s="14"/>
      <c r="F88" s="14"/>
      <c r="G88" s="14"/>
      <c r="H88" s="14"/>
      <c r="I88" s="14"/>
      <c r="J88" s="14"/>
      <c r="K88" s="14"/>
      <c r="L88" s="14"/>
      <c r="M88" s="14"/>
      <c r="N88" s="14"/>
      <c r="O88" s="14"/>
      <c r="P88" s="14"/>
      <c r="Q88" s="14"/>
      <c r="R88" s="14"/>
      <c r="S88" s="14"/>
      <c r="T88" s="14"/>
      <c r="U88" s="14"/>
      <c r="V88" s="14"/>
      <c r="W88" s="14"/>
      <c r="X88" s="14"/>
      <c r="Y88" s="14"/>
      <c r="Z88" s="14"/>
      <c r="AA88" s="76"/>
      <c r="AB88" s="626"/>
      <c r="AC88" s="626"/>
      <c r="AD88" s="626"/>
      <c r="AE88" s="626"/>
      <c r="AF88" s="626"/>
      <c r="AG88" s="126" t="s">
        <v>270</v>
      </c>
    </row>
    <row r="89" spans="1:36" ht="16.149999999999999" hidden="1" customHeight="1" outlineLevel="1">
      <c r="A89" s="1" t="s">
        <v>425</v>
      </c>
      <c r="B89" s="3"/>
      <c r="C89" s="3"/>
      <c r="D89" s="3"/>
      <c r="E89" s="3"/>
      <c r="F89" s="3"/>
      <c r="G89" s="3"/>
      <c r="H89" s="3"/>
      <c r="I89" s="3"/>
      <c r="J89" s="3"/>
      <c r="K89" s="3"/>
      <c r="L89" s="3"/>
      <c r="M89" s="3"/>
      <c r="N89" s="3"/>
      <c r="O89" s="3"/>
      <c r="P89" s="3"/>
      <c r="Q89" s="3"/>
      <c r="R89" s="3"/>
      <c r="S89" s="3"/>
      <c r="T89" s="3"/>
      <c r="U89" s="3"/>
      <c r="V89" s="3"/>
      <c r="W89" s="3"/>
      <c r="X89" s="3"/>
      <c r="Y89" s="3"/>
      <c r="Z89" s="3"/>
      <c r="AA89" s="3"/>
      <c r="AB89" s="631"/>
      <c r="AC89" s="631"/>
      <c r="AD89" s="631"/>
      <c r="AE89" s="631"/>
      <c r="AF89" s="631"/>
      <c r="AG89" s="181" t="s">
        <v>270</v>
      </c>
    </row>
    <row r="90" spans="1:36" ht="16.149999999999999" hidden="1" customHeight="1" outlineLevel="1">
      <c r="A90" s="22" t="s">
        <v>312</v>
      </c>
      <c r="B90" s="5"/>
      <c r="C90" s="5"/>
      <c r="D90" s="5"/>
      <c r="E90" s="5"/>
      <c r="F90" s="5"/>
      <c r="G90" s="5"/>
      <c r="H90" s="5"/>
      <c r="I90" s="5"/>
      <c r="J90" s="5"/>
      <c r="K90" s="5"/>
      <c r="L90" s="5"/>
      <c r="M90" s="5"/>
      <c r="N90" s="5"/>
      <c r="O90" s="5"/>
      <c r="P90" s="5"/>
      <c r="Q90" s="5"/>
      <c r="R90" s="5"/>
      <c r="S90" s="5"/>
      <c r="T90" s="5"/>
      <c r="U90" s="5"/>
      <c r="V90" s="5"/>
      <c r="W90" s="5"/>
      <c r="X90" s="5"/>
      <c r="Y90" s="5"/>
      <c r="Z90" s="5"/>
      <c r="AA90" s="5"/>
      <c r="AB90" s="632">
        <f>AB89-AB88</f>
        <v>0</v>
      </c>
      <c r="AC90" s="632"/>
      <c r="AD90" s="632"/>
      <c r="AE90" s="632"/>
      <c r="AF90" s="632"/>
      <c r="AG90" s="181" t="s">
        <v>270</v>
      </c>
    </row>
    <row r="91" spans="1:36" ht="16.149999999999999" hidden="1" customHeight="1" outlineLevel="1">
      <c r="A91" s="16"/>
      <c r="B91" s="39" t="s">
        <v>313</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626"/>
      <c r="AC91" s="626"/>
      <c r="AD91" s="626"/>
      <c r="AE91" s="626"/>
      <c r="AF91" s="626"/>
      <c r="AG91" s="128" t="s">
        <v>270</v>
      </c>
    </row>
    <row r="92" spans="1:36" ht="16.149999999999999" hidden="1" customHeight="1" outlineLevel="1" thickBot="1">
      <c r="A92" s="40"/>
      <c r="B92" s="104" t="s">
        <v>314</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27"/>
      <c r="AC92" s="627"/>
      <c r="AD92" s="627"/>
      <c r="AE92" s="627"/>
      <c r="AF92" s="627"/>
      <c r="AG92" s="128" t="s">
        <v>297</v>
      </c>
    </row>
    <row r="93" spans="1:36" ht="16.350000000000001" hidden="1" customHeight="1" outlineLevel="1" thickTop="1" thickBot="1">
      <c r="A93" s="90"/>
      <c r="B93" s="105" t="s">
        <v>315</v>
      </c>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629">
        <f>IFERROR(AB92/AB88*100,0)</f>
        <v>0</v>
      </c>
      <c r="AC93" s="629"/>
      <c r="AD93" s="629"/>
      <c r="AE93" s="629"/>
      <c r="AF93" s="629"/>
      <c r="AG93" s="162" t="s">
        <v>299</v>
      </c>
    </row>
    <row r="94" spans="1:36" ht="16.350000000000001" hidden="1" customHeight="1" outlineLevel="1"/>
    <row r="95" spans="1:36" ht="16.149999999999999" hidden="1" customHeight="1" outlineLevel="1" thickBot="1">
      <c r="A95" s="2" t="s">
        <v>426</v>
      </c>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625"/>
      <c r="AB95" s="625"/>
      <c r="AC95" s="625"/>
      <c r="AD95" s="625"/>
      <c r="AE95" s="625"/>
      <c r="AF95" s="625"/>
      <c r="AG95" s="625"/>
      <c r="AH95" s="204"/>
      <c r="AI95" s="204"/>
      <c r="AJ95" s="204"/>
    </row>
    <row r="96" spans="1:36" ht="16.149999999999999" hidden="1" customHeight="1" outlineLevel="1">
      <c r="A96" s="115" t="s">
        <v>427</v>
      </c>
      <c r="B96" s="56"/>
      <c r="C96" s="36"/>
      <c r="D96" s="36"/>
      <c r="E96" s="36"/>
      <c r="F96" s="36"/>
      <c r="G96" s="36"/>
      <c r="H96" s="36"/>
      <c r="I96" s="36"/>
      <c r="J96" s="36"/>
      <c r="K96" s="36"/>
      <c r="L96" s="36"/>
      <c r="M96" s="36"/>
      <c r="N96" s="36"/>
      <c r="O96" s="36"/>
      <c r="P96" s="36"/>
      <c r="Q96" s="36"/>
      <c r="R96" s="36"/>
      <c r="S96" s="36"/>
      <c r="T96" s="36"/>
      <c r="U96" s="36"/>
      <c r="V96" s="36"/>
      <c r="W96" s="36"/>
      <c r="X96" s="36"/>
      <c r="Y96" s="36"/>
      <c r="Z96" s="36"/>
      <c r="AA96" s="77"/>
      <c r="AB96" s="628"/>
      <c r="AC96" s="628"/>
      <c r="AD96" s="628"/>
      <c r="AE96" s="628"/>
      <c r="AF96" s="628"/>
      <c r="AG96" s="79" t="s">
        <v>291</v>
      </c>
      <c r="AH96" s="194"/>
      <c r="AI96" s="194"/>
      <c r="AJ96" s="194"/>
    </row>
    <row r="97" spans="1:36" ht="16.149999999999999" hidden="1" customHeight="1" outlineLevel="1">
      <c r="A97" s="1" t="s">
        <v>428</v>
      </c>
      <c r="B97" s="75"/>
      <c r="C97" s="14"/>
      <c r="D97" s="14"/>
      <c r="E97" s="14"/>
      <c r="F97" s="14"/>
      <c r="G97" s="14"/>
      <c r="H97" s="14"/>
      <c r="I97" s="14"/>
      <c r="J97" s="14"/>
      <c r="K97" s="14"/>
      <c r="L97" s="14"/>
      <c r="M97" s="14"/>
      <c r="N97" s="14"/>
      <c r="O97" s="14"/>
      <c r="P97" s="14"/>
      <c r="Q97" s="14"/>
      <c r="R97" s="14"/>
      <c r="S97" s="14"/>
      <c r="T97" s="14"/>
      <c r="U97" s="14"/>
      <c r="V97" s="14"/>
      <c r="W97" s="14"/>
      <c r="X97" s="14"/>
      <c r="Y97" s="14"/>
      <c r="Z97" s="14"/>
      <c r="AA97" s="76"/>
      <c r="AB97" s="626"/>
      <c r="AC97" s="626"/>
      <c r="AD97" s="626"/>
      <c r="AE97" s="626"/>
      <c r="AF97" s="626"/>
      <c r="AG97" s="126" t="s">
        <v>270</v>
      </c>
    </row>
    <row r="98" spans="1:36" ht="16.149999999999999" hidden="1" customHeight="1" outlineLevel="1">
      <c r="A98" s="1" t="s">
        <v>429</v>
      </c>
      <c r="B98" s="3"/>
      <c r="C98" s="3"/>
      <c r="D98" s="3"/>
      <c r="E98" s="3"/>
      <c r="F98" s="3"/>
      <c r="G98" s="3"/>
      <c r="H98" s="3"/>
      <c r="I98" s="3"/>
      <c r="J98" s="3"/>
      <c r="K98" s="3"/>
      <c r="L98" s="3"/>
      <c r="M98" s="3"/>
      <c r="N98" s="3"/>
      <c r="O98" s="3"/>
      <c r="P98" s="3"/>
      <c r="Q98" s="3"/>
      <c r="R98" s="3"/>
      <c r="S98" s="3"/>
      <c r="T98" s="3"/>
      <c r="U98" s="3"/>
      <c r="V98" s="3"/>
      <c r="W98" s="3"/>
      <c r="X98" s="3"/>
      <c r="Y98" s="3"/>
      <c r="Z98" s="3"/>
      <c r="AA98" s="3"/>
      <c r="AB98" s="631"/>
      <c r="AC98" s="631"/>
      <c r="AD98" s="631"/>
      <c r="AE98" s="631"/>
      <c r="AF98" s="631"/>
      <c r="AG98" s="181" t="s">
        <v>270</v>
      </c>
    </row>
    <row r="99" spans="1:36" ht="16.149999999999999" hidden="1" customHeight="1" outlineLevel="1">
      <c r="A99" s="22" t="s">
        <v>320</v>
      </c>
      <c r="B99" s="5"/>
      <c r="C99" s="5"/>
      <c r="D99" s="5"/>
      <c r="E99" s="5"/>
      <c r="F99" s="5"/>
      <c r="G99" s="5"/>
      <c r="H99" s="5"/>
      <c r="I99" s="5"/>
      <c r="J99" s="5"/>
      <c r="K99" s="5"/>
      <c r="L99" s="5"/>
      <c r="M99" s="5"/>
      <c r="N99" s="5"/>
      <c r="O99" s="5"/>
      <c r="P99" s="5"/>
      <c r="Q99" s="5"/>
      <c r="R99" s="5"/>
      <c r="S99" s="5"/>
      <c r="T99" s="5"/>
      <c r="U99" s="5"/>
      <c r="V99" s="5"/>
      <c r="W99" s="5"/>
      <c r="X99" s="5"/>
      <c r="Y99" s="5"/>
      <c r="Z99" s="5"/>
      <c r="AA99" s="5"/>
      <c r="AB99" s="632">
        <f>AB98-AB97</f>
        <v>0</v>
      </c>
      <c r="AC99" s="632"/>
      <c r="AD99" s="632"/>
      <c r="AE99" s="632"/>
      <c r="AF99" s="632"/>
      <c r="AG99" s="181" t="s">
        <v>270</v>
      </c>
    </row>
    <row r="100" spans="1:36" ht="16.149999999999999" hidden="1" customHeight="1" outlineLevel="1">
      <c r="A100" s="16"/>
      <c r="B100" s="39" t="s">
        <v>321</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626"/>
      <c r="AC100" s="626"/>
      <c r="AD100" s="626"/>
      <c r="AE100" s="626"/>
      <c r="AF100" s="626"/>
      <c r="AG100" s="128" t="s">
        <v>270</v>
      </c>
    </row>
    <row r="101" spans="1:36" ht="16.350000000000001" hidden="1" customHeight="1" outlineLevel="1" thickBot="1">
      <c r="A101" s="40"/>
      <c r="B101" s="104" t="s">
        <v>322</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27"/>
      <c r="AC101" s="627"/>
      <c r="AD101" s="627"/>
      <c r="AE101" s="627"/>
      <c r="AF101" s="627"/>
      <c r="AG101" s="128" t="s">
        <v>297</v>
      </c>
    </row>
    <row r="102" spans="1:36" ht="16.350000000000001" hidden="1" customHeight="1" outlineLevel="1" thickTop="1" thickBot="1">
      <c r="A102" s="90"/>
      <c r="B102" s="105" t="s">
        <v>323</v>
      </c>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629">
        <f>IFERROR(AB101/AB97*100,0)</f>
        <v>0</v>
      </c>
      <c r="AC102" s="629"/>
      <c r="AD102" s="629"/>
      <c r="AE102" s="629"/>
      <c r="AF102" s="629"/>
      <c r="AG102" s="162" t="s">
        <v>299</v>
      </c>
    </row>
    <row r="103" spans="1:36" ht="16.350000000000001" hidden="1" customHeight="1" outlineLevel="1"/>
    <row r="104" spans="1:36" ht="16.149999999999999" hidden="1" customHeight="1" outlineLevel="1" thickBot="1">
      <c r="A104" s="2" t="s">
        <v>332</v>
      </c>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625"/>
      <c r="AB104" s="625"/>
      <c r="AC104" s="625"/>
      <c r="AD104" s="625"/>
      <c r="AE104" s="625"/>
      <c r="AF104" s="625"/>
      <c r="AG104" s="625"/>
      <c r="AH104" s="204"/>
      <c r="AI104" s="204"/>
      <c r="AJ104" s="204"/>
    </row>
    <row r="105" spans="1:36" ht="16.149999999999999" hidden="1" customHeight="1" outlineLevel="1">
      <c r="A105" s="115" t="s">
        <v>389</v>
      </c>
      <c r="B105" s="5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7"/>
      <c r="AB105" s="628"/>
      <c r="AC105" s="628"/>
      <c r="AD105" s="628"/>
      <c r="AE105" s="628"/>
      <c r="AF105" s="628"/>
      <c r="AG105" s="79" t="s">
        <v>291</v>
      </c>
      <c r="AH105" s="194"/>
      <c r="AI105" s="194"/>
      <c r="AJ105" s="194"/>
    </row>
    <row r="106" spans="1:36" ht="16.149999999999999" hidden="1" customHeight="1" outlineLevel="1">
      <c r="A106" s="1" t="s">
        <v>390</v>
      </c>
      <c r="B106" s="75"/>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6"/>
      <c r="AB106" s="626"/>
      <c r="AC106" s="626"/>
      <c r="AD106" s="626"/>
      <c r="AE106" s="626"/>
      <c r="AF106" s="626"/>
      <c r="AG106" s="126" t="s">
        <v>270</v>
      </c>
    </row>
    <row r="107" spans="1:36" ht="16.149999999999999" hidden="1" customHeight="1" outlineLevel="1">
      <c r="A107" s="1" t="s">
        <v>391</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31"/>
      <c r="AC107" s="631"/>
      <c r="AD107" s="631"/>
      <c r="AE107" s="631"/>
      <c r="AF107" s="631"/>
      <c r="AG107" s="181" t="s">
        <v>270</v>
      </c>
    </row>
    <row r="108" spans="1:36" ht="16.149999999999999" hidden="1" customHeight="1" outlineLevel="1">
      <c r="A108" s="22" t="s">
        <v>328</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32">
        <f>AB107-AB106</f>
        <v>0</v>
      </c>
      <c r="AC108" s="632"/>
      <c r="AD108" s="632"/>
      <c r="AE108" s="632"/>
      <c r="AF108" s="632"/>
      <c r="AG108" s="181" t="s">
        <v>270</v>
      </c>
    </row>
    <row r="109" spans="1:36" ht="16.149999999999999" hidden="1" customHeight="1" outlineLevel="1">
      <c r="A109" s="16"/>
      <c r="B109" s="39" t="s">
        <v>329</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626"/>
      <c r="AC109" s="626"/>
      <c r="AD109" s="626"/>
      <c r="AE109" s="626"/>
      <c r="AF109" s="626"/>
      <c r="AG109" s="128" t="s">
        <v>270</v>
      </c>
    </row>
    <row r="110" spans="1:36" ht="16.149999999999999" hidden="1" customHeight="1" outlineLevel="1" thickBot="1">
      <c r="A110" s="40"/>
      <c r="B110" s="104" t="s">
        <v>330</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27"/>
      <c r="AC110" s="627"/>
      <c r="AD110" s="627"/>
      <c r="AE110" s="627"/>
      <c r="AF110" s="627"/>
      <c r="AG110" s="128" t="s">
        <v>297</v>
      </c>
    </row>
    <row r="111" spans="1:36" ht="16.350000000000001" hidden="1" customHeight="1" outlineLevel="1" thickTop="1" thickBot="1">
      <c r="A111" s="90"/>
      <c r="B111" s="105" t="s">
        <v>331</v>
      </c>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629">
        <f>IFERROR(AB110/AB106*100,0)</f>
        <v>0</v>
      </c>
      <c r="AC111" s="629"/>
      <c r="AD111" s="629"/>
      <c r="AE111" s="629"/>
      <c r="AF111" s="629"/>
      <c r="AG111" s="162" t="s">
        <v>299</v>
      </c>
    </row>
    <row r="112" spans="1:36" ht="16.350000000000001" hidden="1" customHeight="1" outlineLevel="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69"/>
      <c r="AC112" s="169"/>
      <c r="AD112" s="169"/>
      <c r="AE112" s="169"/>
      <c r="AF112" s="169"/>
      <c r="AG112" s="3"/>
    </row>
    <row r="113" spans="1:36" ht="16.350000000000001" customHeight="1" collapsed="1">
      <c r="A113" s="64" t="s">
        <v>340</v>
      </c>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row>
    <row r="114" spans="1:36" ht="16.149999999999999" customHeight="1" thickBot="1">
      <c r="A114" s="66" t="s">
        <v>430</v>
      </c>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21"/>
      <c r="AB114" s="621"/>
      <c r="AC114" s="621"/>
      <c r="AD114" s="621"/>
      <c r="AE114" s="621"/>
      <c r="AF114" s="621"/>
      <c r="AG114" s="621"/>
      <c r="AH114" s="204"/>
      <c r="AI114" s="204"/>
      <c r="AJ114" s="204"/>
    </row>
    <row r="115" spans="1:36" ht="16.149999999999999" customHeight="1">
      <c r="A115" s="114" t="s">
        <v>393</v>
      </c>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80"/>
      <c r="AB115" s="622"/>
      <c r="AC115" s="622"/>
      <c r="AD115" s="622"/>
      <c r="AE115" s="622"/>
      <c r="AF115" s="622"/>
      <c r="AG115" s="82" t="s">
        <v>291</v>
      </c>
      <c r="AH115" s="194"/>
      <c r="AI115" s="194"/>
      <c r="AJ115" s="194"/>
    </row>
    <row r="116" spans="1:36" ht="16.149999999999999" hidden="1" customHeight="1" outlineLevel="1">
      <c r="A116" s="103" t="s">
        <v>394</v>
      </c>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81"/>
      <c r="AB116" s="623"/>
      <c r="AC116" s="623"/>
      <c r="AD116" s="623"/>
      <c r="AE116" s="623"/>
      <c r="AF116" s="623"/>
      <c r="AG116" s="120" t="s">
        <v>270</v>
      </c>
      <c r="AH116" s="194"/>
      <c r="AI116" s="194"/>
      <c r="AJ116" s="194"/>
    </row>
    <row r="117" spans="1:36" ht="16.149999999999999" customHeight="1" collapsed="1">
      <c r="A117" s="103" t="s">
        <v>395</v>
      </c>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81"/>
      <c r="AB117" s="623"/>
      <c r="AC117" s="623"/>
      <c r="AD117" s="623"/>
      <c r="AE117" s="623"/>
      <c r="AF117" s="623"/>
      <c r="AG117" s="120" t="s">
        <v>270</v>
      </c>
    </row>
    <row r="118" spans="1:36" ht="16.149999999999999" hidden="1" customHeight="1" outlineLevel="1">
      <c r="A118" s="103" t="s">
        <v>396</v>
      </c>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639"/>
      <c r="AC118" s="639"/>
      <c r="AD118" s="639"/>
      <c r="AE118" s="639"/>
      <c r="AF118" s="639"/>
      <c r="AG118" s="132" t="s">
        <v>270</v>
      </c>
    </row>
    <row r="119" spans="1:36" ht="16.149999999999999" customHeight="1" collapsed="1">
      <c r="A119" s="103" t="s">
        <v>397</v>
      </c>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623"/>
      <c r="AC119" s="623"/>
      <c r="AD119" s="623"/>
      <c r="AE119" s="623"/>
      <c r="AF119" s="623"/>
      <c r="AG119" s="132" t="s">
        <v>270</v>
      </c>
    </row>
    <row r="120" spans="1:36" ht="16.149999999999999" hidden="1" customHeight="1" outlineLevel="1">
      <c r="A120" s="107" t="s">
        <v>431</v>
      </c>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38">
        <f>AB118-AB116</f>
        <v>0</v>
      </c>
      <c r="AC120" s="638"/>
      <c r="AD120" s="638"/>
      <c r="AE120" s="638"/>
      <c r="AF120" s="638"/>
      <c r="AG120" s="132" t="s">
        <v>270</v>
      </c>
    </row>
    <row r="121" spans="1:36" ht="16.149999999999999" customHeight="1" collapsed="1">
      <c r="A121" s="107" t="s">
        <v>304</v>
      </c>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638">
        <f>AB119-AB117</f>
        <v>0</v>
      </c>
      <c r="AC121" s="638"/>
      <c r="AD121" s="638"/>
      <c r="AE121" s="638"/>
      <c r="AF121" s="638"/>
      <c r="AG121" s="132" t="s">
        <v>270</v>
      </c>
    </row>
    <row r="122" spans="1:36" ht="16.149999999999999" customHeight="1">
      <c r="A122" s="95"/>
      <c r="B122" s="96" t="s">
        <v>305</v>
      </c>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623"/>
      <c r="AC122" s="623"/>
      <c r="AD122" s="623"/>
      <c r="AE122" s="623"/>
      <c r="AF122" s="623"/>
      <c r="AG122" s="135" t="s">
        <v>270</v>
      </c>
    </row>
    <row r="123" spans="1:36" ht="16.149999999999999" customHeight="1" thickBot="1">
      <c r="A123" s="97"/>
      <c r="B123" s="109" t="s">
        <v>306</v>
      </c>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624"/>
      <c r="AC123" s="624"/>
      <c r="AD123" s="624"/>
      <c r="AE123" s="624"/>
      <c r="AF123" s="624"/>
      <c r="AG123" s="135" t="s">
        <v>297</v>
      </c>
    </row>
    <row r="124" spans="1:36" ht="16.350000000000001" customHeight="1" thickTop="1" thickBot="1">
      <c r="A124" s="98"/>
      <c r="B124" s="110" t="s">
        <v>307</v>
      </c>
      <c r="C124" s="111"/>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629">
        <f>IFERROR(AB123/AB117*100,0)</f>
        <v>0</v>
      </c>
      <c r="AC124" s="629"/>
      <c r="AD124" s="629"/>
      <c r="AE124" s="629"/>
      <c r="AF124" s="629"/>
      <c r="AG124" s="136" t="s">
        <v>299</v>
      </c>
    </row>
    <row r="125" spans="1:36" ht="16.350000000000001" customHeight="1">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row>
    <row r="126" spans="1:36" ht="16.149999999999999" customHeight="1" thickBot="1">
      <c r="A126" s="64" t="s">
        <v>432</v>
      </c>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21"/>
      <c r="AB126" s="621"/>
      <c r="AC126" s="621"/>
      <c r="AD126" s="621"/>
      <c r="AE126" s="621"/>
      <c r="AF126" s="621"/>
      <c r="AG126" s="621"/>
      <c r="AH126" s="204"/>
      <c r="AI126" s="204"/>
      <c r="AJ126" s="204"/>
    </row>
    <row r="127" spans="1:36" ht="16.149999999999999" customHeight="1">
      <c r="A127" s="114" t="s">
        <v>400</v>
      </c>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80"/>
      <c r="AB127" s="622"/>
      <c r="AC127" s="622"/>
      <c r="AD127" s="622"/>
      <c r="AE127" s="622"/>
      <c r="AF127" s="622"/>
      <c r="AG127" s="82" t="s">
        <v>291</v>
      </c>
      <c r="AH127" s="194"/>
      <c r="AI127" s="194"/>
      <c r="AJ127" s="194"/>
    </row>
    <row r="128" spans="1:36" ht="16.149999999999999" hidden="1" customHeight="1" outlineLevel="1">
      <c r="A128" s="103" t="s">
        <v>401</v>
      </c>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81"/>
      <c r="AB128" s="623"/>
      <c r="AC128" s="623"/>
      <c r="AD128" s="623"/>
      <c r="AE128" s="623"/>
      <c r="AF128" s="623"/>
      <c r="AG128" s="120" t="s">
        <v>270</v>
      </c>
      <c r="AH128" s="194"/>
      <c r="AI128" s="194"/>
      <c r="AJ128" s="194"/>
    </row>
    <row r="129" spans="1:35" ht="16.149999999999999" customHeight="1" collapsed="1">
      <c r="A129" s="103" t="s">
        <v>402</v>
      </c>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81"/>
      <c r="AB129" s="623"/>
      <c r="AC129" s="623"/>
      <c r="AD129" s="623"/>
      <c r="AE129" s="623"/>
      <c r="AF129" s="623"/>
      <c r="AG129" s="120" t="s">
        <v>270</v>
      </c>
    </row>
    <row r="130" spans="1:35" ht="16.149999999999999" hidden="1" customHeight="1" outlineLevel="1">
      <c r="A130" s="103" t="s">
        <v>403</v>
      </c>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639"/>
      <c r="AC130" s="639"/>
      <c r="AD130" s="639"/>
      <c r="AE130" s="639"/>
      <c r="AF130" s="639"/>
      <c r="AG130" s="132" t="s">
        <v>270</v>
      </c>
    </row>
    <row r="131" spans="1:35" ht="16.149999999999999" customHeight="1" collapsed="1">
      <c r="A131" s="103" t="s">
        <v>404</v>
      </c>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623"/>
      <c r="AC131" s="623"/>
      <c r="AD131" s="623"/>
      <c r="AE131" s="623"/>
      <c r="AF131" s="623"/>
      <c r="AG131" s="132" t="s">
        <v>270</v>
      </c>
    </row>
    <row r="132" spans="1:35" ht="16.149999999999999" hidden="1" customHeight="1" outlineLevel="1">
      <c r="A132" s="107" t="s">
        <v>405</v>
      </c>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38">
        <f>AB130-AB128</f>
        <v>0</v>
      </c>
      <c r="AC132" s="638"/>
      <c r="AD132" s="638"/>
      <c r="AE132" s="638"/>
      <c r="AF132" s="638"/>
      <c r="AG132" s="132" t="s">
        <v>270</v>
      </c>
    </row>
    <row r="133" spans="1:35" ht="16.149999999999999" customHeight="1" collapsed="1">
      <c r="A133" s="107" t="s">
        <v>312</v>
      </c>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638">
        <f>AB131-AB129</f>
        <v>0</v>
      </c>
      <c r="AC133" s="638"/>
      <c r="AD133" s="638"/>
      <c r="AE133" s="638"/>
      <c r="AF133" s="638"/>
      <c r="AG133" s="132" t="s">
        <v>270</v>
      </c>
    </row>
    <row r="134" spans="1:35" ht="16.149999999999999" customHeight="1">
      <c r="A134" s="95"/>
      <c r="B134" s="96" t="s">
        <v>313</v>
      </c>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623"/>
      <c r="AC134" s="623"/>
      <c r="AD134" s="623"/>
      <c r="AE134" s="623"/>
      <c r="AF134" s="623"/>
      <c r="AG134" s="135" t="s">
        <v>270</v>
      </c>
    </row>
    <row r="135" spans="1:35" ht="16.149999999999999" customHeight="1" thickBot="1">
      <c r="A135" s="97"/>
      <c r="B135" s="109" t="s">
        <v>314</v>
      </c>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624"/>
      <c r="AC135" s="624"/>
      <c r="AD135" s="624"/>
      <c r="AE135" s="624"/>
      <c r="AF135" s="624"/>
      <c r="AG135" s="135" t="s">
        <v>297</v>
      </c>
    </row>
    <row r="136" spans="1:35" ht="16.350000000000001" customHeight="1" thickTop="1" thickBot="1">
      <c r="A136" s="98"/>
      <c r="B136" s="110" t="s">
        <v>315</v>
      </c>
      <c r="C136" s="111"/>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c r="AB136" s="629">
        <f>IFERROR(AB135/AB129*100,0)</f>
        <v>0</v>
      </c>
      <c r="AC136" s="629"/>
      <c r="AD136" s="629"/>
      <c r="AE136" s="629"/>
      <c r="AF136" s="629"/>
      <c r="AG136" s="136" t="s">
        <v>299</v>
      </c>
    </row>
    <row r="137" spans="1:35" ht="13.5" customHeight="1">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row>
    <row r="138" spans="1:35" ht="16.149999999999999" customHeight="1" thickBot="1">
      <c r="A138" s="2" t="s">
        <v>406</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5" ht="16.149999999999999" customHeight="1">
      <c r="A139" s="10" t="s">
        <v>407</v>
      </c>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2"/>
      <c r="AI139" s="189" t="b">
        <v>0</v>
      </c>
    </row>
    <row r="140" spans="1:35" ht="16.149999999999999" customHeight="1">
      <c r="A140" s="16"/>
      <c r="B140" s="49"/>
      <c r="C140" s="49" t="s">
        <v>364</v>
      </c>
      <c r="D140" s="49"/>
      <c r="E140" s="49"/>
      <c r="F140" s="49"/>
      <c r="G140" s="49"/>
      <c r="H140" s="49"/>
      <c r="I140" s="49"/>
      <c r="J140" s="49"/>
      <c r="K140" s="49"/>
      <c r="L140" s="49"/>
      <c r="M140" s="49" t="s">
        <v>365</v>
      </c>
      <c r="N140" s="49"/>
      <c r="O140" s="49"/>
      <c r="P140" s="49"/>
      <c r="Q140" s="49"/>
      <c r="R140" s="49"/>
      <c r="S140" s="49"/>
      <c r="T140" s="49"/>
      <c r="U140" s="49"/>
      <c r="V140" s="49"/>
      <c r="W140" s="49"/>
      <c r="X140" s="49"/>
      <c r="Y140" s="49"/>
      <c r="Z140" s="49"/>
      <c r="AA140" s="49"/>
      <c r="AB140" s="49"/>
      <c r="AC140" s="49"/>
      <c r="AD140" s="49"/>
      <c r="AE140" s="49"/>
      <c r="AF140" s="49"/>
      <c r="AG140" s="17"/>
      <c r="AI140" s="189" t="b">
        <v>0</v>
      </c>
    </row>
    <row r="141" spans="1:35" ht="15.6" customHeight="1">
      <c r="A141" s="16"/>
      <c r="B141" s="49"/>
      <c r="C141" s="49" t="s">
        <v>366</v>
      </c>
      <c r="D141" s="49"/>
      <c r="E141" s="49"/>
      <c r="F141" s="49"/>
      <c r="G141" s="49"/>
      <c r="H141" s="49"/>
      <c r="I141" s="49"/>
      <c r="J141" s="697"/>
      <c r="K141" s="697"/>
      <c r="L141" s="697"/>
      <c r="M141" s="697"/>
      <c r="N141" s="697"/>
      <c r="O141" s="697"/>
      <c r="P141" s="697"/>
      <c r="Q141" s="697"/>
      <c r="R141" s="697"/>
      <c r="S141" s="697"/>
      <c r="T141" s="697"/>
      <c r="U141" s="697"/>
      <c r="V141" s="697"/>
      <c r="W141" s="697"/>
      <c r="X141" s="697"/>
      <c r="Y141" s="697"/>
      <c r="Z141" s="697"/>
      <c r="AA141" s="697"/>
      <c r="AB141" s="697"/>
      <c r="AC141" s="697"/>
      <c r="AD141" s="697"/>
      <c r="AE141" s="697"/>
      <c r="AF141" s="697"/>
      <c r="AG141" s="17" t="s">
        <v>132</v>
      </c>
      <c r="AI141" s="189" t="b">
        <v>0</v>
      </c>
    </row>
    <row r="142" spans="1:35" ht="5.45" customHeight="1">
      <c r="A142" s="13"/>
      <c r="B142" s="14"/>
      <c r="C142" s="14"/>
      <c r="D142" s="14"/>
      <c r="E142" s="14"/>
      <c r="F142" s="14"/>
      <c r="G142" s="14"/>
      <c r="H142" s="14"/>
      <c r="I142" s="14"/>
      <c r="J142" s="14"/>
      <c r="K142" s="14"/>
      <c r="L142" s="25"/>
      <c r="M142" s="25"/>
      <c r="N142" s="25"/>
      <c r="O142" s="25"/>
      <c r="P142" s="25"/>
      <c r="Q142" s="25"/>
      <c r="R142" s="25"/>
      <c r="S142" s="25"/>
      <c r="T142" s="25"/>
      <c r="U142" s="25"/>
      <c r="V142" s="25"/>
      <c r="W142" s="25"/>
      <c r="X142" s="25"/>
      <c r="Y142" s="25"/>
      <c r="Z142" s="25"/>
      <c r="AA142" s="25"/>
      <c r="AB142" s="25"/>
      <c r="AC142" s="25"/>
      <c r="AD142" s="25"/>
      <c r="AE142" s="25"/>
      <c r="AF142" s="25"/>
      <c r="AG142" s="15"/>
    </row>
    <row r="143" spans="1:35" ht="16.5" customHeight="1">
      <c r="A143" s="22" t="s">
        <v>408</v>
      </c>
      <c r="B143" s="23"/>
      <c r="C143" s="23"/>
      <c r="D143" s="23"/>
      <c r="E143" s="23"/>
      <c r="F143" s="23"/>
      <c r="G143" s="23"/>
      <c r="H143" s="23"/>
      <c r="I143" s="23"/>
      <c r="J143" s="23"/>
      <c r="K143" s="23"/>
      <c r="L143" s="26"/>
      <c r="M143" s="26"/>
      <c r="N143" s="26"/>
      <c r="O143" s="26"/>
      <c r="P143" s="26"/>
      <c r="Q143" s="26"/>
      <c r="R143" s="26"/>
      <c r="S143" s="26"/>
      <c r="T143" s="26"/>
      <c r="U143" s="26"/>
      <c r="V143" s="26"/>
      <c r="W143" s="26"/>
      <c r="X143" s="26"/>
      <c r="Y143" s="26"/>
      <c r="Z143" s="26"/>
      <c r="AA143" s="26"/>
      <c r="AB143" s="26"/>
      <c r="AC143" s="26"/>
      <c r="AD143" s="26"/>
      <c r="AE143" s="26"/>
      <c r="AF143" s="26"/>
      <c r="AG143" s="24"/>
    </row>
    <row r="144" spans="1:35" ht="49.15" customHeight="1">
      <c r="A144" s="16"/>
      <c r="B144" s="49"/>
      <c r="C144" s="674"/>
      <c r="D144" s="674"/>
      <c r="E144" s="674"/>
      <c r="F144" s="674"/>
      <c r="G144" s="674"/>
      <c r="H144" s="674"/>
      <c r="I144" s="674"/>
      <c r="J144" s="674"/>
      <c r="K144" s="674"/>
      <c r="L144" s="674"/>
      <c r="M144" s="674"/>
      <c r="N144" s="674"/>
      <c r="O144" s="674"/>
      <c r="P144" s="674"/>
      <c r="Q144" s="674"/>
      <c r="R144" s="674"/>
      <c r="S144" s="674"/>
      <c r="T144" s="674"/>
      <c r="U144" s="674"/>
      <c r="V144" s="674"/>
      <c r="W144" s="674"/>
      <c r="X144" s="674"/>
      <c r="Y144" s="674"/>
      <c r="Z144" s="674"/>
      <c r="AA144" s="674"/>
      <c r="AB144" s="674"/>
      <c r="AC144" s="674"/>
      <c r="AD144" s="674"/>
      <c r="AE144" s="674"/>
      <c r="AF144" s="674"/>
      <c r="AG144" s="17"/>
    </row>
    <row r="145" spans="1:36" ht="9" customHeight="1" thickBot="1">
      <c r="A145" s="7"/>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9"/>
    </row>
    <row r="146" spans="1:36" ht="15" customHeight="1">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215"/>
    </row>
    <row r="147" spans="1:36" ht="15" customHeight="1">
      <c r="A147" s="634" t="s">
        <v>368</v>
      </c>
      <c r="B147" s="634"/>
      <c r="C147" s="634"/>
      <c r="D147" s="634"/>
      <c r="E147" s="634"/>
      <c r="F147" s="634"/>
      <c r="G147" s="634"/>
      <c r="H147" s="634"/>
      <c r="I147" s="634"/>
      <c r="J147" s="634"/>
      <c r="K147" s="634"/>
      <c r="L147" s="634"/>
      <c r="M147" s="634"/>
      <c r="N147" s="634"/>
      <c r="O147" s="634"/>
      <c r="P147" s="634"/>
      <c r="Q147" s="634"/>
      <c r="R147" s="634"/>
      <c r="S147" s="634"/>
      <c r="T147" s="634"/>
      <c r="U147" s="634"/>
      <c r="V147" s="634"/>
      <c r="W147" s="634"/>
      <c r="X147" s="634"/>
      <c r="Y147" s="634"/>
      <c r="Z147" s="634"/>
      <c r="AA147" s="634"/>
      <c r="AB147" s="634"/>
      <c r="AC147" s="634"/>
      <c r="AD147" s="634"/>
      <c r="AE147" s="634"/>
      <c r="AF147" s="634"/>
      <c r="AG147" s="634"/>
      <c r="AH147" s="208"/>
      <c r="AI147" s="208"/>
      <c r="AJ147" s="208"/>
    </row>
    <row r="148" spans="1:36" ht="15" customHeight="1">
      <c r="A148" s="180"/>
      <c r="B148" s="180"/>
      <c r="C148" s="180"/>
      <c r="D148" s="180"/>
      <c r="E148" s="180"/>
      <c r="F148" s="180"/>
      <c r="G148" s="180"/>
      <c r="H148" s="180"/>
      <c r="I148" s="180"/>
      <c r="J148" s="180"/>
      <c r="K148" s="180"/>
      <c r="L148" s="180"/>
      <c r="M148" s="180"/>
      <c r="N148" s="180"/>
      <c r="O148" s="180"/>
      <c r="P148" s="180"/>
      <c r="Q148" s="180"/>
      <c r="R148" s="180"/>
      <c r="S148" s="180"/>
      <c r="T148" s="180"/>
      <c r="U148" s="180"/>
      <c r="V148" s="180"/>
      <c r="W148" s="180"/>
      <c r="X148" s="180"/>
      <c r="Y148" s="180"/>
      <c r="Z148" s="180"/>
      <c r="AA148" s="180"/>
      <c r="AB148" s="180"/>
      <c r="AC148" s="180"/>
      <c r="AD148" s="180"/>
      <c r="AE148" s="180"/>
      <c r="AF148" s="180"/>
      <c r="AG148" s="180"/>
      <c r="AH148" s="208"/>
      <c r="AI148" s="208"/>
      <c r="AJ148" s="208"/>
    </row>
    <row r="149" spans="1:36" ht="15" customHeight="1">
      <c r="A149" s="49"/>
      <c r="B149" s="49"/>
      <c r="C149" s="49" t="s">
        <v>15</v>
      </c>
      <c r="D149" s="49"/>
      <c r="E149" s="635"/>
      <c r="F149" s="635"/>
      <c r="G149" s="49" t="s">
        <v>16</v>
      </c>
      <c r="H149" s="635"/>
      <c r="I149" s="635"/>
      <c r="J149" s="49" t="s">
        <v>264</v>
      </c>
      <c r="K149" s="635"/>
      <c r="L149" s="635"/>
      <c r="M149" s="49" t="s">
        <v>18</v>
      </c>
      <c r="N149" s="49"/>
      <c r="O149" s="49"/>
      <c r="P149" s="49" t="s">
        <v>369</v>
      </c>
      <c r="Q149" s="49"/>
      <c r="R149" s="49"/>
      <c r="S149" s="49"/>
      <c r="T149" s="636"/>
      <c r="U149" s="636"/>
      <c r="V149" s="636"/>
      <c r="W149" s="636"/>
      <c r="X149" s="636"/>
      <c r="Y149" s="636"/>
      <c r="Z149" s="636"/>
      <c r="AA149" s="636"/>
      <c r="AB149" s="636"/>
      <c r="AC149" s="636"/>
      <c r="AD149" s="636"/>
      <c r="AE149" s="636"/>
      <c r="AF149" s="636"/>
      <c r="AG149" s="49"/>
      <c r="AH149" s="215"/>
    </row>
    <row r="150" spans="1:36" ht="15" customHeight="1">
      <c r="A150" s="49"/>
      <c r="B150" s="49"/>
      <c r="C150" s="49"/>
      <c r="D150" s="49"/>
      <c r="E150" s="19"/>
      <c r="F150" s="19"/>
      <c r="G150" s="49"/>
      <c r="H150" s="19"/>
      <c r="I150" s="19"/>
      <c r="J150" s="49"/>
      <c r="K150" s="19"/>
      <c r="L150" s="19"/>
      <c r="M150" s="49"/>
      <c r="N150" s="49"/>
      <c r="O150" s="49"/>
      <c r="P150" s="49"/>
      <c r="Q150" s="49"/>
      <c r="R150" s="49"/>
      <c r="S150" s="49"/>
      <c r="T150" s="19"/>
      <c r="U150" s="19"/>
      <c r="V150" s="19"/>
      <c r="W150" s="19"/>
      <c r="X150" s="19"/>
      <c r="Y150" s="19"/>
      <c r="Z150" s="19"/>
      <c r="AA150" s="19"/>
      <c r="AB150" s="19"/>
      <c r="AC150" s="19"/>
      <c r="AD150" s="19"/>
      <c r="AE150" s="19"/>
      <c r="AF150" s="19"/>
      <c r="AG150" s="49"/>
      <c r="AH150" s="215"/>
    </row>
    <row r="151" spans="1:36" ht="15" customHeight="1">
      <c r="A151" s="49" t="s">
        <v>370</v>
      </c>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215"/>
    </row>
    <row r="152" spans="1:36"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213"/>
      <c r="AI152" s="213"/>
      <c r="AJ152" s="208"/>
    </row>
    <row r="153" spans="1:36"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213"/>
      <c r="AI153" s="213"/>
      <c r="AJ153" s="208"/>
    </row>
    <row r="154" spans="1:36"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213"/>
      <c r="AI154" s="213"/>
      <c r="AJ154" s="208"/>
    </row>
    <row r="155" spans="1:36"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13"/>
      <c r="AI155" s="213"/>
      <c r="AJ155" s="208"/>
    </row>
    <row r="156" spans="1:36"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213"/>
      <c r="AI156" s="213"/>
      <c r="AJ156" s="208"/>
    </row>
    <row r="157" spans="1:36"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13"/>
      <c r="AI157" s="213"/>
      <c r="AJ157" s="208"/>
    </row>
    <row r="158" spans="1:36"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13"/>
      <c r="AI158" s="213"/>
      <c r="AJ158" s="208"/>
    </row>
    <row r="159" spans="1:36"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13"/>
      <c r="AI159" s="213"/>
      <c r="AJ159" s="208"/>
    </row>
    <row r="160" spans="1:36"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13"/>
      <c r="AI160" s="213"/>
      <c r="AJ160" s="208"/>
    </row>
    <row r="161" spans="1:36"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13"/>
      <c r="AI161" s="213"/>
      <c r="AJ161" s="208"/>
    </row>
    <row r="162" spans="1:36"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13"/>
      <c r="AI162" s="213"/>
      <c r="AJ162" s="208"/>
    </row>
    <row r="163" spans="1:36" ht="15" customHeight="1">
      <c r="A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13"/>
      <c r="AI163" s="213"/>
      <c r="AJ163" s="208"/>
    </row>
    <row r="164" spans="1:36"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13"/>
      <c r="AI164" s="213"/>
      <c r="AJ164" s="208"/>
    </row>
    <row r="165" spans="1:36"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13"/>
      <c r="AI165" s="213"/>
      <c r="AJ165" s="208"/>
    </row>
    <row r="166" spans="1:36"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13"/>
      <c r="AI166" s="213"/>
      <c r="AJ166" s="208"/>
    </row>
    <row r="167" spans="1:36"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13"/>
      <c r="AI167" s="213"/>
      <c r="AJ167" s="208"/>
    </row>
    <row r="168" spans="1:36"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13"/>
      <c r="AI168" s="213"/>
      <c r="AJ168" s="208"/>
    </row>
    <row r="169" spans="1:36"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13"/>
      <c r="AI169" s="213"/>
      <c r="AJ169" s="208"/>
    </row>
    <row r="170" spans="1:36"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13"/>
      <c r="AI170" s="213"/>
      <c r="AJ170" s="208"/>
    </row>
    <row r="171" spans="1:36"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13"/>
      <c r="AI171" s="213"/>
      <c r="AJ171" s="208"/>
    </row>
    <row r="172" spans="1:36"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13"/>
      <c r="AI172" s="213"/>
      <c r="AJ172" s="208"/>
    </row>
    <row r="173" spans="1:36"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13"/>
      <c r="AI173" s="213"/>
      <c r="AJ173" s="208"/>
    </row>
    <row r="174" spans="1:36"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13"/>
      <c r="AI174" s="213"/>
      <c r="AJ174" s="208"/>
    </row>
    <row r="175" spans="1:36"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13"/>
      <c r="AI175" s="213"/>
      <c r="AJ175" s="208"/>
    </row>
    <row r="176" spans="1:36"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13"/>
      <c r="AI176" s="213"/>
      <c r="AJ176" s="208"/>
    </row>
    <row r="177" spans="1:36"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13"/>
      <c r="AI177" s="213"/>
      <c r="AJ177" s="208"/>
    </row>
    <row r="178" spans="1:36"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13"/>
      <c r="AI178" s="213"/>
      <c r="AJ178" s="208"/>
    </row>
    <row r="179" spans="1:36"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13"/>
      <c r="AI179" s="213"/>
      <c r="AJ179" s="208"/>
    </row>
    <row r="180" spans="1:36"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13"/>
      <c r="AI180" s="213"/>
      <c r="AJ180" s="208"/>
    </row>
    <row r="181" spans="1:36"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13"/>
      <c r="AI181" s="213"/>
      <c r="AJ181" s="208"/>
    </row>
    <row r="182" spans="1:36"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13"/>
      <c r="AI182" s="213"/>
      <c r="AJ182" s="208"/>
    </row>
    <row r="183" spans="1:36"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13"/>
      <c r="AI183" s="213"/>
      <c r="AJ183" s="208"/>
    </row>
    <row r="184" spans="1:36"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13"/>
      <c r="AI184" s="213"/>
      <c r="AJ184" s="208"/>
    </row>
    <row r="185" spans="1:36"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13"/>
      <c r="AI185" s="213"/>
      <c r="AJ185" s="208"/>
    </row>
    <row r="186" spans="1:36"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13"/>
      <c r="AI186" s="213"/>
      <c r="AJ186" s="208"/>
    </row>
    <row r="187" spans="1:36"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13"/>
      <c r="AI187" s="213"/>
      <c r="AJ187" s="208"/>
    </row>
    <row r="188" spans="1:36"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13"/>
      <c r="AI188" s="213"/>
      <c r="AJ188" s="208"/>
    </row>
    <row r="189" spans="1:36"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13"/>
      <c r="AI189" s="213"/>
      <c r="AJ189" s="208"/>
    </row>
    <row r="190" spans="1:36" ht="16.149999999999999"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13"/>
      <c r="AI190" s="213"/>
      <c r="AJ190" s="208"/>
    </row>
    <row r="191" spans="1:36" ht="16.149999999999999"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13"/>
      <c r="AI191" s="213"/>
      <c r="AJ191" s="208"/>
    </row>
    <row r="192" spans="1:36" ht="16.149999999999999"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13"/>
      <c r="AI192" s="213"/>
    </row>
    <row r="193" spans="1:7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13"/>
      <c r="AI193" s="213"/>
    </row>
    <row r="194" spans="1:7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13"/>
      <c r="AI194" s="213"/>
    </row>
    <row r="195" spans="1:71"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13"/>
      <c r="AI195" s="213"/>
    </row>
    <row r="196" spans="1:71" ht="16.149999999999999"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213"/>
      <c r="AI196" s="213"/>
    </row>
    <row r="197" spans="1:71" ht="16.149999999999999"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213"/>
      <c r="AI197" s="213"/>
    </row>
    <row r="198" spans="1:7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213"/>
      <c r="AI198" s="213"/>
    </row>
    <row r="199" spans="1:71"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213"/>
      <c r="AI199" s="213"/>
      <c r="AN199" s="214"/>
      <c r="AO199" s="214"/>
      <c r="AP199" s="214"/>
      <c r="AQ199" s="214"/>
      <c r="AR199" s="214"/>
      <c r="AS199" s="49"/>
      <c r="AT199" s="49"/>
      <c r="AU199" s="49"/>
      <c r="AV199" s="49"/>
      <c r="AW199" s="49"/>
      <c r="AX199" s="49"/>
      <c r="AY199" s="49"/>
      <c r="AZ199" s="49"/>
      <c r="BA199" s="49"/>
      <c r="BB199" s="49"/>
      <c r="BC199" s="49"/>
      <c r="BD199" s="49"/>
      <c r="BE199" s="49"/>
      <c r="BF199" s="49"/>
      <c r="BG199" s="49"/>
      <c r="BH199" s="49"/>
      <c r="BI199" s="49"/>
      <c r="BJ199" s="49"/>
      <c r="BK199" s="49"/>
      <c r="BL199" s="49"/>
      <c r="BM199" s="49"/>
      <c r="BN199" s="49"/>
      <c r="BO199" s="49"/>
      <c r="BP199" s="49"/>
      <c r="BQ199" s="49"/>
      <c r="BR199" s="49"/>
      <c r="BS199" s="49"/>
    </row>
    <row r="200" spans="1:71"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213"/>
      <c r="AI200" s="213"/>
      <c r="AM200" s="214"/>
      <c r="AN200" s="214"/>
      <c r="AO200" s="214"/>
      <c r="AP200" s="214"/>
      <c r="AQ200" s="214"/>
      <c r="AR200" s="214"/>
      <c r="AS200" s="49"/>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c r="BS200" s="49"/>
    </row>
    <row r="201" spans="1:71"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213"/>
      <c r="AI201" s="213"/>
      <c r="AM201" s="214"/>
      <c r="AN201" s="214"/>
      <c r="AO201" s="214"/>
      <c r="AP201" s="214"/>
      <c r="AQ201" s="214"/>
      <c r="AR201" s="214"/>
      <c r="AS201" s="49"/>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c r="BP201" s="49"/>
      <c r="BQ201" s="49"/>
      <c r="BR201" s="49"/>
      <c r="BS201" s="49"/>
    </row>
    <row r="202" spans="1:71" ht="15" customHeight="1">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213"/>
      <c r="AI202" s="213"/>
      <c r="AM202" s="214"/>
      <c r="AN202" s="214"/>
      <c r="AO202" s="214"/>
      <c r="AP202" s="214"/>
      <c r="AQ202" s="214"/>
      <c r="AR202" s="214"/>
      <c r="AS202" s="49"/>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c r="BS202" s="49"/>
    </row>
    <row r="203" spans="1:71" ht="15" customHeight="1">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213"/>
      <c r="AI203" s="213"/>
      <c r="AM203" s="214"/>
      <c r="AN203" s="214"/>
      <c r="AO203" s="214"/>
      <c r="AP203" s="214"/>
      <c r="AQ203" s="214"/>
      <c r="AR203" s="214"/>
      <c r="AS203" s="49"/>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c r="BP203" s="49"/>
      <c r="BQ203" s="49"/>
      <c r="BR203" s="49"/>
      <c r="BS203" s="49"/>
    </row>
    <row r="204" spans="1:71" ht="15" customHeight="1">
      <c r="AM204" s="214"/>
      <c r="AN204" s="214"/>
      <c r="AO204" s="214"/>
      <c r="AP204" s="214"/>
      <c r="AQ204" s="214"/>
      <c r="AR204" s="214"/>
      <c r="AS204" s="49"/>
      <c r="AT204" s="49"/>
      <c r="AU204" s="49"/>
      <c r="AV204" s="49"/>
      <c r="AW204" s="49"/>
      <c r="AX204" s="49"/>
      <c r="AY204" s="49"/>
      <c r="AZ204" s="49"/>
      <c r="BA204" s="49"/>
      <c r="BB204" s="49"/>
      <c r="BC204" s="49"/>
      <c r="BD204" s="49"/>
      <c r="BE204" s="49"/>
      <c r="BF204" s="49"/>
      <c r="BG204" s="49"/>
      <c r="BH204" s="49"/>
      <c r="BI204" s="49"/>
      <c r="BJ204" s="49"/>
      <c r="BK204" s="49"/>
      <c r="BL204" s="49"/>
      <c r="BM204" s="49"/>
      <c r="BN204" s="49"/>
      <c r="BO204" s="49"/>
      <c r="BP204" s="49"/>
      <c r="BQ204" s="49"/>
      <c r="BR204" s="49"/>
      <c r="BS204" s="49"/>
    </row>
    <row r="205" spans="1:71" ht="15" customHeight="1">
      <c r="AM205" s="214"/>
      <c r="AN205" s="214"/>
      <c r="AO205" s="214"/>
      <c r="AP205" s="214"/>
      <c r="AQ205" s="214"/>
      <c r="AR205" s="214"/>
      <c r="AS205" s="49"/>
      <c r="AT205" s="49"/>
      <c r="AU205" s="49"/>
      <c r="AV205" s="49"/>
      <c r="AW205" s="49"/>
      <c r="AX205" s="49"/>
      <c r="AY205" s="49"/>
      <c r="AZ205" s="49"/>
      <c r="BA205" s="49"/>
      <c r="BB205" s="49"/>
      <c r="BC205" s="49"/>
      <c r="BD205" s="49"/>
      <c r="BE205" s="49"/>
      <c r="BF205" s="49"/>
      <c r="BG205" s="49"/>
      <c r="BH205" s="49"/>
      <c r="BI205" s="49"/>
      <c r="BJ205" s="49"/>
      <c r="BK205" s="49"/>
      <c r="BL205" s="49"/>
      <c r="BM205" s="49"/>
      <c r="BN205" s="49"/>
      <c r="BO205" s="49"/>
      <c r="BP205" s="49"/>
      <c r="BQ205" s="49"/>
      <c r="BR205" s="49"/>
      <c r="BS205" s="49"/>
    </row>
    <row r="206" spans="1:71" ht="15" customHeight="1">
      <c r="AM206" s="214"/>
      <c r="AN206" s="214"/>
      <c r="AO206" s="214"/>
      <c r="AP206" s="214"/>
      <c r="AQ206" s="214"/>
      <c r="AR206" s="214"/>
      <c r="AS206" s="49"/>
      <c r="AT206" s="49"/>
      <c r="AU206" s="49"/>
      <c r="AV206" s="49"/>
      <c r="AW206" s="49"/>
      <c r="AX206" s="49"/>
      <c r="AY206" s="49"/>
      <c r="AZ206" s="49"/>
      <c r="BA206" s="49"/>
      <c r="BB206" s="49"/>
      <c r="BC206" s="49"/>
      <c r="BD206" s="49"/>
      <c r="BE206" s="49"/>
      <c r="BF206" s="49"/>
      <c r="BG206" s="49"/>
      <c r="BH206" s="49"/>
      <c r="BI206" s="49"/>
      <c r="BJ206" s="49"/>
      <c r="BK206" s="49"/>
      <c r="BL206" s="49"/>
      <c r="BM206" s="49"/>
      <c r="BN206" s="49"/>
      <c r="BO206" s="49"/>
      <c r="BP206" s="49"/>
      <c r="BQ206" s="49"/>
      <c r="BR206" s="49"/>
      <c r="BS206" s="49"/>
    </row>
    <row r="207" spans="1:71" ht="15" customHeight="1">
      <c r="AM207" s="214"/>
      <c r="AN207" s="214"/>
      <c r="AO207" s="214"/>
      <c r="AP207" s="214"/>
      <c r="AQ207" s="214"/>
      <c r="AR207" s="214"/>
      <c r="AS207" s="49"/>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c r="BP207" s="49"/>
      <c r="BQ207" s="49"/>
      <c r="BR207" s="49"/>
      <c r="BS207" s="49"/>
    </row>
    <row r="208" spans="1:71" ht="15" customHeight="1">
      <c r="AM208" s="214"/>
      <c r="AN208" s="214"/>
      <c r="AO208" s="214"/>
      <c r="AP208" s="214"/>
      <c r="AQ208" s="214"/>
      <c r="AR208" s="214"/>
      <c r="AS208" s="49"/>
      <c r="AT208" s="49"/>
      <c r="AU208" s="49"/>
      <c r="AV208" s="49"/>
      <c r="AW208" s="49"/>
      <c r="AX208" s="49"/>
      <c r="AY208" s="49"/>
      <c r="AZ208" s="49"/>
      <c r="BA208" s="49"/>
      <c r="BB208" s="49"/>
      <c r="BC208" s="49"/>
      <c r="BD208" s="49"/>
      <c r="BE208" s="49"/>
      <c r="BF208" s="49"/>
      <c r="BG208" s="49"/>
      <c r="BH208" s="49"/>
      <c r="BI208" s="49"/>
      <c r="BJ208" s="49"/>
      <c r="BK208" s="49"/>
      <c r="BL208" s="49"/>
      <c r="BM208" s="49"/>
      <c r="BN208" s="49"/>
      <c r="BO208" s="49"/>
      <c r="BP208" s="49"/>
      <c r="BQ208" s="49"/>
      <c r="BR208" s="49"/>
      <c r="BS208" s="49"/>
    </row>
    <row r="209" spans="39:71" ht="15" customHeight="1">
      <c r="AM209" s="210"/>
      <c r="AN209" s="211"/>
      <c r="AO209" s="210"/>
      <c r="AP209" s="210"/>
      <c r="AQ209" s="210"/>
      <c r="AR209" s="210"/>
      <c r="AS209" s="42"/>
      <c r="AT209" s="42"/>
      <c r="AU209" s="42"/>
      <c r="AV209" s="42"/>
      <c r="AW209" s="42"/>
      <c r="AX209" s="42"/>
      <c r="AY209" s="42"/>
      <c r="AZ209" s="42"/>
      <c r="BA209" s="42"/>
      <c r="BB209" s="42"/>
      <c r="BC209" s="42"/>
      <c r="BD209" s="42"/>
      <c r="BE209" s="42"/>
      <c r="BF209" s="42"/>
      <c r="BG209" s="42"/>
      <c r="BH209" s="42"/>
      <c r="BI209" s="42"/>
      <c r="BJ209" s="42"/>
      <c r="BK209" s="42"/>
      <c r="BL209" s="42"/>
      <c r="BM209" s="42"/>
      <c r="BN209" s="42"/>
      <c r="BO209" s="42"/>
      <c r="BP209" s="42"/>
      <c r="BQ209" s="42"/>
      <c r="BR209" s="42"/>
      <c r="BS209" s="42"/>
    </row>
    <row r="210" spans="39:71" ht="15" customHeight="1">
      <c r="AM210" s="211"/>
      <c r="AN210" s="211"/>
      <c r="AO210" s="210"/>
      <c r="AP210" s="210"/>
      <c r="AQ210" s="210"/>
      <c r="AR210" s="210"/>
      <c r="AS210" s="42"/>
      <c r="AT210" s="42"/>
      <c r="AU210" s="42"/>
      <c r="AV210" s="42"/>
      <c r="AW210" s="42"/>
      <c r="AX210" s="42"/>
      <c r="AY210" s="42"/>
      <c r="AZ210" s="42"/>
      <c r="BA210" s="42"/>
      <c r="BB210" s="42"/>
      <c r="BC210" s="42"/>
      <c r="BD210" s="42"/>
      <c r="BE210" s="42"/>
      <c r="BF210" s="42"/>
      <c r="BG210" s="42"/>
      <c r="BH210" s="42"/>
      <c r="BI210" s="42"/>
      <c r="BJ210" s="42"/>
      <c r="BK210" s="42"/>
      <c r="BL210" s="42"/>
      <c r="BM210" s="42"/>
      <c r="BN210" s="42"/>
      <c r="BO210" s="42"/>
      <c r="BP210" s="42"/>
      <c r="BQ210" s="42"/>
      <c r="BR210" s="42"/>
      <c r="BS210" s="42"/>
    </row>
    <row r="211" spans="39:71" ht="15" customHeight="1">
      <c r="AM211" s="211"/>
      <c r="AN211" s="211"/>
      <c r="AO211" s="210"/>
      <c r="AP211" s="210"/>
      <c r="AQ211" s="210"/>
      <c r="AR211" s="210"/>
      <c r="AS211" s="42"/>
      <c r="AT211" s="42"/>
      <c r="AU211" s="42"/>
      <c r="AV211" s="42"/>
      <c r="AW211" s="42"/>
      <c r="AX211" s="42"/>
      <c r="AY211" s="42"/>
      <c r="AZ211" s="42"/>
      <c r="BA211" s="42"/>
      <c r="BB211" s="42"/>
      <c r="BC211" s="42"/>
      <c r="BD211" s="42"/>
      <c r="BE211" s="42"/>
      <c r="BF211" s="42"/>
      <c r="BG211" s="42"/>
      <c r="BH211" s="42"/>
      <c r="BI211" s="42"/>
      <c r="BJ211" s="42"/>
      <c r="BK211" s="42"/>
      <c r="BL211" s="42"/>
      <c r="BM211" s="42"/>
      <c r="BN211" s="42"/>
      <c r="BO211" s="42"/>
      <c r="BP211" s="42"/>
      <c r="BQ211" s="42"/>
      <c r="BR211" s="42"/>
      <c r="BS211" s="42"/>
    </row>
    <row r="212" spans="39:71" ht="15" customHeight="1">
      <c r="AM212" s="211"/>
      <c r="AN212" s="211"/>
      <c r="AO212" s="210"/>
      <c r="AP212" s="210"/>
      <c r="AQ212" s="210"/>
      <c r="AR212" s="210"/>
      <c r="AS212" s="42"/>
      <c r="AT212" s="42"/>
      <c r="AU212" s="42"/>
      <c r="AV212" s="42"/>
      <c r="AW212" s="42"/>
      <c r="AX212" s="42"/>
      <c r="AY212" s="42"/>
      <c r="AZ212" s="42"/>
      <c r="BA212" s="42"/>
      <c r="BB212" s="42"/>
      <c r="BC212" s="42"/>
      <c r="BD212" s="42"/>
      <c r="BE212" s="42"/>
      <c r="BF212" s="42"/>
      <c r="BG212" s="42"/>
      <c r="BH212" s="42"/>
      <c r="BI212" s="42"/>
      <c r="BJ212" s="42"/>
      <c r="BK212" s="42"/>
      <c r="BL212" s="42"/>
      <c r="BM212" s="42"/>
      <c r="BN212" s="42"/>
      <c r="BO212" s="42"/>
      <c r="BP212" s="42"/>
      <c r="BQ212" s="42"/>
      <c r="BR212" s="42"/>
      <c r="BS212" s="42"/>
    </row>
    <row r="213" spans="39:71" ht="15" customHeight="1">
      <c r="AM213" s="211"/>
      <c r="AN213" s="211"/>
      <c r="AO213" s="210"/>
      <c r="AP213" s="210"/>
      <c r="AQ213" s="210"/>
      <c r="AR213" s="210"/>
      <c r="AS213" s="42"/>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c r="BS213" s="42"/>
    </row>
    <row r="214" spans="39:71" ht="15" customHeight="1">
      <c r="AM214" s="211"/>
      <c r="AN214" s="211"/>
      <c r="AO214" s="210"/>
      <c r="AP214" s="210"/>
      <c r="AQ214" s="210"/>
      <c r="AR214" s="210"/>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row>
    <row r="215" spans="39:71" ht="15" customHeight="1">
      <c r="AM215" s="210"/>
      <c r="AN215" s="211"/>
      <c r="AO215" s="210"/>
      <c r="AP215" s="210"/>
      <c r="AQ215" s="210"/>
      <c r="AR215" s="210"/>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row>
    <row r="216" spans="39:71" ht="15" customHeight="1">
      <c r="AM216" s="210"/>
      <c r="AN216" s="211"/>
      <c r="AO216" s="210"/>
      <c r="AP216" s="210"/>
      <c r="AQ216" s="210"/>
      <c r="AR216" s="210"/>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row>
    <row r="217" spans="39:71" ht="15" customHeight="1">
      <c r="AM217" s="210"/>
      <c r="AN217" s="211"/>
      <c r="AO217" s="210"/>
      <c r="AP217" s="210"/>
      <c r="AQ217" s="210"/>
      <c r="AR217" s="210"/>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row>
    <row r="218" spans="39:71" ht="15" customHeight="1">
      <c r="AM218" s="211"/>
      <c r="AN218" s="211"/>
      <c r="AO218" s="210"/>
      <c r="AP218" s="210"/>
      <c r="AQ218" s="210"/>
      <c r="AR218" s="210"/>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row>
    <row r="219" spans="39:71" ht="15" customHeight="1">
      <c r="AM219" s="210"/>
      <c r="AN219" s="211"/>
      <c r="AO219" s="210"/>
      <c r="AP219" s="210"/>
      <c r="AQ219" s="210"/>
      <c r="AR219" s="210"/>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row>
    <row r="220" spans="39:71" ht="15" customHeight="1">
      <c r="AM220" s="210"/>
      <c r="AN220" s="211"/>
      <c r="AO220" s="210"/>
      <c r="AP220" s="210"/>
      <c r="AQ220" s="210"/>
      <c r="AR220" s="210"/>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row>
    <row r="221" spans="39:71" ht="15" customHeight="1">
      <c r="AM221" s="211"/>
      <c r="AN221" s="211"/>
      <c r="AO221" s="210"/>
      <c r="AP221" s="210"/>
      <c r="AQ221" s="210"/>
      <c r="AR221" s="210"/>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row>
    <row r="222" spans="39:71" ht="15" customHeight="1">
      <c r="AM222" s="210"/>
      <c r="AN222" s="211"/>
      <c r="AO222" s="210"/>
      <c r="AP222" s="210"/>
      <c r="AQ222" s="210"/>
      <c r="AR222" s="210"/>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row>
  </sheetData>
  <sheetProtection algorithmName="SHA-512" hashValue="tJfYlKYyajKxwQCsv3+jykxDJGkWxdUrUm36p85rKVSzE92sWlxLT1861rCZfvLNM7K1HlzoS2U+9kzckAYUEQ==" saltValue="U5kJZsXIGWW91rux5urqSQ==" spinCount="100000" sheet="1" objects="1" scenarios="1"/>
  <mergeCells count="109">
    <mergeCell ref="V5:AG5"/>
    <mergeCell ref="B9:C9"/>
    <mergeCell ref="D9:Z9"/>
    <mergeCell ref="Q5:U5"/>
    <mergeCell ref="A2:R2"/>
    <mergeCell ref="S2:T2"/>
    <mergeCell ref="X27:Y27"/>
    <mergeCell ref="AB33:AF33"/>
    <mergeCell ref="B34:W34"/>
    <mergeCell ref="AB34:AF34"/>
    <mergeCell ref="Q4:U4"/>
    <mergeCell ref="V4:AG4"/>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AB40:AF40"/>
    <mergeCell ref="AB41:AF41"/>
    <mergeCell ref="AB42:AF42"/>
    <mergeCell ref="AB47:AF47"/>
    <mergeCell ref="AB48:AF48"/>
    <mergeCell ref="AB49:AF49"/>
    <mergeCell ref="AB36:AF36"/>
    <mergeCell ref="R37:V37"/>
    <mergeCell ref="X37:Z37"/>
    <mergeCell ref="AC37:AE37"/>
    <mergeCell ref="AB38:AF38"/>
    <mergeCell ref="AB39:AF39"/>
    <mergeCell ref="AB73:AF73"/>
    <mergeCell ref="AB74:AF74"/>
    <mergeCell ref="AB75:AF75"/>
    <mergeCell ref="AB78:AF78"/>
    <mergeCell ref="AB79:AF79"/>
    <mergeCell ref="AB80:AF80"/>
    <mergeCell ref="AB50:AF50"/>
    <mergeCell ref="AB51:AF51"/>
    <mergeCell ref="AB69:AF69"/>
    <mergeCell ref="AB70:AF70"/>
    <mergeCell ref="AB71:AF71"/>
    <mergeCell ref="AB72:AF72"/>
    <mergeCell ref="AB88:AF88"/>
    <mergeCell ref="AB89:AF89"/>
    <mergeCell ref="AB90:AF90"/>
    <mergeCell ref="AB91:AF91"/>
    <mergeCell ref="AB92:AF92"/>
    <mergeCell ref="AB93:AF93"/>
    <mergeCell ref="AB81:AF81"/>
    <mergeCell ref="AB82:AF82"/>
    <mergeCell ref="AB83:AF83"/>
    <mergeCell ref="AB84:AF84"/>
    <mergeCell ref="AA86:AG86"/>
    <mergeCell ref="AB87:AF87"/>
    <mergeCell ref="AB101:AF101"/>
    <mergeCell ref="AB102:AF102"/>
    <mergeCell ref="AA104:AG104"/>
    <mergeCell ref="AB105:AF105"/>
    <mergeCell ref="AB106:AF106"/>
    <mergeCell ref="AB107:AF107"/>
    <mergeCell ref="AA95:AG95"/>
    <mergeCell ref="AB96:AF96"/>
    <mergeCell ref="AB97:AF97"/>
    <mergeCell ref="AB98:AF98"/>
    <mergeCell ref="AB99:AF99"/>
    <mergeCell ref="AB100:AF100"/>
    <mergeCell ref="AB116:AF116"/>
    <mergeCell ref="AB117:AF117"/>
    <mergeCell ref="AB118:AF118"/>
    <mergeCell ref="AB119:AF119"/>
    <mergeCell ref="AB120:AF120"/>
    <mergeCell ref="AB121:AF121"/>
    <mergeCell ref="AB108:AF108"/>
    <mergeCell ref="AB109:AF109"/>
    <mergeCell ref="AB110:AF110"/>
    <mergeCell ref="AB111:AF111"/>
    <mergeCell ref="AA114:AG114"/>
    <mergeCell ref="AB115:AF115"/>
    <mergeCell ref="AB129:AF129"/>
    <mergeCell ref="AB130:AF130"/>
    <mergeCell ref="AB131:AF131"/>
    <mergeCell ref="AB132:AF132"/>
    <mergeCell ref="AB133:AF133"/>
    <mergeCell ref="AB134:AF134"/>
    <mergeCell ref="AB122:AF122"/>
    <mergeCell ref="AB123:AF123"/>
    <mergeCell ref="AB124:AF124"/>
    <mergeCell ref="AA126:AG126"/>
    <mergeCell ref="AB127:AF127"/>
    <mergeCell ref="AB128:AF128"/>
    <mergeCell ref="AB135:AF135"/>
    <mergeCell ref="AB136:AF136"/>
    <mergeCell ref="C144:AF144"/>
    <mergeCell ref="A147:AG147"/>
    <mergeCell ref="E149:F149"/>
    <mergeCell ref="H149:I149"/>
    <mergeCell ref="K149:L149"/>
    <mergeCell ref="T149:AF149"/>
    <mergeCell ref="J141:AF141"/>
  </mergeCells>
  <phoneticPr fontId="1"/>
  <conditionalFormatting sqref="AA61:AE61">
    <cfRule type="containsText" dxfId="26" priority="2" operator="containsText" text="問題あり">
      <formula>NOT(ISERROR(SEARCH("問題あり",AA61)))</formula>
    </cfRule>
  </conditionalFormatting>
  <conditionalFormatting sqref="B36:AG39">
    <cfRule type="expression" dxfId="25" priority="1">
      <formula>$AI$27=FALSE</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0"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140</xdr:row>
                    <xdr:rowOff>28575</xdr:rowOff>
                  </from>
                  <to>
                    <xdr:col>2</xdr:col>
                    <xdr:colOff>28575</xdr:colOff>
                    <xdr:row>141</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139</xdr:row>
                    <xdr:rowOff>19050</xdr:rowOff>
                  </from>
                  <to>
                    <xdr:col>12</xdr:col>
                    <xdr:colOff>57150</xdr:colOff>
                    <xdr:row>140</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codeName="Sheet10">
    <tabColor theme="9" tint="0.79998168889431442"/>
    <pageSetUpPr fitToPage="1"/>
  </sheetPr>
  <dimension ref="A1:AR218"/>
  <sheetViews>
    <sheetView showGridLines="0" topLeftCell="A143" workbookViewId="0">
      <selection activeCell="AS175" sqref="AS175"/>
    </sheetView>
  </sheetViews>
  <sheetFormatPr defaultColWidth="8.75" defaultRowHeight="13.5" outlineLevelRow="1" outlineLevelCol="1"/>
  <cols>
    <col min="1" max="1" width="4.75" style="4" customWidth="1"/>
    <col min="2" max="2" width="2.75" style="4" customWidth="1"/>
    <col min="3" max="3" width="4.625" style="4" customWidth="1"/>
    <col min="4" max="33" width="3.5" style="4" customWidth="1"/>
    <col min="34" max="34" width="7" style="189" hidden="1" customWidth="1" outlineLevel="1"/>
    <col min="35" max="40" width="2.75" style="189" hidden="1" customWidth="1" outlineLevel="1"/>
    <col min="41" max="43" width="8.75" style="189" hidden="1" customWidth="1" outlineLevel="1"/>
    <col min="44" max="44" width="8.75" style="4" collapsed="1"/>
    <col min="45"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149999999999999" customHeight="1">
      <c r="A2" s="655" t="s">
        <v>433</v>
      </c>
      <c r="B2" s="655"/>
      <c r="C2" s="655"/>
      <c r="D2" s="655"/>
      <c r="E2" s="655"/>
      <c r="F2" s="655"/>
      <c r="G2" s="655"/>
      <c r="H2" s="655"/>
      <c r="I2" s="655"/>
      <c r="J2" s="655"/>
      <c r="K2" s="655"/>
      <c r="L2" s="655"/>
      <c r="M2" s="655"/>
      <c r="N2" s="655"/>
      <c r="O2" s="655"/>
      <c r="P2" s="655"/>
      <c r="Q2" s="655"/>
      <c r="R2" s="655"/>
      <c r="S2" s="655"/>
      <c r="T2" s="655"/>
      <c r="U2" s="656"/>
      <c r="V2" s="656"/>
      <c r="W2" s="693" t="s">
        <v>434</v>
      </c>
      <c r="X2" s="693"/>
      <c r="Y2" s="693"/>
      <c r="Z2" s="693"/>
      <c r="AA2" s="693"/>
      <c r="AB2" s="693"/>
      <c r="AC2" s="693"/>
      <c r="AD2" s="693"/>
      <c r="AE2" s="693"/>
      <c r="AF2" s="693"/>
      <c r="AG2" s="693"/>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149999999999999" customHeight="1">
      <c r="X4" s="28"/>
      <c r="Y4" s="28"/>
      <c r="Z4" s="28"/>
      <c r="AA4" s="28"/>
      <c r="AB4" s="28"/>
      <c r="AC4" s="28"/>
      <c r="AD4" s="28"/>
      <c r="AE4" s="28"/>
      <c r="AF4" s="28"/>
      <c r="AG4" s="28"/>
    </row>
    <row r="5" spans="1:33" ht="16.149999999999999" customHeight="1">
      <c r="B5" s="265" t="s">
        <v>257</v>
      </c>
      <c r="C5" s="402"/>
      <c r="D5" s="402"/>
      <c r="E5" s="402"/>
      <c r="F5" s="402"/>
      <c r="G5" s="402"/>
      <c r="H5" s="402"/>
      <c r="I5" s="403"/>
      <c r="J5" s="404"/>
      <c r="K5" s="405"/>
      <c r="L5" s="405"/>
      <c r="M5" s="405"/>
      <c r="N5" s="405"/>
      <c r="O5" s="405"/>
      <c r="P5" s="405"/>
      <c r="Q5" s="405"/>
      <c r="R5" s="405"/>
      <c r="S5" s="406"/>
      <c r="X5" s="28"/>
      <c r="Y5" s="28"/>
      <c r="Z5" s="28"/>
      <c r="AA5" s="28"/>
      <c r="AB5" s="28"/>
      <c r="AC5" s="28"/>
      <c r="AD5" s="28"/>
      <c r="AE5" s="28"/>
      <c r="AF5" s="28"/>
      <c r="AG5" s="28"/>
    </row>
    <row r="6" spans="1:33" ht="16.149999999999999" customHeight="1">
      <c r="B6" s="265" t="s">
        <v>258</v>
      </c>
      <c r="C6" s="265"/>
      <c r="D6" s="265"/>
      <c r="E6" s="265"/>
      <c r="F6" s="265"/>
      <c r="G6" s="265"/>
      <c r="H6" s="265"/>
      <c r="I6" s="407"/>
      <c r="J6" s="408"/>
      <c r="K6" s="409"/>
      <c r="L6" s="409"/>
      <c r="M6" s="409"/>
      <c r="N6" s="409"/>
      <c r="O6" s="409"/>
      <c r="P6" s="409"/>
      <c r="Q6" s="409"/>
      <c r="R6" s="409"/>
      <c r="S6" s="410"/>
      <c r="X6" s="28"/>
      <c r="Y6" s="28"/>
      <c r="Z6" s="28"/>
      <c r="AA6" s="28"/>
      <c r="AB6" s="28"/>
      <c r="AC6" s="28"/>
      <c r="AD6" s="28"/>
      <c r="AE6" s="28"/>
      <c r="AF6" s="28"/>
      <c r="AG6" s="28"/>
    </row>
    <row r="7" spans="1:33" ht="16.149999999999999" customHeight="1">
      <c r="B7" s="3" t="s">
        <v>1642</v>
      </c>
      <c r="C7" s="3"/>
      <c r="E7" s="3"/>
      <c r="F7" s="3" t="s">
        <v>1643</v>
      </c>
      <c r="G7" s="3"/>
      <c r="H7" s="3"/>
      <c r="I7" s="3"/>
      <c r="J7" s="408"/>
      <c r="K7" s="411"/>
      <c r="L7" s="411"/>
      <c r="M7" s="411"/>
      <c r="N7" s="411"/>
      <c r="O7" s="411"/>
      <c r="P7" s="411"/>
      <c r="Q7" s="411"/>
      <c r="R7" s="411"/>
      <c r="S7" s="412"/>
      <c r="X7" s="28"/>
      <c r="Y7" s="28"/>
      <c r="Z7" s="28"/>
      <c r="AA7" s="28"/>
      <c r="AB7" s="28"/>
      <c r="AC7" s="28"/>
      <c r="AD7" s="28"/>
      <c r="AE7" s="28"/>
      <c r="AF7" s="28"/>
      <c r="AG7" s="28"/>
    </row>
    <row r="8" spans="1:33" ht="16.149999999999999" customHeight="1">
      <c r="B8" s="3"/>
      <c r="C8" s="3"/>
      <c r="E8" s="3"/>
      <c r="F8" s="3" t="s">
        <v>1645</v>
      </c>
      <c r="G8" s="3"/>
      <c r="H8" s="3"/>
      <c r="I8" s="3"/>
      <c r="J8" s="408"/>
      <c r="K8" s="411"/>
      <c r="L8" s="411"/>
      <c r="M8" s="411"/>
      <c r="N8" s="411"/>
      <c r="O8" s="411"/>
      <c r="P8" s="411"/>
      <c r="Q8" s="411"/>
      <c r="R8" s="411"/>
      <c r="S8" s="412"/>
      <c r="X8" s="28"/>
      <c r="Y8" s="28"/>
      <c r="Z8" s="28"/>
      <c r="AA8" s="28"/>
      <c r="AB8" s="28"/>
      <c r="AC8" s="28"/>
      <c r="AD8" s="28"/>
      <c r="AE8" s="28"/>
      <c r="AF8" s="28"/>
      <c r="AG8" s="28"/>
    </row>
    <row r="9" spans="1:33" ht="16.149999999999999" customHeight="1">
      <c r="B9" s="3" t="s">
        <v>5</v>
      </c>
      <c r="C9" s="3"/>
      <c r="D9" s="3"/>
      <c r="E9" s="3"/>
      <c r="F9" s="3" t="s">
        <v>1646</v>
      </c>
      <c r="G9" s="3"/>
      <c r="H9" s="3"/>
      <c r="I9" s="3"/>
      <c r="J9" s="408"/>
      <c r="K9" s="411"/>
      <c r="L9" s="411"/>
      <c r="M9" s="411"/>
      <c r="N9" s="411"/>
      <c r="O9" s="411"/>
      <c r="P9" s="411"/>
      <c r="Q9" s="411"/>
      <c r="R9" s="411"/>
      <c r="S9" s="412"/>
      <c r="X9" s="28"/>
      <c r="Y9" s="28"/>
      <c r="Z9" s="28"/>
      <c r="AA9" s="28"/>
      <c r="AB9" s="28"/>
      <c r="AC9" s="28"/>
      <c r="AD9" s="28"/>
      <c r="AE9" s="28"/>
      <c r="AF9" s="28"/>
      <c r="AG9" s="28"/>
    </row>
    <row r="10" spans="1:33" ht="16.149999999999999" customHeight="1">
      <c r="B10" s="3"/>
      <c r="C10" s="3"/>
      <c r="D10" s="3"/>
      <c r="E10" s="3"/>
      <c r="F10" s="3" t="s">
        <v>1647</v>
      </c>
      <c r="G10" s="3"/>
      <c r="H10" s="3"/>
      <c r="I10" s="3"/>
      <c r="J10" s="408"/>
      <c r="K10" s="411"/>
      <c r="L10" s="411"/>
      <c r="M10" s="411"/>
      <c r="N10" s="411"/>
      <c r="O10" s="411"/>
      <c r="P10" s="411"/>
      <c r="Q10" s="411"/>
      <c r="R10" s="411"/>
      <c r="S10" s="412"/>
      <c r="X10" s="28"/>
      <c r="Y10" s="28"/>
      <c r="Z10" s="28"/>
      <c r="AA10" s="28"/>
      <c r="AB10" s="28"/>
      <c r="AC10" s="28"/>
      <c r="AD10" s="28"/>
      <c r="AE10" s="28"/>
      <c r="AF10" s="28"/>
      <c r="AG10" s="28"/>
    </row>
    <row r="11" spans="1:33" ht="16.149999999999999" customHeight="1">
      <c r="X11" s="28"/>
      <c r="Y11" s="28"/>
      <c r="Z11" s="28"/>
      <c r="AA11" s="28"/>
      <c r="AB11" s="28"/>
      <c r="AC11" s="28"/>
      <c r="AD11" s="28"/>
      <c r="AE11" s="28"/>
      <c r="AF11" s="28"/>
      <c r="AG11" s="28"/>
    </row>
    <row r="12" spans="1:33" ht="16.149999999999999" customHeight="1">
      <c r="A12" s="2" t="s">
        <v>1650</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row>
    <row r="13" spans="1:33" ht="16.149999999999999" hidden="1" customHeight="1" outlineLevel="1" thickBot="1">
      <c r="A13" s="427" t="s">
        <v>260</v>
      </c>
      <c r="B13" s="427"/>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row>
    <row r="14" spans="1:33" ht="16.149999999999999" hidden="1" customHeight="1" outlineLevel="1" thickBot="1">
      <c r="A14" s="3"/>
      <c r="B14" s="700" t="s">
        <v>1548</v>
      </c>
      <c r="C14" s="701"/>
      <c r="D14" s="702" t="s">
        <v>261</v>
      </c>
      <c r="E14" s="703"/>
      <c r="F14" s="703"/>
      <c r="G14" s="703"/>
      <c r="H14" s="703"/>
      <c r="I14" s="703"/>
      <c r="J14" s="703"/>
      <c r="K14" s="703"/>
      <c r="L14" s="703"/>
      <c r="M14" s="703"/>
      <c r="N14" s="703"/>
      <c r="O14" s="703"/>
      <c r="P14" s="703"/>
      <c r="Q14" s="703"/>
      <c r="R14" s="703"/>
      <c r="S14" s="703"/>
      <c r="T14" s="703"/>
      <c r="U14" s="703"/>
      <c r="V14" s="703"/>
      <c r="W14" s="703"/>
      <c r="X14" s="703"/>
      <c r="Y14" s="703"/>
      <c r="Z14" s="703"/>
      <c r="AA14" s="3"/>
      <c r="AB14" s="3"/>
      <c r="AC14" s="3"/>
      <c r="AD14" s="3"/>
      <c r="AE14" s="3"/>
      <c r="AF14" s="3"/>
      <c r="AG14" s="3"/>
    </row>
    <row r="15" spans="1:33" ht="16.149999999999999" hidden="1" customHeight="1" outlineLevel="1" thickBot="1">
      <c r="A15" s="3"/>
      <c r="B15" s="700" t="s">
        <v>1548</v>
      </c>
      <c r="C15" s="701"/>
      <c r="D15" s="704" t="s">
        <v>262</v>
      </c>
      <c r="E15" s="705"/>
      <c r="F15" s="705"/>
      <c r="G15" s="705"/>
      <c r="H15" s="705"/>
      <c r="I15" s="705"/>
      <c r="J15" s="705"/>
      <c r="K15" s="705"/>
      <c r="L15" s="705"/>
      <c r="M15" s="705"/>
      <c r="N15" s="705"/>
      <c r="O15" s="705"/>
      <c r="P15" s="705"/>
      <c r="Q15" s="705"/>
      <c r="R15" s="705"/>
      <c r="S15" s="705"/>
      <c r="T15" s="705"/>
      <c r="U15" s="705"/>
      <c r="V15" s="705"/>
      <c r="W15" s="705"/>
      <c r="X15" s="705"/>
      <c r="Y15" s="705"/>
      <c r="Z15" s="705"/>
      <c r="AA15" s="3"/>
      <c r="AB15" s="3"/>
      <c r="AC15" s="3"/>
      <c r="AD15" s="3"/>
      <c r="AE15" s="3"/>
      <c r="AF15" s="3"/>
      <c r="AG15" s="3"/>
    </row>
    <row r="16" spans="1:33" ht="16.149999999999999" hidden="1" customHeight="1" outlineLevel="1">
      <c r="A16" s="2"/>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row>
    <row r="17" spans="1:33" ht="16.149999999999999" customHeight="1" collapsed="1" thickBot="1">
      <c r="A17" s="3" t="s">
        <v>1648</v>
      </c>
      <c r="B17" s="3"/>
      <c r="C17" s="3"/>
      <c r="D17" s="3"/>
      <c r="E17" s="3"/>
      <c r="F17" s="3"/>
      <c r="L17" s="3"/>
      <c r="M17" s="3"/>
      <c r="N17" s="3"/>
      <c r="O17" s="3"/>
      <c r="P17" s="3"/>
      <c r="Q17" s="3"/>
      <c r="R17" s="3"/>
      <c r="S17" s="3"/>
      <c r="T17" s="3"/>
      <c r="U17" s="3"/>
      <c r="V17" s="3"/>
      <c r="AE17" s="3"/>
      <c r="AF17" s="3"/>
      <c r="AG17" s="3"/>
    </row>
    <row r="18" spans="1:33" ht="16.149999999999999" customHeight="1" thickBot="1">
      <c r="B18" s="647" t="s">
        <v>15</v>
      </c>
      <c r="C18" s="685"/>
      <c r="D18" s="685"/>
      <c r="E18" s="648"/>
      <c r="F18" s="648"/>
      <c r="G18" s="20" t="s">
        <v>16</v>
      </c>
      <c r="H18" s="648"/>
      <c r="I18" s="648"/>
      <c r="J18" s="20" t="s">
        <v>264</v>
      </c>
      <c r="K18" s="20"/>
      <c r="L18" s="20" t="s">
        <v>265</v>
      </c>
      <c r="M18" s="20" t="s">
        <v>15</v>
      </c>
      <c r="N18" s="20"/>
      <c r="O18" s="648"/>
      <c r="P18" s="648"/>
      <c r="Q18" s="20" t="s">
        <v>16</v>
      </c>
      <c r="R18" s="648"/>
      <c r="S18" s="648"/>
      <c r="T18" s="21" t="s">
        <v>264</v>
      </c>
      <c r="V18" s="698">
        <f>'別添_計画書（病院及び有床診療所）'!V16</f>
        <v>1</v>
      </c>
      <c r="W18" s="698"/>
      <c r="X18" s="698"/>
      <c r="Y18" s="699"/>
      <c r="Z18" s="3" t="s">
        <v>266</v>
      </c>
      <c r="AA18" s="3"/>
      <c r="AG18" s="3"/>
    </row>
    <row r="19" spans="1:33" ht="16.149999999999999" customHeight="1">
      <c r="B19" s="28"/>
      <c r="C19" s="28"/>
      <c r="D19" s="28"/>
      <c r="E19" s="28"/>
      <c r="F19" s="28"/>
      <c r="G19" s="28"/>
      <c r="H19" s="28"/>
      <c r="I19" s="28"/>
      <c r="J19" s="28"/>
      <c r="K19" s="28"/>
      <c r="L19" s="28"/>
      <c r="M19" s="28"/>
      <c r="N19" s="28"/>
      <c r="O19" s="28"/>
      <c r="P19" s="28"/>
      <c r="Q19" s="28"/>
      <c r="R19" s="28"/>
      <c r="S19" s="28"/>
      <c r="T19" s="28"/>
      <c r="V19" s="270"/>
      <c r="W19" s="270"/>
      <c r="X19" s="270"/>
      <c r="Y19" s="270"/>
    </row>
    <row r="20" spans="1:33" ht="16.149999999999999" customHeight="1" thickBot="1">
      <c r="A20" s="3" t="s">
        <v>1649</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1:33" ht="16.149999999999999" customHeight="1" thickBot="1">
      <c r="A21" s="3"/>
      <c r="B21" s="647" t="s">
        <v>15</v>
      </c>
      <c r="C21" s="685"/>
      <c r="D21" s="685"/>
      <c r="E21" s="648"/>
      <c r="F21" s="648"/>
      <c r="G21" s="20" t="s">
        <v>16</v>
      </c>
      <c r="H21" s="648"/>
      <c r="I21" s="648"/>
      <c r="J21" s="20" t="s">
        <v>264</v>
      </c>
      <c r="K21" s="20"/>
      <c r="L21" s="20" t="s">
        <v>265</v>
      </c>
      <c r="M21" s="20" t="s">
        <v>15</v>
      </c>
      <c r="N21" s="20"/>
      <c r="O21" s="648"/>
      <c r="P21" s="648"/>
      <c r="Q21" s="20" t="s">
        <v>16</v>
      </c>
      <c r="R21" s="648"/>
      <c r="S21" s="648"/>
      <c r="T21" s="21" t="s">
        <v>264</v>
      </c>
      <c r="V21" s="698">
        <f>IFERROR(IF(E21=O21,R21-H21+1,IF(O21-E21=1,12-H21+1+R21,IF(O21-E21=2,12-H21+1+R21+12,"エラー"))),1)</f>
        <v>1</v>
      </c>
      <c r="W21" s="698"/>
      <c r="X21" s="698"/>
      <c r="Y21" s="699"/>
      <c r="Z21" s="3" t="s">
        <v>266</v>
      </c>
      <c r="AA21" s="3"/>
      <c r="AG21" s="3"/>
    </row>
    <row r="22" spans="1:33" ht="16.149999999999999" customHeight="1">
      <c r="A22" s="3"/>
      <c r="B22" s="158"/>
      <c r="D22" s="28"/>
      <c r="E22" s="28"/>
      <c r="G22" s="28"/>
      <c r="H22" s="28"/>
      <c r="N22" s="28"/>
      <c r="O22" s="28"/>
      <c r="Q22" s="28"/>
      <c r="R22" s="28"/>
      <c r="U22" s="3"/>
      <c r="AB22" s="3"/>
      <c r="AC22" s="3"/>
      <c r="AD22" s="3"/>
      <c r="AE22" s="3"/>
      <c r="AF22" s="3"/>
      <c r="AG22" s="3"/>
    </row>
    <row r="23" spans="1:33" ht="16.149999999999999" customHeight="1" thickBot="1">
      <c r="A23" s="2" t="s">
        <v>1651</v>
      </c>
      <c r="B23" s="2"/>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ht="16.149999999999999" hidden="1" customHeight="1" outlineLevel="1">
      <c r="A24" s="428" t="s">
        <v>435</v>
      </c>
      <c r="B24" s="429"/>
      <c r="C24" s="429"/>
      <c r="D24" s="429"/>
      <c r="E24" s="429"/>
      <c r="F24" s="429"/>
      <c r="G24" s="429"/>
      <c r="H24" s="429"/>
      <c r="I24" s="429"/>
      <c r="J24" s="429"/>
      <c r="K24" s="430"/>
      <c r="L24" s="429"/>
      <c r="M24" s="429"/>
      <c r="N24" s="429"/>
      <c r="O24" s="429"/>
      <c r="P24" s="429"/>
      <c r="Q24" s="429"/>
      <c r="R24" s="706"/>
      <c r="S24" s="707"/>
      <c r="T24" s="707"/>
      <c r="U24" s="707"/>
      <c r="V24" s="707"/>
      <c r="W24" s="707"/>
      <c r="X24" s="707"/>
      <c r="Y24" s="431"/>
      <c r="Z24" s="431"/>
      <c r="AA24" s="431"/>
      <c r="AB24" s="431"/>
      <c r="AC24" s="708"/>
      <c r="AD24" s="708"/>
      <c r="AE24" s="708"/>
      <c r="AF24" s="708"/>
      <c r="AG24" s="432"/>
    </row>
    <row r="25" spans="1:33" ht="16.149999999999999" hidden="1" customHeight="1" outlineLevel="1">
      <c r="A25" s="433"/>
      <c r="B25" s="709" t="s">
        <v>436</v>
      </c>
      <c r="C25" s="709"/>
      <c r="D25" s="709"/>
      <c r="E25" s="709"/>
      <c r="F25" s="709"/>
      <c r="G25" s="709"/>
      <c r="H25" s="709"/>
      <c r="I25" s="709"/>
      <c r="J25" s="709"/>
      <c r="K25" s="709"/>
      <c r="L25" s="709"/>
      <c r="M25" s="709"/>
      <c r="N25" s="709"/>
      <c r="O25" s="709"/>
      <c r="P25" s="709"/>
      <c r="Q25" s="709"/>
      <c r="R25" s="709"/>
      <c r="S25" s="710" t="s">
        <v>437</v>
      </c>
      <c r="T25" s="711"/>
      <c r="U25" s="711"/>
      <c r="V25" s="711"/>
      <c r="W25" s="711"/>
      <c r="X25" s="711"/>
      <c r="Y25" s="711"/>
      <c r="Z25" s="711"/>
      <c r="AA25" s="712"/>
      <c r="AB25" s="710" t="s">
        <v>113</v>
      </c>
      <c r="AC25" s="711"/>
      <c r="AD25" s="711"/>
      <c r="AE25" s="711"/>
      <c r="AF25" s="711"/>
      <c r="AG25" s="713"/>
    </row>
    <row r="26" spans="1:33" ht="16.149999999999999" hidden="1" customHeight="1" outlineLevel="1">
      <c r="A26" s="433"/>
      <c r="B26" s="434" t="s">
        <v>438</v>
      </c>
      <c r="C26" s="435" t="s">
        <v>15</v>
      </c>
      <c r="D26" s="714" t="str">
        <f>IF('別添_計画書（病院及び有床診療所）'!E21=0,"",'別添_計画書（病院及び有床診療所）'!E21)</f>
        <v/>
      </c>
      <c r="E26" s="714"/>
      <c r="F26" s="436" t="s">
        <v>16</v>
      </c>
      <c r="G26" s="714" t="str">
        <f>IF('別添_計画書（病院及び有床診療所）'!H21=0,"",'別添_計画書（病院及び有床診療所）'!H21)</f>
        <v/>
      </c>
      <c r="H26" s="714"/>
      <c r="I26" s="436" t="s">
        <v>264</v>
      </c>
      <c r="J26" s="436" t="s">
        <v>439</v>
      </c>
      <c r="K26" s="436" t="s">
        <v>440</v>
      </c>
      <c r="L26" s="436"/>
      <c r="M26" s="715"/>
      <c r="N26" s="715"/>
      <c r="O26" s="437" t="s">
        <v>16</v>
      </c>
      <c r="P26" s="715"/>
      <c r="Q26" s="715"/>
      <c r="R26" s="438" t="s">
        <v>264</v>
      </c>
      <c r="S26" s="435"/>
      <c r="T26" s="716" t="str">
        <f>'別添_計画書（病院及び有床診療所）'!P31</f>
        <v>算定不可</v>
      </c>
      <c r="U26" s="716"/>
      <c r="V26" s="716"/>
      <c r="W26" s="716"/>
      <c r="X26" s="716"/>
      <c r="Y26" s="716"/>
      <c r="Z26" s="716"/>
      <c r="AA26" s="436"/>
      <c r="AB26" s="439"/>
      <c r="AC26" s="718" t="str">
        <f>IFERROR(IF(T26="","-",VLOOKUP(T26,'リスト（入院）'!C:D,2,FALSE)),"-")</f>
        <v>-</v>
      </c>
      <c r="AD26" s="718"/>
      <c r="AE26" s="718"/>
      <c r="AF26" s="718"/>
      <c r="AG26" s="440" t="s">
        <v>276</v>
      </c>
    </row>
    <row r="27" spans="1:33" ht="16.149999999999999" hidden="1" customHeight="1" outlineLevel="1">
      <c r="A27" s="433"/>
      <c r="B27" s="434" t="s">
        <v>441</v>
      </c>
      <c r="C27" s="435" t="s">
        <v>15</v>
      </c>
      <c r="D27" s="715"/>
      <c r="E27" s="715"/>
      <c r="F27" s="436" t="s">
        <v>16</v>
      </c>
      <c r="G27" s="715"/>
      <c r="H27" s="715"/>
      <c r="I27" s="436" t="s">
        <v>264</v>
      </c>
      <c r="J27" s="436" t="s">
        <v>439</v>
      </c>
      <c r="K27" s="436" t="s">
        <v>440</v>
      </c>
      <c r="L27" s="436"/>
      <c r="M27" s="715"/>
      <c r="N27" s="715"/>
      <c r="O27" s="437" t="s">
        <v>16</v>
      </c>
      <c r="P27" s="715"/>
      <c r="Q27" s="715"/>
      <c r="R27" s="438" t="s">
        <v>264</v>
      </c>
      <c r="S27" s="435"/>
      <c r="T27" s="717"/>
      <c r="U27" s="717"/>
      <c r="V27" s="717"/>
      <c r="W27" s="717"/>
      <c r="X27" s="717"/>
      <c r="Y27" s="717"/>
      <c r="Z27" s="717"/>
      <c r="AA27" s="436"/>
      <c r="AB27" s="439"/>
      <c r="AC27" s="718" t="str">
        <f>IFERROR(IF(T27="","-",VLOOKUP(T27,'リスト（入院）'!C:D,2,FALSE)),"-")</f>
        <v>-</v>
      </c>
      <c r="AD27" s="718"/>
      <c r="AE27" s="718"/>
      <c r="AF27" s="718"/>
      <c r="AG27" s="440" t="s">
        <v>276</v>
      </c>
    </row>
    <row r="28" spans="1:33" ht="16.149999999999999" hidden="1" customHeight="1" outlineLevel="1">
      <c r="A28" s="433"/>
      <c r="B28" s="434" t="s">
        <v>442</v>
      </c>
      <c r="C28" s="435" t="s">
        <v>15</v>
      </c>
      <c r="D28" s="715"/>
      <c r="E28" s="715"/>
      <c r="F28" s="436" t="s">
        <v>16</v>
      </c>
      <c r="G28" s="715"/>
      <c r="H28" s="715"/>
      <c r="I28" s="436" t="s">
        <v>264</v>
      </c>
      <c r="J28" s="436" t="s">
        <v>439</v>
      </c>
      <c r="K28" s="436" t="s">
        <v>440</v>
      </c>
      <c r="L28" s="436"/>
      <c r="M28" s="715"/>
      <c r="N28" s="715"/>
      <c r="O28" s="437" t="s">
        <v>16</v>
      </c>
      <c r="P28" s="715"/>
      <c r="Q28" s="715"/>
      <c r="R28" s="438" t="s">
        <v>264</v>
      </c>
      <c r="S28" s="435"/>
      <c r="T28" s="717"/>
      <c r="U28" s="717"/>
      <c r="V28" s="717"/>
      <c r="W28" s="717"/>
      <c r="X28" s="717"/>
      <c r="Y28" s="717"/>
      <c r="Z28" s="717"/>
      <c r="AA28" s="436"/>
      <c r="AB28" s="439"/>
      <c r="AC28" s="718" t="str">
        <f>IFERROR(IF(T28="","-",VLOOKUP(T28,'リスト（入院）'!C:D,2,FALSE)),"-")</f>
        <v>-</v>
      </c>
      <c r="AD28" s="718"/>
      <c r="AE28" s="718"/>
      <c r="AF28" s="718"/>
      <c r="AG28" s="440" t="s">
        <v>276</v>
      </c>
    </row>
    <row r="29" spans="1:33" ht="16.149999999999999" hidden="1" customHeight="1" outlineLevel="1">
      <c r="A29" s="433"/>
      <c r="B29" s="441" t="s">
        <v>443</v>
      </c>
      <c r="C29" s="435" t="s">
        <v>15</v>
      </c>
      <c r="D29" s="715"/>
      <c r="E29" s="715"/>
      <c r="F29" s="436" t="s">
        <v>16</v>
      </c>
      <c r="G29" s="715"/>
      <c r="H29" s="715"/>
      <c r="I29" s="436" t="s">
        <v>264</v>
      </c>
      <c r="J29" s="436" t="s">
        <v>439</v>
      </c>
      <c r="K29" s="436" t="s">
        <v>440</v>
      </c>
      <c r="L29" s="436"/>
      <c r="M29" s="715"/>
      <c r="N29" s="715"/>
      <c r="O29" s="437" t="s">
        <v>16</v>
      </c>
      <c r="P29" s="715"/>
      <c r="Q29" s="715"/>
      <c r="R29" s="438" t="s">
        <v>264</v>
      </c>
      <c r="S29" s="435"/>
      <c r="T29" s="717"/>
      <c r="U29" s="717"/>
      <c r="V29" s="717"/>
      <c r="W29" s="717"/>
      <c r="X29" s="717"/>
      <c r="Y29" s="717"/>
      <c r="Z29" s="717"/>
      <c r="AA29" s="436"/>
      <c r="AB29" s="439"/>
      <c r="AC29" s="718" t="str">
        <f>IFERROR(IF(T29="","-",VLOOKUP(T29,'リスト（入院）'!C:D,2,FALSE)),"-")</f>
        <v>-</v>
      </c>
      <c r="AD29" s="718"/>
      <c r="AE29" s="718"/>
      <c r="AF29" s="718"/>
      <c r="AG29" s="440" t="s">
        <v>276</v>
      </c>
    </row>
    <row r="30" spans="1:33" ht="16.149999999999999" hidden="1" customHeight="1" outlineLevel="1">
      <c r="A30" s="442" t="s">
        <v>444</v>
      </c>
      <c r="B30" s="443"/>
      <c r="C30" s="443"/>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c r="AB30" s="443"/>
      <c r="AC30" s="719"/>
      <c r="AD30" s="719"/>
      <c r="AE30" s="719"/>
      <c r="AF30" s="719"/>
      <c r="AG30" s="440"/>
    </row>
    <row r="31" spans="1:33" ht="16.149999999999999" hidden="1" customHeight="1" outlineLevel="1">
      <c r="A31" s="433"/>
      <c r="B31" s="709" t="s">
        <v>436</v>
      </c>
      <c r="C31" s="709"/>
      <c r="D31" s="709"/>
      <c r="E31" s="709"/>
      <c r="F31" s="709"/>
      <c r="G31" s="709"/>
      <c r="H31" s="709"/>
      <c r="I31" s="709"/>
      <c r="J31" s="709"/>
      <c r="K31" s="709"/>
      <c r="L31" s="709"/>
      <c r="M31" s="709"/>
      <c r="N31" s="709"/>
      <c r="O31" s="709"/>
      <c r="P31" s="709"/>
      <c r="Q31" s="709"/>
      <c r="R31" s="709"/>
      <c r="S31" s="709"/>
      <c r="T31" s="709"/>
      <c r="U31" s="709"/>
      <c r="V31" s="709"/>
      <c r="W31" s="709"/>
      <c r="X31" s="709"/>
      <c r="Y31" s="709"/>
      <c r="Z31" s="709"/>
      <c r="AA31" s="709"/>
      <c r="AB31" s="710" t="s">
        <v>445</v>
      </c>
      <c r="AC31" s="711"/>
      <c r="AD31" s="711"/>
      <c r="AE31" s="711"/>
      <c r="AF31" s="711"/>
      <c r="AG31" s="713"/>
    </row>
    <row r="32" spans="1:33" ht="16.149999999999999" hidden="1" customHeight="1" outlineLevel="1">
      <c r="A32" s="433"/>
      <c r="B32" s="434" t="s">
        <v>438</v>
      </c>
      <c r="C32" s="435" t="s">
        <v>15</v>
      </c>
      <c r="D32" s="714" t="str">
        <f>IF(D26="","",D26)</f>
        <v/>
      </c>
      <c r="E32" s="714"/>
      <c r="F32" s="436" t="s">
        <v>16</v>
      </c>
      <c r="G32" s="714" t="str">
        <f>IF(G26="","",G26)</f>
        <v/>
      </c>
      <c r="H32" s="714"/>
      <c r="I32" s="436" t="s">
        <v>264</v>
      </c>
      <c r="J32" s="436" t="s">
        <v>439</v>
      </c>
      <c r="K32" s="436" t="s">
        <v>440</v>
      </c>
      <c r="L32" s="436"/>
      <c r="M32" s="714" t="str">
        <f>IF(M26="","",M26)</f>
        <v/>
      </c>
      <c r="N32" s="714"/>
      <c r="O32" s="437" t="s">
        <v>16</v>
      </c>
      <c r="P32" s="714" t="str">
        <f>IF(P26="","",P26)</f>
        <v/>
      </c>
      <c r="Q32" s="714"/>
      <c r="R32" s="437" t="s">
        <v>264</v>
      </c>
      <c r="S32" s="444"/>
      <c r="T32" s="444"/>
      <c r="U32" s="444"/>
      <c r="V32" s="444"/>
      <c r="W32" s="444"/>
      <c r="X32" s="444"/>
      <c r="Y32" s="444"/>
      <c r="Z32" s="444"/>
      <c r="AA32" s="445"/>
      <c r="AB32" s="439"/>
      <c r="AC32" s="720"/>
      <c r="AD32" s="720"/>
      <c r="AE32" s="720"/>
      <c r="AF32" s="720"/>
      <c r="AG32" s="440" t="s">
        <v>278</v>
      </c>
    </row>
    <row r="33" spans="1:43" ht="16.149999999999999" hidden="1" customHeight="1" outlineLevel="1">
      <c r="A33" s="433"/>
      <c r="B33" s="434" t="s">
        <v>441</v>
      </c>
      <c r="C33" s="435" t="s">
        <v>15</v>
      </c>
      <c r="D33" s="714" t="str">
        <f>IF(D27="","",D27)</f>
        <v/>
      </c>
      <c r="E33" s="714"/>
      <c r="F33" s="436" t="s">
        <v>16</v>
      </c>
      <c r="G33" s="714" t="str">
        <f>IF(G27="","",G27)</f>
        <v/>
      </c>
      <c r="H33" s="714"/>
      <c r="I33" s="436" t="s">
        <v>264</v>
      </c>
      <c r="J33" s="436" t="s">
        <v>439</v>
      </c>
      <c r="K33" s="436" t="s">
        <v>440</v>
      </c>
      <c r="L33" s="436"/>
      <c r="M33" s="714" t="str">
        <f>IF(M27="","",M27)</f>
        <v/>
      </c>
      <c r="N33" s="714"/>
      <c r="O33" s="437" t="s">
        <v>16</v>
      </c>
      <c r="P33" s="714" t="str">
        <f>IF(P27="","",P27)</f>
        <v/>
      </c>
      <c r="Q33" s="714"/>
      <c r="R33" s="437" t="s">
        <v>264</v>
      </c>
      <c r="S33" s="444"/>
      <c r="T33" s="444"/>
      <c r="U33" s="444"/>
      <c r="V33" s="444"/>
      <c r="W33" s="444"/>
      <c r="X33" s="444"/>
      <c r="Y33" s="444"/>
      <c r="Z33" s="444"/>
      <c r="AA33" s="445"/>
      <c r="AB33" s="439"/>
      <c r="AC33" s="720"/>
      <c r="AD33" s="720"/>
      <c r="AE33" s="720"/>
      <c r="AF33" s="720"/>
      <c r="AG33" s="440" t="s">
        <v>278</v>
      </c>
    </row>
    <row r="34" spans="1:43" ht="16.149999999999999" hidden="1" customHeight="1" outlineLevel="1">
      <c r="A34" s="433"/>
      <c r="B34" s="434" t="s">
        <v>442</v>
      </c>
      <c r="C34" s="435" t="s">
        <v>15</v>
      </c>
      <c r="D34" s="714" t="str">
        <f>IF(D28="","",D28)</f>
        <v/>
      </c>
      <c r="E34" s="714"/>
      <c r="F34" s="436" t="s">
        <v>16</v>
      </c>
      <c r="G34" s="714" t="str">
        <f>IF(G28="","",G28)</f>
        <v/>
      </c>
      <c r="H34" s="714"/>
      <c r="I34" s="436" t="s">
        <v>264</v>
      </c>
      <c r="J34" s="436" t="s">
        <v>439</v>
      </c>
      <c r="K34" s="436" t="s">
        <v>440</v>
      </c>
      <c r="L34" s="436"/>
      <c r="M34" s="714" t="str">
        <f>IF(M28="","",M28)</f>
        <v/>
      </c>
      <c r="N34" s="714"/>
      <c r="O34" s="437" t="s">
        <v>16</v>
      </c>
      <c r="P34" s="714" t="str">
        <f>IF(P28="","",P28)</f>
        <v/>
      </c>
      <c r="Q34" s="714"/>
      <c r="R34" s="437" t="s">
        <v>264</v>
      </c>
      <c r="S34" s="444"/>
      <c r="T34" s="444"/>
      <c r="U34" s="444"/>
      <c r="V34" s="444"/>
      <c r="W34" s="444"/>
      <c r="X34" s="444"/>
      <c r="Y34" s="444"/>
      <c r="Z34" s="444"/>
      <c r="AA34" s="445"/>
      <c r="AB34" s="439"/>
      <c r="AC34" s="720"/>
      <c r="AD34" s="720"/>
      <c r="AE34" s="720"/>
      <c r="AF34" s="720"/>
      <c r="AG34" s="440" t="s">
        <v>278</v>
      </c>
    </row>
    <row r="35" spans="1:43" ht="16.149999999999999" hidden="1" customHeight="1" outlineLevel="1">
      <c r="A35" s="446"/>
      <c r="B35" s="441" t="s">
        <v>443</v>
      </c>
      <c r="C35" s="435" t="s">
        <v>15</v>
      </c>
      <c r="D35" s="714" t="str">
        <f>IF(D29="","",D29)</f>
        <v/>
      </c>
      <c r="E35" s="714"/>
      <c r="F35" s="436" t="s">
        <v>16</v>
      </c>
      <c r="G35" s="714" t="str">
        <f>IF(G29="","",G29)</f>
        <v/>
      </c>
      <c r="H35" s="714"/>
      <c r="I35" s="436" t="s">
        <v>264</v>
      </c>
      <c r="J35" s="436" t="s">
        <v>439</v>
      </c>
      <c r="K35" s="436" t="s">
        <v>440</v>
      </c>
      <c r="L35" s="436"/>
      <c r="M35" s="714" t="str">
        <f>IF(M29="","",M29)</f>
        <v/>
      </c>
      <c r="N35" s="714"/>
      <c r="O35" s="437" t="s">
        <v>16</v>
      </c>
      <c r="P35" s="714" t="str">
        <f>IF(P29="","",P29)</f>
        <v/>
      </c>
      <c r="Q35" s="714"/>
      <c r="R35" s="437" t="s">
        <v>264</v>
      </c>
      <c r="S35" s="444"/>
      <c r="T35" s="437"/>
      <c r="U35" s="437"/>
      <c r="V35" s="437"/>
      <c r="W35" s="437"/>
      <c r="X35" s="437"/>
      <c r="Y35" s="437"/>
      <c r="Z35" s="437"/>
      <c r="AA35" s="437"/>
      <c r="AB35" s="439"/>
      <c r="AC35" s="720"/>
      <c r="AD35" s="720"/>
      <c r="AE35" s="720"/>
      <c r="AF35" s="720"/>
      <c r="AG35" s="440" t="s">
        <v>278</v>
      </c>
    </row>
    <row r="36" spans="1:43" ht="16.149999999999999" hidden="1" customHeight="1" outlineLevel="1">
      <c r="A36" s="433"/>
      <c r="B36" s="441" t="s">
        <v>446</v>
      </c>
      <c r="C36" s="436"/>
      <c r="D36" s="437"/>
      <c r="E36" s="437"/>
      <c r="F36" s="436"/>
      <c r="G36" s="437"/>
      <c r="H36" s="437"/>
      <c r="I36" s="436"/>
      <c r="J36" s="436"/>
      <c r="K36" s="436"/>
      <c r="L36" s="436"/>
      <c r="M36" s="437"/>
      <c r="N36" s="437"/>
      <c r="O36" s="437"/>
      <c r="P36" s="437"/>
      <c r="Q36" s="437"/>
      <c r="R36" s="437"/>
      <c r="S36" s="437"/>
      <c r="T36" s="437"/>
      <c r="U36" s="437"/>
      <c r="V36" s="437"/>
      <c r="W36" s="437"/>
      <c r="X36" s="447"/>
      <c r="Y36" s="437"/>
      <c r="Z36" s="437"/>
      <c r="AA36" s="437"/>
      <c r="AB36" s="439"/>
      <c r="AC36" s="722" t="str">
        <f>IF(AC32="","",SUM(AC32:AF35))</f>
        <v/>
      </c>
      <c r="AD36" s="722"/>
      <c r="AE36" s="722"/>
      <c r="AF36" s="722"/>
      <c r="AG36" s="440" t="s">
        <v>278</v>
      </c>
    </row>
    <row r="37" spans="1:43" ht="16.149999999999999" hidden="1" customHeight="1" outlineLevel="1">
      <c r="A37" s="442" t="s">
        <v>447</v>
      </c>
      <c r="B37" s="448"/>
      <c r="C37" s="436"/>
      <c r="D37" s="436"/>
      <c r="E37" s="436"/>
      <c r="F37" s="436"/>
      <c r="G37" s="436"/>
      <c r="H37" s="436"/>
      <c r="I37" s="436"/>
      <c r="J37" s="436"/>
      <c r="K37" s="436"/>
      <c r="L37" s="436"/>
      <c r="M37" s="436"/>
      <c r="N37" s="436"/>
      <c r="O37" s="436"/>
      <c r="P37" s="436"/>
      <c r="Q37" s="436"/>
      <c r="R37" s="436"/>
      <c r="S37" s="436"/>
      <c r="T37" s="436"/>
      <c r="U37" s="436"/>
      <c r="V37" s="436"/>
      <c r="W37" s="436"/>
      <c r="X37" s="436"/>
      <c r="Y37" s="436"/>
      <c r="Z37" s="436"/>
      <c r="AA37" s="436"/>
      <c r="AB37" s="436"/>
      <c r="AC37" s="721"/>
      <c r="AD37" s="721"/>
      <c r="AE37" s="721"/>
      <c r="AF37" s="721"/>
      <c r="AG37" s="449"/>
    </row>
    <row r="38" spans="1:43" ht="16.149999999999999" hidden="1" customHeight="1" outlineLevel="1">
      <c r="A38" s="433"/>
      <c r="B38" s="709" t="s">
        <v>436</v>
      </c>
      <c r="C38" s="709"/>
      <c r="D38" s="709"/>
      <c r="E38" s="709"/>
      <c r="F38" s="709"/>
      <c r="G38" s="709"/>
      <c r="H38" s="709"/>
      <c r="I38" s="709"/>
      <c r="J38" s="709"/>
      <c r="K38" s="709"/>
      <c r="L38" s="709"/>
      <c r="M38" s="709"/>
      <c r="N38" s="709"/>
      <c r="O38" s="709"/>
      <c r="P38" s="709"/>
      <c r="Q38" s="709"/>
      <c r="R38" s="709"/>
      <c r="S38" s="709"/>
      <c r="T38" s="709"/>
      <c r="U38" s="709"/>
      <c r="V38" s="709"/>
      <c r="W38" s="709"/>
      <c r="X38" s="709"/>
      <c r="Y38" s="709"/>
      <c r="Z38" s="709"/>
      <c r="AA38" s="710"/>
      <c r="AB38" s="710" t="s">
        <v>448</v>
      </c>
      <c r="AC38" s="711"/>
      <c r="AD38" s="711"/>
      <c r="AE38" s="711"/>
      <c r="AF38" s="711"/>
      <c r="AG38" s="713"/>
    </row>
    <row r="39" spans="1:43" ht="16.149999999999999" hidden="1" customHeight="1" outlineLevel="1">
      <c r="A39" s="433"/>
      <c r="B39" s="434" t="s">
        <v>438</v>
      </c>
      <c r="C39" s="435" t="s">
        <v>15</v>
      </c>
      <c r="D39" s="714" t="str">
        <f>IF(D26="","",D26)</f>
        <v/>
      </c>
      <c r="E39" s="714"/>
      <c r="F39" s="436" t="s">
        <v>16</v>
      </c>
      <c r="G39" s="714" t="str">
        <f>IF(G26="","",G26)</f>
        <v/>
      </c>
      <c r="H39" s="714"/>
      <c r="I39" s="436" t="s">
        <v>264</v>
      </c>
      <c r="J39" s="436" t="s">
        <v>439</v>
      </c>
      <c r="K39" s="436" t="s">
        <v>440</v>
      </c>
      <c r="L39" s="436"/>
      <c r="M39" s="714" t="str">
        <f>IF(M26="","",M26)</f>
        <v/>
      </c>
      <c r="N39" s="714"/>
      <c r="O39" s="437" t="s">
        <v>16</v>
      </c>
      <c r="P39" s="714" t="str">
        <f>IF(P26="","",P26)</f>
        <v/>
      </c>
      <c r="Q39" s="714"/>
      <c r="R39" s="437" t="s">
        <v>264</v>
      </c>
      <c r="S39" s="444"/>
      <c r="T39" s="444"/>
      <c r="U39" s="444"/>
      <c r="V39" s="444"/>
      <c r="W39" s="444"/>
      <c r="X39" s="444"/>
      <c r="Y39" s="444"/>
      <c r="Z39" s="444"/>
      <c r="AA39" s="444"/>
      <c r="AB39" s="439"/>
      <c r="AC39" s="722" t="str">
        <f>IFERROR(AC26*AC32*10,"")</f>
        <v/>
      </c>
      <c r="AD39" s="722"/>
      <c r="AE39" s="722"/>
      <c r="AF39" s="722"/>
      <c r="AG39" s="440" t="s">
        <v>270</v>
      </c>
    </row>
    <row r="40" spans="1:43" ht="16.149999999999999" hidden="1" customHeight="1" outlineLevel="1">
      <c r="A40" s="433"/>
      <c r="B40" s="434" t="s">
        <v>441</v>
      </c>
      <c r="C40" s="435" t="s">
        <v>15</v>
      </c>
      <c r="D40" s="714" t="str">
        <f>IF(D27="","",D27)</f>
        <v/>
      </c>
      <c r="E40" s="714"/>
      <c r="F40" s="436" t="s">
        <v>16</v>
      </c>
      <c r="G40" s="714" t="str">
        <f>IF(G27="","",G27)</f>
        <v/>
      </c>
      <c r="H40" s="714"/>
      <c r="I40" s="436" t="s">
        <v>264</v>
      </c>
      <c r="J40" s="436" t="s">
        <v>439</v>
      </c>
      <c r="K40" s="436" t="s">
        <v>440</v>
      </c>
      <c r="L40" s="436"/>
      <c r="M40" s="714" t="str">
        <f>IF(M27="","",M27)</f>
        <v/>
      </c>
      <c r="N40" s="714"/>
      <c r="O40" s="437" t="s">
        <v>16</v>
      </c>
      <c r="P40" s="714" t="str">
        <f>IF(P27="","",P27)</f>
        <v/>
      </c>
      <c r="Q40" s="714"/>
      <c r="R40" s="437" t="s">
        <v>264</v>
      </c>
      <c r="S40" s="444"/>
      <c r="T40" s="444"/>
      <c r="U40" s="444"/>
      <c r="V40" s="444"/>
      <c r="W40" s="444"/>
      <c r="X40" s="444"/>
      <c r="Y40" s="444"/>
      <c r="Z40" s="444"/>
      <c r="AA40" s="444"/>
      <c r="AB40" s="439"/>
      <c r="AC40" s="722" t="str">
        <f>IFERROR(AC27*AC33*10,"")</f>
        <v/>
      </c>
      <c r="AD40" s="722"/>
      <c r="AE40" s="722"/>
      <c r="AF40" s="722"/>
      <c r="AG40" s="440" t="s">
        <v>270</v>
      </c>
    </row>
    <row r="41" spans="1:43" ht="16.149999999999999" hidden="1" customHeight="1" outlineLevel="1">
      <c r="A41" s="433"/>
      <c r="B41" s="434" t="s">
        <v>442</v>
      </c>
      <c r="C41" s="435" t="s">
        <v>15</v>
      </c>
      <c r="D41" s="714" t="str">
        <f>IF(D28="","",D28)</f>
        <v/>
      </c>
      <c r="E41" s="714"/>
      <c r="F41" s="436" t="s">
        <v>16</v>
      </c>
      <c r="G41" s="714" t="str">
        <f>IF(G28="","",G28)</f>
        <v/>
      </c>
      <c r="H41" s="714"/>
      <c r="I41" s="436" t="s">
        <v>264</v>
      </c>
      <c r="J41" s="436" t="s">
        <v>439</v>
      </c>
      <c r="K41" s="436" t="s">
        <v>440</v>
      </c>
      <c r="L41" s="436"/>
      <c r="M41" s="714" t="str">
        <f>IF(M28="","",M28)</f>
        <v/>
      </c>
      <c r="N41" s="714"/>
      <c r="O41" s="437" t="s">
        <v>16</v>
      </c>
      <c r="P41" s="714" t="str">
        <f>IF(P28="","",P28)</f>
        <v/>
      </c>
      <c r="Q41" s="714"/>
      <c r="R41" s="437" t="s">
        <v>264</v>
      </c>
      <c r="S41" s="444"/>
      <c r="T41" s="444"/>
      <c r="U41" s="444"/>
      <c r="V41" s="444"/>
      <c r="W41" s="444"/>
      <c r="X41" s="444"/>
      <c r="Y41" s="444"/>
      <c r="Z41" s="444"/>
      <c r="AA41" s="444"/>
      <c r="AB41" s="439"/>
      <c r="AC41" s="722" t="str">
        <f>IFERROR(AC28*AC34*10,"")</f>
        <v/>
      </c>
      <c r="AD41" s="722"/>
      <c r="AE41" s="722"/>
      <c r="AF41" s="722"/>
      <c r="AG41" s="440" t="s">
        <v>270</v>
      </c>
    </row>
    <row r="42" spans="1:43" ht="16.149999999999999" hidden="1" customHeight="1" outlineLevel="1">
      <c r="A42" s="433"/>
      <c r="B42" s="450" t="s">
        <v>443</v>
      </c>
      <c r="C42" s="439" t="s">
        <v>15</v>
      </c>
      <c r="D42" s="714" t="str">
        <f>IF(D29="","",D29)</f>
        <v/>
      </c>
      <c r="E42" s="714"/>
      <c r="F42" s="436" t="s">
        <v>16</v>
      </c>
      <c r="G42" s="714" t="str">
        <f>IF(G29="","",G29)</f>
        <v/>
      </c>
      <c r="H42" s="714"/>
      <c r="I42" s="436" t="s">
        <v>264</v>
      </c>
      <c r="J42" s="436" t="s">
        <v>439</v>
      </c>
      <c r="K42" s="436" t="s">
        <v>440</v>
      </c>
      <c r="L42" s="436"/>
      <c r="M42" s="714" t="str">
        <f>IF(M29="","",M29)</f>
        <v/>
      </c>
      <c r="N42" s="714"/>
      <c r="O42" s="437" t="s">
        <v>16</v>
      </c>
      <c r="P42" s="714" t="str">
        <f>IF(P29="","",P29)</f>
        <v/>
      </c>
      <c r="Q42" s="714"/>
      <c r="R42" s="437" t="s">
        <v>264</v>
      </c>
      <c r="S42" s="444"/>
      <c r="T42" s="437"/>
      <c r="U42" s="437"/>
      <c r="V42" s="437"/>
      <c r="W42" s="437"/>
      <c r="X42" s="437"/>
      <c r="Y42" s="437"/>
      <c r="Z42" s="437"/>
      <c r="AA42" s="437"/>
      <c r="AB42" s="439"/>
      <c r="AC42" s="722" t="str">
        <f>IFERROR(AC29*AC35*10,"")</f>
        <v/>
      </c>
      <c r="AD42" s="722"/>
      <c r="AE42" s="722"/>
      <c r="AF42" s="722"/>
      <c r="AG42" s="440" t="s">
        <v>270</v>
      </c>
    </row>
    <row r="43" spans="1:43" s="50" customFormat="1" ht="16.149999999999999" hidden="1" customHeight="1" outlineLevel="1">
      <c r="A43" s="451"/>
      <c r="B43" s="452" t="s">
        <v>449</v>
      </c>
      <c r="C43" s="453" t="s">
        <v>450</v>
      </c>
      <c r="D43" s="454"/>
      <c r="E43" s="454"/>
      <c r="F43" s="453"/>
      <c r="G43" s="454"/>
      <c r="H43" s="454"/>
      <c r="I43" s="453"/>
      <c r="J43" s="453"/>
      <c r="K43" s="453"/>
      <c r="L43" s="453"/>
      <c r="M43" s="454"/>
      <c r="N43" s="454"/>
      <c r="O43" s="454"/>
      <c r="P43" s="454"/>
      <c r="Q43" s="454"/>
      <c r="R43" s="454"/>
      <c r="S43" s="454"/>
      <c r="T43" s="454"/>
      <c r="U43" s="454"/>
      <c r="V43" s="454"/>
      <c r="W43" s="454"/>
      <c r="X43" s="454"/>
      <c r="Y43" s="454"/>
      <c r="Z43" s="454"/>
      <c r="AA43" s="455"/>
      <c r="AB43" s="456"/>
      <c r="AC43" s="723">
        <v>1</v>
      </c>
      <c r="AD43" s="723"/>
      <c r="AE43" s="723"/>
      <c r="AF43" s="723"/>
      <c r="AG43" s="457" t="s">
        <v>270</v>
      </c>
      <c r="AH43" s="215"/>
      <c r="AI43" s="215"/>
      <c r="AJ43" s="215"/>
      <c r="AK43" s="215"/>
      <c r="AL43" s="215"/>
      <c r="AM43" s="215"/>
      <c r="AN43" s="215"/>
      <c r="AO43" s="215"/>
      <c r="AP43" s="215"/>
      <c r="AQ43" s="215"/>
    </row>
    <row r="44" spans="1:43" s="50" customFormat="1" ht="16.149999999999999" hidden="1" customHeight="1" outlineLevel="1">
      <c r="A44" s="451"/>
      <c r="B44" s="458" t="s">
        <v>451</v>
      </c>
      <c r="C44" s="453" t="s">
        <v>452</v>
      </c>
      <c r="D44" s="454"/>
      <c r="E44" s="454"/>
      <c r="F44" s="453"/>
      <c r="G44" s="454"/>
      <c r="H44" s="454"/>
      <c r="I44" s="453"/>
      <c r="J44" s="453"/>
      <c r="K44" s="453"/>
      <c r="L44" s="453"/>
      <c r="M44" s="454"/>
      <c r="N44" s="454"/>
      <c r="O44" s="454"/>
      <c r="P44" s="454"/>
      <c r="Q44" s="454"/>
      <c r="R44" s="454"/>
      <c r="S44" s="454"/>
      <c r="T44" s="454"/>
      <c r="U44" s="454"/>
      <c r="V44" s="454"/>
      <c r="W44" s="454"/>
      <c r="X44" s="454"/>
      <c r="Y44" s="454"/>
      <c r="Z44" s="454"/>
      <c r="AA44" s="455"/>
      <c r="AB44" s="456"/>
      <c r="AC44" s="723">
        <v>2</v>
      </c>
      <c r="AD44" s="723"/>
      <c r="AE44" s="723"/>
      <c r="AF44" s="723"/>
      <c r="AG44" s="457" t="s">
        <v>270</v>
      </c>
      <c r="AH44" s="215"/>
      <c r="AI44" s="215"/>
      <c r="AJ44" s="215"/>
      <c r="AK44" s="215"/>
      <c r="AL44" s="215"/>
      <c r="AM44" s="215"/>
      <c r="AN44" s="215"/>
      <c r="AO44" s="215"/>
      <c r="AP44" s="215"/>
      <c r="AQ44" s="215"/>
    </row>
    <row r="45" spans="1:43" ht="16.149999999999999" hidden="1" customHeight="1" outlineLevel="1" thickBot="1">
      <c r="A45" s="459"/>
      <c r="B45" s="460" t="s">
        <v>446</v>
      </c>
      <c r="C45" s="461"/>
      <c r="D45" s="462"/>
      <c r="E45" s="462"/>
      <c r="F45" s="461"/>
      <c r="G45" s="462"/>
      <c r="H45" s="462"/>
      <c r="I45" s="461"/>
      <c r="J45" s="461"/>
      <c r="K45" s="461"/>
      <c r="L45" s="461"/>
      <c r="M45" s="462"/>
      <c r="N45" s="462"/>
      <c r="O45" s="462"/>
      <c r="P45" s="462"/>
      <c r="Q45" s="462"/>
      <c r="R45" s="462"/>
      <c r="S45" s="462"/>
      <c r="T45" s="462"/>
      <c r="U45" s="462"/>
      <c r="V45" s="462"/>
      <c r="W45" s="462"/>
      <c r="X45" s="462"/>
      <c r="Y45" s="462"/>
      <c r="Z45" s="462"/>
      <c r="AA45" s="462"/>
      <c r="AB45" s="463"/>
      <c r="AC45" s="729" t="str">
        <f>IF(AC39="","",SUM(AC39:AF42)-AC43+AC44)</f>
        <v/>
      </c>
      <c r="AD45" s="729"/>
      <c r="AE45" s="729"/>
      <c r="AF45" s="729"/>
      <c r="AG45" s="464" t="s">
        <v>270</v>
      </c>
    </row>
    <row r="46" spans="1:43" ht="15.6" hidden="1" customHeight="1" outlineLevel="1" thickBo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43" ht="16.149999999999999" customHeight="1" collapsed="1">
      <c r="A47" s="413" t="s">
        <v>1559</v>
      </c>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732"/>
      <c r="AC47" s="732"/>
      <c r="AD47" s="732"/>
      <c r="AE47" s="732"/>
      <c r="AF47" s="732"/>
      <c r="AG47" s="37" t="s">
        <v>270</v>
      </c>
    </row>
    <row r="48" spans="1:43" ht="16.149999999999999" customHeight="1">
      <c r="A48" s="1" t="s">
        <v>1560</v>
      </c>
      <c r="B48" s="5"/>
      <c r="C48" s="5"/>
      <c r="D48" s="5"/>
      <c r="E48" s="5"/>
      <c r="F48" s="5"/>
      <c r="G48" s="5"/>
      <c r="H48" s="5"/>
      <c r="I48" s="5"/>
      <c r="J48" s="5"/>
      <c r="K48" s="5"/>
      <c r="L48" s="5"/>
      <c r="M48" s="5"/>
      <c r="N48" s="5"/>
      <c r="O48" s="5"/>
      <c r="P48" s="5"/>
      <c r="Q48" s="5"/>
      <c r="R48" s="5"/>
      <c r="S48" s="5"/>
      <c r="T48" s="5"/>
      <c r="U48" s="5"/>
      <c r="V48" s="5"/>
      <c r="W48" s="5"/>
      <c r="X48" s="5"/>
      <c r="Y48" s="5"/>
      <c r="Z48" s="5"/>
      <c r="AA48" s="5"/>
      <c r="AB48" s="626"/>
      <c r="AC48" s="626"/>
      <c r="AD48" s="626"/>
      <c r="AE48" s="626"/>
      <c r="AF48" s="626"/>
      <c r="AG48" s="6" t="s">
        <v>270</v>
      </c>
    </row>
    <row r="49" spans="1:34" ht="16.149999999999999" customHeight="1" thickBot="1">
      <c r="A49" s="414" t="s">
        <v>1561</v>
      </c>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733"/>
      <c r="AC49" s="733"/>
      <c r="AD49" s="733"/>
      <c r="AE49" s="733"/>
      <c r="AF49" s="733"/>
      <c r="AG49" s="375" t="s">
        <v>270</v>
      </c>
    </row>
    <row r="50" spans="1:34" ht="16.149999999999999" customHeight="1" thickBot="1">
      <c r="A50" s="152"/>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465"/>
      <c r="AC50" s="465"/>
      <c r="AD50" s="465"/>
      <c r="AE50" s="465"/>
      <c r="AF50" s="465"/>
      <c r="AG50" s="152"/>
    </row>
    <row r="51" spans="1:34" ht="16.149999999999999" customHeight="1" thickBot="1">
      <c r="A51" s="415" t="s">
        <v>1586</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734">
        <f>SUM(AB47:AF49)</f>
        <v>0</v>
      </c>
      <c r="AC51" s="734"/>
      <c r="AD51" s="734"/>
      <c r="AE51" s="734"/>
      <c r="AF51" s="734"/>
      <c r="AG51" s="21" t="s">
        <v>270</v>
      </c>
    </row>
    <row r="52" spans="1:34" ht="16.149999999999999"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4" ht="16.149999999999999" customHeight="1">
      <c r="A53" s="416" t="s">
        <v>1563</v>
      </c>
      <c r="B53" s="416"/>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4" ht="16.149999999999999" customHeight="1" thickBot="1">
      <c r="A54" s="332" t="s">
        <v>1567</v>
      </c>
      <c r="B54" s="333" t="s">
        <v>1729</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4" ht="16.149999999999999" customHeight="1">
      <c r="A55" s="417" t="s">
        <v>1564</v>
      </c>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732"/>
      <c r="AC55" s="732"/>
      <c r="AD55" s="732"/>
      <c r="AE55" s="732"/>
      <c r="AF55" s="732"/>
      <c r="AG55" s="37" t="s">
        <v>270</v>
      </c>
    </row>
    <row r="56" spans="1:34" ht="16.149999999999999" customHeight="1" thickBot="1">
      <c r="A56" s="414" t="s">
        <v>1565</v>
      </c>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733"/>
      <c r="AC56" s="733"/>
      <c r="AD56" s="733"/>
      <c r="AE56" s="733"/>
      <c r="AF56" s="733"/>
      <c r="AG56" s="375" t="s">
        <v>270</v>
      </c>
    </row>
    <row r="57" spans="1:34" ht="16.149999999999999" customHeight="1" thickBot="1">
      <c r="A57" s="152"/>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465"/>
      <c r="AC57" s="465"/>
      <c r="AD57" s="465"/>
      <c r="AE57" s="465"/>
      <c r="AF57" s="465"/>
      <c r="AG57" s="152"/>
    </row>
    <row r="58" spans="1:34" ht="16.149999999999999" customHeight="1">
      <c r="A58" s="418" t="s">
        <v>1572</v>
      </c>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419"/>
      <c r="AC58" s="419"/>
      <c r="AD58" s="419"/>
      <c r="AE58" s="419"/>
      <c r="AF58" s="419"/>
      <c r="AG58" s="420"/>
    </row>
    <row r="59" spans="1:34" ht="16.149999999999999" customHeight="1">
      <c r="A59" s="16"/>
      <c r="B59" s="421" t="s">
        <v>1623</v>
      </c>
      <c r="C59" s="421"/>
      <c r="D59" s="421"/>
      <c r="E59" s="421"/>
      <c r="F59" s="421"/>
      <c r="G59" s="421"/>
      <c r="H59" s="421"/>
      <c r="I59" s="421"/>
      <c r="J59" s="421"/>
      <c r="K59" s="421"/>
      <c r="L59" s="421"/>
      <c r="M59" s="421"/>
      <c r="N59" s="421"/>
      <c r="O59" s="421"/>
      <c r="P59" s="421"/>
      <c r="Q59" s="421"/>
      <c r="R59" s="421"/>
      <c r="S59" s="421"/>
      <c r="T59" s="421"/>
      <c r="U59" s="421"/>
      <c r="V59" s="421"/>
      <c r="W59" s="421"/>
      <c r="X59" s="421"/>
      <c r="Y59" s="421"/>
      <c r="Z59" s="421"/>
      <c r="AA59" s="421"/>
      <c r="AB59" s="637">
        <f>AB51-AB55+AB56</f>
        <v>0</v>
      </c>
      <c r="AC59" s="637"/>
      <c r="AD59" s="637"/>
      <c r="AE59" s="637"/>
      <c r="AF59" s="637"/>
      <c r="AG59" s="17" t="s">
        <v>270</v>
      </c>
    </row>
    <row r="60" spans="1:34" ht="16.149999999999999" customHeight="1" thickBot="1">
      <c r="A60" s="414" t="s">
        <v>1652</v>
      </c>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733"/>
      <c r="AC60" s="733"/>
      <c r="AD60" s="733"/>
      <c r="AE60" s="733"/>
      <c r="AF60" s="733"/>
      <c r="AG60" s="375"/>
      <c r="AH60" s="189" t="b">
        <v>0</v>
      </c>
    </row>
    <row r="61" spans="1:34" ht="16.149999999999999"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735" t="str">
        <f>IF(AH60=TRUE,"問題なし","問題あり")</f>
        <v>問題あり</v>
      </c>
      <c r="AC61" s="735"/>
      <c r="AD61" s="735"/>
      <c r="AE61" s="735"/>
      <c r="AF61" s="735"/>
      <c r="AG61" s="3"/>
    </row>
    <row r="62" spans="1:34" ht="15.6"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4" ht="16.149999999999999" hidden="1" customHeight="1" outlineLevel="1">
      <c r="A63" s="533" t="s">
        <v>1653</v>
      </c>
      <c r="B63" s="533"/>
      <c r="C63" s="427"/>
      <c r="D63" s="427"/>
      <c r="E63" s="427"/>
      <c r="F63" s="427"/>
      <c r="G63" s="427"/>
      <c r="H63" s="427"/>
      <c r="I63" s="427"/>
      <c r="J63" s="427"/>
      <c r="K63" s="427"/>
      <c r="L63" s="427"/>
      <c r="M63" s="427"/>
      <c r="N63" s="427"/>
      <c r="O63" s="427"/>
      <c r="P63" s="427"/>
      <c r="Q63" s="427"/>
      <c r="R63" s="427"/>
      <c r="S63" s="427"/>
      <c r="T63" s="427"/>
      <c r="U63" s="427"/>
      <c r="V63" s="427"/>
      <c r="W63" s="427"/>
      <c r="X63" s="427"/>
      <c r="Y63" s="427"/>
      <c r="Z63" s="427"/>
      <c r="AA63" s="427"/>
      <c r="AB63" s="427"/>
      <c r="AC63" s="427"/>
      <c r="AD63" s="427"/>
      <c r="AE63" s="427"/>
      <c r="AF63" s="427"/>
      <c r="AG63" s="427"/>
    </row>
    <row r="64" spans="1:34" ht="16.149999999999999" hidden="1" customHeight="1" outlineLevel="1" thickBot="1">
      <c r="A64" s="472" t="s">
        <v>1567</v>
      </c>
      <c r="B64" s="422" t="s">
        <v>1624</v>
      </c>
      <c r="C64" s="427"/>
      <c r="D64" s="427"/>
      <c r="E64" s="427"/>
      <c r="F64" s="427"/>
      <c r="G64" s="427"/>
      <c r="H64" s="427"/>
      <c r="I64" s="427"/>
      <c r="J64" s="427"/>
      <c r="K64" s="427"/>
      <c r="L64" s="427"/>
      <c r="M64" s="427"/>
      <c r="N64" s="427"/>
      <c r="O64" s="427"/>
      <c r="P64" s="427"/>
      <c r="Q64" s="427"/>
      <c r="R64" s="427"/>
      <c r="S64" s="427"/>
      <c r="T64" s="427"/>
      <c r="U64" s="427"/>
      <c r="V64" s="427"/>
      <c r="W64" s="427"/>
      <c r="X64" s="427"/>
      <c r="Y64" s="427"/>
      <c r="Z64" s="427"/>
      <c r="AA64" s="427"/>
      <c r="AB64" s="427"/>
      <c r="AC64" s="427"/>
      <c r="AD64" s="427"/>
      <c r="AE64" s="427"/>
      <c r="AF64" s="427"/>
      <c r="AG64" s="427"/>
    </row>
    <row r="65" spans="1:43" ht="16.149999999999999" hidden="1" customHeight="1" outlineLevel="1">
      <c r="A65" s="428" t="s">
        <v>1654</v>
      </c>
      <c r="B65" s="429"/>
      <c r="C65" s="429"/>
      <c r="D65" s="429"/>
      <c r="E65" s="429"/>
      <c r="F65" s="429"/>
      <c r="G65" s="429"/>
      <c r="H65" s="429"/>
      <c r="I65" s="429"/>
      <c r="J65" s="429"/>
      <c r="K65" s="429"/>
      <c r="L65" s="429"/>
      <c r="M65" s="429"/>
      <c r="N65" s="429"/>
      <c r="O65" s="429"/>
      <c r="P65" s="429"/>
      <c r="Q65" s="429"/>
      <c r="R65" s="429"/>
      <c r="S65" s="429"/>
      <c r="T65" s="429"/>
      <c r="U65" s="429"/>
      <c r="V65" s="429"/>
      <c r="W65" s="429"/>
      <c r="X65" s="429"/>
      <c r="Y65" s="429"/>
      <c r="Z65" s="429"/>
      <c r="AA65" s="429"/>
      <c r="AB65" s="730">
        <v>1500000</v>
      </c>
      <c r="AC65" s="730"/>
      <c r="AD65" s="730"/>
      <c r="AE65" s="730"/>
      <c r="AF65" s="730"/>
      <c r="AG65" s="546" t="s">
        <v>270</v>
      </c>
    </row>
    <row r="66" spans="1:43" ht="16.149999999999999" hidden="1" customHeight="1" outlineLevel="1">
      <c r="A66" s="433"/>
      <c r="B66" s="468" t="s">
        <v>1664</v>
      </c>
      <c r="C66" s="466"/>
      <c r="D66" s="466"/>
      <c r="E66" s="466"/>
      <c r="F66" s="466"/>
      <c r="G66" s="466"/>
      <c r="H66" s="466"/>
      <c r="I66" s="466"/>
      <c r="J66" s="466"/>
      <c r="K66" s="466"/>
      <c r="L66" s="466"/>
      <c r="M66" s="466"/>
      <c r="N66" s="466"/>
      <c r="O66" s="466"/>
      <c r="P66" s="466"/>
      <c r="Q66" s="466"/>
      <c r="R66" s="466"/>
      <c r="S66" s="466"/>
      <c r="T66" s="466"/>
      <c r="U66" s="466"/>
      <c r="V66" s="466"/>
      <c r="W66" s="466"/>
      <c r="X66" s="466"/>
      <c r="Y66" s="466"/>
      <c r="Z66" s="466"/>
      <c r="AA66" s="466"/>
      <c r="AB66" s="720"/>
      <c r="AC66" s="720"/>
      <c r="AD66" s="720"/>
      <c r="AE66" s="720"/>
      <c r="AF66" s="720"/>
      <c r="AG66" s="467" t="s">
        <v>270</v>
      </c>
    </row>
    <row r="67" spans="1:43" ht="16.149999999999999" hidden="1" customHeight="1" outlineLevel="1">
      <c r="A67" s="433"/>
      <c r="B67" s="468" t="s">
        <v>1665</v>
      </c>
      <c r="C67" s="466"/>
      <c r="D67" s="466"/>
      <c r="E67" s="466"/>
      <c r="F67" s="466"/>
      <c r="G67" s="466"/>
      <c r="H67" s="466"/>
      <c r="I67" s="466"/>
      <c r="J67" s="466"/>
      <c r="K67" s="466"/>
      <c r="L67" s="466"/>
      <c r="M67" s="466"/>
      <c r="N67" s="466"/>
      <c r="O67" s="466"/>
      <c r="P67" s="466"/>
      <c r="Q67" s="466"/>
      <c r="R67" s="466"/>
      <c r="S67" s="466"/>
      <c r="T67" s="466"/>
      <c r="U67" s="466"/>
      <c r="V67" s="466"/>
      <c r="W67" s="466"/>
      <c r="X67" s="466"/>
      <c r="Y67" s="466"/>
      <c r="Z67" s="466"/>
      <c r="AA67" s="466"/>
      <c r="AB67" s="731">
        <f>AB59</f>
        <v>0</v>
      </c>
      <c r="AC67" s="731"/>
      <c r="AD67" s="731"/>
      <c r="AE67" s="731"/>
      <c r="AF67" s="731"/>
      <c r="AG67" s="467" t="s">
        <v>270</v>
      </c>
    </row>
    <row r="68" spans="1:43" s="50" customFormat="1" ht="16.149999999999999" hidden="1" customHeight="1" outlineLevel="1">
      <c r="A68" s="433"/>
      <c r="B68" s="469" t="s">
        <v>454</v>
      </c>
      <c r="C68" s="443"/>
      <c r="D68" s="532"/>
      <c r="E68" s="532"/>
      <c r="F68" s="443"/>
      <c r="G68" s="532"/>
      <c r="H68" s="532"/>
      <c r="I68" s="443"/>
      <c r="J68" s="443"/>
      <c r="K68" s="443"/>
      <c r="L68" s="443"/>
      <c r="M68" s="532"/>
      <c r="N68" s="532"/>
      <c r="O68" s="532"/>
      <c r="P68" s="532"/>
      <c r="Q68" s="532"/>
      <c r="R68" s="532"/>
      <c r="S68" s="532"/>
      <c r="T68" s="532"/>
      <c r="U68" s="532"/>
      <c r="V68" s="532"/>
      <c r="W68" s="532"/>
      <c r="X68" s="532"/>
      <c r="Y68" s="532"/>
      <c r="Z68" s="532"/>
      <c r="AA68" s="532"/>
      <c r="AB68" s="724"/>
      <c r="AC68" s="724"/>
      <c r="AD68" s="724"/>
      <c r="AE68" s="724"/>
      <c r="AF68" s="724"/>
      <c r="AG68" s="440" t="s">
        <v>270</v>
      </c>
      <c r="AH68" s="215"/>
      <c r="AI68" s="215"/>
      <c r="AJ68" s="215"/>
      <c r="AK68" s="215"/>
      <c r="AL68" s="215"/>
      <c r="AM68" s="215"/>
      <c r="AN68" s="215"/>
      <c r="AO68" s="215"/>
      <c r="AP68" s="215"/>
      <c r="AQ68" s="215"/>
    </row>
    <row r="69" spans="1:43" ht="16.149999999999999" hidden="1" customHeight="1" outlineLevel="1">
      <c r="A69" s="433"/>
      <c r="B69" s="468" t="s">
        <v>1655</v>
      </c>
      <c r="C69" s="466"/>
      <c r="D69" s="466"/>
      <c r="E69" s="466"/>
      <c r="F69" s="466"/>
      <c r="G69" s="466"/>
      <c r="H69" s="466"/>
      <c r="I69" s="466"/>
      <c r="J69" s="466"/>
      <c r="K69" s="466"/>
      <c r="L69" s="466"/>
      <c r="M69" s="466"/>
      <c r="N69" s="466"/>
      <c r="O69" s="466"/>
      <c r="P69" s="466"/>
      <c r="Q69" s="466"/>
      <c r="R69" s="466"/>
      <c r="S69" s="466"/>
      <c r="T69" s="466"/>
      <c r="U69" s="466"/>
      <c r="V69" s="466"/>
      <c r="W69" s="466"/>
      <c r="X69" s="466"/>
      <c r="Y69" s="466"/>
      <c r="Z69" s="466"/>
      <c r="AA69" s="466"/>
      <c r="AB69" s="725">
        <v>1180000</v>
      </c>
      <c r="AC69" s="725"/>
      <c r="AD69" s="725"/>
      <c r="AE69" s="725"/>
      <c r="AF69" s="725"/>
      <c r="AG69" s="467" t="s">
        <v>270</v>
      </c>
    </row>
    <row r="70" spans="1:43" ht="16.149999999999999" hidden="1" customHeight="1" outlineLevel="1">
      <c r="A70" s="433"/>
      <c r="B70" s="468" t="s">
        <v>1656</v>
      </c>
      <c r="C70" s="466"/>
      <c r="D70" s="466"/>
      <c r="E70" s="466"/>
      <c r="F70" s="466"/>
      <c r="G70" s="466"/>
      <c r="H70" s="466"/>
      <c r="I70" s="466"/>
      <c r="J70" s="466"/>
      <c r="K70" s="466"/>
      <c r="L70" s="466"/>
      <c r="M70" s="466"/>
      <c r="N70" s="466"/>
      <c r="O70" s="466"/>
      <c r="P70" s="466"/>
      <c r="Q70" s="466"/>
      <c r="R70" s="466"/>
      <c r="S70" s="466"/>
      <c r="T70" s="466"/>
      <c r="U70" s="466"/>
      <c r="V70" s="466"/>
      <c r="W70" s="466"/>
      <c r="X70" s="466"/>
      <c r="Y70" s="466"/>
      <c r="Z70" s="466"/>
      <c r="AA70" s="466"/>
      <c r="AB70" s="725">
        <v>120000</v>
      </c>
      <c r="AC70" s="725"/>
      <c r="AD70" s="725"/>
      <c r="AE70" s="725"/>
      <c r="AF70" s="725"/>
      <c r="AG70" s="467" t="s">
        <v>270</v>
      </c>
    </row>
    <row r="71" spans="1:43" ht="16.149999999999999" hidden="1" customHeight="1" outlineLevel="1" thickBot="1">
      <c r="A71" s="459"/>
      <c r="B71" s="535" t="s">
        <v>1657</v>
      </c>
      <c r="C71" s="536"/>
      <c r="D71" s="536"/>
      <c r="E71" s="536"/>
      <c r="F71" s="536"/>
      <c r="G71" s="536"/>
      <c r="H71" s="536"/>
      <c r="I71" s="536"/>
      <c r="J71" s="536"/>
      <c r="K71" s="536"/>
      <c r="L71" s="536"/>
      <c r="M71" s="536"/>
      <c r="N71" s="536"/>
      <c r="O71" s="536"/>
      <c r="P71" s="536"/>
      <c r="Q71" s="536"/>
      <c r="R71" s="536"/>
      <c r="S71" s="536"/>
      <c r="T71" s="536"/>
      <c r="U71" s="536"/>
      <c r="V71" s="536"/>
      <c r="W71" s="536"/>
      <c r="X71" s="536"/>
      <c r="Y71" s="536"/>
      <c r="Z71" s="536"/>
      <c r="AA71" s="536"/>
      <c r="AB71" s="726">
        <f>AB65-SUM(AB69:AF70)</f>
        <v>200000</v>
      </c>
      <c r="AC71" s="726"/>
      <c r="AD71" s="726"/>
      <c r="AE71" s="726"/>
      <c r="AF71" s="726"/>
      <c r="AG71" s="537" t="s">
        <v>270</v>
      </c>
    </row>
    <row r="72" spans="1:43" s="471" customFormat="1" ht="16.149999999999999" hidden="1" customHeight="1" outlineLevel="1" thickBot="1">
      <c r="A72" s="459" t="s">
        <v>455</v>
      </c>
      <c r="B72" s="461"/>
      <c r="C72" s="461"/>
      <c r="D72" s="461"/>
      <c r="E72" s="461"/>
      <c r="F72" s="461"/>
      <c r="G72" s="461"/>
      <c r="H72" s="461"/>
      <c r="I72" s="461"/>
      <c r="J72" s="461"/>
      <c r="K72" s="461"/>
      <c r="L72" s="461"/>
      <c r="M72" s="461"/>
      <c r="N72" s="461"/>
      <c r="O72" s="461"/>
      <c r="P72" s="461"/>
      <c r="Q72" s="461"/>
      <c r="R72" s="461"/>
      <c r="S72" s="461"/>
      <c r="T72" s="461"/>
      <c r="U72" s="461"/>
      <c r="V72" s="461"/>
      <c r="W72" s="461"/>
      <c r="X72" s="461"/>
      <c r="Y72" s="461"/>
      <c r="Z72" s="461"/>
      <c r="AA72" s="461"/>
      <c r="AB72" s="727"/>
      <c r="AC72" s="727"/>
      <c r="AD72" s="727"/>
      <c r="AE72" s="727"/>
      <c r="AF72" s="727"/>
      <c r="AG72" s="464"/>
      <c r="AH72" s="470" t="b">
        <v>0</v>
      </c>
      <c r="AI72" s="470"/>
      <c r="AJ72" s="470"/>
      <c r="AK72" s="470"/>
      <c r="AL72" s="470"/>
      <c r="AM72" s="470"/>
      <c r="AN72" s="470"/>
      <c r="AO72" s="470"/>
      <c r="AP72" s="470"/>
      <c r="AQ72" s="470"/>
    </row>
    <row r="73" spans="1:43" ht="16.149999999999999" hidden="1" customHeight="1" outlineLevel="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728" t="str">
        <f>IF(AH72=TRUE,"問題なし","問題あり")</f>
        <v>問題あり</v>
      </c>
      <c r="AC73" s="728"/>
      <c r="AD73" s="728"/>
      <c r="AE73" s="728"/>
      <c r="AF73" s="728"/>
      <c r="AG73" s="3"/>
    </row>
    <row r="74" spans="1:43" ht="16.149999999999999" hidden="1" customHeight="1" outlineLevel="1">
      <c r="A74" s="472" t="s">
        <v>1567</v>
      </c>
      <c r="B74" s="422" t="s">
        <v>1659</v>
      </c>
      <c r="C74" s="422"/>
      <c r="D74" s="333"/>
      <c r="E74" s="333"/>
      <c r="F74" s="333"/>
      <c r="G74" s="333"/>
      <c r="H74" s="333"/>
      <c r="I74" s="333"/>
      <c r="J74" s="333"/>
      <c r="K74" s="333"/>
      <c r="L74" s="333"/>
      <c r="M74" s="333"/>
      <c r="N74" s="333"/>
      <c r="O74" s="333"/>
      <c r="P74" s="333"/>
      <c r="Q74" s="333"/>
      <c r="R74" s="333"/>
      <c r="S74" s="333"/>
      <c r="T74" s="333"/>
      <c r="U74" s="333"/>
      <c r="V74" s="333"/>
      <c r="W74" s="333"/>
      <c r="X74" s="333"/>
      <c r="Y74" s="333"/>
      <c r="Z74" s="333"/>
      <c r="AA74" s="333"/>
      <c r="AB74" s="334"/>
      <c r="AC74" s="334"/>
      <c r="AD74" s="334"/>
      <c r="AE74" s="334"/>
      <c r="AF74" s="334"/>
      <c r="AG74" s="333"/>
    </row>
    <row r="75" spans="1:43" ht="16.149999999999999" hidden="1" customHeight="1" outlineLevel="1">
      <c r="A75" s="422"/>
      <c r="B75" s="422" t="s">
        <v>1568</v>
      </c>
      <c r="C75" s="422"/>
      <c r="D75" s="333"/>
      <c r="E75" s="333"/>
      <c r="F75" s="333"/>
      <c r="G75" s="333"/>
      <c r="H75" s="333"/>
      <c r="I75" s="333"/>
      <c r="J75" s="333"/>
      <c r="K75" s="333"/>
      <c r="L75" s="333"/>
      <c r="M75" s="333"/>
      <c r="N75" s="333"/>
      <c r="O75" s="333"/>
      <c r="P75" s="333"/>
      <c r="Q75" s="333"/>
      <c r="R75" s="333"/>
      <c r="S75" s="333"/>
      <c r="T75" s="333"/>
      <c r="U75" s="333"/>
      <c r="V75" s="333"/>
      <c r="W75" s="333"/>
      <c r="X75" s="333"/>
      <c r="Y75" s="333"/>
      <c r="Z75" s="333"/>
      <c r="AA75" s="333"/>
      <c r="AB75" s="334"/>
      <c r="AC75" s="334"/>
      <c r="AD75" s="334"/>
      <c r="AE75" s="334"/>
      <c r="AF75" s="334"/>
      <c r="AG75" s="333"/>
    </row>
    <row r="76" spans="1:43" ht="16.149999999999999" hidden="1" customHeight="1" outlineLevel="1">
      <c r="A76" s="472" t="s">
        <v>1567</v>
      </c>
      <c r="B76" s="422" t="s">
        <v>1570</v>
      </c>
      <c r="C76" s="422"/>
      <c r="D76" s="422"/>
      <c r="E76" s="422"/>
      <c r="F76" s="422"/>
      <c r="G76" s="422"/>
      <c r="H76" s="422"/>
      <c r="I76" s="422"/>
      <c r="J76" s="422"/>
      <c r="K76" s="422"/>
      <c r="L76" s="422"/>
      <c r="M76" s="422"/>
      <c r="N76" s="422"/>
      <c r="O76" s="422"/>
      <c r="P76" s="422"/>
      <c r="Q76" s="422"/>
      <c r="R76" s="422"/>
      <c r="S76" s="422"/>
      <c r="T76" s="422"/>
      <c r="U76" s="422"/>
      <c r="V76" s="422"/>
      <c r="W76" s="422"/>
      <c r="X76" s="422"/>
      <c r="Y76" s="422"/>
      <c r="Z76" s="422"/>
      <c r="AA76" s="422"/>
      <c r="AB76" s="423"/>
      <c r="AC76" s="423"/>
      <c r="AD76" s="423"/>
      <c r="AE76" s="423"/>
      <c r="AF76" s="423"/>
      <c r="AG76" s="422"/>
    </row>
    <row r="77" spans="1:43" ht="16.149999999999999" hidden="1" customHeight="1" outlineLevel="1">
      <c r="A77" s="422"/>
      <c r="B77" s="422" t="s">
        <v>1569</v>
      </c>
      <c r="C77" s="422"/>
      <c r="D77" s="422"/>
      <c r="E77" s="422"/>
      <c r="F77" s="422"/>
      <c r="G77" s="422"/>
      <c r="H77" s="422"/>
      <c r="I77" s="422"/>
      <c r="J77" s="422"/>
      <c r="K77" s="422"/>
      <c r="L77" s="422"/>
      <c r="M77" s="422"/>
      <c r="N77" s="422"/>
      <c r="O77" s="422"/>
      <c r="P77" s="422"/>
      <c r="Q77" s="422"/>
      <c r="R77" s="422"/>
      <c r="S77" s="422"/>
      <c r="T77" s="422"/>
      <c r="U77" s="422"/>
      <c r="V77" s="422"/>
      <c r="W77" s="422"/>
      <c r="X77" s="422"/>
      <c r="Y77" s="422"/>
      <c r="Z77" s="422"/>
      <c r="AA77" s="422"/>
      <c r="AB77" s="423"/>
      <c r="AC77" s="423"/>
      <c r="AD77" s="423"/>
      <c r="AE77" s="423"/>
      <c r="AF77" s="423"/>
      <c r="AG77" s="422"/>
    </row>
    <row r="78" spans="1:43" ht="16.149999999999999" hidden="1" customHeight="1" outlineLevel="1">
      <c r="A78" s="472" t="s">
        <v>1567</v>
      </c>
      <c r="B78" s="538" t="s">
        <v>1660</v>
      </c>
      <c r="C78" s="422"/>
      <c r="D78" s="333"/>
      <c r="E78" s="333"/>
      <c r="F78" s="333"/>
      <c r="G78" s="333"/>
      <c r="H78" s="333"/>
      <c r="I78" s="333"/>
      <c r="J78" s="333"/>
      <c r="K78" s="333"/>
      <c r="L78" s="333"/>
      <c r="M78" s="333"/>
      <c r="N78" s="333"/>
      <c r="O78" s="333"/>
      <c r="P78" s="333"/>
      <c r="Q78" s="333"/>
      <c r="R78" s="333"/>
      <c r="S78" s="333"/>
      <c r="T78" s="333"/>
      <c r="U78" s="333"/>
      <c r="V78" s="333"/>
      <c r="W78" s="333"/>
      <c r="X78" s="333"/>
      <c r="Y78" s="333"/>
      <c r="Z78" s="333"/>
      <c r="AA78" s="333"/>
      <c r="AB78" s="334"/>
      <c r="AC78" s="334"/>
      <c r="AD78" s="334"/>
      <c r="AE78" s="334"/>
      <c r="AF78" s="334"/>
      <c r="AG78" s="333"/>
    </row>
    <row r="79" spans="1:43" ht="16.149999999999999" hidden="1" customHeight="1" outlineLevel="1">
      <c r="A79" s="422"/>
      <c r="B79" s="422" t="s">
        <v>1658</v>
      </c>
      <c r="C79" s="422"/>
      <c r="D79" s="333"/>
      <c r="E79" s="333"/>
      <c r="F79" s="333"/>
      <c r="G79" s="333"/>
      <c r="H79" s="333"/>
      <c r="I79" s="333"/>
      <c r="J79" s="333"/>
      <c r="K79" s="333"/>
      <c r="L79" s="333"/>
      <c r="M79" s="333"/>
      <c r="N79" s="333"/>
      <c r="O79" s="333"/>
      <c r="P79" s="333"/>
      <c r="Q79" s="333"/>
      <c r="R79" s="333"/>
      <c r="S79" s="333"/>
      <c r="T79" s="333"/>
      <c r="U79" s="333"/>
      <c r="V79" s="333"/>
      <c r="W79" s="333"/>
      <c r="X79" s="333"/>
      <c r="Y79" s="333"/>
      <c r="Z79" s="333"/>
      <c r="AA79" s="333"/>
      <c r="AB79" s="334"/>
      <c r="AC79" s="334"/>
      <c r="AD79" s="334"/>
      <c r="AE79" s="334"/>
      <c r="AF79" s="334"/>
      <c r="AG79" s="333"/>
    </row>
    <row r="80" spans="1:43" ht="16.149999999999999" hidden="1" customHeight="1" outlineLevel="1">
      <c r="A80" s="517" t="s">
        <v>1567</v>
      </c>
      <c r="B80" s="538" t="s">
        <v>1661</v>
      </c>
      <c r="C80" s="427"/>
      <c r="D80" s="3"/>
      <c r="E80" s="3"/>
      <c r="F80" s="3"/>
      <c r="G80" s="3"/>
      <c r="H80" s="3"/>
      <c r="I80" s="3"/>
      <c r="J80" s="3"/>
      <c r="K80" s="3"/>
      <c r="L80" s="3"/>
      <c r="M80" s="3"/>
      <c r="N80" s="3"/>
      <c r="O80" s="3"/>
      <c r="P80" s="3"/>
      <c r="Q80" s="3"/>
      <c r="R80" s="3"/>
      <c r="S80" s="3"/>
      <c r="T80" s="3"/>
      <c r="U80" s="3"/>
      <c r="V80" s="3"/>
      <c r="W80" s="3"/>
      <c r="X80" s="3"/>
      <c r="Y80" s="3"/>
      <c r="Z80" s="3"/>
      <c r="AA80" s="3"/>
      <c r="AB80" s="331"/>
      <c r="AC80" s="331"/>
      <c r="AD80" s="331"/>
      <c r="AE80" s="331"/>
      <c r="AF80" s="331"/>
      <c r="AG80" s="3"/>
    </row>
    <row r="81" spans="1:33" ht="16.149999999999999" hidden="1" customHeight="1" outlineLevel="1">
      <c r="A81" s="517"/>
      <c r="B81" s="538" t="s">
        <v>1594</v>
      </c>
      <c r="C81" s="427"/>
      <c r="D81" s="3"/>
      <c r="E81" s="3"/>
      <c r="F81" s="3"/>
      <c r="G81" s="3"/>
      <c r="H81" s="3"/>
      <c r="I81" s="3"/>
      <c r="J81" s="3"/>
      <c r="K81" s="3"/>
      <c r="L81" s="3"/>
      <c r="M81" s="3"/>
      <c r="N81" s="3"/>
      <c r="O81" s="3"/>
      <c r="P81" s="3"/>
      <c r="Q81" s="3"/>
      <c r="R81" s="3"/>
      <c r="S81" s="3"/>
      <c r="T81" s="3"/>
      <c r="U81" s="3"/>
      <c r="V81" s="3"/>
      <c r="W81" s="3"/>
      <c r="X81" s="3"/>
      <c r="Y81" s="3"/>
      <c r="Z81" s="3"/>
      <c r="AA81" s="3"/>
      <c r="AB81" s="331"/>
      <c r="AC81" s="331"/>
      <c r="AD81" s="331"/>
      <c r="AE81" s="331"/>
      <c r="AF81" s="331"/>
      <c r="AG81" s="3"/>
    </row>
    <row r="82" spans="1:33" ht="16.149999999999999" hidden="1" customHeight="1" outlineLevel="1">
      <c r="A82" s="517"/>
      <c r="B82" s="538" t="s">
        <v>1593</v>
      </c>
      <c r="C82" s="427"/>
      <c r="D82" s="3"/>
      <c r="E82" s="3"/>
      <c r="F82" s="3"/>
      <c r="G82" s="3"/>
      <c r="H82" s="3"/>
      <c r="I82" s="3"/>
      <c r="J82" s="3"/>
      <c r="K82" s="3"/>
      <c r="L82" s="3"/>
      <c r="M82" s="3"/>
      <c r="N82" s="3"/>
      <c r="O82" s="3"/>
      <c r="P82" s="3"/>
      <c r="Q82" s="3"/>
      <c r="R82" s="3"/>
      <c r="S82" s="3"/>
      <c r="T82" s="3"/>
      <c r="U82" s="3"/>
      <c r="V82" s="3"/>
      <c r="W82" s="3"/>
      <c r="X82" s="3"/>
      <c r="Y82" s="3"/>
      <c r="Z82" s="3"/>
      <c r="AA82" s="3"/>
      <c r="AB82" s="331"/>
      <c r="AC82" s="331"/>
      <c r="AD82" s="331"/>
      <c r="AE82" s="331"/>
      <c r="AF82" s="331"/>
      <c r="AG82" s="3"/>
    </row>
    <row r="83" spans="1:33" ht="16.149999999999999" hidden="1" customHeight="1" outlineLevel="1">
      <c r="A83" s="517" t="s">
        <v>1567</v>
      </c>
      <c r="B83" s="538" t="s">
        <v>1662</v>
      </c>
      <c r="C83" s="427"/>
      <c r="D83" s="3"/>
      <c r="E83" s="3"/>
      <c r="F83" s="3"/>
      <c r="G83" s="3"/>
      <c r="H83" s="3"/>
      <c r="I83" s="3"/>
      <c r="J83" s="3"/>
      <c r="K83" s="3"/>
      <c r="L83" s="3"/>
      <c r="M83" s="3"/>
      <c r="N83" s="3"/>
      <c r="O83" s="3"/>
      <c r="P83" s="3"/>
      <c r="Q83" s="3"/>
      <c r="R83" s="3"/>
      <c r="S83" s="3"/>
      <c r="T83" s="3"/>
      <c r="U83" s="3"/>
      <c r="V83" s="3"/>
      <c r="W83" s="3"/>
      <c r="X83" s="3"/>
      <c r="Y83" s="3"/>
      <c r="Z83" s="3"/>
      <c r="AA83" s="3"/>
      <c r="AB83" s="331"/>
      <c r="AC83" s="331"/>
      <c r="AD83" s="331"/>
      <c r="AE83" s="331"/>
      <c r="AF83" s="331"/>
      <c r="AG83" s="3"/>
    </row>
    <row r="84" spans="1:33" ht="16.149999999999999" hidden="1" customHeight="1" outlineLevel="1">
      <c r="A84" s="547"/>
      <c r="B84" s="427"/>
      <c r="C84" s="427"/>
      <c r="D84" s="3"/>
      <c r="E84" s="3"/>
      <c r="F84" s="3"/>
      <c r="G84" s="3"/>
      <c r="H84" s="3"/>
      <c r="I84" s="3"/>
      <c r="J84" s="3"/>
      <c r="K84" s="3"/>
      <c r="L84" s="3"/>
      <c r="M84" s="3"/>
      <c r="N84" s="3"/>
      <c r="O84" s="3"/>
      <c r="P84" s="3"/>
      <c r="Q84" s="3"/>
      <c r="R84" s="3"/>
      <c r="S84" s="3"/>
      <c r="T84" s="3"/>
      <c r="U84" s="3"/>
      <c r="V84" s="3"/>
      <c r="W84" s="3"/>
      <c r="X84" s="3"/>
      <c r="Y84" s="3"/>
      <c r="Z84" s="3"/>
      <c r="AA84" s="401"/>
      <c r="AB84" s="401"/>
      <c r="AC84" s="401"/>
      <c r="AD84" s="401"/>
      <c r="AE84" s="401"/>
      <c r="AF84" s="3"/>
    </row>
    <row r="85" spans="1:33" ht="16.149999999999999" customHeight="1" collapsed="1">
      <c r="A85" s="164" t="s">
        <v>1524</v>
      </c>
      <c r="B85" s="3"/>
      <c r="C85" s="3"/>
      <c r="D85" s="3"/>
      <c r="E85" s="3"/>
      <c r="F85" s="3"/>
      <c r="G85" s="3"/>
      <c r="H85" s="3"/>
      <c r="I85" s="3"/>
      <c r="J85" s="3"/>
      <c r="K85" s="3"/>
      <c r="L85" s="3"/>
      <c r="M85" s="3"/>
      <c r="N85" s="3"/>
      <c r="O85" s="3"/>
      <c r="P85" s="3"/>
      <c r="Q85" s="3"/>
      <c r="R85" s="3"/>
      <c r="S85" s="3"/>
      <c r="T85" s="3"/>
      <c r="U85" s="3"/>
      <c r="V85" s="3"/>
      <c r="W85" s="3"/>
      <c r="X85" s="3"/>
      <c r="Y85" s="3"/>
      <c r="Z85" s="3"/>
      <c r="AA85" s="401"/>
      <c r="AB85" s="401"/>
      <c r="AC85" s="401"/>
      <c r="AD85" s="401"/>
      <c r="AE85" s="401"/>
      <c r="AF85" s="3"/>
    </row>
    <row r="86" spans="1:33" ht="16.149999999999999" customHeight="1">
      <c r="A86" s="332" t="s">
        <v>1567</v>
      </c>
      <c r="B86" s="425" t="s">
        <v>1576</v>
      </c>
      <c r="C86" s="333"/>
      <c r="D86" s="333"/>
      <c r="E86" s="333"/>
      <c r="F86" s="333"/>
      <c r="G86" s="333"/>
      <c r="H86" s="333"/>
      <c r="I86" s="333"/>
      <c r="J86" s="333"/>
      <c r="K86" s="333"/>
      <c r="L86" s="333"/>
      <c r="M86" s="333"/>
      <c r="N86" s="333"/>
      <c r="O86" s="333"/>
      <c r="P86" s="333"/>
      <c r="Q86" s="333"/>
      <c r="R86" s="333"/>
      <c r="S86" s="333"/>
      <c r="T86" s="333"/>
      <c r="U86" s="333"/>
      <c r="V86" s="333"/>
      <c r="W86" s="333"/>
      <c r="X86" s="333"/>
      <c r="Y86" s="333"/>
      <c r="Z86" s="333"/>
      <c r="AA86" s="332"/>
      <c r="AB86" s="332"/>
      <c r="AC86" s="332"/>
      <c r="AD86" s="332"/>
      <c r="AE86" s="332"/>
      <c r="AF86" s="333"/>
      <c r="AG86" s="424"/>
    </row>
    <row r="87" spans="1:33" ht="16.149999999999999" customHeight="1">
      <c r="A87" s="332" t="s">
        <v>1567</v>
      </c>
      <c r="B87" s="425" t="s">
        <v>1577</v>
      </c>
      <c r="C87" s="333"/>
      <c r="D87" s="333"/>
      <c r="E87" s="333"/>
      <c r="F87" s="333"/>
      <c r="G87" s="333"/>
      <c r="H87" s="333"/>
      <c r="I87" s="333"/>
      <c r="J87" s="333"/>
      <c r="K87" s="333"/>
      <c r="L87" s="333"/>
      <c r="M87" s="333"/>
      <c r="N87" s="333"/>
      <c r="O87" s="333"/>
      <c r="P87" s="333"/>
      <c r="Q87" s="333"/>
      <c r="R87" s="333"/>
      <c r="S87" s="333"/>
      <c r="T87" s="333"/>
      <c r="U87" s="333"/>
      <c r="V87" s="333"/>
      <c r="W87" s="333"/>
      <c r="X87" s="333"/>
      <c r="Y87" s="333"/>
      <c r="Z87" s="333"/>
      <c r="AA87" s="332"/>
      <c r="AB87" s="332"/>
      <c r="AC87" s="332"/>
      <c r="AD87" s="332"/>
      <c r="AE87" s="332"/>
      <c r="AF87" s="333"/>
      <c r="AG87" s="424"/>
    </row>
    <row r="88" spans="1:33" ht="16.149999999999999" customHeight="1">
      <c r="A88" s="333"/>
      <c r="B88" s="333" t="s">
        <v>1579</v>
      </c>
      <c r="C88" s="333"/>
      <c r="D88" s="333"/>
      <c r="E88" s="333"/>
      <c r="F88" s="333"/>
      <c r="G88" s="333"/>
      <c r="H88" s="333"/>
      <c r="I88" s="333"/>
      <c r="J88" s="333"/>
      <c r="K88" s="333"/>
      <c r="L88" s="333"/>
      <c r="M88" s="333"/>
      <c r="N88" s="333"/>
      <c r="O88" s="333"/>
      <c r="P88" s="333"/>
      <c r="Q88" s="333"/>
      <c r="R88" s="333"/>
      <c r="S88" s="333"/>
      <c r="T88" s="333"/>
      <c r="U88" s="333"/>
      <c r="V88" s="333"/>
      <c r="W88" s="333"/>
      <c r="X88" s="333"/>
      <c r="Y88" s="333"/>
      <c r="Z88" s="333"/>
      <c r="AA88" s="332"/>
      <c r="AB88" s="332"/>
      <c r="AC88" s="332"/>
      <c r="AD88" s="332"/>
      <c r="AE88" s="332"/>
      <c r="AF88" s="333"/>
      <c r="AG88" s="424"/>
    </row>
    <row r="89" spans="1:33" ht="16.149999999999999" customHeight="1">
      <c r="A89" s="333"/>
      <c r="B89" s="333" t="s">
        <v>1580</v>
      </c>
      <c r="C89" s="333"/>
      <c r="D89" s="333"/>
      <c r="E89" s="333"/>
      <c r="F89" s="333"/>
      <c r="G89" s="333"/>
      <c r="H89" s="333"/>
      <c r="I89" s="333"/>
      <c r="J89" s="333"/>
      <c r="K89" s="333"/>
      <c r="L89" s="333"/>
      <c r="M89" s="333"/>
      <c r="N89" s="333"/>
      <c r="O89" s="333"/>
      <c r="P89" s="333"/>
      <c r="Q89" s="333"/>
      <c r="R89" s="333"/>
      <c r="S89" s="333"/>
      <c r="T89" s="333"/>
      <c r="U89" s="333"/>
      <c r="V89" s="333"/>
      <c r="W89" s="333"/>
      <c r="X89" s="333"/>
      <c r="Y89" s="333"/>
      <c r="Z89" s="333"/>
      <c r="AA89" s="332"/>
      <c r="AB89" s="332"/>
      <c r="AC89" s="332"/>
      <c r="AD89" s="332"/>
      <c r="AE89" s="332"/>
      <c r="AF89" s="333"/>
      <c r="AG89" s="424"/>
    </row>
    <row r="90" spans="1:33" ht="16.149999999999999" customHeight="1">
      <c r="A90" s="531" t="s">
        <v>1567</v>
      </c>
      <c r="B90" s="333" t="s">
        <v>1730</v>
      </c>
      <c r="C90" s="333"/>
      <c r="D90" s="333"/>
      <c r="E90" s="333"/>
      <c r="F90" s="333"/>
      <c r="G90" s="333"/>
      <c r="H90" s="333"/>
      <c r="I90" s="333"/>
      <c r="J90" s="333"/>
      <c r="K90" s="333"/>
      <c r="L90" s="333"/>
      <c r="M90" s="333"/>
      <c r="N90" s="333"/>
      <c r="O90" s="333"/>
      <c r="P90" s="333"/>
      <c r="Q90" s="333"/>
      <c r="R90" s="333"/>
      <c r="S90" s="333"/>
      <c r="T90" s="333"/>
      <c r="U90" s="333"/>
      <c r="V90" s="333"/>
      <c r="W90" s="333"/>
      <c r="X90" s="333"/>
      <c r="Y90" s="333"/>
      <c r="Z90" s="333"/>
      <c r="AA90" s="332"/>
      <c r="AB90" s="332"/>
      <c r="AC90" s="332"/>
      <c r="AD90" s="332"/>
      <c r="AE90" s="332"/>
      <c r="AF90" s="333"/>
      <c r="AG90" s="424"/>
    </row>
    <row r="91" spans="1:33" ht="16.149999999999999" customHeight="1">
      <c r="A91" s="332" t="s">
        <v>1567</v>
      </c>
      <c r="B91" s="333" t="s">
        <v>1581</v>
      </c>
      <c r="C91" s="3"/>
      <c r="D91" s="3"/>
      <c r="E91" s="3"/>
      <c r="F91" s="3"/>
      <c r="G91" s="3"/>
      <c r="H91" s="3"/>
      <c r="I91" s="3"/>
      <c r="J91" s="3"/>
      <c r="K91" s="3"/>
      <c r="L91" s="3"/>
      <c r="M91" s="3"/>
      <c r="N91" s="3"/>
      <c r="O91" s="3"/>
      <c r="P91" s="3"/>
      <c r="Q91" s="3"/>
      <c r="R91" s="3"/>
      <c r="S91" s="3"/>
      <c r="T91" s="3"/>
      <c r="U91" s="3"/>
      <c r="V91" s="3"/>
      <c r="W91" s="3"/>
      <c r="X91" s="3"/>
      <c r="Y91" s="3"/>
      <c r="Z91" s="3"/>
      <c r="AA91" s="401"/>
      <c r="AB91" s="401"/>
      <c r="AC91" s="401"/>
      <c r="AD91" s="401"/>
      <c r="AE91" s="401"/>
      <c r="AF91" s="3"/>
    </row>
    <row r="92" spans="1:33" ht="16.149999999999999" customHeight="1">
      <c r="A92" s="164"/>
      <c r="B92" s="333" t="s">
        <v>1578</v>
      </c>
      <c r="C92" s="3"/>
      <c r="D92" s="3"/>
      <c r="E92" s="3"/>
      <c r="F92" s="3"/>
      <c r="G92" s="3"/>
      <c r="H92" s="3"/>
      <c r="I92" s="3"/>
      <c r="J92" s="3"/>
      <c r="K92" s="3"/>
      <c r="L92" s="3"/>
      <c r="M92" s="3"/>
      <c r="N92" s="3"/>
      <c r="O92" s="3"/>
      <c r="P92" s="3"/>
      <c r="Q92" s="3"/>
      <c r="R92" s="3"/>
      <c r="S92" s="3"/>
      <c r="T92" s="3"/>
      <c r="U92" s="3"/>
      <c r="V92" s="3"/>
      <c r="W92" s="3"/>
      <c r="X92" s="3"/>
      <c r="Y92" s="3"/>
      <c r="Z92" s="3"/>
      <c r="AA92" s="401"/>
      <c r="AB92" s="401"/>
      <c r="AC92" s="401"/>
      <c r="AD92" s="401"/>
      <c r="AE92" s="401"/>
      <c r="AF92" s="3"/>
    </row>
    <row r="93" spans="1:33" ht="16.149999999999999" customHeight="1">
      <c r="A93" s="426" t="s">
        <v>1625</v>
      </c>
      <c r="B93" s="333"/>
      <c r="C93" s="3"/>
      <c r="D93" s="3"/>
      <c r="E93" s="3"/>
      <c r="F93" s="3"/>
      <c r="G93" s="3"/>
      <c r="H93" s="3"/>
      <c r="I93" s="3"/>
      <c r="J93" s="3"/>
      <c r="K93" s="3"/>
      <c r="L93" s="3"/>
      <c r="M93" s="3"/>
      <c r="N93" s="3"/>
      <c r="O93" s="3"/>
      <c r="P93" s="3"/>
      <c r="Q93" s="3"/>
      <c r="R93" s="3"/>
      <c r="S93" s="3"/>
      <c r="T93" s="3"/>
      <c r="U93" s="3"/>
      <c r="V93" s="3"/>
      <c r="W93" s="3"/>
      <c r="X93" s="3"/>
      <c r="Y93" s="3"/>
      <c r="Z93" s="3"/>
      <c r="AA93" s="401"/>
      <c r="AB93" s="401"/>
      <c r="AC93" s="401"/>
      <c r="AD93" s="401"/>
      <c r="AE93" s="401"/>
      <c r="AF93" s="3"/>
    </row>
    <row r="94" spans="1:33" ht="16.149999999999999" customHeight="1" thickBot="1">
      <c r="A94" s="2" t="s">
        <v>1663</v>
      </c>
      <c r="B94" s="3"/>
      <c r="C94" s="3"/>
      <c r="D94" s="3"/>
      <c r="E94" s="3"/>
      <c r="F94" s="3"/>
      <c r="G94" s="3"/>
      <c r="H94" s="3"/>
      <c r="I94" s="3"/>
      <c r="J94" s="3"/>
      <c r="K94" s="3"/>
      <c r="L94" s="3"/>
      <c r="M94" s="3"/>
      <c r="N94" s="3"/>
      <c r="O94" s="3"/>
      <c r="P94" s="3"/>
      <c r="Q94" s="3"/>
      <c r="R94" s="3"/>
      <c r="S94" s="3"/>
      <c r="T94" s="3"/>
      <c r="U94" s="3"/>
      <c r="V94" s="3"/>
      <c r="W94" s="3"/>
      <c r="X94" s="3"/>
      <c r="Y94" s="3"/>
      <c r="Z94" s="3"/>
      <c r="AA94" s="177"/>
      <c r="AB94" s="177"/>
      <c r="AC94" s="177"/>
      <c r="AD94" s="177"/>
      <c r="AE94" s="177"/>
      <c r="AF94" s="177"/>
      <c r="AG94" s="177"/>
    </row>
    <row r="95" spans="1:33" ht="16.149999999999999" customHeight="1">
      <c r="A95" s="172" t="s">
        <v>1711</v>
      </c>
      <c r="B95" s="56"/>
      <c r="C95" s="36"/>
      <c r="D95" s="36"/>
      <c r="E95" s="36"/>
      <c r="F95" s="36"/>
      <c r="G95" s="36"/>
      <c r="H95" s="36"/>
      <c r="I95" s="36"/>
      <c r="J95" s="36"/>
      <c r="K95" s="36"/>
      <c r="L95" s="36"/>
      <c r="M95" s="36"/>
      <c r="N95" s="36"/>
      <c r="O95" s="36"/>
      <c r="P95" s="36"/>
      <c r="Q95" s="36"/>
      <c r="R95" s="36"/>
      <c r="S95" s="36"/>
      <c r="T95" s="36"/>
      <c r="U95" s="36"/>
      <c r="V95" s="36"/>
      <c r="W95" s="36"/>
      <c r="X95" s="36"/>
      <c r="Y95" s="36"/>
      <c r="Z95" s="36"/>
      <c r="AA95" s="77"/>
      <c r="AB95" s="628"/>
      <c r="AC95" s="628"/>
      <c r="AD95" s="628"/>
      <c r="AE95" s="628"/>
      <c r="AF95" s="628"/>
      <c r="AG95" s="79" t="s">
        <v>291</v>
      </c>
    </row>
    <row r="96" spans="1:33" ht="16.149999999999999" hidden="1" customHeight="1" outlineLevel="1">
      <c r="A96" s="1" t="s">
        <v>1712</v>
      </c>
      <c r="B96" s="75"/>
      <c r="C96" s="14"/>
      <c r="D96" s="14"/>
      <c r="E96" s="14"/>
      <c r="F96" s="14"/>
      <c r="G96" s="14"/>
      <c r="H96" s="14"/>
      <c r="I96" s="14"/>
      <c r="J96" s="14"/>
      <c r="K96" s="14"/>
      <c r="L96" s="14"/>
      <c r="M96" s="14"/>
      <c r="N96" s="14"/>
      <c r="O96" s="14"/>
      <c r="P96" s="14"/>
      <c r="Q96" s="14"/>
      <c r="R96" s="14"/>
      <c r="S96" s="14"/>
      <c r="T96" s="14"/>
      <c r="U96" s="14"/>
      <c r="V96" s="14"/>
      <c r="W96" s="14"/>
      <c r="X96" s="14"/>
      <c r="Y96" s="14"/>
      <c r="Z96" s="14"/>
      <c r="AA96" s="76"/>
      <c r="AB96" s="626"/>
      <c r="AC96" s="626"/>
      <c r="AD96" s="626"/>
      <c r="AE96" s="626"/>
      <c r="AF96" s="626"/>
      <c r="AG96" s="126" t="s">
        <v>270</v>
      </c>
    </row>
    <row r="97" spans="1:33" ht="16.149999999999999" customHeight="1" collapsed="1">
      <c r="A97" s="1" t="s">
        <v>1731</v>
      </c>
      <c r="B97" s="3"/>
      <c r="C97" s="3"/>
      <c r="D97" s="3"/>
      <c r="E97" s="3"/>
      <c r="F97" s="3"/>
      <c r="G97" s="3"/>
      <c r="H97" s="3"/>
      <c r="I97" s="3"/>
      <c r="J97" s="3"/>
      <c r="K97" s="3"/>
      <c r="L97" s="3"/>
      <c r="M97" s="3"/>
      <c r="N97" s="3"/>
      <c r="O97" s="3"/>
      <c r="P97" s="3"/>
      <c r="Q97" s="3"/>
      <c r="R97" s="3"/>
      <c r="S97" s="3"/>
      <c r="T97" s="3"/>
      <c r="U97" s="3"/>
      <c r="V97" s="3"/>
      <c r="W97" s="3"/>
      <c r="X97" s="3"/>
      <c r="Y97" s="3"/>
      <c r="Z97" s="3"/>
      <c r="AA97" s="3"/>
      <c r="AB97" s="631"/>
      <c r="AC97" s="631"/>
      <c r="AD97" s="631"/>
      <c r="AE97" s="631"/>
      <c r="AF97" s="631"/>
      <c r="AG97" s="181" t="s">
        <v>270</v>
      </c>
    </row>
    <row r="98" spans="1:33" ht="16.149999999999999" customHeight="1">
      <c r="A98" s="22" t="s">
        <v>1732</v>
      </c>
      <c r="B98" s="5"/>
      <c r="C98" s="5"/>
      <c r="D98" s="5"/>
      <c r="E98" s="5"/>
      <c r="F98" s="5"/>
      <c r="G98" s="5"/>
      <c r="H98" s="5"/>
      <c r="I98" s="5"/>
      <c r="J98" s="5"/>
      <c r="K98" s="5"/>
      <c r="L98" s="5"/>
      <c r="M98" s="5"/>
      <c r="N98" s="5"/>
      <c r="O98" s="5"/>
      <c r="P98" s="5"/>
      <c r="Q98" s="5"/>
      <c r="R98" s="5"/>
      <c r="S98" s="5"/>
      <c r="T98" s="5"/>
      <c r="U98" s="5"/>
      <c r="V98" s="5"/>
      <c r="W98" s="5"/>
      <c r="X98" s="5"/>
      <c r="Y98" s="5"/>
      <c r="Z98" s="5"/>
      <c r="AA98" s="5"/>
      <c r="AB98" s="663"/>
      <c r="AC98" s="663"/>
      <c r="AD98" s="663"/>
      <c r="AE98" s="663"/>
      <c r="AF98" s="663"/>
      <c r="AG98" s="181" t="s">
        <v>270</v>
      </c>
    </row>
    <row r="99" spans="1:33" ht="16.149999999999999" customHeight="1">
      <c r="A99" s="16"/>
      <c r="B99" s="39" t="s">
        <v>1733</v>
      </c>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626"/>
      <c r="AC99" s="626"/>
      <c r="AD99" s="626"/>
      <c r="AE99" s="626"/>
      <c r="AF99" s="626"/>
      <c r="AG99" s="128" t="s">
        <v>270</v>
      </c>
    </row>
    <row r="100" spans="1:33" ht="16.149999999999999" customHeight="1" thickBot="1">
      <c r="A100" s="40"/>
      <c r="B100" s="104" t="s">
        <v>1741</v>
      </c>
      <c r="C100" s="23"/>
      <c r="D100" s="23"/>
      <c r="E100" s="23"/>
      <c r="F100" s="23"/>
      <c r="G100" s="23"/>
      <c r="H100" s="23"/>
      <c r="I100" s="23"/>
      <c r="J100" s="23"/>
      <c r="K100" s="23"/>
      <c r="L100" s="23"/>
      <c r="M100" s="23"/>
      <c r="N100" s="23"/>
      <c r="O100" s="23"/>
      <c r="P100" s="88"/>
      <c r="Q100" s="88"/>
      <c r="R100" s="88"/>
      <c r="S100" s="88"/>
      <c r="T100" s="88"/>
      <c r="U100" s="88"/>
      <c r="V100" s="88"/>
      <c r="W100" s="88"/>
      <c r="X100" s="88"/>
      <c r="Y100" s="88"/>
      <c r="Z100" s="88"/>
      <c r="AA100" s="88"/>
      <c r="AB100" s="637">
        <f>AB98-AB99</f>
        <v>0</v>
      </c>
      <c r="AC100" s="637"/>
      <c r="AD100" s="637"/>
      <c r="AE100" s="637"/>
      <c r="AF100" s="637"/>
      <c r="AG100" s="129" t="s">
        <v>297</v>
      </c>
    </row>
    <row r="101" spans="1:33" ht="16.149999999999999" customHeight="1" thickTop="1" thickBot="1">
      <c r="A101" s="90"/>
      <c r="B101" s="105" t="s">
        <v>1742</v>
      </c>
      <c r="C101" s="106"/>
      <c r="D101" s="106"/>
      <c r="E101" s="106"/>
      <c r="F101" s="106"/>
      <c r="G101" s="106"/>
      <c r="H101" s="106"/>
      <c r="I101" s="106"/>
      <c r="J101" s="106"/>
      <c r="K101" s="106"/>
      <c r="L101" s="106"/>
      <c r="M101" s="106"/>
      <c r="N101" s="106"/>
      <c r="O101" s="106"/>
      <c r="P101" s="93"/>
      <c r="Q101" s="93"/>
      <c r="R101" s="93"/>
      <c r="S101" s="93"/>
      <c r="T101" s="93"/>
      <c r="U101" s="93"/>
      <c r="V101" s="93"/>
      <c r="W101" s="93"/>
      <c r="X101" s="93"/>
      <c r="Y101" s="93"/>
      <c r="Z101" s="93"/>
      <c r="AA101" s="93"/>
      <c r="AB101" s="736">
        <f>IFERROR(AB100/AB96*100,0)</f>
        <v>0</v>
      </c>
      <c r="AC101" s="736"/>
      <c r="AD101" s="736"/>
      <c r="AE101" s="736"/>
      <c r="AF101" s="736"/>
      <c r="AG101" s="130" t="s">
        <v>299</v>
      </c>
    </row>
    <row r="102" spans="1:33" ht="16.149999999999999" customHeight="1">
      <c r="A102" s="50"/>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row>
    <row r="103" spans="1:33" ht="16.149999999999999" customHeight="1" thickBot="1">
      <c r="A103" s="349" t="s">
        <v>386</v>
      </c>
      <c r="B103" s="265"/>
      <c r="C103" s="265"/>
      <c r="D103" s="265"/>
      <c r="E103" s="265"/>
      <c r="F103" s="265"/>
      <c r="G103" s="265"/>
      <c r="H103" s="265"/>
      <c r="I103" s="265"/>
      <c r="J103" s="265"/>
      <c r="K103" s="265"/>
      <c r="L103" s="265"/>
      <c r="M103" s="265"/>
      <c r="N103" s="265"/>
      <c r="O103" s="265"/>
      <c r="P103" s="265"/>
      <c r="Q103" s="265"/>
      <c r="R103" s="265"/>
      <c r="S103" s="265"/>
      <c r="T103" s="265"/>
      <c r="U103" s="265"/>
      <c r="V103" s="265"/>
      <c r="W103" s="265"/>
      <c r="X103" s="265"/>
      <c r="Y103" s="265"/>
      <c r="Z103" s="265"/>
      <c r="AA103" s="350"/>
      <c r="AB103" s="350"/>
      <c r="AC103" s="350"/>
      <c r="AD103" s="350"/>
      <c r="AE103" s="350"/>
      <c r="AF103" s="350"/>
      <c r="AG103" s="350"/>
    </row>
    <row r="104" spans="1:33" ht="16.149999999999999" customHeight="1">
      <c r="A104" s="115" t="s">
        <v>1713</v>
      </c>
      <c r="B104" s="5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77"/>
      <c r="AB104" s="628"/>
      <c r="AC104" s="628"/>
      <c r="AD104" s="628"/>
      <c r="AE104" s="628"/>
      <c r="AF104" s="628"/>
      <c r="AG104" s="79" t="s">
        <v>291</v>
      </c>
    </row>
    <row r="105" spans="1:33" ht="16.149999999999999" hidden="1" customHeight="1" outlineLevel="1">
      <c r="A105" s="1" t="s">
        <v>1720</v>
      </c>
      <c r="B105" s="75"/>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76"/>
      <c r="AB105" s="626"/>
      <c r="AC105" s="626"/>
      <c r="AD105" s="626"/>
      <c r="AE105" s="626"/>
      <c r="AF105" s="626"/>
      <c r="AG105" s="126" t="s">
        <v>270</v>
      </c>
    </row>
    <row r="106" spans="1:33" ht="16.149999999999999" customHeight="1" collapsed="1">
      <c r="A106" s="1" t="s">
        <v>1734</v>
      </c>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631"/>
      <c r="AC106" s="631"/>
      <c r="AD106" s="631"/>
      <c r="AE106" s="631"/>
      <c r="AF106" s="631"/>
      <c r="AG106" s="181" t="s">
        <v>270</v>
      </c>
    </row>
    <row r="107" spans="1:33" ht="16.149999999999999" customHeight="1">
      <c r="A107" s="22" t="s">
        <v>1743</v>
      </c>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663"/>
      <c r="AC107" s="663"/>
      <c r="AD107" s="663"/>
      <c r="AE107" s="663"/>
      <c r="AF107" s="663"/>
      <c r="AG107" s="181" t="s">
        <v>270</v>
      </c>
    </row>
    <row r="108" spans="1:33" ht="16.149999999999999" customHeight="1">
      <c r="A108" s="16"/>
      <c r="B108" s="39" t="s">
        <v>1746</v>
      </c>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626"/>
      <c r="AC108" s="626"/>
      <c r="AD108" s="626"/>
      <c r="AE108" s="626"/>
      <c r="AF108" s="626"/>
      <c r="AG108" s="128" t="s">
        <v>270</v>
      </c>
    </row>
    <row r="109" spans="1:33" ht="16.149999999999999" customHeight="1" thickBot="1">
      <c r="A109" s="40"/>
      <c r="B109" s="104" t="s">
        <v>1747</v>
      </c>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637">
        <f>AB107-AB108</f>
        <v>0</v>
      </c>
      <c r="AC109" s="637"/>
      <c r="AD109" s="637"/>
      <c r="AE109" s="637"/>
      <c r="AF109" s="637"/>
      <c r="AG109" s="129" t="s">
        <v>297</v>
      </c>
    </row>
    <row r="110" spans="1:33" ht="16.350000000000001" customHeight="1" thickTop="1" thickBot="1">
      <c r="A110" s="90"/>
      <c r="B110" s="175" t="s">
        <v>1762</v>
      </c>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736">
        <f>IFERROR(AB109/AB105*100,0)</f>
        <v>0</v>
      </c>
      <c r="AC110" s="736"/>
      <c r="AD110" s="736"/>
      <c r="AE110" s="736"/>
      <c r="AF110" s="736"/>
      <c r="AG110" s="130" t="s">
        <v>299</v>
      </c>
    </row>
    <row r="111" spans="1:33" ht="16.350000000000001" customHeight="1"/>
    <row r="112" spans="1:33" ht="16.149999999999999" customHeight="1" thickBot="1">
      <c r="A112" s="2" t="s">
        <v>387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625"/>
      <c r="AB112" s="625"/>
      <c r="AC112" s="625"/>
      <c r="AD112" s="625"/>
      <c r="AE112" s="625"/>
      <c r="AF112" s="625"/>
      <c r="AG112" s="625"/>
    </row>
    <row r="113" spans="1:33" ht="16.149999999999999" customHeight="1">
      <c r="A113" s="115" t="s">
        <v>1714</v>
      </c>
      <c r="B113" s="5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77"/>
      <c r="AB113" s="628"/>
      <c r="AC113" s="628"/>
      <c r="AD113" s="628"/>
      <c r="AE113" s="628"/>
      <c r="AF113" s="628"/>
      <c r="AG113" s="79" t="s">
        <v>291</v>
      </c>
    </row>
    <row r="114" spans="1:33" ht="16.149999999999999" hidden="1" customHeight="1" outlineLevel="1">
      <c r="A114" s="1" t="s">
        <v>1721</v>
      </c>
      <c r="B114" s="75"/>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76"/>
      <c r="AB114" s="626"/>
      <c r="AC114" s="626"/>
      <c r="AD114" s="626"/>
      <c r="AE114" s="626"/>
      <c r="AF114" s="626"/>
      <c r="AG114" s="126" t="s">
        <v>270</v>
      </c>
    </row>
    <row r="115" spans="1:33" ht="16.149999999999999" customHeight="1" collapsed="1">
      <c r="A115" s="1" t="s">
        <v>1735</v>
      </c>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631"/>
      <c r="AC115" s="631"/>
      <c r="AD115" s="631"/>
      <c r="AE115" s="631"/>
      <c r="AF115" s="631"/>
      <c r="AG115" s="181" t="s">
        <v>270</v>
      </c>
    </row>
    <row r="116" spans="1:33" ht="16.149999999999999" customHeight="1">
      <c r="A116" s="22" t="s">
        <v>1744</v>
      </c>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663"/>
      <c r="AC116" s="663"/>
      <c r="AD116" s="663"/>
      <c r="AE116" s="663"/>
      <c r="AF116" s="663"/>
      <c r="AG116" s="181" t="s">
        <v>270</v>
      </c>
    </row>
    <row r="117" spans="1:33" ht="16.149999999999999" customHeight="1">
      <c r="A117" s="16"/>
      <c r="B117" s="39" t="s">
        <v>1710</v>
      </c>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626"/>
      <c r="AC117" s="626"/>
      <c r="AD117" s="626"/>
      <c r="AE117" s="626"/>
      <c r="AF117" s="626"/>
      <c r="AG117" s="128" t="s">
        <v>270</v>
      </c>
    </row>
    <row r="118" spans="1:33" ht="16.149999999999999" customHeight="1" thickBot="1">
      <c r="A118" s="40"/>
      <c r="B118" s="104" t="s">
        <v>1748</v>
      </c>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637">
        <f>AB116-AB117</f>
        <v>0</v>
      </c>
      <c r="AC118" s="637"/>
      <c r="AD118" s="637"/>
      <c r="AE118" s="637"/>
      <c r="AF118" s="637"/>
      <c r="AG118" s="129" t="s">
        <v>297</v>
      </c>
    </row>
    <row r="119" spans="1:33" ht="16.350000000000001" customHeight="1" thickTop="1" thickBot="1">
      <c r="A119" s="90"/>
      <c r="B119" s="175" t="s">
        <v>1763</v>
      </c>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736">
        <f>IFERROR(AB118/AB114*100,0)</f>
        <v>0</v>
      </c>
      <c r="AC119" s="736"/>
      <c r="AD119" s="736"/>
      <c r="AE119" s="736"/>
      <c r="AF119" s="736"/>
      <c r="AG119" s="130" t="s">
        <v>299</v>
      </c>
    </row>
    <row r="120" spans="1:33" ht="16.350000000000001" customHeight="1"/>
    <row r="121" spans="1:33" ht="16.149999999999999" customHeight="1" thickBot="1">
      <c r="A121" s="2" t="s">
        <v>388</v>
      </c>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625"/>
      <c r="AB121" s="625"/>
      <c r="AC121" s="625"/>
      <c r="AD121" s="625"/>
      <c r="AE121" s="625"/>
      <c r="AF121" s="625"/>
      <c r="AG121" s="625"/>
    </row>
    <row r="122" spans="1:33" ht="16.149999999999999" customHeight="1">
      <c r="A122" s="115" t="s">
        <v>1715</v>
      </c>
      <c r="B122" s="5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77"/>
      <c r="AB122" s="628"/>
      <c r="AC122" s="628"/>
      <c r="AD122" s="628"/>
      <c r="AE122" s="628"/>
      <c r="AF122" s="628"/>
      <c r="AG122" s="79" t="s">
        <v>291</v>
      </c>
    </row>
    <row r="123" spans="1:33" ht="16.149999999999999" hidden="1" customHeight="1" outlineLevel="1">
      <c r="A123" s="1" t="s">
        <v>1722</v>
      </c>
      <c r="B123" s="75"/>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76"/>
      <c r="AB123" s="626"/>
      <c r="AC123" s="626"/>
      <c r="AD123" s="626"/>
      <c r="AE123" s="626"/>
      <c r="AF123" s="626"/>
      <c r="AG123" s="126" t="s">
        <v>270</v>
      </c>
    </row>
    <row r="124" spans="1:33" ht="16.149999999999999" customHeight="1" collapsed="1">
      <c r="A124" s="1" t="s">
        <v>1736</v>
      </c>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631"/>
      <c r="AC124" s="631"/>
      <c r="AD124" s="631"/>
      <c r="AE124" s="631"/>
      <c r="AF124" s="631"/>
      <c r="AG124" s="181" t="s">
        <v>270</v>
      </c>
    </row>
    <row r="125" spans="1:33" ht="16.149999999999999" customHeight="1">
      <c r="A125" s="22" t="s">
        <v>1745</v>
      </c>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663"/>
      <c r="AC125" s="663"/>
      <c r="AD125" s="663"/>
      <c r="AE125" s="663"/>
      <c r="AF125" s="663"/>
      <c r="AG125" s="181" t="s">
        <v>270</v>
      </c>
    </row>
    <row r="126" spans="1:33" ht="16.149999999999999" customHeight="1">
      <c r="A126" s="16"/>
      <c r="B126" s="89" t="s">
        <v>1749</v>
      </c>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626"/>
      <c r="AC126" s="626"/>
      <c r="AD126" s="626"/>
      <c r="AE126" s="626"/>
      <c r="AF126" s="626"/>
      <c r="AG126" s="128" t="s">
        <v>270</v>
      </c>
    </row>
    <row r="127" spans="1:33" ht="16.350000000000001" customHeight="1" thickBot="1">
      <c r="A127" s="40"/>
      <c r="B127" s="104" t="s">
        <v>1750</v>
      </c>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637">
        <f>AB125-AB126</f>
        <v>0</v>
      </c>
      <c r="AC127" s="637"/>
      <c r="AD127" s="637"/>
      <c r="AE127" s="637"/>
      <c r="AF127" s="637"/>
      <c r="AG127" s="129" t="s">
        <v>297</v>
      </c>
    </row>
    <row r="128" spans="1:33" ht="16.350000000000001" customHeight="1" thickTop="1" thickBot="1">
      <c r="A128" s="90"/>
      <c r="B128" s="175" t="s">
        <v>1764</v>
      </c>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736">
        <f>IFERROR(AB127/AB123*100,0)</f>
        <v>0</v>
      </c>
      <c r="AC128" s="736"/>
      <c r="AD128" s="736"/>
      <c r="AE128" s="736"/>
      <c r="AF128" s="736"/>
      <c r="AG128" s="130" t="s">
        <v>299</v>
      </c>
    </row>
    <row r="129" spans="1:35" ht="16.350000000000001" customHeight="1">
      <c r="AG129" s="28"/>
    </row>
    <row r="130" spans="1:35" ht="16.350000000000001" customHeight="1" thickBot="1">
      <c r="A130" s="630" t="s">
        <v>477</v>
      </c>
      <c r="B130" s="630"/>
      <c r="C130" s="630"/>
      <c r="D130" s="630"/>
      <c r="E130" s="630"/>
      <c r="F130" s="630"/>
      <c r="G130" s="630"/>
      <c r="H130" s="630"/>
      <c r="I130" s="630"/>
      <c r="J130" s="630"/>
      <c r="K130" s="630"/>
      <c r="L130" s="630"/>
      <c r="M130" s="630"/>
      <c r="N130" s="630"/>
      <c r="O130" s="630"/>
      <c r="P130" s="630"/>
      <c r="Q130" s="630"/>
      <c r="R130" s="630"/>
      <c r="S130" s="630"/>
      <c r="T130" s="630"/>
      <c r="U130" s="630"/>
      <c r="V130" s="630"/>
      <c r="W130" s="630"/>
      <c r="X130" s="630"/>
      <c r="Y130" s="630"/>
      <c r="Z130" s="630"/>
      <c r="AA130" s="630"/>
      <c r="AB130" s="630"/>
      <c r="AC130" s="630"/>
      <c r="AD130" s="630"/>
      <c r="AE130" s="630"/>
      <c r="AF130" s="630"/>
      <c r="AG130" s="630"/>
      <c r="AH130" s="204"/>
      <c r="AI130" s="204"/>
    </row>
    <row r="131" spans="1:35" ht="16.350000000000001" customHeight="1">
      <c r="A131" s="172" t="s">
        <v>1716</v>
      </c>
      <c r="B131" s="5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77"/>
      <c r="AB131" s="628"/>
      <c r="AC131" s="628"/>
      <c r="AD131" s="628"/>
      <c r="AE131" s="628"/>
      <c r="AF131" s="628"/>
      <c r="AG131" s="79" t="s">
        <v>291</v>
      </c>
      <c r="AH131" s="194"/>
      <c r="AI131" s="194"/>
    </row>
    <row r="132" spans="1:35" ht="16.350000000000001" hidden="1" customHeight="1" outlineLevel="1">
      <c r="A132" s="171" t="s">
        <v>1723</v>
      </c>
      <c r="B132" s="75"/>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76"/>
      <c r="AB132" s="626"/>
      <c r="AC132" s="626"/>
      <c r="AD132" s="626"/>
      <c r="AE132" s="626"/>
      <c r="AF132" s="626"/>
      <c r="AG132" s="126" t="s">
        <v>270</v>
      </c>
    </row>
    <row r="133" spans="1:35" ht="16.350000000000001" customHeight="1" collapsed="1">
      <c r="A133" s="1" t="s">
        <v>1737</v>
      </c>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631"/>
      <c r="AC133" s="631"/>
      <c r="AD133" s="631"/>
      <c r="AE133" s="631"/>
      <c r="AF133" s="631"/>
      <c r="AG133" s="181" t="s">
        <v>270</v>
      </c>
    </row>
    <row r="134" spans="1:35" ht="16.350000000000001" customHeight="1">
      <c r="A134" s="173" t="s">
        <v>1759</v>
      </c>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663"/>
      <c r="AC134" s="663"/>
      <c r="AD134" s="663"/>
      <c r="AE134" s="663"/>
      <c r="AF134" s="663"/>
      <c r="AG134" s="181" t="s">
        <v>270</v>
      </c>
    </row>
    <row r="135" spans="1:35" ht="16.350000000000001" customHeight="1">
      <c r="A135" s="16"/>
      <c r="B135" s="89" t="s">
        <v>1751</v>
      </c>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626"/>
      <c r="AC135" s="626"/>
      <c r="AD135" s="626"/>
      <c r="AE135" s="626"/>
      <c r="AF135" s="626"/>
      <c r="AG135" s="128" t="s">
        <v>270</v>
      </c>
    </row>
    <row r="136" spans="1:35" ht="16.350000000000001" customHeight="1" thickBot="1">
      <c r="A136" s="40"/>
      <c r="B136" s="104" t="s">
        <v>1752</v>
      </c>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637">
        <f>AB134-AB135</f>
        <v>0</v>
      </c>
      <c r="AC136" s="637"/>
      <c r="AD136" s="637"/>
      <c r="AE136" s="637"/>
      <c r="AF136" s="637"/>
      <c r="AG136" s="129" t="s">
        <v>297</v>
      </c>
    </row>
    <row r="137" spans="1:35" ht="16.350000000000001" customHeight="1" thickTop="1" thickBot="1">
      <c r="A137" s="90"/>
      <c r="B137" s="175" t="s">
        <v>1765</v>
      </c>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736">
        <f>IFERROR(AB136/AB132*100,0)</f>
        <v>0</v>
      </c>
      <c r="AC137" s="736"/>
      <c r="AD137" s="736"/>
      <c r="AE137" s="736"/>
      <c r="AF137" s="736"/>
      <c r="AG137" s="130" t="s">
        <v>299</v>
      </c>
    </row>
    <row r="138" spans="1:35" ht="16.350000000000001" customHeight="1">
      <c r="AG138" s="28"/>
    </row>
    <row r="139" spans="1:35" ht="16.149999999999999" customHeight="1" thickBot="1">
      <c r="A139" s="2" t="s">
        <v>1622</v>
      </c>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625"/>
      <c r="AB139" s="625"/>
      <c r="AC139" s="625"/>
      <c r="AD139" s="625"/>
      <c r="AE139" s="625"/>
      <c r="AF139" s="625"/>
      <c r="AG139" s="625"/>
    </row>
    <row r="140" spans="1:35" ht="16.149999999999999" customHeight="1">
      <c r="A140" s="172" t="s">
        <v>1717</v>
      </c>
      <c r="B140" s="5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77"/>
      <c r="AB140" s="628"/>
      <c r="AC140" s="628"/>
      <c r="AD140" s="628"/>
      <c r="AE140" s="628"/>
      <c r="AF140" s="628"/>
      <c r="AG140" s="79" t="s">
        <v>291</v>
      </c>
    </row>
    <row r="141" spans="1:35" ht="16.149999999999999" hidden="1" customHeight="1" outlineLevel="1">
      <c r="A141" s="171" t="s">
        <v>1724</v>
      </c>
      <c r="B141" s="75"/>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76"/>
      <c r="AB141" s="626"/>
      <c r="AC141" s="626"/>
      <c r="AD141" s="626"/>
      <c r="AE141" s="626"/>
      <c r="AF141" s="626"/>
      <c r="AG141" s="126" t="s">
        <v>270</v>
      </c>
    </row>
    <row r="142" spans="1:35" ht="16.149999999999999" customHeight="1" collapsed="1">
      <c r="A142" s="1" t="s">
        <v>1738</v>
      </c>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631"/>
      <c r="AC142" s="631"/>
      <c r="AD142" s="631"/>
      <c r="AE142" s="631"/>
      <c r="AF142" s="631"/>
      <c r="AG142" s="181" t="s">
        <v>270</v>
      </c>
    </row>
    <row r="143" spans="1:35" ht="16.149999999999999" customHeight="1">
      <c r="A143" s="173" t="s">
        <v>1758</v>
      </c>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663"/>
      <c r="AC143" s="663"/>
      <c r="AD143" s="663"/>
      <c r="AE143" s="663"/>
      <c r="AF143" s="663"/>
      <c r="AG143" s="181" t="s">
        <v>270</v>
      </c>
    </row>
    <row r="144" spans="1:35" ht="16.149999999999999" customHeight="1">
      <c r="A144" s="16"/>
      <c r="B144" s="89" t="s">
        <v>1753</v>
      </c>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626"/>
      <c r="AC144" s="626"/>
      <c r="AD144" s="626"/>
      <c r="AE144" s="626"/>
      <c r="AF144" s="626"/>
      <c r="AG144" s="128" t="s">
        <v>270</v>
      </c>
    </row>
    <row r="145" spans="1:35" ht="16.149999999999999" customHeight="1" thickBot="1">
      <c r="A145" s="40"/>
      <c r="B145" s="104" t="s">
        <v>1754</v>
      </c>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637">
        <f>AB143-AB144</f>
        <v>0</v>
      </c>
      <c r="AC145" s="637"/>
      <c r="AD145" s="637"/>
      <c r="AE145" s="637"/>
      <c r="AF145" s="637"/>
      <c r="AG145" s="129" t="s">
        <v>297</v>
      </c>
    </row>
    <row r="146" spans="1:35" ht="16.350000000000001" customHeight="1" thickTop="1" thickBot="1">
      <c r="A146" s="90"/>
      <c r="B146" s="175" t="s">
        <v>1766</v>
      </c>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736">
        <f>IFERROR(AB145/AB141*100,0)</f>
        <v>0</v>
      </c>
      <c r="AC146" s="736"/>
      <c r="AD146" s="736"/>
      <c r="AE146" s="736"/>
      <c r="AF146" s="736"/>
      <c r="AG146" s="130" t="s">
        <v>299</v>
      </c>
    </row>
    <row r="147" spans="1:35" ht="16.350000000000001" customHeight="1"/>
    <row r="148" spans="1:35" ht="16.350000000000001" customHeight="1">
      <c r="A148" s="66" t="s">
        <v>340</v>
      </c>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row>
    <row r="149" spans="1:35" ht="16.149999999999999" customHeight="1" thickBot="1">
      <c r="A149" s="64" t="s">
        <v>482</v>
      </c>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21"/>
      <c r="AB149" s="621"/>
      <c r="AC149" s="621"/>
      <c r="AD149" s="621"/>
      <c r="AE149" s="621"/>
      <c r="AF149" s="621"/>
      <c r="AG149" s="621"/>
      <c r="AH149" s="204"/>
      <c r="AI149" s="204"/>
    </row>
    <row r="150" spans="1:35" ht="16.149999999999999" customHeight="1">
      <c r="A150" s="114" t="s">
        <v>1718</v>
      </c>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80"/>
      <c r="AB150" s="628"/>
      <c r="AC150" s="628"/>
      <c r="AD150" s="628"/>
      <c r="AE150" s="628"/>
      <c r="AF150" s="628"/>
      <c r="AG150" s="82" t="s">
        <v>291</v>
      </c>
      <c r="AH150" s="194"/>
      <c r="AI150" s="194"/>
    </row>
    <row r="151" spans="1:35" ht="16.149999999999999" hidden="1" customHeight="1" outlineLevel="1">
      <c r="A151" s="473" t="s">
        <v>483</v>
      </c>
      <c r="B151" s="474"/>
      <c r="C151" s="474"/>
      <c r="D151" s="474"/>
      <c r="E151" s="474"/>
      <c r="F151" s="474"/>
      <c r="G151" s="474"/>
      <c r="H151" s="474"/>
      <c r="I151" s="474"/>
      <c r="J151" s="474"/>
      <c r="K151" s="474"/>
      <c r="L151" s="474"/>
      <c r="M151" s="474"/>
      <c r="N151" s="474"/>
      <c r="O151" s="474"/>
      <c r="P151" s="474"/>
      <c r="Q151" s="474"/>
      <c r="R151" s="474"/>
      <c r="S151" s="474"/>
      <c r="T151" s="474"/>
      <c r="U151" s="474"/>
      <c r="V151" s="474"/>
      <c r="W151" s="474"/>
      <c r="X151" s="474"/>
      <c r="Y151" s="474"/>
      <c r="Z151" s="474"/>
      <c r="AA151" s="475"/>
      <c r="AB151" s="720"/>
      <c r="AC151" s="720"/>
      <c r="AD151" s="720"/>
      <c r="AE151" s="720"/>
      <c r="AF151" s="720"/>
      <c r="AG151" s="476" t="s">
        <v>270</v>
      </c>
      <c r="AH151" s="194"/>
      <c r="AI151" s="194"/>
    </row>
    <row r="152" spans="1:35" ht="16.149999999999999" hidden="1" customHeight="1" outlineLevel="1">
      <c r="A152" s="103" t="s">
        <v>1725</v>
      </c>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81"/>
      <c r="AB152" s="626"/>
      <c r="AC152" s="626"/>
      <c r="AD152" s="626"/>
      <c r="AE152" s="626"/>
      <c r="AF152" s="626"/>
      <c r="AG152" s="120" t="s">
        <v>270</v>
      </c>
    </row>
    <row r="153" spans="1:35" ht="16.149999999999999" hidden="1" customHeight="1" outlineLevel="1">
      <c r="A153" s="473" t="s">
        <v>484</v>
      </c>
      <c r="B153" s="477"/>
      <c r="C153" s="477"/>
      <c r="D153" s="477"/>
      <c r="E153" s="477"/>
      <c r="F153" s="477"/>
      <c r="G153" s="477"/>
      <c r="H153" s="477"/>
      <c r="I153" s="477"/>
      <c r="J153" s="477"/>
      <c r="K153" s="477"/>
      <c r="L153" s="477"/>
      <c r="M153" s="477"/>
      <c r="N153" s="477"/>
      <c r="O153" s="477"/>
      <c r="P153" s="477"/>
      <c r="Q153" s="477"/>
      <c r="R153" s="477"/>
      <c r="S153" s="477"/>
      <c r="T153" s="477"/>
      <c r="U153" s="477"/>
      <c r="V153" s="477"/>
      <c r="W153" s="477"/>
      <c r="X153" s="477"/>
      <c r="Y153" s="477"/>
      <c r="Z153" s="477"/>
      <c r="AA153" s="477"/>
      <c r="AB153" s="739"/>
      <c r="AC153" s="739"/>
      <c r="AD153" s="739"/>
      <c r="AE153" s="739"/>
      <c r="AF153" s="739"/>
      <c r="AG153" s="478" t="s">
        <v>270</v>
      </c>
    </row>
    <row r="154" spans="1:35" ht="16.149999999999999" customHeight="1" collapsed="1">
      <c r="A154" s="103" t="s">
        <v>1739</v>
      </c>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623"/>
      <c r="AC154" s="623"/>
      <c r="AD154" s="623"/>
      <c r="AE154" s="623"/>
      <c r="AF154" s="623"/>
      <c r="AG154" s="132" t="s">
        <v>270</v>
      </c>
    </row>
    <row r="155" spans="1:35" ht="16.149999999999999" hidden="1" customHeight="1" outlineLevel="1">
      <c r="A155" s="479" t="s">
        <v>1698</v>
      </c>
      <c r="B155" s="480"/>
      <c r="C155" s="480"/>
      <c r="D155" s="480"/>
      <c r="E155" s="480"/>
      <c r="F155" s="480"/>
      <c r="G155" s="480"/>
      <c r="H155" s="480"/>
      <c r="I155" s="480"/>
      <c r="J155" s="480"/>
      <c r="K155" s="480"/>
      <c r="L155" s="480"/>
      <c r="M155" s="480"/>
      <c r="N155" s="480"/>
      <c r="O155" s="480"/>
      <c r="P155" s="480"/>
      <c r="Q155" s="480"/>
      <c r="R155" s="480"/>
      <c r="S155" s="480"/>
      <c r="T155" s="480"/>
      <c r="U155" s="480"/>
      <c r="V155" s="480"/>
      <c r="W155" s="480"/>
      <c r="X155" s="480"/>
      <c r="Y155" s="480"/>
      <c r="Z155" s="480"/>
      <c r="AA155" s="480"/>
      <c r="AB155" s="740"/>
      <c r="AC155" s="740"/>
      <c r="AD155" s="740"/>
      <c r="AE155" s="740"/>
      <c r="AF155" s="740"/>
      <c r="AG155" s="478" t="s">
        <v>270</v>
      </c>
    </row>
    <row r="156" spans="1:35" ht="16.149999999999999" customHeight="1" collapsed="1">
      <c r="A156" s="107" t="s">
        <v>1757</v>
      </c>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37"/>
      <c r="AC156" s="737"/>
      <c r="AD156" s="737"/>
      <c r="AE156" s="737"/>
      <c r="AF156" s="737"/>
      <c r="AG156" s="132" t="s">
        <v>270</v>
      </c>
    </row>
    <row r="157" spans="1:35" ht="16.149999999999999" customHeight="1">
      <c r="A157" s="95"/>
      <c r="B157" s="96" t="s">
        <v>1727</v>
      </c>
      <c r="C157" s="108"/>
      <c r="D157" s="108"/>
      <c r="E157" s="108"/>
      <c r="F157" s="108"/>
      <c r="G157" s="108"/>
      <c r="H157" s="108"/>
      <c r="I157" s="108"/>
      <c r="J157" s="108"/>
      <c r="K157" s="108"/>
      <c r="L157" s="108"/>
      <c r="M157" s="108"/>
      <c r="N157" s="108"/>
      <c r="O157" s="108"/>
      <c r="P157" s="108"/>
      <c r="Q157" s="108"/>
      <c r="R157" s="108"/>
      <c r="S157" s="108"/>
      <c r="T157" s="108"/>
      <c r="U157" s="108"/>
      <c r="V157" s="108"/>
      <c r="W157" s="108"/>
      <c r="X157" s="108"/>
      <c r="Y157" s="108"/>
      <c r="Z157" s="108"/>
      <c r="AA157" s="108"/>
      <c r="AB157" s="623"/>
      <c r="AC157" s="623"/>
      <c r="AD157" s="623"/>
      <c r="AE157" s="623"/>
      <c r="AF157" s="623"/>
      <c r="AG157" s="135" t="s">
        <v>270</v>
      </c>
    </row>
    <row r="158" spans="1:35" ht="16.149999999999999" customHeight="1" thickBot="1">
      <c r="A158" s="97"/>
      <c r="B158" s="109" t="s">
        <v>1728</v>
      </c>
      <c r="C158" s="108"/>
      <c r="D158" s="108"/>
      <c r="E158" s="108"/>
      <c r="F158" s="108"/>
      <c r="G158" s="108"/>
      <c r="H158" s="108"/>
      <c r="I158" s="108"/>
      <c r="J158" s="108"/>
      <c r="K158" s="108"/>
      <c r="L158" s="108"/>
      <c r="M158" s="108"/>
      <c r="N158" s="108"/>
      <c r="O158" s="108"/>
      <c r="P158" s="108"/>
      <c r="Q158" s="108"/>
      <c r="R158" s="108"/>
      <c r="S158" s="108"/>
      <c r="T158" s="108"/>
      <c r="U158" s="108"/>
      <c r="V158" s="108"/>
      <c r="W158" s="108"/>
      <c r="X158" s="108"/>
      <c r="Y158" s="108"/>
      <c r="Z158" s="108"/>
      <c r="AA158" s="108"/>
      <c r="AB158" s="637">
        <f>AB156-AB157</f>
        <v>0</v>
      </c>
      <c r="AC158" s="637"/>
      <c r="AD158" s="637"/>
      <c r="AE158" s="637"/>
      <c r="AF158" s="637"/>
      <c r="AG158" s="135" t="s">
        <v>297</v>
      </c>
    </row>
    <row r="159" spans="1:35" ht="16.350000000000001" customHeight="1" thickTop="1" thickBot="1">
      <c r="A159" s="98"/>
      <c r="B159" s="110" t="s">
        <v>1767</v>
      </c>
      <c r="C159" s="111"/>
      <c r="D159" s="111"/>
      <c r="E159" s="111"/>
      <c r="F159" s="111"/>
      <c r="G159" s="111"/>
      <c r="H159" s="111"/>
      <c r="I159" s="111"/>
      <c r="J159" s="111"/>
      <c r="K159" s="111"/>
      <c r="L159" s="111"/>
      <c r="M159" s="111"/>
      <c r="N159" s="111"/>
      <c r="O159" s="111"/>
      <c r="P159" s="111"/>
      <c r="Q159" s="111"/>
      <c r="R159" s="111"/>
      <c r="S159" s="111"/>
      <c r="T159" s="111"/>
      <c r="U159" s="111"/>
      <c r="V159" s="111"/>
      <c r="W159" s="111"/>
      <c r="X159" s="111"/>
      <c r="Y159" s="111"/>
      <c r="Z159" s="111"/>
      <c r="AA159" s="111"/>
      <c r="AB159" s="738">
        <f>IFERROR(AB158/AB152*100,0)</f>
        <v>0</v>
      </c>
      <c r="AC159" s="738"/>
      <c r="AD159" s="738"/>
      <c r="AE159" s="738"/>
      <c r="AF159" s="738"/>
      <c r="AG159" s="136" t="s">
        <v>299</v>
      </c>
    </row>
    <row r="160" spans="1:35" ht="16.350000000000001" customHeight="1">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c r="AE160" s="65"/>
      <c r="AF160" s="65"/>
      <c r="AG160" s="65"/>
    </row>
    <row r="161" spans="1:35" ht="16.149999999999999" customHeight="1" thickBot="1">
      <c r="A161" s="64" t="s">
        <v>485</v>
      </c>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21"/>
      <c r="AB161" s="621"/>
      <c r="AC161" s="621"/>
      <c r="AD161" s="621"/>
      <c r="AE161" s="621"/>
      <c r="AF161" s="621"/>
      <c r="AG161" s="621"/>
      <c r="AH161" s="204"/>
      <c r="AI161" s="204"/>
    </row>
    <row r="162" spans="1:35" ht="16.149999999999999" customHeight="1">
      <c r="A162" s="114" t="s">
        <v>1719</v>
      </c>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80"/>
      <c r="AB162" s="628"/>
      <c r="AC162" s="628"/>
      <c r="AD162" s="628"/>
      <c r="AE162" s="628"/>
      <c r="AF162" s="628"/>
      <c r="AG162" s="82" t="s">
        <v>291</v>
      </c>
      <c r="AH162" s="194"/>
      <c r="AI162" s="194"/>
    </row>
    <row r="163" spans="1:35" ht="16.149999999999999" hidden="1" customHeight="1" outlineLevel="1">
      <c r="A163" s="473" t="s">
        <v>486</v>
      </c>
      <c r="B163" s="474"/>
      <c r="C163" s="474"/>
      <c r="D163" s="474"/>
      <c r="E163" s="474"/>
      <c r="F163" s="474"/>
      <c r="G163" s="474"/>
      <c r="H163" s="474"/>
      <c r="I163" s="474"/>
      <c r="J163" s="474"/>
      <c r="K163" s="474"/>
      <c r="L163" s="474"/>
      <c r="M163" s="474"/>
      <c r="N163" s="474"/>
      <c r="O163" s="474"/>
      <c r="P163" s="474"/>
      <c r="Q163" s="474"/>
      <c r="R163" s="474"/>
      <c r="S163" s="474"/>
      <c r="T163" s="474"/>
      <c r="U163" s="474"/>
      <c r="V163" s="474"/>
      <c r="W163" s="474"/>
      <c r="X163" s="474"/>
      <c r="Y163" s="474"/>
      <c r="Z163" s="474"/>
      <c r="AA163" s="475"/>
      <c r="AB163" s="720"/>
      <c r="AC163" s="720"/>
      <c r="AD163" s="720"/>
      <c r="AE163" s="720"/>
      <c r="AF163" s="720"/>
      <c r="AG163" s="476" t="s">
        <v>270</v>
      </c>
      <c r="AH163" s="194"/>
      <c r="AI163" s="194"/>
    </row>
    <row r="164" spans="1:35" ht="16.149999999999999" hidden="1" customHeight="1" outlineLevel="1" collapsed="1">
      <c r="A164" s="103" t="s">
        <v>1726</v>
      </c>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81"/>
      <c r="AB164" s="626"/>
      <c r="AC164" s="626"/>
      <c r="AD164" s="626"/>
      <c r="AE164" s="626"/>
      <c r="AF164" s="626"/>
      <c r="AG164" s="69" t="s">
        <v>270</v>
      </c>
    </row>
    <row r="165" spans="1:35" ht="16.149999999999999" hidden="1" customHeight="1" outlineLevel="1">
      <c r="A165" s="473" t="s">
        <v>487</v>
      </c>
      <c r="B165" s="477"/>
      <c r="C165" s="477"/>
      <c r="D165" s="477"/>
      <c r="E165" s="477"/>
      <c r="F165" s="477"/>
      <c r="G165" s="477"/>
      <c r="H165" s="477"/>
      <c r="I165" s="477"/>
      <c r="J165" s="477"/>
      <c r="K165" s="477"/>
      <c r="L165" s="477"/>
      <c r="M165" s="477"/>
      <c r="N165" s="477"/>
      <c r="O165" s="477"/>
      <c r="P165" s="477"/>
      <c r="Q165" s="477"/>
      <c r="R165" s="477"/>
      <c r="S165" s="477"/>
      <c r="T165" s="477"/>
      <c r="U165" s="477"/>
      <c r="V165" s="477"/>
      <c r="W165" s="477"/>
      <c r="X165" s="477"/>
      <c r="Y165" s="477"/>
      <c r="Z165" s="477"/>
      <c r="AA165" s="477"/>
      <c r="AB165" s="739"/>
      <c r="AC165" s="739"/>
      <c r="AD165" s="739"/>
      <c r="AE165" s="739"/>
      <c r="AF165" s="739"/>
      <c r="AG165" s="481" t="s">
        <v>270</v>
      </c>
    </row>
    <row r="166" spans="1:35" ht="16.149999999999999" customHeight="1" collapsed="1">
      <c r="A166" s="103" t="s">
        <v>1740</v>
      </c>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623"/>
      <c r="AC166" s="623"/>
      <c r="AD166" s="623"/>
      <c r="AE166" s="623"/>
      <c r="AF166" s="623"/>
      <c r="AG166" s="71" t="s">
        <v>270</v>
      </c>
    </row>
    <row r="167" spans="1:35" ht="16.149999999999999" hidden="1" customHeight="1" outlineLevel="1">
      <c r="A167" s="479" t="s">
        <v>1699</v>
      </c>
      <c r="B167" s="480"/>
      <c r="C167" s="480"/>
      <c r="D167" s="480"/>
      <c r="E167" s="480"/>
      <c r="F167" s="480"/>
      <c r="G167" s="480"/>
      <c r="H167" s="480"/>
      <c r="I167" s="480"/>
      <c r="J167" s="480"/>
      <c r="K167" s="480"/>
      <c r="L167" s="480"/>
      <c r="M167" s="480"/>
      <c r="N167" s="480"/>
      <c r="O167" s="480"/>
      <c r="P167" s="480"/>
      <c r="Q167" s="480"/>
      <c r="R167" s="480"/>
      <c r="S167" s="480"/>
      <c r="T167" s="480"/>
      <c r="U167" s="480"/>
      <c r="V167" s="480"/>
      <c r="W167" s="480"/>
      <c r="X167" s="480"/>
      <c r="Y167" s="480"/>
      <c r="Z167" s="480"/>
      <c r="AA167" s="480"/>
      <c r="AB167" s="740"/>
      <c r="AC167" s="740"/>
      <c r="AD167" s="740"/>
      <c r="AE167" s="740"/>
      <c r="AF167" s="740"/>
      <c r="AG167" s="481" t="s">
        <v>270</v>
      </c>
    </row>
    <row r="168" spans="1:35" ht="16.149999999999999" customHeight="1" collapsed="1">
      <c r="A168" s="107" t="s">
        <v>1756</v>
      </c>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37"/>
      <c r="AC168" s="737"/>
      <c r="AD168" s="737"/>
      <c r="AE168" s="737"/>
      <c r="AF168" s="737"/>
      <c r="AG168" s="71" t="s">
        <v>270</v>
      </c>
    </row>
    <row r="169" spans="1:35" ht="16.149999999999999" customHeight="1">
      <c r="A169" s="95"/>
      <c r="B169" s="96" t="s">
        <v>1755</v>
      </c>
      <c r="C169" s="108"/>
      <c r="D169" s="108"/>
      <c r="E169" s="108"/>
      <c r="F169" s="108"/>
      <c r="G169" s="108"/>
      <c r="H169" s="108"/>
      <c r="I169" s="108"/>
      <c r="J169" s="108"/>
      <c r="K169" s="108"/>
      <c r="L169" s="108"/>
      <c r="M169" s="108"/>
      <c r="N169" s="108"/>
      <c r="O169" s="108"/>
      <c r="P169" s="108"/>
      <c r="Q169" s="108"/>
      <c r="R169" s="108"/>
      <c r="S169" s="108"/>
      <c r="T169" s="108"/>
      <c r="U169" s="108"/>
      <c r="V169" s="108"/>
      <c r="W169" s="108"/>
      <c r="X169" s="108"/>
      <c r="Y169" s="108"/>
      <c r="Z169" s="108"/>
      <c r="AA169" s="108"/>
      <c r="AB169" s="623"/>
      <c r="AC169" s="623"/>
      <c r="AD169" s="623"/>
      <c r="AE169" s="623"/>
      <c r="AF169" s="623"/>
      <c r="AG169" s="133" t="s">
        <v>270</v>
      </c>
    </row>
    <row r="170" spans="1:35" ht="16.149999999999999" customHeight="1" thickBot="1">
      <c r="A170" s="97"/>
      <c r="B170" s="109" t="s">
        <v>1760</v>
      </c>
      <c r="C170" s="108"/>
      <c r="D170" s="108"/>
      <c r="E170" s="108"/>
      <c r="F170" s="108"/>
      <c r="G170" s="108"/>
      <c r="H170" s="108"/>
      <c r="I170" s="108"/>
      <c r="J170" s="108"/>
      <c r="K170" s="108"/>
      <c r="L170" s="108"/>
      <c r="M170" s="108"/>
      <c r="N170" s="108"/>
      <c r="O170" s="108"/>
      <c r="P170" s="108"/>
      <c r="Q170" s="108"/>
      <c r="R170" s="108"/>
      <c r="S170" s="108"/>
      <c r="T170" s="108"/>
      <c r="U170" s="108"/>
      <c r="V170" s="108"/>
      <c r="W170" s="108"/>
      <c r="X170" s="108"/>
      <c r="Y170" s="108"/>
      <c r="Z170" s="108"/>
      <c r="AA170" s="108"/>
      <c r="AB170" s="637">
        <f>AB168-AB169</f>
        <v>0</v>
      </c>
      <c r="AC170" s="637"/>
      <c r="AD170" s="637"/>
      <c r="AE170" s="637"/>
      <c r="AF170" s="637"/>
      <c r="AG170" s="133" t="s">
        <v>297</v>
      </c>
    </row>
    <row r="171" spans="1:35" ht="16.350000000000001" customHeight="1" thickTop="1" thickBot="1">
      <c r="A171" s="98"/>
      <c r="B171" s="110" t="s">
        <v>1761</v>
      </c>
      <c r="C171" s="111"/>
      <c r="D171" s="111"/>
      <c r="E171" s="111"/>
      <c r="F171" s="111"/>
      <c r="G171" s="111"/>
      <c r="H171" s="111"/>
      <c r="I171" s="111"/>
      <c r="J171" s="111"/>
      <c r="K171" s="111"/>
      <c r="L171" s="111"/>
      <c r="M171" s="111"/>
      <c r="N171" s="111"/>
      <c r="O171" s="111"/>
      <c r="P171" s="111"/>
      <c r="Q171" s="111"/>
      <c r="R171" s="111"/>
      <c r="S171" s="111"/>
      <c r="T171" s="111"/>
      <c r="U171" s="111"/>
      <c r="V171" s="111"/>
      <c r="W171" s="111"/>
      <c r="X171" s="111"/>
      <c r="Y171" s="111"/>
      <c r="Z171" s="111"/>
      <c r="AA171" s="111"/>
      <c r="AB171" s="738">
        <f>IFERROR(AB170/AB164*100,0)</f>
        <v>0</v>
      </c>
      <c r="AC171" s="738"/>
      <c r="AD171" s="738"/>
      <c r="AE171" s="738"/>
      <c r="AF171" s="738"/>
      <c r="AG171" s="134" t="s">
        <v>299</v>
      </c>
    </row>
    <row r="172" spans="1:35" ht="4.1500000000000004"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row>
    <row r="173" spans="1:3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row>
    <row r="174" spans="1:35" ht="14.45" customHeight="1">
      <c r="A174" s="3" t="s">
        <v>488</v>
      </c>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row>
    <row r="175" spans="1:3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row>
    <row r="176" spans="1:35">
      <c r="A176" s="3"/>
      <c r="B176" s="3"/>
      <c r="C176" s="3"/>
      <c r="D176" s="3" t="s">
        <v>15</v>
      </c>
      <c r="E176" s="3"/>
      <c r="F176" s="635"/>
      <c r="G176" s="635"/>
      <c r="H176" s="3" t="s">
        <v>16</v>
      </c>
      <c r="I176" s="635"/>
      <c r="J176" s="635"/>
      <c r="K176" s="3" t="s">
        <v>264</v>
      </c>
      <c r="L176" s="635"/>
      <c r="M176" s="635"/>
      <c r="N176" s="3" t="s">
        <v>18</v>
      </c>
      <c r="O176" s="3"/>
      <c r="P176" s="3"/>
      <c r="Q176" s="3" t="s">
        <v>489</v>
      </c>
      <c r="R176" s="3"/>
      <c r="S176" s="3"/>
      <c r="T176" s="3"/>
      <c r="U176" s="636"/>
      <c r="V176" s="636"/>
      <c r="W176" s="636"/>
      <c r="X176" s="636"/>
      <c r="Y176" s="636"/>
      <c r="Z176" s="636"/>
      <c r="AA176" s="636"/>
      <c r="AB176" s="636"/>
      <c r="AC176" s="636"/>
      <c r="AD176" s="636"/>
      <c r="AE176" s="636"/>
      <c r="AF176" s="636"/>
      <c r="AG176" s="3"/>
    </row>
    <row r="177" spans="1:34" ht="10.9" customHeight="1">
      <c r="A177" s="3"/>
      <c r="B177" s="3"/>
      <c r="C177" s="3"/>
      <c r="D177" s="3"/>
      <c r="E177" s="3"/>
      <c r="F177" s="401"/>
      <c r="G177" s="401"/>
      <c r="H177" s="3"/>
      <c r="I177" s="401"/>
      <c r="J177" s="401"/>
      <c r="K177" s="3"/>
      <c r="L177" s="401"/>
      <c r="M177" s="401"/>
      <c r="N177" s="3"/>
      <c r="O177" s="3"/>
      <c r="P177" s="3"/>
      <c r="Q177" s="3"/>
      <c r="R177" s="3"/>
      <c r="S177" s="3"/>
      <c r="T177" s="3"/>
      <c r="U177" s="401"/>
      <c r="V177" s="401"/>
      <c r="W177" s="401"/>
      <c r="X177" s="401"/>
      <c r="Y177" s="401"/>
      <c r="Z177" s="401"/>
      <c r="AA177" s="401"/>
      <c r="AB177" s="401"/>
      <c r="AC177" s="401"/>
      <c r="AD177" s="401"/>
      <c r="AE177" s="401"/>
      <c r="AF177" s="401"/>
      <c r="AG177" s="3"/>
    </row>
    <row r="178" spans="1:34" ht="16.899999999999999" customHeight="1">
      <c r="A178" s="3" t="s">
        <v>370</v>
      </c>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row>
    <row r="179" spans="1:34"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9"/>
    </row>
    <row r="180" spans="1:34"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09"/>
    </row>
    <row r="181" spans="1:34"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09"/>
    </row>
    <row r="182" spans="1:34"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09"/>
    </row>
    <row r="183" spans="1:34"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09"/>
    </row>
    <row r="184" spans="1:34"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09"/>
    </row>
    <row r="185" spans="1:34"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09"/>
    </row>
    <row r="186" spans="1:34"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11"/>
    </row>
    <row r="187" spans="1:34"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11"/>
    </row>
    <row r="188" spans="1:34"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11"/>
    </row>
    <row r="189" spans="1:34"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11"/>
    </row>
    <row r="190" spans="1:34"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09"/>
    </row>
    <row r="191" spans="1:34"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09"/>
    </row>
    <row r="192" spans="1:34"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09"/>
    </row>
    <row r="193" spans="1:34"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09"/>
    </row>
    <row r="194" spans="1:34" ht="15"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09"/>
    </row>
    <row r="195" spans="1:34" ht="15"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09"/>
    </row>
    <row r="196" spans="1:34" ht="15"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row>
    <row r="197" spans="1:34" ht="15"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row>
    <row r="198" spans="1:34" ht="15" customHeight="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row>
    <row r="199" spans="1:34"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row>
    <row r="200" spans="1:34"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row>
    <row r="201" spans="1:34"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row>
    <row r="202" spans="1:34" ht="15" customHeight="1">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row>
    <row r="203" spans="1:34">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row>
    <row r="204" spans="1:34">
      <c r="A204" s="124"/>
      <c r="B204" s="124"/>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c r="AC204" s="124"/>
      <c r="AD204" s="124"/>
      <c r="AE204" s="124"/>
      <c r="AF204" s="124"/>
      <c r="AG204" s="124"/>
    </row>
    <row r="205" spans="1:34">
      <c r="A205" s="124"/>
      <c r="B205" s="124"/>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c r="AG205" s="124"/>
    </row>
    <row r="206" spans="1:34">
      <c r="A206" s="124"/>
      <c r="B206" s="124"/>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4"/>
      <c r="AE206" s="124"/>
      <c r="AF206" s="124"/>
      <c r="AG206" s="124"/>
    </row>
    <row r="207" spans="1:34">
      <c r="A207" s="124"/>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24"/>
    </row>
    <row r="208" spans="1:34">
      <c r="A208" s="124"/>
      <c r="B208" s="124"/>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c r="AC208" s="124"/>
      <c r="AD208" s="124"/>
      <c r="AE208" s="124"/>
      <c r="AF208" s="124"/>
      <c r="AG208" s="124"/>
    </row>
    <row r="209" spans="1:33">
      <c r="A209" s="124"/>
      <c r="B209" s="124"/>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c r="AC209" s="124"/>
      <c r="AD209" s="124"/>
      <c r="AE209" s="124"/>
      <c r="AF209" s="124"/>
      <c r="AG209" s="124"/>
    </row>
    <row r="210" spans="1:33">
      <c r="A210" s="124"/>
      <c r="B210" s="124"/>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c r="AG210" s="124"/>
    </row>
    <row r="211" spans="1:33">
      <c r="A211" s="124"/>
      <c r="B211" s="124"/>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c r="AC211" s="124"/>
      <c r="AD211" s="124"/>
      <c r="AE211" s="124"/>
      <c r="AF211" s="124"/>
      <c r="AG211" s="124"/>
    </row>
    <row r="212" spans="1:33">
      <c r="A212" s="124"/>
      <c r="B212" s="124"/>
      <c r="C212" s="124"/>
      <c r="D212" s="124"/>
      <c r="E212" s="124"/>
      <c r="F212" s="124"/>
      <c r="G212" s="124"/>
      <c r="H212" s="124"/>
      <c r="I212" s="124"/>
      <c r="J212" s="124"/>
      <c r="K212" s="124"/>
      <c r="L212" s="124"/>
      <c r="M212" s="124"/>
      <c r="N212" s="124"/>
      <c r="O212" s="124"/>
      <c r="P212" s="124"/>
      <c r="Q212" s="124"/>
      <c r="R212" s="124"/>
      <c r="S212" s="124"/>
      <c r="T212" s="124"/>
      <c r="U212" s="124"/>
      <c r="V212" s="124"/>
      <c r="W212" s="124"/>
      <c r="X212" s="124"/>
      <c r="Y212" s="124"/>
      <c r="Z212" s="124"/>
      <c r="AA212" s="124"/>
      <c r="AB212" s="124"/>
      <c r="AC212" s="124"/>
      <c r="AD212" s="124"/>
      <c r="AE212" s="124"/>
      <c r="AF212" s="124"/>
      <c r="AG212" s="124"/>
    </row>
    <row r="213" spans="1:33">
      <c r="A213" s="124"/>
      <c r="B213" s="124"/>
      <c r="C213" s="124"/>
      <c r="D213" s="124"/>
      <c r="E213" s="124"/>
      <c r="F213" s="124"/>
      <c r="G213" s="124"/>
      <c r="H213" s="124"/>
      <c r="I213" s="124"/>
      <c r="J213" s="124"/>
      <c r="K213" s="124"/>
      <c r="L213" s="124"/>
      <c r="M213" s="124"/>
      <c r="N213" s="124"/>
      <c r="O213" s="124"/>
      <c r="P213" s="124"/>
      <c r="Q213" s="124"/>
      <c r="R213" s="124"/>
      <c r="S213" s="124"/>
      <c r="T213" s="124"/>
      <c r="U213" s="124"/>
      <c r="V213" s="124"/>
      <c r="W213" s="124"/>
      <c r="X213" s="124"/>
      <c r="Y213" s="124"/>
      <c r="Z213" s="124"/>
      <c r="AA213" s="124"/>
      <c r="AB213" s="124"/>
      <c r="AC213" s="124"/>
      <c r="AD213" s="124"/>
      <c r="AE213" s="124"/>
      <c r="AF213" s="124"/>
      <c r="AG213" s="124"/>
    </row>
    <row r="214" spans="1:33">
      <c r="A214" s="124"/>
      <c r="B214" s="124"/>
      <c r="C214" s="124"/>
      <c r="D214" s="124"/>
      <c r="E214" s="124"/>
      <c r="F214" s="124"/>
      <c r="G214" s="124"/>
      <c r="H214" s="124"/>
      <c r="I214" s="124"/>
      <c r="J214" s="124"/>
      <c r="K214" s="124"/>
      <c r="L214" s="124"/>
      <c r="M214" s="124"/>
      <c r="N214" s="124"/>
      <c r="O214" s="124"/>
      <c r="P214" s="124"/>
      <c r="Q214" s="124"/>
      <c r="R214" s="124"/>
      <c r="S214" s="124"/>
      <c r="T214" s="124"/>
      <c r="U214" s="124"/>
      <c r="V214" s="124"/>
      <c r="W214" s="124"/>
      <c r="X214" s="124"/>
      <c r="Y214" s="124"/>
      <c r="Z214" s="124"/>
      <c r="AA214" s="124"/>
      <c r="AB214" s="124"/>
      <c r="AC214" s="124"/>
      <c r="AD214" s="124"/>
      <c r="AE214" s="124"/>
      <c r="AF214" s="124"/>
      <c r="AG214" s="124"/>
    </row>
    <row r="215" spans="1:33">
      <c r="A215" s="124"/>
      <c r="B215" s="124"/>
      <c r="C215" s="124"/>
      <c r="D215" s="124"/>
      <c r="E215" s="124"/>
      <c r="F215" s="124"/>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124"/>
      <c r="AC215" s="124"/>
      <c r="AD215" s="124"/>
      <c r="AE215" s="124"/>
      <c r="AF215" s="124"/>
      <c r="AG215" s="124"/>
    </row>
    <row r="216" spans="1:33">
      <c r="A216" s="124"/>
      <c r="B216" s="124"/>
      <c r="C216" s="124"/>
      <c r="D216" s="124"/>
      <c r="E216" s="124"/>
      <c r="F216" s="124"/>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c r="AC216" s="124"/>
      <c r="AD216" s="124"/>
      <c r="AE216" s="124"/>
      <c r="AF216" s="124"/>
      <c r="AG216" s="124"/>
    </row>
    <row r="217" spans="1:33">
      <c r="A217" s="124"/>
      <c r="B217" s="124"/>
      <c r="C217" s="124"/>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c r="AC217" s="124"/>
      <c r="AD217" s="124"/>
      <c r="AE217" s="124"/>
      <c r="AF217" s="124"/>
      <c r="AG217" s="124"/>
    </row>
    <row r="218" spans="1:33">
      <c r="A218" s="124"/>
      <c r="B218" s="124"/>
      <c r="C218" s="124"/>
      <c r="D218" s="124"/>
      <c r="E218" s="124"/>
      <c r="F218" s="124"/>
      <c r="G218" s="124"/>
      <c r="H218" s="124"/>
      <c r="I218" s="124"/>
      <c r="J218" s="124"/>
      <c r="K218" s="124"/>
      <c r="L218" s="124"/>
      <c r="M218" s="124"/>
      <c r="N218" s="124"/>
      <c r="O218" s="124"/>
      <c r="P218" s="124"/>
      <c r="Q218" s="124"/>
      <c r="R218" s="124"/>
      <c r="S218" s="124"/>
      <c r="T218" s="124"/>
      <c r="U218" s="124"/>
      <c r="V218" s="124"/>
      <c r="W218" s="124"/>
      <c r="X218" s="124"/>
      <c r="Y218" s="124"/>
      <c r="Z218" s="124"/>
      <c r="AA218" s="124"/>
      <c r="AB218" s="124"/>
      <c r="AC218" s="124"/>
      <c r="AD218" s="124"/>
      <c r="AE218" s="124"/>
      <c r="AF218" s="124"/>
      <c r="AG218" s="124"/>
    </row>
  </sheetData>
  <mergeCells count="188">
    <mergeCell ref="AB169:AF169"/>
    <mergeCell ref="AB170:AF170"/>
    <mergeCell ref="AB171:AF171"/>
    <mergeCell ref="F176:G176"/>
    <mergeCell ref="I176:J176"/>
    <mergeCell ref="L176:M176"/>
    <mergeCell ref="U176:AF176"/>
    <mergeCell ref="AB163:AF163"/>
    <mergeCell ref="AB164:AF164"/>
    <mergeCell ref="AB165:AF165"/>
    <mergeCell ref="AB166:AF166"/>
    <mergeCell ref="AB167:AF167"/>
    <mergeCell ref="AB168:AF168"/>
    <mergeCell ref="AB156:AF156"/>
    <mergeCell ref="AB157:AF157"/>
    <mergeCell ref="AB158:AF158"/>
    <mergeCell ref="AB159:AF159"/>
    <mergeCell ref="AA161:AG161"/>
    <mergeCell ref="AB162:AF162"/>
    <mergeCell ref="AB150:AF150"/>
    <mergeCell ref="AB151:AF151"/>
    <mergeCell ref="AB152:AF152"/>
    <mergeCell ref="AB153:AF153"/>
    <mergeCell ref="AB154:AF154"/>
    <mergeCell ref="AB155:AF155"/>
    <mergeCell ref="AB142:AF142"/>
    <mergeCell ref="AB143:AF143"/>
    <mergeCell ref="AB144:AF144"/>
    <mergeCell ref="AB145:AF145"/>
    <mergeCell ref="AB146:AF146"/>
    <mergeCell ref="AA149:AG149"/>
    <mergeCell ref="AB135:AF135"/>
    <mergeCell ref="AB136:AF136"/>
    <mergeCell ref="AB137:AF137"/>
    <mergeCell ref="AA139:AG139"/>
    <mergeCell ref="AB140:AF140"/>
    <mergeCell ref="AB141:AF141"/>
    <mergeCell ref="AB128:AF128"/>
    <mergeCell ref="A130:AG130"/>
    <mergeCell ref="AB131:AF131"/>
    <mergeCell ref="AB132:AF132"/>
    <mergeCell ref="AB133:AF133"/>
    <mergeCell ref="AB134:AF134"/>
    <mergeCell ref="AB122:AF122"/>
    <mergeCell ref="AB123:AF123"/>
    <mergeCell ref="AB124:AF124"/>
    <mergeCell ref="AB125:AF125"/>
    <mergeCell ref="AB126:AF126"/>
    <mergeCell ref="AB127:AF127"/>
    <mergeCell ref="AB115:AF115"/>
    <mergeCell ref="AB116:AF116"/>
    <mergeCell ref="AB117:AF117"/>
    <mergeCell ref="AB118:AF118"/>
    <mergeCell ref="AB119:AF119"/>
    <mergeCell ref="AA121:AG121"/>
    <mergeCell ref="AB108:AF108"/>
    <mergeCell ref="AB109:AF109"/>
    <mergeCell ref="AB110:AF110"/>
    <mergeCell ref="AA112:AG112"/>
    <mergeCell ref="AB113:AF113"/>
    <mergeCell ref="AB114:AF114"/>
    <mergeCell ref="AB101:AF101"/>
    <mergeCell ref="AB104:AF104"/>
    <mergeCell ref="AB105:AF105"/>
    <mergeCell ref="AB106:AF106"/>
    <mergeCell ref="AB107:AF107"/>
    <mergeCell ref="AB95:AF95"/>
    <mergeCell ref="AB96:AF96"/>
    <mergeCell ref="AB97:AF97"/>
    <mergeCell ref="AB98:AF98"/>
    <mergeCell ref="AB99:AF99"/>
    <mergeCell ref="AB100:AF100"/>
    <mergeCell ref="AB68:AF68"/>
    <mergeCell ref="AB69:AF69"/>
    <mergeCell ref="AB70:AF70"/>
    <mergeCell ref="AB71:AF71"/>
    <mergeCell ref="AB72:AF72"/>
    <mergeCell ref="AB73:AF73"/>
    <mergeCell ref="AC44:AF44"/>
    <mergeCell ref="AC45:AF45"/>
    <mergeCell ref="AB65:AF65"/>
    <mergeCell ref="AB66:AF66"/>
    <mergeCell ref="AB67:AF67"/>
    <mergeCell ref="AB47:AF47"/>
    <mergeCell ref="AB48:AF48"/>
    <mergeCell ref="AB49:AF49"/>
    <mergeCell ref="AB51:AF51"/>
    <mergeCell ref="AB55:AF55"/>
    <mergeCell ref="AB56:AF56"/>
    <mergeCell ref="AB59:AF59"/>
    <mergeCell ref="AB60:AF60"/>
    <mergeCell ref="AB61:AF61"/>
    <mergeCell ref="D42:E42"/>
    <mergeCell ref="G42:H42"/>
    <mergeCell ref="M42:N42"/>
    <mergeCell ref="P42:Q42"/>
    <mergeCell ref="AC42:AF42"/>
    <mergeCell ref="AC43:AF43"/>
    <mergeCell ref="D40:E40"/>
    <mergeCell ref="G40:H40"/>
    <mergeCell ref="M40:N40"/>
    <mergeCell ref="P40:Q40"/>
    <mergeCell ref="AC40:AF40"/>
    <mergeCell ref="D41:E41"/>
    <mergeCell ref="G41:H41"/>
    <mergeCell ref="M41:N41"/>
    <mergeCell ref="P41:Q41"/>
    <mergeCell ref="AC41:AF41"/>
    <mergeCell ref="AC37:AF37"/>
    <mergeCell ref="B38:AA38"/>
    <mergeCell ref="AB38:AG38"/>
    <mergeCell ref="D39:E39"/>
    <mergeCell ref="G39:H39"/>
    <mergeCell ref="M39:N39"/>
    <mergeCell ref="P39:Q39"/>
    <mergeCell ref="AC39:AF39"/>
    <mergeCell ref="D35:E35"/>
    <mergeCell ref="G35:H35"/>
    <mergeCell ref="M35:N35"/>
    <mergeCell ref="P35:Q35"/>
    <mergeCell ref="AC35:AF35"/>
    <mergeCell ref="AC36:AF36"/>
    <mergeCell ref="D33:E33"/>
    <mergeCell ref="G33:H33"/>
    <mergeCell ref="M33:N33"/>
    <mergeCell ref="P33:Q33"/>
    <mergeCell ref="AC33:AF33"/>
    <mergeCell ref="D34:E34"/>
    <mergeCell ref="G34:H34"/>
    <mergeCell ref="M34:N34"/>
    <mergeCell ref="P34:Q34"/>
    <mergeCell ref="AC34:AF34"/>
    <mergeCell ref="AC30:AF30"/>
    <mergeCell ref="B31:AA31"/>
    <mergeCell ref="AB31:AG31"/>
    <mergeCell ref="D32:E32"/>
    <mergeCell ref="G32:H32"/>
    <mergeCell ref="M32:N32"/>
    <mergeCell ref="P32:Q32"/>
    <mergeCell ref="AC32:AF32"/>
    <mergeCell ref="D29:E29"/>
    <mergeCell ref="G29:H29"/>
    <mergeCell ref="M29:N29"/>
    <mergeCell ref="P29:Q29"/>
    <mergeCell ref="T29:Z29"/>
    <mergeCell ref="AC29:AF29"/>
    <mergeCell ref="D28:E28"/>
    <mergeCell ref="G28:H28"/>
    <mergeCell ref="M28:N28"/>
    <mergeCell ref="P28:Q28"/>
    <mergeCell ref="T28:Z28"/>
    <mergeCell ref="AC28:AF28"/>
    <mergeCell ref="AC26:AF26"/>
    <mergeCell ref="D27:E27"/>
    <mergeCell ref="G27:H27"/>
    <mergeCell ref="M27:N27"/>
    <mergeCell ref="P27:Q27"/>
    <mergeCell ref="T27:Z27"/>
    <mergeCell ref="AC27:AF27"/>
    <mergeCell ref="R24:X24"/>
    <mergeCell ref="AC24:AF24"/>
    <mergeCell ref="B25:R25"/>
    <mergeCell ref="S25:AA25"/>
    <mergeCell ref="AB25:AG25"/>
    <mergeCell ref="D26:E26"/>
    <mergeCell ref="G26:H26"/>
    <mergeCell ref="M26:N26"/>
    <mergeCell ref="P26:Q26"/>
    <mergeCell ref="T26:Z26"/>
    <mergeCell ref="A2:T2"/>
    <mergeCell ref="U2:V2"/>
    <mergeCell ref="W2:AG2"/>
    <mergeCell ref="B21:D21"/>
    <mergeCell ref="E21:F21"/>
    <mergeCell ref="H21:I21"/>
    <mergeCell ref="O21:P21"/>
    <mergeCell ref="R21:S21"/>
    <mergeCell ref="V21:Y21"/>
    <mergeCell ref="B14:C14"/>
    <mergeCell ref="D14:Z14"/>
    <mergeCell ref="B15:C15"/>
    <mergeCell ref="D15:Z15"/>
    <mergeCell ref="B18:D18"/>
    <mergeCell ref="E18:F18"/>
    <mergeCell ref="H18:I18"/>
    <mergeCell ref="O18:P18"/>
    <mergeCell ref="R18:S18"/>
    <mergeCell ref="V18:Y18"/>
  </mergeCells>
  <phoneticPr fontId="1"/>
  <conditionalFormatting sqref="AA84:AE84 AB73:AF83">
    <cfRule type="containsText" dxfId="24" priority="7" operator="containsText" text="問題あり">
      <formula>NOT(ISERROR(SEARCH("問題あり",AA73)))</formula>
    </cfRule>
  </conditionalFormatting>
  <conditionalFormatting sqref="AA85:AE85">
    <cfRule type="containsText" dxfId="23" priority="6" operator="containsText" text="問題あり">
      <formula>NOT(ISERROR(SEARCH("問題あり",AA85)))</formula>
    </cfRule>
  </conditionalFormatting>
  <conditionalFormatting sqref="AA86:AE89 AA91:AE93">
    <cfRule type="containsText" dxfId="22" priority="3" operator="containsText" text="問題あり">
      <formula>NOT(ISERROR(SEARCH("問題あり",AA86)))</formula>
    </cfRule>
  </conditionalFormatting>
  <conditionalFormatting sqref="AB61:AF61">
    <cfRule type="containsText" dxfId="21" priority="2" operator="containsText" text="問題あり">
      <formula>NOT(ISERROR(SEARCH("問題あり",AB61)))</formula>
    </cfRule>
  </conditionalFormatting>
  <conditionalFormatting sqref="AA90:AE90">
    <cfRule type="containsText" dxfId="20" priority="1" operator="containsText" text="問題あり">
      <formula>NOT(ISERROR(SEARCH("問題あり",AA90)))</formula>
    </cfRule>
  </conditionalFormatting>
  <dataValidations count="3">
    <dataValidation type="list" allowBlank="1" showInputMessage="1" showErrorMessage="1" sqref="R24 AA26:AA28" xr:uid="{4F0288EE-F45B-470B-A417-F4CA6F7216F0}">
      <formula1>"選択してください,看護職員処遇改善加算1,看護職員処遇改善加算2,看護職員処遇改善加算3"</formula1>
    </dataValidation>
    <dataValidation type="list" allowBlank="1" showInputMessage="1" showErrorMessage="1" sqref="E18:F18 E21:F21 O18:P18 O21:P21" xr:uid="{25661CD2-44C6-4D15-A0E3-F61D5D7049D8}">
      <formula1>"6,7,8"</formula1>
    </dataValidation>
    <dataValidation type="list" allowBlank="1" showInputMessage="1" showErrorMessage="1" sqref="H18:I18 H21:I21 R18:S18 R21:S21" xr:uid="{C2B96CC7-9385-4ADB-ABD2-A26D565FADF6}">
      <formula1>"4,5,6,7,8,9,10,11,12,1,2,3"</formula1>
    </dataValidation>
  </dataValidations>
  <pageMargins left="0.25" right="0.25" top="0.75" bottom="0.75" header="0.3" footer="0.3"/>
  <pageSetup paperSize="9" scale="77" fitToHeight="0" orientation="portrait" r:id="rId1"/>
  <rowBreaks count="2" manualBreakCount="2">
    <brk id="84" max="32" man="1"/>
    <brk id="13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54" r:id="rId4" name="Check Box 6">
              <controlPr defaultSize="0" autoFill="0" autoLine="0" autoPict="0">
                <anchor moveWithCells="1">
                  <from>
                    <xdr:col>29</xdr:col>
                    <xdr:colOff>66675</xdr:colOff>
                    <xdr:row>58</xdr:row>
                    <xdr:rowOff>171450</xdr:rowOff>
                  </from>
                  <to>
                    <xdr:col>32</xdr:col>
                    <xdr:colOff>142875</xdr:colOff>
                    <xdr:row>60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T27:Z29</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01CFBDB1-AF44-4309-8492-4D7EC15D1448}">
  <ds:schemaRefs>
    <ds:schemaRef ds:uri="http://schemas.microsoft.com/office/2006/documentManagement/types"/>
    <ds:schemaRef ds:uri="http://schemas.microsoft.com/office/2006/metadata/properties"/>
    <ds:schemaRef ds:uri="http://purl.org/dc/elements/1.1/"/>
    <ds:schemaRef ds:uri="http://purl.org/dc/terms/"/>
    <ds:schemaRef ds:uri="http://purl.org/dc/dcmitype/"/>
    <ds:schemaRef ds:uri="http://www.w3.org/XML/1998/namespace"/>
    <ds:schemaRef ds:uri="http://schemas.openxmlformats.org/package/2006/metadata/core-properties"/>
    <ds:schemaRef ds:uri="http://schemas.microsoft.com/office/infopath/2007/PartnerControls"/>
    <ds:schemaRef ds:uri="263dbbe5-076b-4606-a03b-9598f5f2f35a"/>
    <ds:schemaRef ds:uri="33f003c0-0d95-44a8-96ef-b6b435aaba2f"/>
  </ds:schemaRefs>
</ds:datastoreItem>
</file>

<file path=customXml/itemProps3.xml><?xml version="1.0" encoding="utf-8"?>
<ds:datastoreItem xmlns:ds="http://schemas.openxmlformats.org/officeDocument/2006/customXml" ds:itemID="{7BC45106-2B21-41AB-B109-0FEC10335A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（別添）実績報告書（診療所）</vt:lpstr>
      <vt:lpstr>（別添）_実績報告書（歯科診療所及びⅡを算定する有床診療所）</vt:lpstr>
      <vt:lpstr>（参考）賃金引き上げ計画書作成のための計算シート</vt:lpstr>
      <vt:lpstr>医療機関集計用シート（横）</vt:lpstr>
      <vt:lpstr>リスト用</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'（別添）実績報告書（診療所）'!Print_Area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