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my.sharepoint.com/personal/tkoop_lansys_mhlw_go_jp/Documents/デスクトップ/ベア実績報告・中間報告/"/>
    </mc:Choice>
  </mc:AlternateContent>
  <xr:revisionPtr revIDLastSave="88" documentId="8_{DD60EB88-0A4C-429A-BEA6-32BE3523F58B}" xr6:coauthVersionLast="47" xr6:coauthVersionMax="47" xr10:uidLastSave="{2057CB82-B208-436A-B6CB-F74819CAE34D}"/>
  <workbookProtection workbookAlgorithmName="SHA-512" workbookHashValue="eEYIw573HlSwVD81ltJ295sKVE11x5io8er/7zhQJYDVEgPK1oZPKzvE5DHej34V2ISQmzz0upPkaTVZSRYLrQ==" workbookSaltValue="JFesdq3O/7kwSwnsAOCGuA==" workbookSpinCount="100000" lockStructure="1"/>
  <bookViews>
    <workbookView xWindow="-120" yWindow="-120" windowWidth="29040" windowHeight="15720" tabRatio="901" xr2:uid="{660BDFD6-C435-4986-A101-19921E0E4C74}"/>
  </bookViews>
  <sheets>
    <sheet name="別添2" sheetId="22" r:id="rId1"/>
    <sheet name="様式95_外来・在宅ベースアップ評価料（Ⅰ）" sheetId="6" state="hidden" r:id="rId2"/>
    <sheet name="様式96_外来・在宅ベースアップ評価料（Ⅱ）" sheetId="7" state="hidden" r:id="rId3"/>
    <sheet name="新様式97_看護職員処遇改善評価料・入院ベースアップ評価料" sheetId="26" state="hidden" r:id="rId4"/>
    <sheet name="新様式98_注５・６継続的賃上げ実施加算" sheetId="32" state="hidden" r:id="rId5"/>
    <sheet name="新様式99_同一法人内複数医療機関届出用補助計算書" sheetId="56" state="hidden" r:id="rId6"/>
    <sheet name="様式100_賃金改善実績報告書・中間報告書（表紙）" sheetId="19" state="hidden"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 r:id="rId20"/>
    <externalReference r:id="rId21"/>
    <externalReference r:id="rId22"/>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[4]加算率一覧!$A$4:$A$25</definedName>
    <definedName name="種類">[5]サービス種類一覧!$A$4:$A$20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 i="33" l="1"/>
  <c r="X5" i="64"/>
  <c r="X4" i="64" l="1"/>
  <c r="S27" i="22" l="1"/>
  <c r="U27" i="22" s="1"/>
  <c r="OM2" i="21" l="1"/>
  <c r="OL2" i="21"/>
  <c r="AH74" i="33"/>
  <c r="A138" i="64"/>
  <c r="A129" i="64"/>
  <c r="A120" i="64"/>
  <c r="A111" i="64"/>
  <c r="A102" i="64"/>
  <c r="A93" i="64"/>
  <c r="A84" i="64"/>
  <c r="A75" i="64"/>
  <c r="A76" i="33"/>
  <c r="AI28" i="64"/>
  <c r="A139" i="33"/>
  <c r="A130" i="33"/>
  <c r="A121" i="33"/>
  <c r="A112" i="33"/>
  <c r="A103" i="33"/>
  <c r="A94" i="33"/>
  <c r="A85" i="33"/>
  <c r="AI28" i="33"/>
  <c r="AE128" i="26" l="1"/>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AC140" i="33" l="1"/>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AB150"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Z67" i="32" l="1"/>
  <c r="M82" i="32" s="1"/>
  <c r="B55" i="32"/>
  <c r="M75" i="32" l="1"/>
  <c r="AN75" i="32"/>
  <c r="B2" i="21"/>
  <c r="AD32" i="26" l="1"/>
  <c r="M154" i="26" s="1"/>
  <c r="W81" i="26"/>
  <c r="AP31" i="7"/>
  <c r="AE108" i="7"/>
  <c r="AD32" i="7" l="1"/>
  <c r="IT2" i="21"/>
  <c r="IU2" i="21" l="1"/>
  <c r="V68" i="7"/>
  <c r="M28" i="56" l="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NV2" i="21" l="1"/>
  <c r="KU2" i="21"/>
  <c r="H17" i="7"/>
  <c r="KT2" i="21"/>
  <c r="NU2" i="21" l="1"/>
  <c r="M2" i="21"/>
  <c r="L2" i="21"/>
  <c r="K2" i="21"/>
  <c r="J2" i="21"/>
  <c r="I2" i="21"/>
  <c r="H2" i="21"/>
  <c r="G2" i="21"/>
  <c r="F2" i="21"/>
  <c r="E2" i="21"/>
  <c r="D2" i="21"/>
  <c r="C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J4" i="5"/>
  <c r="AK38" i="56" l="1"/>
  <c r="AK68" i="26"/>
  <c r="AK65" i="26"/>
  <c r="AK63" i="7"/>
  <c r="AK60" i="7"/>
  <c r="M2" i="33" l="1"/>
  <c r="AI15" i="33" l="1"/>
  <c r="AN31" i="32" l="1"/>
  <c r="B6" i="7" l="1"/>
  <c r="AN28" i="32" l="1"/>
  <c r="AN26" i="32"/>
  <c r="H10" i="32"/>
  <c r="H9" i="32"/>
  <c r="Q71" i="26" l="1"/>
  <c r="B6" i="26"/>
  <c r="AK165" i="7"/>
  <c r="AL158" i="7"/>
  <c r="AL156" i="7"/>
  <c r="AL28" i="7"/>
  <c r="AL27" i="7"/>
  <c r="AL23" i="7"/>
  <c r="AL22" i="7"/>
  <c r="AK53" i="7" l="1"/>
  <c r="B6" i="6"/>
  <c r="IH2" i="21"/>
  <c r="M68" i="7" l="1"/>
  <c r="IJ2" i="21"/>
  <c r="KN2" i="21" l="1"/>
  <c r="AP92" i="7" l="1"/>
  <c r="AH93" i="7" s="1"/>
  <c r="M98" i="7"/>
  <c r="AN22" i="32"/>
  <c r="AM137" i="26"/>
  <c r="AL145" i="26"/>
  <c r="R166" i="7" l="1"/>
  <c r="R124" i="7"/>
  <c r="D124" i="7"/>
  <c r="D166" i="7"/>
  <c r="AK48" i="56"/>
  <c r="AK44" i="56"/>
  <c r="R54" i="56" s="1"/>
  <c r="AK74" i="26"/>
  <c r="AK77" i="26"/>
  <c r="R57" i="56" l="1"/>
  <c r="N81" i="26"/>
  <c r="M117" i="26" s="1"/>
  <c r="AL117" i="7"/>
  <c r="AL165" i="7" l="1"/>
  <c r="AK108" i="7"/>
  <c r="AL108" i="7" l="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IC2" i="21" l="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G124" i="5" l="1"/>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H6" i="56" l="1"/>
  <c r="H17" i="26"/>
  <c r="X5" i="33"/>
  <c r="H18" i="26"/>
  <c r="HO2" i="21" l="1"/>
  <c r="HN2" i="2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AK123" i="7" l="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<sst xmlns="http://schemas.openxmlformats.org/spreadsheetml/2006/main" count="4510" uniqueCount="2005">
  <si>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</si>
  <si>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</si>
  <si>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</si>
  <si>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</si>
  <si>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</si>
  <si>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</si>
  <si>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</si>
  <si>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</si>
  <si>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</si>
  <si>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</si>
  <si>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</si>
  <si>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</si>
  <si>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</si>
  <si>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</si>
  <si>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</si>
  <si>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</si>
  <si>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</si>
  <si>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</si>
  <si>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</si>
  <si>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</si>
  <si>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</si>
  <si>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</si>
  <si>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</si>
  <si>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</si>
  <si>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</si>
  <si>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</si>
  <si>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</si>
  <si>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</si>
  <si>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</si>
  <si>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</si>
  <si>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</si>
  <si>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</si>
  <si>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</si>
  <si>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</si>
  <si>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</si>
  <si>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</si>
  <si>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</si>
  <si>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</si>
  <si>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</si>
  <si>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</si>
  <si>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</si>
  <si>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</si>
  <si>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</si>
  <si>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</si>
  <si>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</si>
  <si>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</si>
  <si>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</si>
  <si>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</si>
  <si>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</si>
  <si>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</si>
  <si>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</si>
  <si>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</si>
  <si>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</si>
  <si>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</si>
  <si>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</si>
  <si>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</si>
  <si>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</si>
  <si>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</si>
  <si>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</si>
  <si>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</si>
  <si>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</si>
  <si>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</si>
  <si>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</si>
  <si>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</si>
  <si>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</si>
  <si>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</si>
  <si>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</si>
  <si>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</si>
  <si>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</si>
  <si>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</si>
  <si>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</si>
  <si>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</si>
  <si>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</si>
  <si>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</si>
  <si>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</si>
  <si>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</si>
  <si>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</si>
  <si>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</si>
  <si>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</si>
  <si>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</si>
  <si>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</si>
  <si>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</si>
  <si>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</si>
  <si>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</si>
  <si>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</si>
  <si>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</si>
  <si>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</si>
  <si>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</si>
  <si>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</si>
  <si>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</si>
  <si>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</si>
  <si>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</si>
  <si>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</si>
  <si>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</si>
  <si>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</si>
  <si>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</si>
  <si>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</si>
  <si>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</si>
  <si>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</si>
  <si>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</si>
  <si>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</si>
  <si>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</si>
  <si>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</si>
  <si>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</si>
  <si>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</si>
  <si>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</si>
  <si>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</si>
  <si>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</si>
  <si>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</si>
  <si>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</si>
  <si>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</si>
  <si>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</si>
  <si>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</si>
  <si>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</si>
  <si>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</si>
  <si>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</si>
  <si>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</si>
  <si>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</si>
  <si>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</si>
  <si>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</si>
  <si>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</si>
  <si>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</si>
  <si>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</si>
  <si>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</si>
  <si>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</si>
  <si>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</si>
  <si>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</si>
  <si>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</si>
  <si>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</si>
  <si>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</si>
  <si>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</si>
  <si>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</si>
  <si>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</si>
  <si>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</si>
  <si>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</si>
  <si>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</si>
  <si>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</si>
  <si>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</si>
  <si>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</si>
  <si>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</si>
  <si>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</si>
  <si>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</si>
  <si>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</si>
  <si>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</si>
  <si>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</si>
  <si>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</si>
  <si>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</si>
  <si>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</si>
  <si>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</si>
  <si>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</si>
  <si>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</si>
  <si>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</si>
  <si>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</si>
  <si>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</si>
  <si>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</si>
  <si>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</si>
  <si>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</si>
  <si>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</si>
  <si>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</si>
  <si>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</si>
  <si>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</si>
  <si>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</si>
  <si>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</si>
  <si>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</si>
  <si>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</si>
  <si>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</si>
  <si>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</si>
  <si>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</si>
  <si>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</si>
  <si>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</si>
  <si>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</si>
  <si>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</si>
  <si>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</si>
  <si>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</si>
  <si>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</si>
  <si>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</si>
  <si>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</si>
  <si>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</si>
  <si>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</si>
  <si>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</si>
  <si>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</si>
  <si>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</si>
  <si>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</si>
  <si>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</si>
  <si>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</si>
  <si>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</si>
  <si>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</si>
  <si>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</si>
  <si>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</si>
  <si>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</si>
  <si>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</si>
  <si>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</si>
  <si>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</si>
  <si>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</si>
  <si>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</si>
  <si>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</si>
  <si>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</si>
  <si>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</si>
  <si>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</si>
  <si>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</si>
  <si>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</si>
  <si>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</si>
  <si>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</si>
  <si>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</si>
  <si>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</si>
  <si>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</si>
  <si>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</si>
  <si>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</si>
  <si>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</si>
  <si>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</si>
  <si>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</si>
  <si>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</si>
  <si>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</si>
  <si>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</si>
  <si>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</si>
  <si>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</si>
  <si>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</si>
  <si>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</si>
  <si>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</si>
  <si>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</si>
  <si>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</si>
  <si>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</si>
  <si>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</si>
  <si>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</si>
  <si>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</si>
  <si>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</si>
  <si>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</si>
  <si>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</si>
  <si>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</si>
  <si>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</si>
  <si>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</si>
  <si>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</si>
  <si>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</si>
  <si>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</si>
  <si>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</si>
  <si>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</si>
  <si>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</si>
  <si>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</si>
  <si>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</si>
  <si>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</si>
  <si>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</si>
  <si>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</si>
  <si>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</si>
  <si>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</si>
  <si>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</si>
  <si>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</si>
  <si>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</si>
  <si>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</si>
  <si>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</si>
  <si>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</si>
  <si>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</si>
  <si>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</si>
  <si>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</si>
  <si>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</si>
  <si>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</si>
  <si>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</si>
  <si>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</si>
  <si>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</si>
  <si>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</si>
  <si>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</si>
  <si>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</si>
  <si>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</si>
  <si>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</si>
  <si>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</si>
  <si>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</si>
  <si>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</si>
  <si>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</si>
  <si>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</si>
  <si>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</si>
  <si>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</si>
  <si>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</si>
  <si>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</si>
  <si>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</si>
  <si>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</si>
  <si>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</si>
  <si>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</si>
  <si>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</si>
  <si>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</si>
  <si>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</si>
  <si>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</si>
  <si>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</si>
  <si>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</si>
  <si>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</si>
  <si>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</si>
  <si>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</si>
  <si>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</si>
  <si>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</si>
  <si>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</si>
  <si>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</si>
  <si>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</si>
  <si>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</si>
  <si>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</si>
  <si>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</si>
  <si>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</si>
  <si>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</si>
  <si>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</si>
  <si>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</si>
  <si>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</si>
  <si>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</si>
  <si>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</si>
  <si>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</si>
  <si>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</si>
  <si>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</si>
  <si>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</si>
  <si>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</si>
  <si>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</si>
  <si>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</si>
  <si>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</si>
  <si>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</si>
  <si>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</si>
  <si>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</si>
  <si>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</si>
  <si>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</si>
  <si>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</si>
  <si>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</si>
  <si>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</si>
  <si>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</si>
  <si>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</si>
  <si>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</si>
  <si>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</si>
  <si>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</si>
  <si>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</si>
  <si>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</si>
  <si>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</si>
  <si>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</si>
  <si>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</si>
  <si>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</si>
  <si>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</si>
  <si>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</si>
  <si>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</si>
  <si>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</si>
  <si>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</si>
  <si>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</si>
  <si>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</si>
  <si>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</si>
  <si>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</si>
  <si>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</si>
  <si>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</si>
  <si>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</si>
  <si>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</si>
  <si>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</si>
  <si>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</si>
  <si>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</si>
  <si>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</si>
  <si>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</si>
  <si>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</si>
  <si>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</si>
  <si>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</si>
  <si>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</si>
  <si>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</si>
  <si>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</si>
  <si>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</si>
  <si>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</si>
  <si>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</si>
  <si>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</si>
  <si>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</si>
  <si>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</si>
  <si>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</si>
  <si>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</si>
  <si>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</si>
  <si>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</si>
  <si>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</si>
  <si>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</si>
  <si>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</si>
  <si>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</si>
  <si>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</si>
  <si>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</si>
  <si>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</si>
  <si>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</si>
  <si>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</si>
  <si>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</si>
  <si>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</si>
  <si>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</si>
  <si>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</si>
  <si>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</si>
  <si>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</si>
  <si>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</si>
  <si>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</si>
  <si>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</si>
  <si>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</si>
  <si>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</si>
  <si>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</si>
  <si>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</si>
  <si>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</si>
  <si>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</si>
  <si>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</si>
  <si>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</si>
  <si>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</si>
  <si>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</si>
  <si>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</si>
  <si>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</si>
  <si>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</si>
  <si>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</si>
  <si>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</si>
  <si>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</si>
  <si>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</si>
  <si>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</si>
  <si>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</si>
  <si>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</si>
  <si>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</si>
  <si>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</si>
  <si>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</si>
  <si>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</si>
  <si>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</si>
  <si>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</si>
  <si>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</si>
  <si>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</si>
  <si>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</si>
  <si>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</si>
  <si>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</si>
  <si>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</si>
  <si>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</si>
  <si>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</si>
  <si>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</si>
  <si>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</si>
  <si>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</si>
  <si>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</si>
  <si>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</si>
  <si>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</si>
  <si>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</si>
  <si>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</si>
  <si>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</si>
  <si>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</si>
  <si>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</si>
  <si>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</si>
  <si>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</si>
  <si>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</si>
  <si>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</si>
  <si>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</si>
  <si>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</si>
  <si>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</si>
  <si>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</si>
  <si>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</si>
  <si>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</si>
  <si>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</si>
  <si>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</si>
  <si>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</si>
  <si>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</si>
  <si>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</si>
  <si>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</si>
  <si>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</si>
  <si>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</si>
  <si>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</si>
  <si>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</si>
  <si>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</si>
  <si>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</si>
  <si>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</si>
  <si>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</si>
  <si>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</si>
  <si>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</si>
  <si>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</si>
  <si>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</si>
  <si>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</si>
  <si>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</si>
  <si>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</si>
  <si>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</si>
  <si>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</si>
  <si>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</si>
  <si>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</si>
  <si>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</si>
  <si>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</si>
  <si>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</si>
  <si>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</si>
  <si>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</si>
  <si>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</si>
  <si>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</si>
  <si>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</si>
  <si>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</si>
  <si>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</si>
  <si>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</si>
  <si>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</si>
  <si>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</si>
  <si>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</si>
  <si>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</si>
  <si>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</si>
  <si>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</si>
  <si>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</si>
  <si>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</si>
  <si>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</si>
  <si>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</si>
  <si>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</si>
  <si>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</si>
  <si>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</si>
  <si>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</si>
  <si>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</si>
  <si>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</si>
  <si>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</si>
  <si>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</si>
  <si>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</si>
  <si>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</si>
  <si>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</si>
  <si>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</si>
  <si>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</si>
  <si>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</si>
  <si>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</si>
  <si>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</si>
  <si>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</si>
  <si>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</si>
  <si>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</si>
  <si>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</si>
  <si>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</si>
  <si>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</si>
  <si>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</si>
  <si>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</si>
  <si>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</si>
  <si>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</si>
  <si>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</si>
  <si>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</si>
  <si>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</si>
  <si>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</si>
  <si>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</si>
  <si>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</si>
  <si>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</si>
  <si>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</si>
  <si>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</si>
  <si>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</si>
  <si>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</si>
  <si>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</si>
  <si>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</si>
  <si>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</si>
  <si>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</si>
  <si>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</si>
  <si>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</si>
  <si>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</si>
  <si>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</si>
  <si>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</si>
  <si>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</si>
  <si>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</si>
  <si>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</si>
  <si>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</si>
  <si>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</si>
  <si>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</si>
  <si>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</si>
  <si>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</si>
  <si>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</si>
  <si>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</si>
  <si>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</si>
  <si>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</si>
  <si>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</si>
  <si>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</si>
  <si>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</si>
  <si>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</si>
  <si>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</si>
  <si>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</si>
  <si>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</si>
  <si>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</si>
  <si>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</si>
  <si>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</si>
  <si>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</si>
  <si>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</si>
  <si>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</si>
  <si>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</si>
  <si>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</si>
  <si>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</si>
  <si>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</si>
  <si>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</si>
  <si>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</si>
  <si>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</si>
  <si>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</si>
  <si>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</si>
  <si>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</si>
  <si>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</si>
  <si>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</si>
  <si>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</si>
  <si>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</si>
  <si>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</si>
  <si>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</si>
  <si>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</si>
  <si>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</si>
  <si>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</si>
  <si>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</si>
  <si>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</si>
  <si>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</si>
  <si>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</si>
  <si>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</si>
  <si>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</si>
  <si>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</si>
  <si>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</si>
  <si>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</si>
  <si>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</si>
  <si>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</si>
  <si>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</si>
  <si>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</si>
  <si>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</si>
  <si>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</si>
  <si>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</si>
  <si>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</si>
  <si>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</si>
  <si>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</si>
  <si>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</si>
  <si>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</si>
  <si>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</si>
  <si>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</si>
  <si>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</si>
  <si>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</si>
  <si>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</si>
  <si>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</si>
  <si>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</si>
  <si>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</si>
  <si>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</si>
  <si>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</si>
  <si>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</si>
  <si>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</si>
  <si>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</si>
  <si>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</si>
  <si>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</si>
  <si>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</si>
  <si>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</si>
  <si>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</si>
  <si>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</si>
  <si>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</si>
  <si>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</si>
  <si>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</si>
  <si>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</si>
  <si>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</si>
  <si>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</si>
  <si>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</si>
  <si>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</si>
  <si>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</si>
  <si>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</si>
  <si>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</si>
  <si>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</si>
  <si>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</si>
  <si>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</si>
  <si>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</si>
  <si>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</si>
  <si>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</si>
  <si>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</si>
  <si>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</si>
  <si>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</si>
  <si>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</si>
  <si>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</si>
  <si>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</si>
  <si>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</si>
  <si>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</si>
  <si>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</si>
  <si>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</si>
  <si>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</si>
  <si>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</si>
  <si>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</si>
  <si>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</si>
  <si>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</si>
  <si>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</si>
  <si>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</si>
  <si>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</si>
  <si>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</si>
  <si>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</si>
  <si>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</si>
  <si>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</si>
  <si>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</si>
  <si>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</si>
  <si>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</si>
  <si>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</si>
  <si>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</si>
  <si>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</si>
  <si>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</si>
  <si>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</si>
  <si>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</si>
  <si>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</si>
  <si>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</si>
  <si>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</si>
  <si>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</si>
  <si>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</si>
  <si>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</si>
  <si>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</si>
  <si>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</si>
  <si>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</si>
  <si>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</si>
  <si>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</si>
  <si>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</si>
  <si>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</si>
  <si>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</si>
  <si>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</si>
  <si>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</si>
  <si>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</si>
  <si>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</si>
  <si>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</si>
  <si>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</si>
  <si>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</si>
  <si>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</si>
  <si>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</si>
  <si>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</si>
  <si>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</si>
  <si>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</si>
  <si>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</si>
  <si>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</si>
  <si>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</si>
  <si>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</si>
  <si>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</si>
  <si>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</si>
  <si>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</si>
  <si>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</si>
  <si>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</si>
  <si>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</si>
  <si>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</si>
  <si>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</si>
  <si>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</si>
  <si>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</si>
  <si>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</si>
  <si>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</si>
  <si>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</si>
  <si>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</si>
  <si>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</si>
  <si>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</si>
  <si>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</si>
  <si>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</si>
  <si>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</si>
  <si>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</si>
  <si>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</si>
  <si>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</si>
  <si>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</si>
  <si>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</si>
  <si>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</si>
  <si>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</si>
  <si>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</si>
  <si>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</si>
  <si>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</si>
  <si>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</si>
  <si>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</si>
  <si>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</si>
  <si>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</si>
  <si>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</si>
  <si>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</si>
  <si>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</si>
  <si>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</si>
  <si>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</si>
  <si>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</si>
  <si>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</si>
  <si>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</si>
  <si>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</si>
  <si>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</si>
  <si>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</si>
  <si>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</si>
  <si>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</si>
  <si>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</si>
  <si>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</si>
  <si>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</si>
  <si>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</si>
  <si>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</si>
  <si>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</si>
  <si>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</si>
  <si>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</si>
  <si>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</si>
  <si>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</si>
  <si>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</si>
  <si>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</si>
  <si>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</si>
  <si>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</si>
  <si>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</si>
  <si>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</si>
  <si>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</si>
  <si>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</si>
  <si>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</si>
  <si>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</si>
  <si>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</si>
  <si>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</si>
  <si>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</si>
  <si>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</si>
  <si>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</si>
  <si>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</si>
  <si>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</si>
  <si>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</si>
  <si>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</si>
  <si>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</si>
  <si>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</si>
  <si>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</si>
  <si>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</si>
  <si>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</si>
  <si>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</si>
  <si>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</si>
  <si>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</si>
  <si>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</si>
  <si>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</si>
  <si>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</si>
  <si>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</si>
  <si>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</si>
  <si>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</si>
  <si>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</si>
  <si>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</si>
  <si>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</si>
  <si>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</si>
  <si>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</si>
  <si>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</si>
  <si>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</si>
  <si>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</si>
  <si>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</si>
  <si>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</si>
  <si>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</si>
  <si>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</si>
  <si>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</si>
  <si>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</si>
  <si>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</si>
  <si>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</si>
  <si>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</si>
  <si>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</si>
  <si>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</si>
  <si>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</si>
  <si>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</si>
  <si>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</si>
  <si>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</si>
  <si>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</si>
  <si>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</si>
  <si>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</si>
  <si>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</si>
  <si>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</si>
  <si>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</si>
  <si>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</si>
  <si>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</si>
  <si>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</si>
  <si>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</si>
  <si>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</si>
  <si>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</si>
  <si>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</si>
  <si>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</si>
  <si>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</si>
  <si>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</si>
  <si>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</si>
  <si>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</si>
  <si>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</si>
  <si>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</si>
  <si>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</si>
  <si>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</si>
  <si>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</si>
  <si>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</si>
  <si>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</si>
  <si>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</si>
  <si>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</si>
  <si>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</si>
  <si>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</si>
  <si>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</si>
  <si>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</si>
  <si>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</si>
  <si>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</si>
  <si>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</si>
  <si>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</si>
  <si>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</si>
  <si>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</si>
  <si>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</si>
  <si>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</si>
  <si>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</si>
  <si>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</si>
  <si>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</si>
  <si>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</si>
  <si>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</si>
  <si>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</si>
  <si>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</si>
  <si>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</si>
  <si>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</si>
  <si>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</si>
  <si>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</si>
  <si>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</si>
  <si>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</si>
  <si>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</si>
  <si>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</si>
  <si>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</si>
  <si>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</si>
  <si>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</si>
  <si>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</si>
  <si>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</si>
  <si>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</si>
  <si>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</si>
  <si>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</si>
  <si>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</si>
  <si>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</si>
  <si>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</si>
  <si>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</si>
  <si>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</si>
  <si>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</si>
  <si>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</si>
  <si>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</si>
  <si>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</si>
  <si>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</si>
  <si>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</si>
  <si>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</si>
  <si>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</si>
  <si>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</si>
  <si>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</si>
  <si>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</si>
  <si>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</si>
  <si>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</si>
  <si>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</si>
  <si>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</si>
  <si>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</si>
  <si>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</si>
  <si>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</si>
  <si>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</si>
  <si>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</si>
  <si>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</si>
  <si>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</si>
  <si>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</si>
  <si>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</si>
  <si>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</si>
  <si>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</si>
  <si>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</si>
  <si>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</si>
  <si>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</si>
  <si>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</si>
  <si>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</si>
  <si>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</si>
  <si>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</si>
  <si>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</si>
  <si>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</si>
  <si>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</si>
  <si>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</si>
  <si>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</si>
  <si>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</si>
  <si>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</si>
  <si>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</si>
  <si>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</si>
  <si>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</si>
  <si>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</si>
  <si>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</si>
  <si>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</si>
  <si>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</si>
  <si>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</si>
  <si>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</si>
  <si>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</si>
  <si>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</si>
  <si>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</si>
  <si>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</si>
  <si>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</si>
  <si>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</si>
  <si>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</si>
  <si>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</si>
  <si>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</si>
  <si>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</si>
  <si>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</si>
  <si>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</si>
  <si>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</si>
  <si>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</si>
  <si>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</si>
  <si>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</si>
  <si>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</si>
  <si>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</si>
  <si>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</si>
  <si>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</si>
  <si>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</si>
  <si>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</si>
  <si>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</si>
  <si>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</si>
  <si>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</si>
  <si>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</si>
  <si>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</si>
  <si>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</si>
  <si>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</si>
  <si>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</si>
  <si>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</si>
  <si>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</si>
  <si>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</si>
  <si>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</si>
  <si>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</si>
  <si>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</si>
  <si>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</si>
  <si>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</si>
  <si>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</si>
  <si>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</si>
  <si>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</si>
  <si>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</si>
  <si>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</si>
  <si>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</si>
  <si>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</si>
  <si>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</si>
  <si>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</si>
  <si>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</si>
  <si>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</si>
  <si>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</si>
  <si>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</si>
  <si>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</si>
  <si>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</si>
  <si>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</si>
  <si>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</si>
  <si>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</si>
  <si>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</si>
  <si>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</si>
  <si>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</si>
  <si>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</si>
  <si>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</si>
  <si>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</si>
  <si>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</si>
  <si>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</si>
  <si>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</si>
  <si>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</si>
  <si>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</si>
  <si>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</si>
  <si>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</si>
  <si>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</si>
  <si>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</si>
  <si>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</si>
  <si>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</si>
  <si>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</si>
  <si>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</si>
  <si>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</si>
  <si>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</si>
  <si>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</si>
  <si>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</si>
  <si>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</si>
  <si>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</si>
  <si>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</si>
  <si>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</si>
  <si>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</si>
  <si>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</si>
  <si>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</si>
  <si>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</si>
  <si>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</si>
  <si>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</si>
  <si>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</si>
  <si>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</si>
  <si>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</si>
  <si>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</si>
  <si>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</si>
  <si>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</si>
  <si>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</si>
  <si>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</si>
  <si>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</si>
  <si>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</si>
  <si>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</si>
  <si>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</si>
  <si>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</si>
  <si>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</si>
  <si>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</si>
  <si>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</si>
  <si>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</si>
  <si>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</si>
  <si>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</si>
  <si>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</si>
  <si>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</si>
  <si>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</si>
  <si>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</si>
  <si>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</si>
  <si>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</si>
  <si>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</si>
  <si>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</si>
  <si>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</si>
  <si>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</si>
  <si>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</si>
  <si>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</si>
  <si>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</si>
  <si>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</si>
  <si>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</si>
  <si>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</si>
  <si>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</si>
  <si>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</si>
  <si>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</si>
  <si>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</si>
  <si>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</si>
  <si>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</si>
  <si>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</si>
  <si>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</si>
  <si>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</si>
  <si>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</si>
  <si>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</si>
  <si>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</si>
  <si>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</si>
  <si>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</si>
  <si>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</si>
  <si>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</si>
  <si>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</si>
  <si>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</si>
  <si>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</si>
  <si>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</si>
  <si>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</si>
  <si>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</si>
  <si>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</si>
  <si>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</si>
  <si>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</si>
  <si>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</si>
  <si>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</si>
  <si>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</si>
  <si>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</si>
  <si>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</si>
  <si>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</si>
  <si>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</si>
  <si>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</si>
  <si>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</si>
  <si>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</si>
  <si>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</si>
  <si>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</si>
  <si>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</si>
  <si>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</si>
  <si>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</si>
  <si>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</si>
  <si>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</si>
  <si>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</si>
  <si>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</si>
  <si>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</si>
  <si>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</si>
  <si>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</si>
  <si>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</si>
  <si>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</si>
  <si>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</si>
  <si>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</si>
  <si>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</si>
  <si>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</si>
  <si>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</si>
  <si>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</si>
  <si>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</si>
  <si>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</si>
  <si>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</si>
  <si>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</si>
  <si>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</si>
  <si>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</si>
  <si>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</si>
  <si>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</si>
  <si>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</si>
  <si>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</si>
  <si>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</si>
  <si>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</si>
  <si>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</si>
  <si>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</si>
  <si>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</si>
  <si>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</si>
  <si>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</si>
  <si>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</si>
  <si>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</si>
  <si>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</si>
  <si>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</si>
  <si>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</si>
  <si>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</si>
  <si>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</si>
  <si>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</si>
  <si>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</si>
  <si>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</si>
  <si>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</si>
  <si>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</si>
  <si>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</si>
  <si>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</si>
  <si>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</si>
  <si>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</si>
  <si>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</si>
  <si>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</si>
  <si>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</si>
  <si>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</si>
  <si>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</si>
  <si>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</si>
  <si>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</si>
  <si>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</si>
  <si>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</si>
  <si>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</si>
  <si>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</si>
  <si>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</si>
  <si>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</si>
  <si>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</si>
  <si>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</si>
  <si>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</si>
  <si>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</si>
  <si>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</si>
  <si>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</si>
  <si>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</si>
  <si>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</si>
  <si>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</si>
  <si>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</si>
  <si>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</si>
  <si>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</si>
  <si>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</si>
  <si>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</si>
  <si>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</si>
  <si>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</si>
  <si>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</si>
  <si>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</si>
  <si>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</si>
  <si>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</si>
  <si>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</si>
  <si>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</si>
  <si>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</si>
  <si>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</si>
  <si>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</si>
  <si>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</si>
  <si>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</si>
  <si>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</si>
  <si>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</si>
  <si>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</si>
  <si>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</si>
  <si>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</si>
  <si>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</si>
  <si>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</si>
  <si>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</si>
  <si>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</si>
  <si>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</si>
  <si>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</si>
  <si>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</si>
  <si>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</si>
  <si>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</si>
  <si>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</si>
  <si>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</si>
  <si>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</si>
  <si>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</si>
  <si>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</si>
  <si>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</si>
  <si>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</si>
  <si>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</si>
  <si>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</si>
  <si>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</si>
  <si>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</si>
  <si>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</si>
  <si>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</si>
  <si>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</si>
  <si>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</si>
  <si>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</si>
  <si>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</si>
  <si>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</si>
  <si>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</si>
  <si>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</si>
  <si>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</si>
  <si>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</si>
  <si>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</si>
  <si>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</si>
  <si>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</si>
  <si>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</si>
  <si>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</si>
  <si>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</si>
  <si>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</si>
  <si>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</si>
  <si>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</si>
  <si>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</si>
  <si>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</si>
  <si>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</si>
  <si>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</si>
  <si>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</si>
  <si>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</si>
  <si>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</si>
  <si>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</si>
  <si>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</si>
  <si>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</si>
  <si>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</si>
  <si>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</si>
  <si>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</si>
  <si>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</si>
  <si>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</si>
  <si>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</si>
  <si>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</si>
  <si>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</si>
  <si>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</si>
  <si>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</si>
  <si>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</si>
  <si>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</si>
  <si>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</si>
  <si>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</si>
  <si>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</si>
  <si>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</si>
  <si>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</si>
  <si>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</si>
  <si>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</si>
  <si>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</si>
  <si>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</si>
  <si>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</si>
  <si>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</si>
  <si>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</si>
  <si>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</si>
  <si>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</si>
  <si>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</si>
  <si>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</si>
  <si>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</si>
  <si>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</si>
  <si>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</si>
  <si>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</si>
  <si>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</si>
  <si>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</si>
  <si>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</si>
  <si>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</si>
  <si>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</si>
  <si>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</si>
  <si>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</si>
  <si>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</si>
  <si>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</si>
  <si>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</si>
  <si>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</si>
  <si>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</si>
  <si>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</si>
  <si>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</si>
  <si>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</si>
  <si>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</si>
  <si>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</si>
  <si>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</si>
  <si>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</si>
  <si>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</si>
  <si>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</si>
  <si>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</si>
  <si>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</si>
  <si>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</si>
  <si>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</si>
  <si>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</si>
  <si>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</si>
  <si>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</si>
  <si>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</si>
  <si>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</si>
  <si>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</si>
  <si>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</si>
  <si>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</si>
  <si>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</si>
  <si>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</si>
  <si>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</si>
  <si>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</si>
  <si>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</si>
  <si>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</si>
  <si>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</si>
  <si>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</si>
  <si>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</si>
  <si>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</si>
  <si>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</si>
  <si>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</si>
  <si>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</si>
  <si>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</si>
  <si>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</si>
  <si>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</si>
  <si>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</si>
  <si>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</si>
  <si>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</si>
  <si>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</si>
  <si>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</si>
  <si>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</si>
  <si>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</si>
  <si>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</si>
  <si>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</si>
  <si>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</si>
  <si>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</si>
  <si>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</si>
  <si>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</si>
  <si>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</si>
  <si>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</si>
  <si>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</si>
  <si>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</si>
  <si>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</si>
  <si>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</si>
  <si>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</si>
  <si>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</si>
  <si>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</si>
  <si>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</si>
  <si>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</si>
  <si>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</si>
  <si>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</si>
  <si>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</si>
  <si>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</si>
  <si>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</si>
  <si>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</si>
  <si>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</si>
  <si>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</si>
  <si>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</si>
  <si>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</si>
  <si>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</si>
  <si>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</si>
  <si>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</si>
  <si>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</si>
  <si>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</si>
  <si>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</si>
  <si>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</si>
  <si>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</si>
  <si>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</si>
  <si>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</si>
  <si>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</si>
  <si>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</si>
  <si>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</si>
  <si>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</si>
  <si>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</si>
  <si>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</si>
  <si>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</si>
  <si>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</si>
  <si>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</si>
  <si>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</si>
  <si>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</si>
  <si>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</si>
  <si>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</si>
  <si>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</si>
  <si>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</si>
  <si>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</si>
  <si>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</si>
  <si>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</si>
  <si>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</si>
  <si>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</si>
  <si>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</si>
  <si>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</si>
  <si>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</si>
  <si>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</si>
  <si>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</si>
  <si>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</si>
  <si>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</si>
  <si>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</si>
  <si>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</si>
  <si>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</si>
  <si>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</si>
  <si>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</si>
  <si>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</si>
  <si>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</si>
  <si>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</si>
  <si>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</si>
  <si>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</si>
  <si>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</si>
  <si>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</si>
  <si>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</si>
  <si>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</si>
  <si>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</si>
  <si>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</si>
  <si>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</si>
  <si>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</si>
  <si>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</si>
  <si>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</si>
  <si>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</si>
  <si>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</si>
  <si>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</si>
  <si>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</si>
  <si>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</si>
  <si>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</si>
  <si>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</si>
  <si>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</si>
  <si>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</si>
  <si>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</si>
  <si>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</si>
  <si>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</si>
  <si>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</si>
  <si>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</si>
  <si>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</si>
  <si>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</si>
  <si>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</si>
  <si>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</si>
  <si>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</si>
  <si>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</si>
  <si>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</si>
  <si>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</si>
  <si>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</si>
  <si>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</si>
  <si>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</si>
  <si>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</si>
  <si>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</si>
  <si>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</si>
  <si>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</si>
  <si>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</si>
  <si>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</si>
  <si>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</si>
  <si>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</si>
  <si>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</si>
  <si>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</si>
  <si>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</si>
  <si>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</si>
  <si>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</si>
  <si>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</si>
  <si>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</si>
  <si>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</si>
  <si>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</si>
  <si>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</si>
  <si>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</si>
  <si>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</si>
  <si>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</si>
  <si>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</si>
  <si>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</si>
  <si>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</si>
  <si>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</si>
  <si>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</si>
  <si>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</si>
  <si>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</si>
  <si>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</si>
  <si>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</si>
  <si>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</si>
  <si>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</si>
  <si>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</si>
  <si>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</si>
  <si>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</si>
  <si>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</si>
  <si>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</si>
  <si>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</si>
  <si>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</si>
  <si>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</si>
  <si>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</si>
  <si>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</si>
  <si>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</si>
  <si>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</si>
  <si>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</si>
  <si>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</si>
  <si>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</si>
  <si>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</si>
  <si>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</si>
  <si>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</si>
  <si>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</si>
  <si>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</si>
  <si>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</si>
  <si>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</si>
  <si>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</si>
  <si>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</si>
  <si>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</si>
  <si>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</si>
  <si>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</si>
  <si>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</si>
  <si>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</si>
  <si>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</si>
  <si>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</si>
  <si>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</si>
  <si>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</si>
  <si>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</si>
  <si>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</si>
  <si>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</si>
  <si>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</si>
  <si>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</si>
  <si>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</si>
  <si>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</si>
  <si>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</si>
  <si>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</si>
  <si>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</si>
  <si>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</si>
  <si>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</si>
  <si>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</si>
  <si>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</si>
  <si>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</si>
  <si>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</si>
  <si>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</si>
  <si>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</si>
  <si>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</si>
  <si>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</si>
  <si>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</si>
  <si>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</si>
  <si>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</si>
  <si>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</si>
  <si>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</si>
  <si>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</si>
  <si>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</si>
  <si>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</si>
  <si>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</si>
  <si>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</si>
  <si>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</si>
  <si>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</si>
  <si>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</si>
  <si>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</si>
  <si>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</si>
  <si>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</si>
  <si>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</si>
  <si>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</si>
  <si>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</si>
  <si>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</si>
  <si>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</si>
  <si>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</si>
  <si>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</si>
  <si>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</si>
  <si>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</si>
  <si>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</si>
  <si>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</si>
  <si>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</si>
  <si>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</si>
  <si>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</si>
  <si>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</si>
  <si>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</si>
  <si>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</si>
  <si>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</si>
  <si>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</si>
  <si>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</si>
  <si>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</si>
  <si>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</si>
  <si>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</si>
  <si>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</si>
  <si>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</si>
  <si>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</si>
  <si>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</si>
  <si>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</si>
  <si>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</si>
  <si>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</si>
  <si>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</si>
  <si>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</si>
  <si>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</si>
  <si>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</si>
  <si>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</si>
  <si>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</si>
  <si>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</si>
  <si>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</si>
  <si>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</si>
  <si>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</si>
  <si>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</si>
  <si>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</si>
  <si>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</si>
  <si>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</si>
  <si>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</si>
  <si>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</si>
  <si>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</si>
  <si>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</si>
  <si>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</si>
  <si>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</si>
  <si>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</si>
  <si>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</si>
  <si>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</si>
  <si>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</si>
  <si>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</si>
  <si>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</si>
  <si>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</si>
  <si>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</si>
  <si>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</si>
  <si>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</si>
  <si>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</si>
  <si>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</si>
  <si>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</si>
  <si>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</si>
  <si>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</si>
  <si>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</si>
  <si>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</si>
  <si>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</si>
  <si>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</si>
  <si>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</si>
  <si>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</si>
  <si>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</si>
  <si>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</si>
  <si>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</si>
  <si>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</si>
  <si>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</si>
  <si>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</si>
  <si>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</si>
  <si>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</si>
  <si>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</si>
  <si>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</si>
  <si>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</si>
  <si>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</si>
  <si>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</si>
  <si>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</si>
  <si>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</si>
  <si>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</si>
  <si>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</si>
  <si>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</si>
  <si>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</si>
  <si>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</si>
  <si>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</si>
  <si>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</si>
  <si>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</si>
  <si>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</si>
  <si>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</si>
  <si>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</si>
  <si>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</si>
  <si>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</si>
  <si>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</si>
  <si>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</si>
  <si>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</si>
  <si>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</si>
  <si>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</si>
  <si>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</si>
  <si>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</si>
  <si>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</si>
  <si>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</si>
  <si>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</si>
  <si>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</si>
  <si>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</si>
  <si>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</si>
  <si>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</si>
  <si>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</si>
  <si>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</si>
  <si>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</si>
  <si>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</si>
  <si>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</si>
  <si>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</si>
  <si>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</si>
  <si>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</si>
  <si>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</si>
  <si>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</si>
  <si>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</si>
  <si>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</si>
  <si>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</si>
  <si>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</si>
  <si>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</si>
  <si>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</si>
  <si>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</si>
  <si>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</si>
  <si>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</si>
  <si>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</si>
  <si>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</si>
  <si>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</si>
  <si>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</si>
  <si>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</si>
  <si>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</si>
  <si>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</si>
  <si>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</si>
  <si>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</si>
  <si>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</si>
  <si>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</si>
  <si>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</si>
  <si>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</si>
  <si>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</si>
  <si>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</si>
  <si>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</si>
  <si>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</si>
  <si>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</si>
  <si>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</si>
  <si>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</si>
  <si>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</si>
  <si>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</si>
  <si>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</si>
  <si>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</si>
  <si>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</si>
  <si>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</si>
  <si>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</si>
  <si>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</si>
  <si>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</si>
  <si>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</si>
  <si>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</si>
  <si>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</si>
  <si>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</si>
  <si>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</si>
  <si>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</si>
  <si>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</si>
  <si>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</si>
  <si>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</si>
  <si>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</si>
  <si>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</si>
  <si>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</si>
  <si>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</si>
  <si>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</si>
  <si>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</si>
  <si>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</si>
  <si>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</si>
  <si>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</si>
  <si>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</si>
  <si>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</si>
  <si>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</si>
  <si>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</si>
  <si>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</si>
  <si>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</si>
  <si>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</si>
  <si>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</si>
  <si>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</si>
  <si>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</si>
  <si>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</si>
  <si>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</si>
  <si>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</si>
  <si>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</si>
  <si>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</si>
  <si>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</si>
  <si>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</si>
  <si>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</si>
  <si>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</si>
  <si>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</si>
  <si>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</si>
  <si>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</si>
  <si>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</si>
  <si>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</si>
  <si>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</si>
  <si>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</si>
  <si>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</si>
  <si>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</si>
  <si>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</si>
  <si>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</si>
  <si>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</si>
  <si>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</si>
  <si>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</si>
  <si>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</si>
  <si>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</si>
  <si>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</si>
  <si>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</si>
  <si>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</si>
  <si>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</si>
  <si>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</si>
  <si>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</si>
  <si>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</si>
  <si>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</si>
  <si>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</si>
  <si>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</si>
  <si>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</si>
  <si>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</si>
  <si>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</si>
  <si>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</si>
  <si>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</si>
  <si>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</si>
  <si>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</si>
  <si>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</si>
  <si>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</si>
  <si>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</si>
  <si>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</si>
  <si>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</si>
  <si>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</si>
  <si>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</si>
  <si>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</si>
  <si>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</si>
  <si>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</si>
  <si>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</si>
  <si>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</si>
  <si>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</si>
  <si>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</si>
  <si>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</si>
  <si>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</si>
  <si>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</si>
  <si>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</si>
  <si>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</si>
  <si>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</si>
  <si>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</si>
  <si>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</si>
  <si>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</si>
  <si>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</si>
  <si>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</si>
  <si>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</si>
  <si>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</si>
  <si>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</si>
  <si>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</si>
  <si>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</si>
  <si>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</si>
  <si>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</si>
  <si>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</si>
  <si>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</si>
  <si>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</si>
  <si>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</si>
  <si>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</si>
  <si>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</si>
  <si>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</si>
  <si>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</si>
  <si>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</si>
  <si>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</si>
  <si>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</si>
  <si>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</si>
  <si>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</si>
  <si>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</si>
  <si>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</si>
  <si>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</si>
  <si>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</si>
  <si>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</si>
  <si>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</si>
  <si>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</si>
  <si>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</si>
  <si>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</si>
  <si>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</si>
  <si>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</si>
  <si>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</si>
  <si>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</si>
  <si>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</si>
  <si>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</si>
  <si>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</si>
  <si>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</si>
  <si>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</si>
  <si>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</si>
  <si>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</si>
  <si>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</si>
  <si>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</si>
  <si>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</si>
  <si>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</si>
  <si>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</si>
  <si>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</si>
  <si>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</si>
  <si>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</si>
  <si>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</si>
  <si>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</si>
  <si>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</si>
  <si>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</si>
  <si>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</si>
  <si>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</si>
  <si>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</si>
  <si>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</si>
  <si>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</si>
  <si>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</si>
  <si>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</si>
  <si>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</si>
  <si>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</si>
  <si>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</si>
  <si>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</si>
  <si>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</si>
  <si>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</si>
  <si>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</si>
  <si>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</si>
  <si>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</si>
  <si>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</si>
  <si>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</si>
  <si>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</si>
  <si>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</si>
  <si>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</si>
  <si>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</si>
  <si>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</si>
  <si>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</si>
  <si>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</si>
  <si>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</si>
  <si>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</si>
  <si>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</si>
  <si>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</si>
  <si>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</si>
  <si>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</si>
  <si>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</si>
  <si>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</si>
  <si>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</si>
  <si>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</si>
  <si>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</si>
  <si>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</si>
  <si>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</si>
  <si>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</si>
  <si>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</si>
  <si>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</si>
  <si>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</si>
  <si>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</si>
  <si>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</si>
  <si>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</si>
  <si>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</si>
  <si>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</si>
  <si>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</si>
  <si>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</si>
  <si>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</si>
  <si>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</si>
  <si>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</si>
  <si>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</si>
  <si>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</si>
  <si>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</si>
  <si>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</si>
  <si>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</si>
  <si>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</si>
  <si>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</si>
  <si>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</si>
  <si>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</si>
  <si>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</si>
  <si>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</si>
  <si>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</si>
  <si>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</si>
  <si>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</si>
  <si>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</si>
  <si>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</si>
  <si>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</si>
  <si>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</si>
  <si>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</si>
  <si>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</si>
  <si>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</si>
  <si>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</si>
  <si>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</si>
  <si>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</si>
  <si>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</si>
  <si>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</si>
  <si>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</si>
  <si>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</si>
  <si>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</si>
  <si>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</si>
  <si>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</si>
  <si>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</si>
  <si>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</si>
  <si>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</si>
  <si>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</si>
  <si>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</si>
  <si>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</si>
  <si>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</si>
  <si>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</si>
  <si>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</si>
  <si>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</si>
  <si>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</si>
  <si>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</si>
  <si>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</si>
  <si>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</si>
  <si>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</si>
  <si>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</si>
  <si>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</si>
  <si>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</si>
  <si>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</si>
  <si>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</si>
  <si>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</si>
  <si>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</si>
  <si>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</si>
  <si>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</si>
  <si>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</si>
  <si>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</si>
  <si>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</si>
  <si>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</si>
  <si>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</si>
  <si>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</si>
  <si>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</si>
  <si>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</si>
  <si>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</si>
  <si>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</si>
  <si>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</si>
  <si>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</si>
  <si>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</si>
  <si>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</si>
  <si>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</si>
  <si>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</si>
  <si>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</si>
  <si>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</si>
  <si>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</si>
  <si>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</si>
  <si>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</si>
  <si>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</si>
  <si>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</si>
  <si>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</si>
  <si>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</si>
  <si>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</si>
  <si>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</si>
  <si>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</si>
  <si>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</si>
  <si>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</si>
  <si>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</si>
  <si>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</si>
  <si>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</si>
  <si>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</si>
  <si>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</si>
  <si>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</si>
  <si>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</si>
  <si>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</si>
  <si>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</si>
  <si>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</si>
  <si>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</si>
  <si>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</si>
  <si>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</si>
  <si>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</si>
  <si>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</si>
  <si>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</si>
  <si>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</si>
  <si>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</si>
  <si>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</si>
  <si>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</si>
  <si>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</si>
  <si>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</si>
  <si>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</si>
  <si>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</si>
  <si>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</si>
  <si>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</si>
  <si>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</si>
  <si>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</si>
  <si>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</si>
  <si>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</si>
  <si>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</si>
  <si>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</si>
  <si>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</si>
  <si>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</si>
  <si>
    <t>報告書専用様式</t>
  </si>
  <si>
    <t>報告書専用様式</t>
    <rPh sb="0" eb="3">
      <t>ホウコクショ</t>
    </rPh>
    <rPh sb="3" eb="5">
      <t>センヨウ</t>
    </rPh>
    <rPh sb="5" eb="7">
      <t>ヨウシキ</t>
    </rPh>
    <phoneticPr fontId="1"/>
  </si>
  <si>
    <t>北海道厚生局長</t>
    <rPh sb="0" eb="7">
      <t>ホッカイドウコウセイキョクチョウ</t>
    </rPh>
    <phoneticPr fontId="1"/>
  </si>
  <si>
    <t>報告書提出</t>
  </si>
  <si>
    <t>ベースアップ評価料等の中間報告書（令和8年度分）</t>
    <rPh sb="9" eb="10">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</si>
</sst>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4">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
      <sz val="10"/>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72">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9" fillId="0" borderId="0" xfId="0" applyFont="1" applyAlignment="1">
      <alignment vertical="top"/>
    </xf>
    <xf numFmtId="0" fontId="19" fillId="0" borderId="0" xfId="0" applyFont="1" applyAlignment="1">
      <alignment vertical="top" wrapText="1"/>
    </xf>
    <xf numFmtId="0" fontId="19" fillId="2" borderId="0" xfId="0" applyFont="1" applyFill="1" applyProtection="1">
      <alignment vertical="center"/>
      <protection locked="0"/>
    </xf>
    <xf numFmtId="0" fontId="19" fillId="0" borderId="0" xfId="0" applyFont="1" applyProtection="1">
      <alignment vertical="center"/>
      <protection locked="0"/>
    </xf>
    <xf numFmtId="0" fontId="103" fillId="2" borderId="0" xfId="0" applyFont="1" applyFill="1" applyAlignment="1" applyProtection="1">
      <alignment vertical="top"/>
      <protection locked="0"/>
    </xf>
    <xf numFmtId="0" fontId="19" fillId="2" borderId="0" xfId="0" applyFont="1" applyFill="1" applyAlignment="1" applyProtection="1">
      <alignment vertical="top"/>
      <protection locked="0"/>
    </xf>
    <xf numFmtId="0" fontId="103" fillId="2" borderId="0" xfId="0" applyFont="1" applyFill="1" applyProtection="1">
      <alignment vertical="center"/>
      <protection locked="0"/>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03" fillId="3" borderId="0" xfId="0" applyFont="1" applyFill="1" applyAlignment="1" applyProtection="1">
      <alignment horizontal="center" vertical="center" wrapText="1"/>
      <protection locked="0"/>
    </xf>
    <xf numFmtId="0" fontId="9" fillId="0" borderId="0" xfId="1" applyFont="1" applyAlignment="1">
      <alignment horizontal="center" vertical="center"/>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7" fillId="4" borderId="12" xfId="1" applyFont="1" applyFill="1" applyBorder="1" applyAlignment="1">
      <alignment horizontal="center" vertical="center"/>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3" xfId="1" applyFont="1" applyBorder="1" applyAlignment="1">
      <alignment horizontal="center" vertical="center" wrapText="1"/>
    </xf>
    <xf numFmtId="40" fontId="86" fillId="0" borderId="0" xfId="1" applyNumberFormat="1" applyFont="1" applyAlignment="1">
      <alignment horizontal="center" vertical="center"/>
    </xf>
    <xf numFmtId="0" fontId="9" fillId="0" borderId="0" xfId="1" applyFont="1" applyAlignment="1">
      <alignment horizontal="center" vertical="center" shrinkToFit="1"/>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176"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38" fontId="9" fillId="3" borderId="3" xfId="2" applyNumberFormat="1" applyFont="1" applyFill="1" applyBorder="1" applyAlignment="1" applyProtection="1">
      <alignment horizontal="center"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9" fillId="0" borderId="29" xfId="1" applyFont="1" applyBorder="1" applyAlignment="1">
      <alignment horizontal="center" vertical="center" textRotation="255"/>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0" fontId="9" fillId="0" borderId="0" xfId="1" applyFont="1" applyAlignment="1">
      <alignment horizontal="center" vertical="center" wrapText="1"/>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0" fontId="85" fillId="0" borderId="0" xfId="1" applyFont="1" applyAlignment="1">
      <alignment horizontal="center" vertical="center"/>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2" fontId="86" fillId="0" borderId="0" xfId="1" applyNumberFormat="1" applyFont="1" applyAlignment="1" applyProtection="1">
      <alignment horizontal="center" vertical="center"/>
    </xf>
    <xf numFmtId="0" fontId="41" fillId="0" borderId="3" xfId="1" applyFont="1" applyBorder="1" applyAlignment="1">
      <alignment horizontal="center" vertical="center"/>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38" fontId="71" fillId="3" borderId="5" xfId="3" applyFont="1" applyFill="1" applyBorder="1" applyAlignment="1" applyProtection="1">
      <alignment horizontal="center" vertical="center" shrinkToFit="1"/>
      <protection locked="0"/>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38" fontId="71" fillId="4" borderId="11" xfId="3" applyFont="1" applyFill="1" applyBorder="1" applyAlignment="1" applyProtection="1">
      <alignment horizontal="center" vertical="center" shrinkToFit="1"/>
    </xf>
    <xf numFmtId="0" fontId="2" fillId="2" borderId="7" xfId="0" applyFont="1" applyFill="1" applyBorder="1" applyAlignment="1">
      <alignment horizontal="center" vertical="center" wrapTex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176" fontId="71" fillId="3" borderId="3" xfId="3" applyNumberFormat="1" applyFont="1" applyFill="1" applyBorder="1" applyAlignment="1" applyProtection="1">
      <alignment horizontal="center" vertical="center" shrinkToFit="1"/>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9" fillId="0" borderId="7" xfId="1" applyFont="1" applyBorder="1" applyAlignment="1">
      <alignment horizontal="center" vertical="center"/>
    </xf>
    <xf numFmtId="0" fontId="71" fillId="4" borderId="7" xfId="0" applyFont="1" applyFill="1" applyBorder="1" applyAlignment="1" applyProtection="1">
      <alignment horizontal="center" vertical="center"/>
      <protection locked="0"/>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38" fontId="9" fillId="4" borderId="3" xfId="3" applyNumberFormat="1" applyFont="1" applyFill="1" applyBorder="1" applyAlignment="1" applyProtection="1">
      <alignment horizontal="center" vertical="center"/>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0" fontId="81" fillId="0" borderId="0" xfId="1" applyFont="1" applyAlignment="1">
      <alignment horizontal="center" vertical="center"/>
    </xf>
    <xf numFmtId="38" fontId="39" fillId="4" borderId="3" xfId="3"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3" fillId="2" borderId="12" xfId="0" applyFont="1" applyFill="1" applyBorder="1" applyAlignment="1">
      <alignment horizontal="center" vertical="center"/>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38" fontId="2" fillId="3" borderId="5" xfId="3"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left" vertical="center"/>
    </xf>
    <xf numFmtId="38" fontId="2" fillId="4" borderId="12" xfId="3" applyFont="1" applyFill="1" applyBorder="1" applyAlignment="1" applyProtection="1">
      <alignment horizontal="right"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40" fontId="2" fillId="3" borderId="5" xfId="3" applyNumberFormat="1" applyFont="1" applyFill="1" applyBorder="1" applyAlignment="1" applyProtection="1">
      <alignment horizontal="center" vertical="center" shrinkToFit="1"/>
      <protection locked="0"/>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40" fontId="2" fillId="3" borderId="11" xfId="3" applyNumberFormat="1" applyFont="1" applyFill="1" applyBorder="1" applyAlignment="1" applyProtection="1">
      <alignment horizontal="center" vertical="center" shrinkToFit="1"/>
      <protection locked="0"/>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38" fontId="2" fillId="3" borderId="3" xfId="3" applyFont="1" applyFill="1" applyBorder="1" applyAlignment="1" applyProtection="1">
      <alignment horizontal="right" vertical="center" shrinkToFit="1"/>
      <protection locked="0"/>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176" fontId="51" fillId="4" borderId="37" xfId="3" applyNumberFormat="1" applyFont="1" applyFill="1" applyBorder="1" applyAlignment="1" applyProtection="1">
      <alignment horizontal="center" vertical="center"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externalLinks/externalLink3.xml" Type="http://schemas.openxmlformats.org/officeDocument/2006/relationships/externalLink"/><Relationship Id="rId21" Target="externalLinks/externalLink4.xml" Type="http://schemas.openxmlformats.org/officeDocument/2006/relationships/externalLink"/><Relationship Id="rId22" Target="externalLinks/externalLink5.xml" Type="http://schemas.openxmlformats.org/officeDocument/2006/relationships/externalLink"/><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27" Target="../customXml/item1.xml" Type="http://schemas.openxmlformats.org/officeDocument/2006/relationships/customXml"/><Relationship Id="rId28" Target="../customXml/item2.xml" Type="http://schemas.openxmlformats.org/officeDocument/2006/relationships/customXml"/><Relationship Id="rId29"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checked="Checked"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checked="Checked"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election activeCell="E6" sqref="E6:G7"/>
    </sheetView>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60" t="s">
        <v>2</v>
      </c>
      <c r="C6" s="460"/>
      <c r="D6" s="460"/>
      <c r="E6" s="462"/>
      <c r="F6" s="463"/>
      <c r="G6" s="464"/>
      <c r="H6" s="75"/>
      <c r="I6" s="459" t="s">
        <v>3</v>
      </c>
      <c r="J6" s="459"/>
      <c r="K6" s="459"/>
      <c r="L6" s="75"/>
      <c r="M6" s="80"/>
    </row>
    <row r="7" spans="1:20" ht="22.5" customHeight="1">
      <c r="A7" s="81"/>
      <c r="B7" s="461" t="s">
        <v>4</v>
      </c>
      <c r="C7" s="461"/>
      <c r="D7" s="461"/>
      <c r="E7" s="465"/>
      <c r="F7" s="466"/>
      <c r="G7" s="467"/>
      <c r="H7" s="75"/>
      <c r="I7" s="459"/>
      <c r="J7" s="459"/>
      <c r="K7" s="459"/>
      <c r="L7" s="75"/>
      <c r="M7" s="80"/>
    </row>
    <row r="8" spans="1:20" ht="11.25" customHeight="1">
      <c r="A8" s="82"/>
      <c r="B8" s="83"/>
      <c r="C8" s="83"/>
      <c r="D8" s="83"/>
      <c r="E8" s="63"/>
      <c r="F8" s="63"/>
      <c r="G8" s="63"/>
      <c r="H8" s="63"/>
      <c r="I8" s="63"/>
      <c r="J8" s="63"/>
      <c r="K8" s="63"/>
      <c r="L8" s="63"/>
      <c r="M8" s="84"/>
    </row>
    <row r="9" spans="1:20" ht="22.5" customHeight="1">
      <c r="A9" s="82"/>
      <c r="B9" s="468" t="s">
        <v>5</v>
      </c>
      <c r="C9" s="468"/>
      <c r="D9" s="468"/>
      <c r="E9" s="63"/>
      <c r="F9" s="63"/>
      <c r="G9" s="63"/>
      <c r="H9" s="63"/>
      <c r="I9" s="63"/>
      <c r="J9" s="63"/>
      <c r="K9" s="63"/>
      <c r="L9" s="63"/>
      <c r="M9" s="84"/>
    </row>
    <row r="10" spans="1:20" ht="22.5" customHeight="1">
      <c r="A10" s="82"/>
      <c r="B10" s="471" t="s">
        <v>6</v>
      </c>
      <c r="C10" s="471"/>
      <c r="D10" s="471"/>
      <c r="E10" s="472"/>
      <c r="F10" s="472"/>
      <c r="G10" s="472"/>
      <c r="H10" s="472"/>
      <c r="I10" s="63"/>
      <c r="J10" s="63"/>
      <c r="K10" s="63"/>
      <c r="L10" s="63"/>
      <c r="M10" s="84"/>
    </row>
    <row r="11" spans="1:20" ht="22.5" customHeight="1">
      <c r="A11" s="82"/>
      <c r="B11" s="471" t="s">
        <v>7</v>
      </c>
      <c r="C11" s="471"/>
      <c r="D11" s="471"/>
      <c r="E11" s="472"/>
      <c r="F11" s="472"/>
      <c r="G11" s="472"/>
      <c r="H11" s="472"/>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73" t="s">
        <v>2003</v>
      </c>
      <c r="D14" s="473"/>
      <c r="E14" s="473"/>
      <c r="F14" s="473"/>
      <c r="G14" s="473"/>
      <c r="H14" s="473"/>
      <c r="I14" s="473"/>
      <c r="L14" s="107"/>
      <c r="M14" s="85"/>
    </row>
    <row r="15" spans="1:20" ht="33.75" customHeight="1">
      <c r="A15" s="79"/>
      <c r="B15" s="96"/>
      <c r="C15" s="487" t="s">
        <v>2004</v>
      </c>
      <c r="D15" s="487"/>
      <c r="E15" s="487"/>
      <c r="F15" s="487"/>
      <c r="G15" s="487"/>
      <c r="H15" s="487"/>
      <c r="I15" s="487"/>
      <c r="J15" s="480" t="s">
        <v>10</v>
      </c>
      <c r="K15" s="480"/>
      <c r="L15" s="481"/>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9" t="s">
        <v>11</v>
      </c>
      <c r="D18" s="469"/>
      <c r="E18" s="469"/>
      <c r="F18" s="469"/>
      <c r="G18" s="469"/>
      <c r="H18" s="469"/>
      <c r="I18" s="469"/>
      <c r="J18" s="469"/>
      <c r="K18" s="469"/>
      <c r="L18" s="470"/>
      <c r="M18" s="102"/>
      <c r="O18" s="112" t="b">
        <v>0</v>
      </c>
      <c r="P18" s="62" t="s">
        <v>1693</v>
      </c>
    </row>
    <row r="19" spans="1:25" ht="36.75" customHeight="1">
      <c r="A19" s="79"/>
      <c r="B19" s="108"/>
      <c r="C19" s="469" t="s">
        <v>12</v>
      </c>
      <c r="D19" s="469"/>
      <c r="E19" s="469"/>
      <c r="F19" s="469"/>
      <c r="G19" s="469"/>
      <c r="H19" s="469"/>
      <c r="I19" s="469"/>
      <c r="J19" s="469"/>
      <c r="K19" s="469"/>
      <c r="L19" s="470"/>
      <c r="M19" s="102"/>
      <c r="O19" s="112" t="b">
        <v>0</v>
      </c>
      <c r="P19" s="62" t="s">
        <v>251</v>
      </c>
    </row>
    <row r="20" spans="1:25" ht="36.75" customHeight="1">
      <c r="A20" s="79"/>
      <c r="B20" s="108"/>
      <c r="C20" s="469" t="s">
        <v>13</v>
      </c>
      <c r="D20" s="469"/>
      <c r="E20" s="469"/>
      <c r="F20" s="469"/>
      <c r="G20" s="469"/>
      <c r="H20" s="469"/>
      <c r="I20" s="469"/>
      <c r="J20" s="469"/>
      <c r="K20" s="469"/>
      <c r="L20" s="470"/>
      <c r="M20" s="102"/>
      <c r="O20" s="112" t="b">
        <v>0</v>
      </c>
      <c r="P20" s="62" t="s">
        <v>1694</v>
      </c>
    </row>
    <row r="21" spans="1:25" ht="36.75" customHeight="1">
      <c r="A21" s="79"/>
      <c r="B21" s="108"/>
      <c r="C21" s="469" t="s">
        <v>14</v>
      </c>
      <c r="D21" s="469"/>
      <c r="E21" s="469"/>
      <c r="F21" s="469"/>
      <c r="G21" s="469"/>
      <c r="H21" s="469"/>
      <c r="I21" s="469"/>
      <c r="J21" s="469"/>
      <c r="K21" s="469"/>
      <c r="L21" s="470"/>
      <c r="M21" s="102"/>
      <c r="O21" s="112" t="b">
        <v>0</v>
      </c>
      <c r="P21" s="62" t="s">
        <v>1695</v>
      </c>
    </row>
    <row r="22" spans="1:25" ht="15" customHeight="1">
      <c r="A22" s="79"/>
      <c r="B22" s="96"/>
      <c r="D22" s="482"/>
      <c r="E22" s="482"/>
      <c r="F22" s="482"/>
      <c r="G22" s="482"/>
      <c r="H22" s="482"/>
      <c r="I22" s="482"/>
      <c r="J22" s="482"/>
      <c r="K22" s="482"/>
      <c r="L22" s="483"/>
      <c r="M22" s="85"/>
      <c r="P22" s="62" t="s">
        <v>1696</v>
      </c>
    </row>
    <row r="23" spans="1:25" ht="22.5" customHeight="1">
      <c r="A23" s="79"/>
      <c r="B23" s="484" t="s">
        <v>15</v>
      </c>
      <c r="C23" s="485"/>
      <c r="D23" s="485"/>
      <c r="E23" s="485"/>
      <c r="F23" s="485"/>
      <c r="G23" s="485"/>
      <c r="H23" s="485"/>
      <c r="I23" s="485"/>
      <c r="J23" s="485"/>
      <c r="K23" s="485"/>
      <c r="L23" s="486"/>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0" t="s">
        <v>1937</v>
      </c>
      <c r="V25" s="451"/>
      <c r="W25" s="451"/>
      <c r="X25" s="451"/>
      <c r="Y25" s="451"/>
    </row>
    <row r="26" spans="1:25" ht="15" customHeight="1" thickBot="1">
      <c r="A26" s="79"/>
      <c r="B26" s="96"/>
      <c r="L26" s="107"/>
      <c r="M26" s="85"/>
      <c r="U26" s="450" t="s">
        <v>1999</v>
      </c>
      <c r="V26" s="451"/>
      <c r="W26" s="451"/>
      <c r="X26" s="451"/>
      <c r="Y26" s="451"/>
    </row>
    <row r="27" spans="1:25" ht="22.5" customHeight="1" thickTop="1" thickBot="1">
      <c r="A27" s="79"/>
      <c r="B27" s="96"/>
      <c r="C27" s="87" t="s">
        <v>20</v>
      </c>
      <c r="H27" s="255" t="s">
        <v>1096</v>
      </c>
      <c r="I27" s="479"/>
      <c r="J27" s="479"/>
      <c r="K27" s="479"/>
      <c r="L27" s="107"/>
      <c r="M27" s="85"/>
      <c r="S27" s="62" t="str">
        <f>IFERROR(VLOOKUP($H$27,メールアドレスリスト!C:D,2,FALSE),"")</f>
        <v>baseup-hyoukaryou01@mhlw.go.jp</v>
      </c>
      <c r="U27" s="474" t="str">
        <f>HYPERLINK("mailto:"&amp;S27,S27)</f>
        <v>baseup-hyoukaryou01@mhlw.go.jp</v>
      </c>
      <c r="V27" s="475"/>
      <c r="W27" s="475"/>
      <c r="X27" s="476"/>
    </row>
    <row r="28" spans="1:25" ht="22.5" customHeight="1" thickTop="1">
      <c r="A28" s="79"/>
      <c r="B28" s="96"/>
      <c r="C28" s="87" t="s">
        <v>21</v>
      </c>
      <c r="H28" s="479"/>
      <c r="I28" s="479"/>
      <c r="J28" s="479"/>
      <c r="K28" s="479"/>
      <c r="L28" s="107"/>
      <c r="M28" s="85"/>
      <c r="U28" s="449" t="s">
        <v>1938</v>
      </c>
      <c r="V28" s="451"/>
      <c r="W28" s="451"/>
      <c r="X28" s="451"/>
      <c r="Y28" s="451"/>
    </row>
    <row r="29" spans="1:25" ht="15" customHeight="1">
      <c r="A29" s="79"/>
      <c r="B29" s="96"/>
      <c r="L29" s="107"/>
      <c r="M29" s="85"/>
      <c r="U29" s="447" t="s">
        <v>1939</v>
      </c>
    </row>
    <row r="30" spans="1:25" ht="22.5" customHeight="1">
      <c r="A30" s="79"/>
      <c r="B30" s="96"/>
      <c r="G30" s="62" t="s">
        <v>22</v>
      </c>
      <c r="I30" s="477"/>
      <c r="J30" s="477"/>
      <c r="K30" s="477"/>
      <c r="L30" s="107"/>
      <c r="M30" s="85"/>
    </row>
    <row r="31" spans="1:25" ht="15" customHeight="1">
      <c r="A31" s="79"/>
      <c r="B31" s="96"/>
      <c r="L31" s="107"/>
      <c r="M31" s="85"/>
    </row>
    <row r="32" spans="1:25" ht="22.5" customHeight="1">
      <c r="A32" s="79"/>
      <c r="B32" s="478" t="s">
        <v>2002</v>
      </c>
      <c r="C32" s="477"/>
      <c r="D32" s="477"/>
      <c r="E32" s="477"/>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Z6LHJJ6JSqHkZ37wZ1HTO7hiJAtNQgenH3DO2OpZPIkXPL5236jSI70HltrVLA37Q4PSd2OuvozjdGrufBOEGw==" saltValue="LSWzcqLt68Meg94+QAwayQ==" spinCount="100000" sheet="1" objects="1" scenarios="1"/>
  <mergeCells count="24">
    <mergeCell ref="U27:X27"/>
    <mergeCell ref="I30:K30"/>
    <mergeCell ref="B32:E32"/>
    <mergeCell ref="H28:K28"/>
    <mergeCell ref="J15:L15"/>
    <mergeCell ref="D22:L22"/>
    <mergeCell ref="B23:L23"/>
    <mergeCell ref="C15:I15"/>
    <mergeCell ref="I27:K27"/>
    <mergeCell ref="B9:D9"/>
    <mergeCell ref="C18:L18"/>
    <mergeCell ref="C19:L19"/>
    <mergeCell ref="C20:L20"/>
    <mergeCell ref="C21:L21"/>
    <mergeCell ref="B10:D10"/>
    <mergeCell ref="B11:D11"/>
    <mergeCell ref="E10:H10"/>
    <mergeCell ref="E11:H11"/>
    <mergeCell ref="C14:I14"/>
    <mergeCell ref="J6:K7"/>
    <mergeCell ref="B6:D6"/>
    <mergeCell ref="B7:D7"/>
    <mergeCell ref="I6:I7"/>
    <mergeCell ref="E6:G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election activeCell="A4" sqref="A4"/>
    </sheetView>
  </sheetViews>
  <sheetFormatPr defaultRowHeight="18.75" outlineLevelCol="1"/>
  <cols>
    <col min="1" max="1" width="9" style="65"/>
    <col min="2" max="2" width="9" style="344" customWidth="1"/>
    <col min="3" max="13" width="9" style="65" customWidth="1"/>
    <col min="14" max="220" width="9" style="65" customWidth="1" outlineLevel="1"/>
    <col min="221" max="269" width="9" style="65" customWidth="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t="str">
        <f>別添2!$C$14</f>
        <v>報告書提出</v>
      </c>
      <c r="F2" s="67" t="str">
        <f>別添2!$C$15</f>
        <v>ベースアップ評価料等の中間報告書（令和8年度分）</v>
      </c>
      <c r="G2" s="67">
        <f>別添2!$C$25</f>
        <v>0</v>
      </c>
      <c r="H2" s="67">
        <f>別添2!$E$25</f>
        <v>0</v>
      </c>
      <c r="I2" s="67">
        <f>別添2!$G$25</f>
        <v>0</v>
      </c>
      <c r="J2" s="67" t="str">
        <f>別添2!$H$27</f>
        <v>北海道</v>
      </c>
      <c r="K2" s="67">
        <f>別添2!$I$27</f>
        <v>0</v>
      </c>
      <c r="L2" s="67">
        <f>別添2!$H$28</f>
        <v>0</v>
      </c>
      <c r="M2" s="67">
        <f>別添2!$I$30</f>
        <v>0</v>
      </c>
      <c r="N2" s="67" t="s">
        <v>2001</v>
      </c>
      <c r="O2" s="67" t="s">
        <v>2001</v>
      </c>
      <c r="P2" s="67" t="s">
        <v>2001</v>
      </c>
      <c r="Q2" s="67" t="s">
        <v>2001</v>
      </c>
      <c r="R2" s="67" t="s">
        <v>2001</v>
      </c>
      <c r="S2" s="67" t="s">
        <v>2001</v>
      </c>
      <c r="T2" s="67" t="s">
        <v>2001</v>
      </c>
      <c r="U2" s="67" t="s">
        <v>2001</v>
      </c>
      <c r="V2" s="67" t="s">
        <v>2001</v>
      </c>
      <c r="W2" s="67" t="s">
        <v>2001</v>
      </c>
      <c r="X2" s="67" t="s">
        <v>2001</v>
      </c>
      <c r="Y2" s="67" t="s">
        <v>2001</v>
      </c>
      <c r="Z2" s="67" t="s">
        <v>2001</v>
      </c>
      <c r="AA2" s="67" t="s">
        <v>2001</v>
      </c>
      <c r="AB2" s="67" t="s">
        <v>2001</v>
      </c>
      <c r="AC2" s="67" t="s">
        <v>2001</v>
      </c>
      <c r="AD2" s="67" t="s">
        <v>2001</v>
      </c>
      <c r="AE2" s="67" t="s">
        <v>2001</v>
      </c>
      <c r="AF2" s="67" t="s">
        <v>2001</v>
      </c>
      <c r="AG2" s="67" t="s">
        <v>2001</v>
      </c>
      <c r="AH2" s="67" t="s">
        <v>2001</v>
      </c>
      <c r="AI2" s="67" t="s">
        <v>2001</v>
      </c>
      <c r="AJ2" s="67" t="s">
        <v>2001</v>
      </c>
      <c r="AK2" s="67" t="s">
        <v>2001</v>
      </c>
      <c r="AL2" s="67" t="s">
        <v>2001</v>
      </c>
      <c r="AM2" s="67" t="s">
        <v>2001</v>
      </c>
      <c r="AN2" s="67" t="s">
        <v>2001</v>
      </c>
      <c r="AO2" s="67" t="s">
        <v>2001</v>
      </c>
      <c r="AP2" s="67" t="s">
        <v>2001</v>
      </c>
      <c r="AQ2" s="68" t="s">
        <v>2001</v>
      </c>
      <c r="AR2" s="68" t="s">
        <v>2001</v>
      </c>
      <c r="AS2" s="68" t="s">
        <v>2001</v>
      </c>
      <c r="AT2" s="68" t="s">
        <v>2001</v>
      </c>
      <c r="AU2" s="68" t="s">
        <v>2001</v>
      </c>
      <c r="AV2" s="364" t="s">
        <v>2001</v>
      </c>
      <c r="AW2" s="68" t="s">
        <v>2001</v>
      </c>
      <c r="AX2" s="68" t="s">
        <v>2001</v>
      </c>
      <c r="AY2" s="68" t="s">
        <v>2001</v>
      </c>
      <c r="AZ2" s="68" t="s">
        <v>2001</v>
      </c>
      <c r="BA2" s="68" t="s">
        <v>2001</v>
      </c>
      <c r="BB2" s="68" t="s">
        <v>2001</v>
      </c>
      <c r="BC2" s="68" t="s">
        <v>2001</v>
      </c>
      <c r="BD2" s="68" t="s">
        <v>2001</v>
      </c>
      <c r="BE2" s="68" t="s">
        <v>2001</v>
      </c>
      <c r="BF2" s="68" t="s">
        <v>2001</v>
      </c>
      <c r="BG2" s="68" t="s">
        <v>2001</v>
      </c>
      <c r="BH2" s="68" t="s">
        <v>2001</v>
      </c>
      <c r="BI2" s="68" t="s">
        <v>2001</v>
      </c>
      <c r="BJ2" s="68" t="s">
        <v>2001</v>
      </c>
      <c r="BK2" s="68" t="s">
        <v>2001</v>
      </c>
      <c r="BL2" s="68" t="s">
        <v>2001</v>
      </c>
      <c r="BM2" s="68" t="s">
        <v>2001</v>
      </c>
      <c r="BN2" s="68" t="s">
        <v>2001</v>
      </c>
      <c r="BO2" s="68" t="s">
        <v>2001</v>
      </c>
      <c r="BP2" s="68" t="s">
        <v>2001</v>
      </c>
      <c r="BQ2" s="68" t="s">
        <v>2001</v>
      </c>
      <c r="BR2" s="68" t="s">
        <v>2001</v>
      </c>
      <c r="BS2" s="68" t="s">
        <v>2001</v>
      </c>
      <c r="BT2" s="68" t="s">
        <v>2001</v>
      </c>
      <c r="BU2" s="68" t="s">
        <v>2001</v>
      </c>
      <c r="BV2" s="68" t="s">
        <v>2001</v>
      </c>
      <c r="BW2" s="68" t="s">
        <v>2001</v>
      </c>
      <c r="BX2" s="68" t="s">
        <v>2001</v>
      </c>
      <c r="BY2" s="68" t="s">
        <v>2001</v>
      </c>
      <c r="BZ2" s="68" t="s">
        <v>2001</v>
      </c>
      <c r="CA2" s="68" t="s">
        <v>2001</v>
      </c>
      <c r="CB2" s="68" t="s">
        <v>2001</v>
      </c>
      <c r="CC2" s="68" t="s">
        <v>2001</v>
      </c>
      <c r="CD2" s="68" t="s">
        <v>2001</v>
      </c>
      <c r="CE2" s="68" t="s">
        <v>2001</v>
      </c>
      <c r="CF2" s="330" t="s">
        <v>2001</v>
      </c>
      <c r="CG2" s="330" t="s">
        <v>2001</v>
      </c>
      <c r="CH2" s="67" t="s">
        <v>2001</v>
      </c>
      <c r="CI2" s="67" t="s">
        <v>2001</v>
      </c>
      <c r="CJ2" s="67" t="s">
        <v>2001</v>
      </c>
      <c r="CK2" s="67" t="s">
        <v>2001</v>
      </c>
      <c r="CL2" s="67" t="s">
        <v>2001</v>
      </c>
      <c r="CM2" s="67" t="s">
        <v>2001</v>
      </c>
      <c r="CN2" s="67" t="s">
        <v>2001</v>
      </c>
      <c r="CO2" s="67" t="s">
        <v>2001</v>
      </c>
      <c r="CP2" s="67" t="s">
        <v>2001</v>
      </c>
      <c r="CQ2" s="67" t="s">
        <v>2001</v>
      </c>
      <c r="CR2" s="67" t="s">
        <v>2001</v>
      </c>
      <c r="CS2" s="67" t="s">
        <v>2001</v>
      </c>
      <c r="CT2" s="67" t="s">
        <v>2001</v>
      </c>
      <c r="CU2" s="67" t="s">
        <v>2001</v>
      </c>
      <c r="CV2" s="67" t="s">
        <v>2001</v>
      </c>
      <c r="CW2" s="67" t="s">
        <v>2001</v>
      </c>
      <c r="CX2" s="67" t="s">
        <v>2001</v>
      </c>
      <c r="CY2" s="67" t="s">
        <v>2001</v>
      </c>
      <c r="CZ2" s="67" t="s">
        <v>2001</v>
      </c>
      <c r="DA2" s="67" t="s">
        <v>2001</v>
      </c>
      <c r="DB2" s="67" t="s">
        <v>2001</v>
      </c>
      <c r="DC2" s="67" t="s">
        <v>2001</v>
      </c>
      <c r="DD2" s="67" t="s">
        <v>2001</v>
      </c>
      <c r="DE2" s="67" t="s">
        <v>2001</v>
      </c>
      <c r="DF2" s="67" t="s">
        <v>2001</v>
      </c>
      <c r="DG2" s="67" t="s">
        <v>2001</v>
      </c>
      <c r="DH2" s="67" t="s">
        <v>2001</v>
      </c>
      <c r="DI2" s="67" t="s">
        <v>2001</v>
      </c>
      <c r="DJ2" s="67" t="s">
        <v>2001</v>
      </c>
      <c r="DK2" s="67" t="s">
        <v>2001</v>
      </c>
      <c r="DL2" s="67" t="s">
        <v>2001</v>
      </c>
      <c r="DM2" s="67" t="s">
        <v>2001</v>
      </c>
      <c r="DN2" s="67" t="s">
        <v>2001</v>
      </c>
      <c r="DO2" s="68" t="s">
        <v>2001</v>
      </c>
      <c r="DP2" s="68" t="s">
        <v>2001</v>
      </c>
      <c r="DQ2" s="68" t="s">
        <v>2001</v>
      </c>
      <c r="DR2" s="68" t="s">
        <v>2001</v>
      </c>
      <c r="DS2" s="68" t="s">
        <v>2001</v>
      </c>
      <c r="DT2" s="68" t="s">
        <v>2001</v>
      </c>
      <c r="DU2" s="68" t="s">
        <v>2001</v>
      </c>
      <c r="DV2" s="68" t="s">
        <v>2001</v>
      </c>
      <c r="DW2" s="68" t="s">
        <v>2001</v>
      </c>
      <c r="DX2" s="68" t="s">
        <v>2001</v>
      </c>
      <c r="DY2" s="68" t="s">
        <v>2001</v>
      </c>
      <c r="DZ2" s="68" t="s">
        <v>2001</v>
      </c>
      <c r="EA2" s="68" t="s">
        <v>2001</v>
      </c>
      <c r="EB2" s="68" t="s">
        <v>2001</v>
      </c>
      <c r="EC2" s="68" t="s">
        <v>2001</v>
      </c>
      <c r="ED2" s="68" t="s">
        <v>2001</v>
      </c>
      <c r="EE2" s="68" t="s">
        <v>2001</v>
      </c>
      <c r="EF2" s="68" t="s">
        <v>2001</v>
      </c>
      <c r="EG2" s="68" t="s">
        <v>2001</v>
      </c>
      <c r="EH2" s="68" t="s">
        <v>2001</v>
      </c>
      <c r="EI2" s="68" t="s">
        <v>2001</v>
      </c>
      <c r="EJ2" s="68" t="s">
        <v>2001</v>
      </c>
      <c r="EK2" s="68" t="s">
        <v>2001</v>
      </c>
      <c r="EL2" s="68" t="s">
        <v>2001</v>
      </c>
      <c r="EM2" s="68" t="s">
        <v>2001</v>
      </c>
      <c r="EN2" s="68" t="s">
        <v>2001</v>
      </c>
      <c r="EO2" s="68" t="s">
        <v>2001</v>
      </c>
      <c r="EP2" s="68" t="s">
        <v>2001</v>
      </c>
      <c r="EQ2" s="68" t="s">
        <v>2001</v>
      </c>
      <c r="ER2" s="68" t="s">
        <v>2001</v>
      </c>
      <c r="ES2" s="68" t="s">
        <v>2001</v>
      </c>
      <c r="ET2" s="68" t="s">
        <v>2001</v>
      </c>
      <c r="EU2" s="68" t="s">
        <v>2001</v>
      </c>
      <c r="EV2" s="68" t="s">
        <v>2001</v>
      </c>
      <c r="EW2" s="68" t="s">
        <v>2001</v>
      </c>
      <c r="EX2" s="68" t="s">
        <v>2001</v>
      </c>
      <c r="EY2" s="68" t="s">
        <v>2001</v>
      </c>
      <c r="EZ2" s="68" t="s">
        <v>2001</v>
      </c>
      <c r="FA2" s="68" t="s">
        <v>2001</v>
      </c>
      <c r="FB2" s="68" t="s">
        <v>2001</v>
      </c>
      <c r="FC2" s="68" t="s">
        <v>2001</v>
      </c>
      <c r="FD2" s="68" t="s">
        <v>2001</v>
      </c>
      <c r="FE2" s="68" t="s">
        <v>2001</v>
      </c>
      <c r="FF2" s="68" t="s">
        <v>2001</v>
      </c>
      <c r="FG2" s="68" t="s">
        <v>2001</v>
      </c>
      <c r="FH2" s="68" t="s">
        <v>2001</v>
      </c>
      <c r="FI2" s="68" t="s">
        <v>2001</v>
      </c>
      <c r="FJ2" s="68" t="s">
        <v>2001</v>
      </c>
      <c r="FK2" s="68" t="s">
        <v>2001</v>
      </c>
      <c r="FL2" s="68" t="s">
        <v>2001</v>
      </c>
      <c r="FM2" s="68" t="s">
        <v>2001</v>
      </c>
      <c r="FN2" s="68" t="s">
        <v>2001</v>
      </c>
      <c r="FO2" s="68" t="s">
        <v>2001</v>
      </c>
      <c r="FP2" s="68" t="s">
        <v>2001</v>
      </c>
      <c r="FQ2" s="68" t="s">
        <v>2001</v>
      </c>
      <c r="FR2" s="68" t="s">
        <v>2001</v>
      </c>
      <c r="FS2" s="68" t="s">
        <v>2001</v>
      </c>
      <c r="FT2" s="68" t="s">
        <v>2001</v>
      </c>
      <c r="FU2" s="68" t="s">
        <v>2001</v>
      </c>
      <c r="FV2" s="68" t="s">
        <v>2001</v>
      </c>
      <c r="FW2" s="68" t="s">
        <v>2001</v>
      </c>
      <c r="FX2" s="68" t="s">
        <v>2001</v>
      </c>
      <c r="FY2" s="68" t="s">
        <v>2001</v>
      </c>
      <c r="FZ2" s="68" t="s">
        <v>2001</v>
      </c>
      <c r="GA2" s="68" t="s">
        <v>2001</v>
      </c>
      <c r="GB2" s="68" t="s">
        <v>2001</v>
      </c>
      <c r="GC2" s="68" t="s">
        <v>2001</v>
      </c>
      <c r="GD2" s="68" t="s">
        <v>2001</v>
      </c>
      <c r="GE2" s="68" t="s">
        <v>2001</v>
      </c>
      <c r="GF2" s="68" t="s">
        <v>2001</v>
      </c>
      <c r="GG2" s="68" t="s">
        <v>2001</v>
      </c>
      <c r="GH2" s="68" t="s">
        <v>2001</v>
      </c>
      <c r="GI2" s="68" t="s">
        <v>2001</v>
      </c>
      <c r="GJ2" s="68" t="s">
        <v>2001</v>
      </c>
      <c r="GK2" s="68" t="s">
        <v>2001</v>
      </c>
      <c r="GL2" s="68" t="s">
        <v>2001</v>
      </c>
      <c r="GM2" s="68" t="s">
        <v>2001</v>
      </c>
      <c r="GN2" s="68" t="s">
        <v>2001</v>
      </c>
      <c r="GO2" s="68" t="s">
        <v>2001</v>
      </c>
      <c r="GP2" s="68" t="s">
        <v>2001</v>
      </c>
      <c r="GQ2" s="68" t="s">
        <v>2001</v>
      </c>
      <c r="GR2" s="68" t="s">
        <v>2001</v>
      </c>
      <c r="GS2" s="68" t="s">
        <v>2001</v>
      </c>
      <c r="GT2" s="68" t="s">
        <v>2001</v>
      </c>
      <c r="GU2" s="68" t="s">
        <v>2001</v>
      </c>
      <c r="GV2" s="68" t="s">
        <v>2001</v>
      </c>
      <c r="GW2" s="68" t="s">
        <v>2001</v>
      </c>
      <c r="GX2" s="68" t="s">
        <v>2001</v>
      </c>
      <c r="GY2" s="68" t="s">
        <v>2001</v>
      </c>
      <c r="GZ2" s="68" t="s">
        <v>2001</v>
      </c>
      <c r="HA2" s="68" t="s">
        <v>2001</v>
      </c>
      <c r="HB2" s="68" t="s">
        <v>2001</v>
      </c>
      <c r="HC2" s="68" t="s">
        <v>2001</v>
      </c>
      <c r="HD2" s="68" t="s">
        <v>2001</v>
      </c>
      <c r="HE2" s="68" t="s">
        <v>2001</v>
      </c>
      <c r="HF2" s="68" t="s">
        <v>2001</v>
      </c>
      <c r="HG2" s="68" t="s">
        <v>2001</v>
      </c>
      <c r="HH2" s="68" t="s">
        <v>2001</v>
      </c>
      <c r="HI2" s="68" t="s">
        <v>2001</v>
      </c>
      <c r="HJ2" s="68" t="s">
        <v>2001</v>
      </c>
      <c r="HK2" s="68" t="s">
        <v>2001</v>
      </c>
      <c r="HL2" s="68" t="s">
        <v>2001</v>
      </c>
      <c r="HM2" s="68">
        <f>'（別添１）_賃金改善実績報告書・中間報告書'!$U$2</f>
        <v>8</v>
      </c>
      <c r="HN2" s="68" t="str">
        <f>'（別添１）_賃金改善実績報告書・中間報告書'!$X$4</f>
        <v/>
      </c>
      <c r="HO2" s="68" t="str">
        <f>'（別添１）_賃金改善実績報告書・中間報告書'!$X$5</f>
        <v/>
      </c>
      <c r="HP2" s="68" t="b">
        <f>'（別添１）_賃金改善実績報告書・中間報告書'!$AH$9</f>
        <v>1</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8</v>
      </c>
      <c r="HU2" s="68">
        <f>'（別添１）_賃金改善実績報告書・中間報告書'!$H$19</f>
        <v>0</v>
      </c>
      <c r="HV2" s="68">
        <f>'（別添１）_賃金改善実績報告書・中間報告書'!$O$19</f>
        <v>8</v>
      </c>
      <c r="HW2" s="68">
        <f>'（別添１）_賃金改善実績報告書・中間報告書'!$R$19</f>
        <v>7</v>
      </c>
      <c r="HX2" s="68" t="str">
        <f>'（別添１）_賃金改善実績報告書・中間報告書'!$V$19</f>
        <v/>
      </c>
      <c r="HY2" s="68">
        <f>'（別添１）_賃金改善実績報告書・中間報告書'!$E$32</f>
        <v>8</v>
      </c>
      <c r="HZ2" s="68">
        <f>'（別添１）_賃金改善実績報告書・中間報告書'!$H$32</f>
        <v>0</v>
      </c>
      <c r="IA2" s="68">
        <f>'（別添１）_賃金改善実績報告書・中間報告書'!$O$32</f>
        <v>8</v>
      </c>
      <c r="IB2" s="68">
        <f>'（別添１）_賃金改善実績報告書・中間報告書'!$R$32</f>
        <v>7</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8</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1</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8</v>
      </c>
      <c r="LB2" s="68">
        <f>'（別添２）_賃金改善実績報告書・中間報告書（法人用）'!$H$19</f>
        <v>0</v>
      </c>
      <c r="LC2" s="68">
        <f>'（別添２）_賃金改善実績報告書・中間報告書（法人用）'!$O$19</f>
        <v>8</v>
      </c>
      <c r="LD2" s="68">
        <f>'（別添２）_賃金改善実績報告書・中間報告書（法人用）'!$R$19</f>
        <v>7</v>
      </c>
      <c r="LE2" s="68" t="str">
        <f>'（別添２）_賃金改善実績報告書・中間報告書（法人用）'!$V$19</f>
        <v/>
      </c>
      <c r="LF2" s="68">
        <f>'（別添２）_賃金改善実績報告書・中間報告書（法人用）'!$E$32</f>
        <v>8</v>
      </c>
      <c r="LG2" s="68">
        <f>'（別添２）_賃金改善実績報告書・中間報告書（法人用）'!$H$32</f>
        <v>0</v>
      </c>
      <c r="LH2" s="68">
        <f>'（別添２）_賃金改善実績報告書・中間報告書（法人用）'!$O$32</f>
        <v>8</v>
      </c>
      <c r="LI2" s="68">
        <f>'（別添２）_賃金改善実績報告書・中間報告書（法人用）'!$R$32</f>
        <v>7</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t="s">
        <v>2001</v>
      </c>
      <c r="OB2" s="67" t="s">
        <v>2001</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s">
        <v>2000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中間</v>
      </c>
      <c r="B4" s="65" t="str">
        <f>IF('（別添２）_賃金改善実績報告書・中間報告書（法人用）'!$AH$9=TRUE,"中間",IF('（別添２）_賃金改善実績報告書・中間報告書（法人用）'!$AH$10=TRUE,"実績",""))</f>
        <v>中間</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topLeftCell="A23"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8" t="s">
        <v>1942</v>
      </c>
      <c r="E3" t="s">
        <v>1943</v>
      </c>
      <c r="G3">
        <v>1</v>
      </c>
    </row>
    <row r="4" spans="2:7">
      <c r="B4" t="s">
        <v>1097</v>
      </c>
      <c r="C4" t="s">
        <v>1146</v>
      </c>
      <c r="D4" s="448" t="s">
        <v>1944</v>
      </c>
      <c r="E4" t="s">
        <v>1945</v>
      </c>
      <c r="G4">
        <v>2</v>
      </c>
    </row>
    <row r="5" spans="2:7">
      <c r="B5" t="s">
        <v>1098</v>
      </c>
      <c r="C5" t="s">
        <v>1147</v>
      </c>
      <c r="D5" s="448" t="s">
        <v>1946</v>
      </c>
      <c r="E5" t="s">
        <v>1945</v>
      </c>
      <c r="G5">
        <v>3</v>
      </c>
    </row>
    <row r="6" spans="2:7">
      <c r="B6" t="s">
        <v>1099</v>
      </c>
      <c r="C6" t="s">
        <v>1148</v>
      </c>
      <c r="D6" s="448" t="s">
        <v>1947</v>
      </c>
      <c r="E6" t="s">
        <v>1945</v>
      </c>
      <c r="G6">
        <v>4</v>
      </c>
    </row>
    <row r="7" spans="2:7">
      <c r="B7" t="s">
        <v>1100</v>
      </c>
      <c r="C7" t="s">
        <v>1149</v>
      </c>
      <c r="D7" s="448" t="s">
        <v>1948</v>
      </c>
      <c r="E7" t="s">
        <v>1945</v>
      </c>
      <c r="G7">
        <v>5</v>
      </c>
    </row>
    <row r="8" spans="2:7">
      <c r="B8" t="s">
        <v>1101</v>
      </c>
      <c r="C8" t="s">
        <v>1150</v>
      </c>
      <c r="D8" s="448" t="s">
        <v>1949</v>
      </c>
      <c r="E8" t="s">
        <v>1945</v>
      </c>
      <c r="G8">
        <v>6</v>
      </c>
    </row>
    <row r="9" spans="2:7">
      <c r="B9" t="s">
        <v>1102</v>
      </c>
      <c r="C9" t="s">
        <v>1151</v>
      </c>
      <c r="D9" s="448" t="s">
        <v>1950</v>
      </c>
      <c r="E9" t="s">
        <v>1945</v>
      </c>
      <c r="G9">
        <v>7</v>
      </c>
    </row>
    <row r="10" spans="2:7">
      <c r="B10" t="s">
        <v>1103</v>
      </c>
      <c r="C10" t="s">
        <v>1152</v>
      </c>
      <c r="D10" s="448" t="s">
        <v>1951</v>
      </c>
      <c r="E10" t="s">
        <v>1952</v>
      </c>
      <c r="G10">
        <v>8</v>
      </c>
    </row>
    <row r="11" spans="2:7">
      <c r="B11" t="s">
        <v>1104</v>
      </c>
      <c r="C11" t="s">
        <v>1153</v>
      </c>
      <c r="D11" s="448" t="s">
        <v>1953</v>
      </c>
      <c r="E11" t="s">
        <v>1952</v>
      </c>
      <c r="G11">
        <v>9</v>
      </c>
    </row>
    <row r="12" spans="2:7">
      <c r="B12" t="s">
        <v>1105</v>
      </c>
      <c r="C12" t="s">
        <v>1154</v>
      </c>
      <c r="D12" s="448" t="s">
        <v>1954</v>
      </c>
      <c r="E12" t="s">
        <v>1952</v>
      </c>
      <c r="G12">
        <v>10</v>
      </c>
    </row>
    <row r="13" spans="2:7">
      <c r="B13" t="s">
        <v>1106</v>
      </c>
      <c r="C13" t="s">
        <v>1155</v>
      </c>
      <c r="D13" s="448" t="s">
        <v>1955</v>
      </c>
      <c r="E13" t="s">
        <v>1952</v>
      </c>
      <c r="G13">
        <v>11</v>
      </c>
    </row>
    <row r="14" spans="2:7">
      <c r="B14" t="s">
        <v>1107</v>
      </c>
      <c r="C14" t="s">
        <v>1156</v>
      </c>
      <c r="D14" s="448" t="s">
        <v>1956</v>
      </c>
      <c r="E14" t="s">
        <v>1952</v>
      </c>
      <c r="G14">
        <v>12</v>
      </c>
    </row>
    <row r="15" spans="2:7">
      <c r="B15" t="s">
        <v>1108</v>
      </c>
      <c r="C15" t="s">
        <v>1157</v>
      </c>
      <c r="D15" s="448" t="s">
        <v>1957</v>
      </c>
      <c r="E15" t="s">
        <v>1952</v>
      </c>
      <c r="G15">
        <v>13</v>
      </c>
    </row>
    <row r="16" spans="2:7">
      <c r="B16" t="s">
        <v>1109</v>
      </c>
      <c r="C16" t="s">
        <v>1158</v>
      </c>
      <c r="D16" s="448" t="s">
        <v>1958</v>
      </c>
      <c r="E16" t="s">
        <v>1952</v>
      </c>
      <c r="G16">
        <v>14</v>
      </c>
    </row>
    <row r="17" spans="2:7">
      <c r="B17" t="s">
        <v>1110</v>
      </c>
      <c r="C17" t="s">
        <v>1159</v>
      </c>
      <c r="D17" s="448" t="s">
        <v>1959</v>
      </c>
      <c r="E17" t="s">
        <v>1952</v>
      </c>
      <c r="G17">
        <v>15</v>
      </c>
    </row>
    <row r="18" spans="2:7">
      <c r="B18" t="s">
        <v>1111</v>
      </c>
      <c r="C18" t="s">
        <v>1160</v>
      </c>
      <c r="D18" s="448"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71" t="s">
        <v>372</v>
      </c>
      <c r="B2" s="671"/>
      <c r="C2" s="671" t="s">
        <v>373</v>
      </c>
      <c r="D2" s="671" t="s">
        <v>374</v>
      </c>
      <c r="E2" s="671" t="s">
        <v>375</v>
      </c>
    </row>
    <row r="3" spans="1:14">
      <c r="A3" s="20" t="s">
        <v>376</v>
      </c>
      <c r="B3" s="20" t="s">
        <v>377</v>
      </c>
      <c r="C3" s="671"/>
      <c r="D3" s="671"/>
      <c r="E3" s="671"/>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71" t="s">
        <v>372</v>
      </c>
      <c r="B20" s="671"/>
      <c r="C20" s="671" t="s">
        <v>387</v>
      </c>
      <c r="D20" s="671" t="s">
        <v>374</v>
      </c>
      <c r="E20" s="671" t="s">
        <v>375</v>
      </c>
    </row>
    <row r="21" spans="1:10">
      <c r="A21" s="20" t="s">
        <v>376</v>
      </c>
      <c r="B21" s="20" t="s">
        <v>377</v>
      </c>
      <c r="C21" s="671"/>
      <c r="D21" s="671"/>
      <c r="E21" s="671"/>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71" t="s">
        <v>372</v>
      </c>
      <c r="B2" s="671"/>
      <c r="C2" s="671" t="s">
        <v>373</v>
      </c>
      <c r="D2" s="671" t="s">
        <v>374</v>
      </c>
      <c r="E2" s="671" t="s">
        <v>375</v>
      </c>
    </row>
    <row r="3" spans="1:14">
      <c r="A3" s="20" t="s">
        <v>376</v>
      </c>
      <c r="B3" s="20" t="s">
        <v>377</v>
      </c>
      <c r="C3" s="671"/>
      <c r="D3" s="671"/>
      <c r="E3" s="671"/>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71" t="s">
        <v>372</v>
      </c>
      <c r="B31" s="671"/>
      <c r="C31" s="671" t="s">
        <v>387</v>
      </c>
      <c r="D31" s="671" t="s">
        <v>374</v>
      </c>
      <c r="E31" s="671" t="s">
        <v>375</v>
      </c>
    </row>
    <row r="32" spans="1:14">
      <c r="A32" s="20" t="s">
        <v>376</v>
      </c>
      <c r="B32" s="20" t="s">
        <v>377</v>
      </c>
      <c r="C32" s="671"/>
      <c r="D32" s="671"/>
      <c r="E32" s="671"/>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71" t="s">
        <v>372</v>
      </c>
      <c r="B2" s="671"/>
      <c r="C2" s="671" t="s">
        <v>388</v>
      </c>
      <c r="D2" s="671" t="s">
        <v>389</v>
      </c>
    </row>
    <row r="3" spans="1:11">
      <c r="A3" s="20" t="s">
        <v>376</v>
      </c>
      <c r="B3" s="20" t="s">
        <v>377</v>
      </c>
      <c r="C3" s="671"/>
      <c r="D3" s="671"/>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71" t="s">
        <v>372</v>
      </c>
      <c r="B2" s="671"/>
      <c r="C2" s="671" t="s">
        <v>388</v>
      </c>
      <c r="D2" s="671" t="s">
        <v>389</v>
      </c>
    </row>
    <row r="3" spans="1:11">
      <c r="A3" s="20" t="s">
        <v>376</v>
      </c>
      <c r="B3" s="20" t="s">
        <v>377</v>
      </c>
      <c r="C3" s="671"/>
      <c r="D3" s="671"/>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71" t="s">
        <v>372</v>
      </c>
      <c r="B2" s="671"/>
      <c r="C2" s="671" t="s">
        <v>388</v>
      </c>
      <c r="D2" s="671" t="s">
        <v>389</v>
      </c>
    </row>
    <row r="3" spans="1:11">
      <c r="A3" s="20" t="s">
        <v>376</v>
      </c>
      <c r="B3" s="20" t="s">
        <v>377</v>
      </c>
      <c r="C3" s="671"/>
      <c r="D3" s="671"/>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C1" sqref="C1:C1048576"/>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93" t="s">
        <v>28</v>
      </c>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99" t="str">
        <f>IF(OR(AL8=FALSE,AL12=FALSE),"※項目が未チェックです","")</f>
        <v>※項目が未チェックです</v>
      </c>
      <c r="C6" s="499"/>
      <c r="D6" s="499"/>
      <c r="E6" s="499"/>
      <c r="F6" s="499"/>
      <c r="G6" s="499"/>
      <c r="H6" s="499"/>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97"/>
      <c r="E14" s="497"/>
      <c r="F14" s="50" t="s">
        <v>17</v>
      </c>
      <c r="G14" s="497"/>
      <c r="H14" s="497"/>
      <c r="I14" s="50" t="s">
        <v>31</v>
      </c>
      <c r="J14" s="497"/>
      <c r="K14" s="497"/>
      <c r="L14" s="50" t="s">
        <v>19</v>
      </c>
      <c r="M14" s="3"/>
      <c r="N14" s="3"/>
      <c r="O14" s="50" t="s">
        <v>32</v>
      </c>
      <c r="P14" s="3"/>
      <c r="Q14" s="3"/>
      <c r="R14" s="3"/>
      <c r="S14" s="498"/>
      <c r="T14" s="498"/>
      <c r="U14" s="498"/>
      <c r="V14" s="498"/>
      <c r="W14" s="498"/>
      <c r="X14" s="498"/>
      <c r="Y14" s="498"/>
      <c r="Z14" s="498"/>
      <c r="AA14" s="498"/>
      <c r="AB14" s="498"/>
      <c r="AC14" s="498"/>
      <c r="AD14" s="498"/>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94" t="s">
        <v>35</v>
      </c>
      <c r="C17" s="494"/>
      <c r="D17" s="494"/>
      <c r="E17" s="494"/>
      <c r="F17" s="494"/>
      <c r="G17" s="494"/>
      <c r="H17" s="495" t="str">
        <f>IF(別添2!$E$6="","",別添2!$E$6)</f>
        <v/>
      </c>
      <c r="I17" s="495"/>
      <c r="J17" s="495"/>
      <c r="K17" s="495"/>
      <c r="L17" s="495"/>
      <c r="M17" s="495"/>
      <c r="N17" s="495"/>
      <c r="O17" s="495"/>
      <c r="P17" s="495"/>
      <c r="Q17" s="495"/>
      <c r="R17" s="495"/>
      <c r="S17" s="495"/>
      <c r="T17" s="495"/>
    </row>
    <row r="18" spans="1:38" ht="30" customHeight="1">
      <c r="B18" s="494" t="s">
        <v>36</v>
      </c>
      <c r="C18" s="494"/>
      <c r="D18" s="494"/>
      <c r="E18" s="494"/>
      <c r="F18" s="494"/>
      <c r="G18" s="494"/>
      <c r="H18" s="496" t="str">
        <f>IF(別添2!$H$28="","",別添2!$H$28)</f>
        <v/>
      </c>
      <c r="I18" s="496"/>
      <c r="J18" s="496"/>
      <c r="K18" s="496"/>
      <c r="L18" s="496"/>
      <c r="M18" s="496"/>
      <c r="N18" s="496"/>
      <c r="O18" s="496"/>
      <c r="P18" s="496"/>
      <c r="Q18" s="496"/>
      <c r="R18" s="496"/>
      <c r="S18" s="496"/>
      <c r="T18" s="496"/>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89"/>
      <c r="G31" s="489"/>
      <c r="H31" s="489"/>
      <c r="I31" s="489"/>
      <c r="J31" s="489"/>
      <c r="K31" s="489"/>
      <c r="L31" s="489"/>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8"/>
      <c r="BC39" s="488"/>
      <c r="BD39" s="310"/>
      <c r="BE39" s="488"/>
      <c r="BF39" s="488"/>
      <c r="BG39" s="310"/>
      <c r="BH39" s="488"/>
      <c r="BI39" s="488"/>
      <c r="BJ39" s="310"/>
      <c r="BK39" s="488"/>
      <c r="BL39" s="488"/>
      <c r="BM39" s="309"/>
    </row>
    <row r="40" spans="1:65" ht="24.95" customHeight="1" outlineLevel="1">
      <c r="A40" s="23"/>
      <c r="B40" s="333" t="s">
        <v>105</v>
      </c>
      <c r="C40" s="57"/>
      <c r="D40" s="42" t="s">
        <v>1250</v>
      </c>
      <c r="E40" s="43"/>
      <c r="AL40" s="59" t="b">
        <v>0</v>
      </c>
      <c r="AM40" s="59"/>
      <c r="AN40" s="59"/>
      <c r="AO40" s="59"/>
      <c r="AP40" s="59"/>
      <c r="AQ40" s="59"/>
      <c r="AY40" s="43"/>
      <c r="AZ40" s="488"/>
      <c r="BA40" s="491"/>
      <c r="BB40" s="488"/>
      <c r="BC40" s="488"/>
      <c r="BD40" s="491"/>
      <c r="BE40" s="488"/>
      <c r="BF40" s="488"/>
      <c r="BG40" s="491"/>
      <c r="BH40" s="488"/>
      <c r="BI40" s="488"/>
      <c r="BJ40" s="491"/>
      <c r="BK40" s="488"/>
      <c r="BL40" s="488"/>
      <c r="BM40" s="488"/>
    </row>
    <row r="41" spans="1:65" ht="24.95" customHeight="1" outlineLevel="1">
      <c r="A41" s="23"/>
      <c r="B41" s="332"/>
      <c r="C41" s="57"/>
      <c r="D41" s="317" t="s">
        <v>1255</v>
      </c>
      <c r="E41" s="43"/>
      <c r="X41" s="42"/>
      <c r="Y41" s="42"/>
      <c r="AL41" s="58"/>
      <c r="AM41" s="59"/>
      <c r="AN41" s="59"/>
      <c r="AO41" s="59"/>
      <c r="AP41" s="59"/>
      <c r="AQ41" s="59"/>
      <c r="AY41" s="43"/>
      <c r="AZ41" s="488"/>
      <c r="BA41" s="491"/>
      <c r="BB41" s="488"/>
      <c r="BC41" s="488"/>
      <c r="BD41" s="491"/>
      <c r="BE41" s="488"/>
      <c r="BF41" s="488"/>
      <c r="BG41" s="491"/>
      <c r="BH41" s="488"/>
      <c r="BI41" s="488"/>
      <c r="BJ41" s="491"/>
      <c r="BK41" s="488"/>
      <c r="BL41" s="488"/>
      <c r="BM41" s="488"/>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8"/>
      <c r="BC44" s="488"/>
      <c r="BD44" s="326"/>
      <c r="BE44" s="488"/>
      <c r="BF44" s="488"/>
      <c r="BG44" s="326"/>
      <c r="BH44" s="488"/>
      <c r="BI44" s="488"/>
      <c r="BJ44" s="326"/>
      <c r="BK44" s="488"/>
      <c r="BL44" s="488"/>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92" t="str">
        <f>IF(AL22=TRUE,IF(AL39=TRUE,"外来・在宅ベースアップ評価料（Ⅰ）の注５",IF(AL40=TRUE,"外来・在宅ベースアップ評価料（Ⅰ）の注５(様式提出必須）","外来・在宅ベースアップ評価料（Ⅰ）")),"")</f>
        <v/>
      </c>
      <c r="G47" s="492"/>
      <c r="H47" s="492"/>
      <c r="I47" s="492"/>
      <c r="J47" s="492"/>
      <c r="K47" s="492"/>
      <c r="L47" s="492"/>
      <c r="M47" s="492"/>
      <c r="N47" s="492"/>
      <c r="O47" s="492"/>
      <c r="P47" s="492"/>
      <c r="Q47" s="492"/>
      <c r="R47" s="492"/>
      <c r="S47" s="492"/>
      <c r="T47" s="492"/>
      <c r="U47" s="492"/>
      <c r="V47" s="492"/>
      <c r="W47" s="492"/>
      <c r="X47" s="492"/>
      <c r="Y47" s="492"/>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92" t="str">
        <f>IF(AL23=TRUE,IF(AL39=TRUE,"歯科外来・在宅ベースアップ評価料（Ⅰ）の注５",IF(AL40=TRUE,"歯科外来・在宅ベースアップ評価料（Ⅰ）の注５(様式提出必須）","歯科外来・在宅ベースアップ評価料（Ⅰ）")),"")</f>
        <v/>
      </c>
      <c r="G49" s="492"/>
      <c r="H49" s="492"/>
      <c r="I49" s="492"/>
      <c r="J49" s="492"/>
      <c r="K49" s="492"/>
      <c r="L49" s="492"/>
      <c r="M49" s="492"/>
      <c r="N49" s="492"/>
      <c r="O49" s="492"/>
      <c r="P49" s="492"/>
      <c r="Q49" s="492"/>
      <c r="R49" s="492"/>
      <c r="S49" s="492"/>
      <c r="T49" s="492"/>
      <c r="U49" s="492"/>
      <c r="V49" s="492"/>
      <c r="W49" s="492"/>
      <c r="X49" s="492"/>
      <c r="Y49" s="492"/>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90"/>
      <c r="J50" s="490"/>
      <c r="K50" s="490"/>
      <c r="L50" s="490"/>
      <c r="M50" s="490"/>
      <c r="N50" s="490"/>
      <c r="O50" s="490"/>
      <c r="P50" s="490"/>
      <c r="Q50" s="490"/>
      <c r="R50" s="490"/>
      <c r="S50" s="490"/>
      <c r="T50" s="490"/>
      <c r="U50" s="490"/>
      <c r="V50" s="490"/>
      <c r="W50" s="490"/>
      <c r="X50" s="490"/>
      <c r="Y50" s="490"/>
      <c r="Z50" s="490"/>
      <c r="AA50" s="490"/>
      <c r="AB50" s="490"/>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A3:AI3"/>
    <mergeCell ref="B17:G17"/>
    <mergeCell ref="H17:T17"/>
    <mergeCell ref="B18:G18"/>
    <mergeCell ref="H18:T18"/>
    <mergeCell ref="D14:E14"/>
    <mergeCell ref="S14:AD14"/>
    <mergeCell ref="J14:K14"/>
    <mergeCell ref="G14:H14"/>
    <mergeCell ref="B6:H6"/>
    <mergeCell ref="BM40:BM41"/>
    <mergeCell ref="AZ40:AZ41"/>
    <mergeCell ref="BA40:BA41"/>
    <mergeCell ref="BB40:BC41"/>
    <mergeCell ref="BD40:BD41"/>
    <mergeCell ref="BE40:BF41"/>
    <mergeCell ref="BG40:BG41"/>
    <mergeCell ref="BH40:BI41"/>
    <mergeCell ref="BK40:BL41"/>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25" t="s">
        <v>59</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B3" s="525"/>
      <c r="AC3" s="525"/>
      <c r="AD3" s="525"/>
      <c r="AE3" s="525"/>
      <c r="AF3" s="525"/>
      <c r="AG3" s="525"/>
      <c r="AH3" s="525"/>
      <c r="AI3" s="525"/>
      <c r="AJ3" s="525"/>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99" t="str">
        <f>IF(OR(AK8=FALSE,AK12=FALSE),"※項目が未チェックです","")</f>
        <v>※項目が未チェックです</v>
      </c>
      <c r="C6" s="499"/>
      <c r="D6" s="499"/>
      <c r="E6" s="499"/>
      <c r="F6" s="499"/>
      <c r="G6" s="499"/>
      <c r="H6" s="499"/>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97"/>
      <c r="E14" s="497"/>
      <c r="F14" s="50" t="s">
        <v>17</v>
      </c>
      <c r="G14" s="497"/>
      <c r="H14" s="497"/>
      <c r="I14" s="50" t="s">
        <v>31</v>
      </c>
      <c r="J14" s="497"/>
      <c r="K14" s="497"/>
      <c r="L14" s="50" t="s">
        <v>19</v>
      </c>
      <c r="M14" s="3"/>
      <c r="N14" s="3"/>
      <c r="O14" s="50" t="s">
        <v>32</v>
      </c>
      <c r="P14" s="3"/>
      <c r="Q14" s="3"/>
      <c r="R14" s="3"/>
      <c r="S14" s="498"/>
      <c r="T14" s="498"/>
      <c r="U14" s="498"/>
      <c r="V14" s="498"/>
      <c r="W14" s="498"/>
      <c r="X14" s="498"/>
      <c r="Y14" s="498"/>
      <c r="Z14" s="498"/>
      <c r="AA14" s="498"/>
      <c r="AB14" s="498"/>
      <c r="AC14" s="498"/>
      <c r="AD14" s="498"/>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94" t="s">
        <v>35</v>
      </c>
      <c r="C17" s="494"/>
      <c r="D17" s="494"/>
      <c r="E17" s="494"/>
      <c r="F17" s="494"/>
      <c r="G17" s="494"/>
      <c r="H17" s="526" t="str">
        <f>IF('様式95_外来・在宅ベースアップ評価料（Ⅰ）'!$H$17=0,"",'様式95_外来・在宅ベースアップ評価料（Ⅰ）'!$H$17)</f>
        <v/>
      </c>
      <c r="I17" s="526"/>
      <c r="J17" s="526"/>
      <c r="K17" s="526"/>
      <c r="L17" s="526"/>
      <c r="M17" s="526"/>
      <c r="N17" s="526"/>
      <c r="O17" s="526"/>
      <c r="P17" s="526"/>
      <c r="Q17" s="526"/>
      <c r="R17" s="526"/>
      <c r="S17" s="526"/>
      <c r="T17" s="526"/>
    </row>
    <row r="18" spans="1:64" ht="24.95" customHeight="1">
      <c r="B18" s="494" t="s">
        <v>36</v>
      </c>
      <c r="C18" s="494"/>
      <c r="D18" s="494"/>
      <c r="E18" s="494"/>
      <c r="F18" s="494"/>
      <c r="G18" s="494"/>
      <c r="H18" s="527" t="str">
        <f>'様式95_外来・在宅ベースアップ評価料（Ⅰ）'!H18</f>
        <v/>
      </c>
      <c r="I18" s="527"/>
      <c r="J18" s="527"/>
      <c r="K18" s="527"/>
      <c r="L18" s="527"/>
      <c r="M18" s="527"/>
      <c r="N18" s="527"/>
      <c r="O18" s="527"/>
      <c r="P18" s="527"/>
      <c r="Q18" s="527"/>
      <c r="R18" s="527"/>
      <c r="S18" s="527"/>
      <c r="T18" s="527"/>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8"/>
      <c r="AZ27" s="491"/>
      <c r="BA27" s="488"/>
      <c r="BB27" s="488"/>
      <c r="BC27" s="491"/>
      <c r="BD27" s="488"/>
      <c r="BE27" s="488"/>
      <c r="BF27" s="491"/>
      <c r="BG27" s="488"/>
      <c r="BH27" s="488"/>
      <c r="BI27" s="491"/>
      <c r="BJ27" s="488"/>
      <c r="BK27" s="488"/>
      <c r="BL27" s="488"/>
    </row>
    <row r="28" spans="1:64" ht="24.95" customHeight="1" outlineLevel="1">
      <c r="A28" s="23"/>
      <c r="B28" s="43"/>
      <c r="C28" s="43"/>
      <c r="D28" s="43"/>
      <c r="E28" s="43"/>
      <c r="F28" s="57"/>
      <c r="G28" s="42" t="s">
        <v>64</v>
      </c>
      <c r="H28" s="43"/>
      <c r="X28" s="42"/>
      <c r="Y28" s="42"/>
      <c r="AK28" s="59" t="b">
        <v>0</v>
      </c>
      <c r="AL28" s="59">
        <f>IF(AK28=TRUE,1,0)</f>
        <v>0</v>
      </c>
      <c r="AX28" s="43"/>
      <c r="AY28" s="488"/>
      <c r="AZ28" s="491"/>
      <c r="BA28" s="488"/>
      <c r="BB28" s="488"/>
      <c r="BC28" s="491"/>
      <c r="BD28" s="488"/>
      <c r="BE28" s="488"/>
      <c r="BF28" s="491"/>
      <c r="BG28" s="488"/>
      <c r="BH28" s="488"/>
      <c r="BI28" s="491"/>
      <c r="BJ28" s="488"/>
      <c r="BK28" s="488"/>
      <c r="BL28" s="488"/>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89"/>
      <c r="K31" s="489"/>
      <c r="L31" s="489"/>
      <c r="M31" s="489"/>
      <c r="N31" s="489"/>
      <c r="O31" s="489"/>
      <c r="P31" s="489"/>
      <c r="Q31" s="43" t="s">
        <v>47</v>
      </c>
      <c r="R31" s="43"/>
      <c r="S31" s="43"/>
      <c r="T31" s="42" t="s">
        <v>67</v>
      </c>
      <c r="V31" s="43"/>
      <c r="X31" s="489"/>
      <c r="Y31" s="489"/>
      <c r="Z31" s="489"/>
      <c r="AA31" s="489"/>
      <c r="AB31" s="489"/>
      <c r="AC31" s="489"/>
      <c r="AD31" s="489"/>
      <c r="AE31" s="42" t="s">
        <v>68</v>
      </c>
      <c r="AL31" s="500" t="s">
        <v>69</v>
      </c>
      <c r="AM31" s="501"/>
      <c r="AN31" s="501"/>
      <c r="AO31" s="502"/>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13" t="s">
        <v>70</v>
      </c>
      <c r="Y32" s="513"/>
      <c r="Z32" s="513"/>
      <c r="AA32" s="513"/>
      <c r="AB32" s="513"/>
      <c r="AC32" s="513"/>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12"/>
      <c r="O37" s="512"/>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07" t="s">
        <v>1825</v>
      </c>
      <c r="R38" s="507"/>
      <c r="S38" s="507"/>
      <c r="T38" s="507"/>
      <c r="U38" s="507"/>
      <c r="V38" s="507"/>
      <c r="W38" s="507"/>
      <c r="X38" s="507"/>
      <c r="Y38" s="507"/>
      <c r="Z38" s="507"/>
      <c r="AA38" s="507"/>
      <c r="AB38" s="507"/>
      <c r="AC38" s="507"/>
      <c r="AD38" s="507"/>
      <c r="AE38" s="507"/>
      <c r="AF38" s="507"/>
      <c r="AG38" s="507"/>
      <c r="AH38" s="507"/>
      <c r="AI38" s="507"/>
      <c r="AJ38" s="507"/>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12"/>
      <c r="O40" s="512"/>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32"/>
      <c r="N50" s="532"/>
      <c r="O50" s="532"/>
      <c r="P50" s="532"/>
      <c r="Q50" s="532"/>
      <c r="R50" s="532"/>
      <c r="S50" s="532"/>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32"/>
      <c r="N53" s="532"/>
      <c r="O53" s="532"/>
      <c r="P53" s="532"/>
      <c r="Q53" s="532"/>
      <c r="R53" s="532"/>
      <c r="S53" s="532"/>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529"/>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530"/>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89"/>
      <c r="G60" s="489"/>
      <c r="H60" s="489"/>
      <c r="I60" s="489"/>
      <c r="J60" s="489"/>
      <c r="K60" s="489"/>
      <c r="L60" s="489"/>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89"/>
      <c r="G63" s="489"/>
      <c r="H63" s="489"/>
      <c r="I63" s="489"/>
      <c r="J63" s="489"/>
      <c r="K63" s="489"/>
      <c r="L63" s="489"/>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33" t="str">
        <f>IF(AK45=TRUE,新様式99_同一法人内複数医療機関届出用補助計算書!R57,IF(SUM(AK50,AK53,AK60,AK63)=0,"",SUM(AK50,AK53,AK60,AK63)))</f>
        <v/>
      </c>
      <c r="N68" s="534"/>
      <c r="O68" s="534"/>
      <c r="P68" s="534"/>
      <c r="Q68" s="534"/>
      <c r="R68" s="534"/>
      <c r="S68" s="535"/>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531" t="s">
        <v>98</v>
      </c>
      <c r="D76" s="488"/>
      <c r="E76" s="488"/>
      <c r="F76" s="488"/>
      <c r="G76" s="488"/>
      <c r="H76" s="488"/>
      <c r="I76" s="488"/>
      <c r="J76" s="488"/>
      <c r="K76" s="488"/>
      <c r="L76" s="488"/>
      <c r="M76" s="488"/>
      <c r="O76" s="505" t="str">
        <f>"算定回数"&amp;CHAR(10)&amp;IF(N37="","",MONTH(DATE(2000, N37-3, 1)))&amp;"月"</f>
        <v>算定回数
月</v>
      </c>
      <c r="P76" s="505"/>
      <c r="Q76" s="505"/>
      <c r="R76" s="505"/>
      <c r="S76" s="505" t="str">
        <f>"算定回数"&amp;CHAR(10)&amp;IF(N37="","",MONTH(DATE(2000, N37-2, 1)))&amp;"月"</f>
        <v>算定回数
月</v>
      </c>
      <c r="T76" s="505"/>
      <c r="U76" s="505"/>
      <c r="V76" s="505"/>
      <c r="W76" s="505" t="str">
        <f>"算定回数"&amp;CHAR(10)&amp;IF(N37="","",MONTH(DATE(2000, N37-1, 1)))&amp;"月"</f>
        <v>算定回数
月</v>
      </c>
      <c r="X76" s="519"/>
      <c r="Y76" s="519"/>
      <c r="Z76" s="519"/>
      <c r="AC76" s="505" t="s">
        <v>1712</v>
      </c>
      <c r="AD76" s="519"/>
      <c r="AE76" s="519"/>
      <c r="AF76" s="519"/>
      <c r="AK76" s="43" t="s">
        <v>1235</v>
      </c>
      <c r="AM76" s="286" t="s">
        <v>1236</v>
      </c>
      <c r="AP76" s="362" t="s">
        <v>1235</v>
      </c>
      <c r="AQ76" s="362" t="s">
        <v>1236</v>
      </c>
      <c r="AR76" s="362"/>
    </row>
    <row r="77" spans="1:44" s="22" customFormat="1" ht="30" customHeight="1">
      <c r="A77" s="23"/>
      <c r="B77" s="528" t="s">
        <v>101</v>
      </c>
      <c r="C77" s="140" t="s">
        <v>102</v>
      </c>
      <c r="D77" s="514" t="s">
        <v>103</v>
      </c>
      <c r="E77" s="514"/>
      <c r="F77" s="514"/>
      <c r="G77" s="514"/>
      <c r="H77" s="514"/>
      <c r="I77" s="514"/>
      <c r="J77" s="514"/>
      <c r="K77" s="514"/>
      <c r="L77" s="514"/>
      <c r="M77" s="514"/>
      <c r="N77" s="515"/>
      <c r="O77" s="503"/>
      <c r="P77" s="504"/>
      <c r="Q77" s="504"/>
      <c r="R77" s="141" t="s">
        <v>104</v>
      </c>
      <c r="S77" s="503"/>
      <c r="T77" s="504"/>
      <c r="U77" s="504"/>
      <c r="V77" s="141" t="s">
        <v>104</v>
      </c>
      <c r="W77" s="503"/>
      <c r="X77" s="504"/>
      <c r="Y77" s="504"/>
      <c r="Z77" s="141" t="s">
        <v>104</v>
      </c>
      <c r="AC77" s="516" t="str">
        <f t="shared" ref="AC77:AC84" si="0">IFERROR(AVERAGE(O77:Y77),"")</f>
        <v/>
      </c>
      <c r="AD77" s="517"/>
      <c r="AE77" s="517"/>
      <c r="AF77" s="141" t="s">
        <v>104</v>
      </c>
      <c r="AH77" s="506">
        <f t="shared" ref="AH77:AH84" si="1">IFERROR(ROUND($AC77,0),0)</f>
        <v>0</v>
      </c>
      <c r="AI77" s="506"/>
      <c r="AJ77" s="506"/>
      <c r="AK77" s="142">
        <v>17</v>
      </c>
      <c r="AM77" s="142">
        <v>34</v>
      </c>
      <c r="AP77" s="22">
        <f>IFERROR($AH77*AK77,"")</f>
        <v>0</v>
      </c>
      <c r="AQ77" s="22">
        <f>IFERROR($AH77*AM77,"")</f>
        <v>0</v>
      </c>
    </row>
    <row r="78" spans="1:44" s="22" customFormat="1" ht="30" customHeight="1">
      <c r="A78" s="23"/>
      <c r="B78" s="528"/>
      <c r="C78" s="140" t="s">
        <v>105</v>
      </c>
      <c r="D78" s="514" t="s">
        <v>106</v>
      </c>
      <c r="E78" s="514"/>
      <c r="F78" s="514"/>
      <c r="G78" s="514"/>
      <c r="H78" s="514"/>
      <c r="I78" s="514"/>
      <c r="J78" s="514"/>
      <c r="K78" s="514"/>
      <c r="L78" s="514"/>
      <c r="M78" s="514"/>
      <c r="N78" s="515"/>
      <c r="O78" s="503"/>
      <c r="P78" s="504"/>
      <c r="Q78" s="504"/>
      <c r="R78" s="141" t="s">
        <v>104</v>
      </c>
      <c r="S78" s="503"/>
      <c r="T78" s="504"/>
      <c r="U78" s="504"/>
      <c r="V78" s="141" t="s">
        <v>104</v>
      </c>
      <c r="W78" s="503"/>
      <c r="X78" s="504"/>
      <c r="Y78" s="504"/>
      <c r="Z78" s="141" t="s">
        <v>104</v>
      </c>
      <c r="AC78" s="516" t="str">
        <f t="shared" si="0"/>
        <v/>
      </c>
      <c r="AD78" s="517"/>
      <c r="AE78" s="517"/>
      <c r="AF78" s="141" t="s">
        <v>104</v>
      </c>
      <c r="AH78" s="506">
        <f t="shared" si="1"/>
        <v>0</v>
      </c>
      <c r="AI78" s="506"/>
      <c r="AJ78" s="506"/>
      <c r="AK78" s="142">
        <v>4</v>
      </c>
      <c r="AM78" s="142">
        <v>8</v>
      </c>
      <c r="AP78" s="22">
        <f>IFERROR($AH78*AK78,"")</f>
        <v>0</v>
      </c>
      <c r="AQ78" s="22">
        <f t="shared" ref="AQ78:AQ84" si="2">IFERROR($AH78*AM78,"")</f>
        <v>0</v>
      </c>
    </row>
    <row r="79" spans="1:44" s="22" customFormat="1" ht="30" customHeight="1">
      <c r="A79" s="23"/>
      <c r="B79" s="528"/>
      <c r="C79" s="140" t="s">
        <v>107</v>
      </c>
      <c r="D79" s="514" t="s">
        <v>108</v>
      </c>
      <c r="E79" s="514"/>
      <c r="F79" s="514"/>
      <c r="G79" s="514"/>
      <c r="H79" s="514"/>
      <c r="I79" s="514"/>
      <c r="J79" s="514"/>
      <c r="K79" s="514"/>
      <c r="L79" s="514"/>
      <c r="M79" s="514"/>
      <c r="N79" s="515"/>
      <c r="O79" s="503"/>
      <c r="P79" s="504"/>
      <c r="Q79" s="504"/>
      <c r="R79" s="141" t="s">
        <v>104</v>
      </c>
      <c r="S79" s="503"/>
      <c r="T79" s="504"/>
      <c r="U79" s="504"/>
      <c r="V79" s="141" t="s">
        <v>104</v>
      </c>
      <c r="W79" s="503"/>
      <c r="X79" s="504"/>
      <c r="Y79" s="504"/>
      <c r="Z79" s="141" t="s">
        <v>104</v>
      </c>
      <c r="AC79" s="516" t="str">
        <f>IFERROR(AVERAGE(O79:Y79),"")</f>
        <v/>
      </c>
      <c r="AD79" s="517"/>
      <c r="AE79" s="517"/>
      <c r="AF79" s="141" t="s">
        <v>104</v>
      </c>
      <c r="AH79" s="506">
        <f t="shared" si="1"/>
        <v>0</v>
      </c>
      <c r="AI79" s="506"/>
      <c r="AJ79" s="506"/>
      <c r="AK79" s="142">
        <v>79</v>
      </c>
      <c r="AM79" s="142">
        <v>158</v>
      </c>
      <c r="AP79" s="22">
        <f t="shared" ref="AP79:AP83" si="3">IFERROR($AH79*AK79,"")</f>
        <v>0</v>
      </c>
      <c r="AQ79" s="22">
        <f t="shared" si="2"/>
        <v>0</v>
      </c>
    </row>
    <row r="80" spans="1:44" s="22" customFormat="1" ht="30" customHeight="1">
      <c r="A80" s="23"/>
      <c r="B80" s="528"/>
      <c r="C80" s="140" t="s">
        <v>109</v>
      </c>
      <c r="D80" s="514" t="s">
        <v>110</v>
      </c>
      <c r="E80" s="514"/>
      <c r="F80" s="514"/>
      <c r="G80" s="514"/>
      <c r="H80" s="514"/>
      <c r="I80" s="514"/>
      <c r="J80" s="514"/>
      <c r="K80" s="514"/>
      <c r="L80" s="514"/>
      <c r="M80" s="514"/>
      <c r="N80" s="515"/>
      <c r="O80" s="503"/>
      <c r="P80" s="504"/>
      <c r="Q80" s="504"/>
      <c r="R80" s="141" t="s">
        <v>104</v>
      </c>
      <c r="S80" s="503"/>
      <c r="T80" s="504"/>
      <c r="U80" s="504"/>
      <c r="V80" s="141" t="s">
        <v>104</v>
      </c>
      <c r="W80" s="503"/>
      <c r="X80" s="504"/>
      <c r="Y80" s="504"/>
      <c r="Z80" s="141" t="s">
        <v>104</v>
      </c>
      <c r="AC80" s="516" t="str">
        <f t="shared" si="0"/>
        <v/>
      </c>
      <c r="AD80" s="517"/>
      <c r="AE80" s="517"/>
      <c r="AF80" s="141" t="s">
        <v>104</v>
      </c>
      <c r="AH80" s="506">
        <f t="shared" si="1"/>
        <v>0</v>
      </c>
      <c r="AI80" s="506"/>
      <c r="AJ80" s="506"/>
      <c r="AK80" s="142">
        <v>19</v>
      </c>
      <c r="AM80" s="142">
        <v>38</v>
      </c>
      <c r="AP80" s="22">
        <f t="shared" si="3"/>
        <v>0</v>
      </c>
      <c r="AQ80" s="22">
        <f t="shared" si="2"/>
        <v>0</v>
      </c>
    </row>
    <row r="81" spans="1:43" s="22" customFormat="1" ht="30" customHeight="1">
      <c r="A81" s="23"/>
      <c r="B81" s="528" t="s">
        <v>111</v>
      </c>
      <c r="C81" s="140" t="s">
        <v>112</v>
      </c>
      <c r="D81" s="514" t="s">
        <v>103</v>
      </c>
      <c r="E81" s="514"/>
      <c r="F81" s="514"/>
      <c r="G81" s="514"/>
      <c r="H81" s="514"/>
      <c r="I81" s="514"/>
      <c r="J81" s="514"/>
      <c r="K81" s="514"/>
      <c r="L81" s="514"/>
      <c r="M81" s="514"/>
      <c r="N81" s="515"/>
      <c r="O81" s="503"/>
      <c r="P81" s="504"/>
      <c r="Q81" s="504"/>
      <c r="R81" s="141" t="s">
        <v>104</v>
      </c>
      <c r="S81" s="503"/>
      <c r="T81" s="504"/>
      <c r="U81" s="504"/>
      <c r="V81" s="141" t="s">
        <v>104</v>
      </c>
      <c r="W81" s="503"/>
      <c r="X81" s="504"/>
      <c r="Y81" s="504"/>
      <c r="Z81" s="141" t="s">
        <v>104</v>
      </c>
      <c r="AC81" s="516" t="str">
        <f t="shared" si="0"/>
        <v/>
      </c>
      <c r="AD81" s="517"/>
      <c r="AE81" s="517"/>
      <c r="AF81" s="141" t="s">
        <v>104</v>
      </c>
      <c r="AH81" s="506">
        <f t="shared" si="1"/>
        <v>0</v>
      </c>
      <c r="AI81" s="506"/>
      <c r="AJ81" s="506"/>
      <c r="AK81" s="142">
        <v>21</v>
      </c>
      <c r="AM81" s="142">
        <v>42</v>
      </c>
      <c r="AP81" s="22">
        <f t="shared" si="3"/>
        <v>0</v>
      </c>
      <c r="AQ81" s="22">
        <f t="shared" si="2"/>
        <v>0</v>
      </c>
    </row>
    <row r="82" spans="1:43" s="22" customFormat="1" ht="30" customHeight="1">
      <c r="A82" s="23"/>
      <c r="B82" s="528"/>
      <c r="C82" s="140" t="s">
        <v>113</v>
      </c>
      <c r="D82" s="514" t="s">
        <v>106</v>
      </c>
      <c r="E82" s="514"/>
      <c r="F82" s="514"/>
      <c r="G82" s="514"/>
      <c r="H82" s="514"/>
      <c r="I82" s="514"/>
      <c r="J82" s="514"/>
      <c r="K82" s="514"/>
      <c r="L82" s="514"/>
      <c r="M82" s="514"/>
      <c r="N82" s="515"/>
      <c r="O82" s="503"/>
      <c r="P82" s="504"/>
      <c r="Q82" s="504"/>
      <c r="R82" s="141" t="s">
        <v>104</v>
      </c>
      <c r="S82" s="503"/>
      <c r="T82" s="504"/>
      <c r="U82" s="504"/>
      <c r="V82" s="141" t="s">
        <v>104</v>
      </c>
      <c r="W82" s="503"/>
      <c r="X82" s="504"/>
      <c r="Y82" s="504"/>
      <c r="Z82" s="141" t="s">
        <v>104</v>
      </c>
      <c r="AC82" s="516" t="str">
        <f t="shared" si="0"/>
        <v/>
      </c>
      <c r="AD82" s="517"/>
      <c r="AE82" s="517"/>
      <c r="AF82" s="141" t="s">
        <v>104</v>
      </c>
      <c r="AH82" s="506">
        <f t="shared" si="1"/>
        <v>0</v>
      </c>
      <c r="AI82" s="506"/>
      <c r="AJ82" s="506"/>
      <c r="AK82" s="142">
        <v>4</v>
      </c>
      <c r="AM82" s="142">
        <v>8</v>
      </c>
      <c r="AP82" s="22">
        <f t="shared" si="3"/>
        <v>0</v>
      </c>
      <c r="AQ82" s="22">
        <f t="shared" si="2"/>
        <v>0</v>
      </c>
    </row>
    <row r="83" spans="1:43" s="22" customFormat="1" ht="30" customHeight="1">
      <c r="A83" s="23"/>
      <c r="B83" s="528"/>
      <c r="C83" s="140" t="s">
        <v>114</v>
      </c>
      <c r="D83" s="514" t="s">
        <v>115</v>
      </c>
      <c r="E83" s="514"/>
      <c r="F83" s="514"/>
      <c r="G83" s="514"/>
      <c r="H83" s="514"/>
      <c r="I83" s="514"/>
      <c r="J83" s="514"/>
      <c r="K83" s="514"/>
      <c r="L83" s="514"/>
      <c r="M83" s="514"/>
      <c r="N83" s="515"/>
      <c r="O83" s="503"/>
      <c r="P83" s="504"/>
      <c r="Q83" s="504"/>
      <c r="R83" s="141" t="s">
        <v>104</v>
      </c>
      <c r="S83" s="503"/>
      <c r="T83" s="504"/>
      <c r="U83" s="504"/>
      <c r="V83" s="141" t="s">
        <v>104</v>
      </c>
      <c r="W83" s="503"/>
      <c r="X83" s="504"/>
      <c r="Y83" s="504"/>
      <c r="Z83" s="141" t="s">
        <v>104</v>
      </c>
      <c r="AC83" s="516" t="str">
        <f t="shared" si="0"/>
        <v/>
      </c>
      <c r="AD83" s="517"/>
      <c r="AE83" s="517"/>
      <c r="AF83" s="141" t="s">
        <v>104</v>
      </c>
      <c r="AH83" s="506">
        <f t="shared" si="1"/>
        <v>0</v>
      </c>
      <c r="AI83" s="506"/>
      <c r="AJ83" s="506"/>
      <c r="AK83" s="142">
        <v>66</v>
      </c>
      <c r="AL83" s="143"/>
      <c r="AM83" s="142">
        <v>121</v>
      </c>
      <c r="AP83" s="22">
        <f t="shared" si="3"/>
        <v>0</v>
      </c>
      <c r="AQ83" s="22">
        <f t="shared" si="2"/>
        <v>0</v>
      </c>
    </row>
    <row r="84" spans="1:43" s="22" customFormat="1" ht="30" customHeight="1">
      <c r="A84" s="23"/>
      <c r="B84" s="528"/>
      <c r="C84" s="140" t="s">
        <v>116</v>
      </c>
      <c r="D84" s="514" t="s">
        <v>117</v>
      </c>
      <c r="E84" s="514"/>
      <c r="F84" s="514"/>
      <c r="G84" s="514"/>
      <c r="H84" s="514"/>
      <c r="I84" s="514"/>
      <c r="J84" s="514"/>
      <c r="K84" s="514"/>
      <c r="L84" s="514"/>
      <c r="M84" s="514"/>
      <c r="N84" s="515"/>
      <c r="O84" s="503"/>
      <c r="P84" s="504"/>
      <c r="Q84" s="504"/>
      <c r="R84" s="141" t="s">
        <v>104</v>
      </c>
      <c r="S84" s="503"/>
      <c r="T84" s="504"/>
      <c r="U84" s="504"/>
      <c r="V84" s="141" t="s">
        <v>104</v>
      </c>
      <c r="W84" s="503"/>
      <c r="X84" s="504"/>
      <c r="Y84" s="504"/>
      <c r="Z84" s="141" t="s">
        <v>104</v>
      </c>
      <c r="AC84" s="516" t="str">
        <f t="shared" si="0"/>
        <v/>
      </c>
      <c r="AD84" s="517"/>
      <c r="AE84" s="517"/>
      <c r="AF84" s="141" t="s">
        <v>104</v>
      </c>
      <c r="AH84" s="506">
        <f t="shared" si="1"/>
        <v>0</v>
      </c>
      <c r="AI84" s="506"/>
      <c r="AJ84" s="506"/>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18" t="str">
        <f>IF(SUM(AC77:AE84)=0,"",SUM(AC77:AE84))</f>
        <v/>
      </c>
      <c r="N92" s="518"/>
      <c r="O92" s="518"/>
      <c r="P92" s="518"/>
      <c r="Q92" s="518"/>
      <c r="R92" s="518"/>
      <c r="S92" s="518"/>
      <c r="T92" s="43" t="s">
        <v>125</v>
      </c>
      <c r="U92" s="43"/>
      <c r="X92" s="42" t="s">
        <v>67</v>
      </c>
      <c r="Z92" s="258"/>
      <c r="AB92" s="520"/>
      <c r="AC92" s="520"/>
      <c r="AD92" s="520"/>
      <c r="AE92" s="520"/>
      <c r="AF92" s="520"/>
      <c r="AG92" s="520"/>
      <c r="AH92" s="520"/>
      <c r="AI92" s="257" t="s">
        <v>126</v>
      </c>
      <c r="AJ92" s="59"/>
      <c r="AK92" s="27"/>
      <c r="AL92" s="500" t="s">
        <v>69</v>
      </c>
      <c r="AM92" s="501"/>
      <c r="AN92" s="501"/>
      <c r="AO92" s="502"/>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21" t="str">
        <f>IF(OR(AP85=0,AQ85=0),"",IF(AK37=1,AP85,AQ85))</f>
        <v/>
      </c>
      <c r="N94" s="521"/>
      <c r="O94" s="521"/>
      <c r="P94" s="521"/>
      <c r="Q94" s="521"/>
      <c r="R94" s="521"/>
      <c r="S94" s="521"/>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22" t="str">
        <f>IFERROR(IF(((M68*0.5)-(M94*10))/(AP103)&lt;=0,0,((M68*0.5)-(M94*10))/(AP103)),"")</f>
        <v/>
      </c>
      <c r="N98" s="522"/>
      <c r="O98" s="522"/>
      <c r="P98" s="522"/>
      <c r="Q98" s="522"/>
      <c r="R98" s="522"/>
      <c r="S98" s="522"/>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25" t="s">
        <v>133</v>
      </c>
      <c r="C100" s="525"/>
      <c r="D100" s="525"/>
      <c r="E100" s="525"/>
      <c r="F100" s="488" t="s">
        <v>134</v>
      </c>
      <c r="G100" s="488"/>
      <c r="H100" s="488"/>
      <c r="I100" s="488"/>
      <c r="J100" s="488"/>
      <c r="K100" s="488"/>
      <c r="L100" s="488"/>
      <c r="M100" s="488"/>
      <c r="N100" s="488"/>
      <c r="O100" s="488"/>
      <c r="P100" s="488"/>
      <c r="Q100" s="488"/>
      <c r="R100" s="488"/>
      <c r="S100" s="488"/>
      <c r="T100" s="488"/>
      <c r="U100" s="488"/>
      <c r="V100" s="488"/>
      <c r="W100" s="488"/>
      <c r="X100" s="488"/>
      <c r="Y100" s="488"/>
      <c r="Z100" s="488"/>
      <c r="AA100" s="488"/>
      <c r="AB100" s="488"/>
      <c r="AC100" s="488"/>
      <c r="AD100" s="488"/>
      <c r="AE100" s="488"/>
      <c r="AF100" s="488"/>
      <c r="AG100" s="488"/>
      <c r="AH100" s="488"/>
    </row>
    <row r="101" spans="1:42" ht="20.100000000000001" customHeight="1">
      <c r="A101" s="23"/>
      <c r="B101" s="525"/>
      <c r="C101" s="525"/>
      <c r="D101" s="525"/>
      <c r="E101" s="525"/>
      <c r="F101" s="519" t="s">
        <v>135</v>
      </c>
      <c r="G101" s="519"/>
      <c r="H101" s="519"/>
      <c r="I101" s="519"/>
      <c r="J101" s="519"/>
      <c r="K101" s="519"/>
      <c r="L101" s="519"/>
      <c r="M101" s="519"/>
      <c r="N101" s="519"/>
      <c r="O101" s="519"/>
      <c r="P101" s="519"/>
      <c r="Q101" s="519"/>
      <c r="R101" s="519"/>
      <c r="S101" s="519"/>
      <c r="T101" s="519"/>
      <c r="U101" s="519"/>
      <c r="V101" s="519"/>
      <c r="W101" s="519"/>
      <c r="X101" s="519"/>
      <c r="Y101" s="519"/>
      <c r="Z101" s="519"/>
      <c r="AA101" s="519"/>
      <c r="AB101" s="519"/>
      <c r="AC101" s="519"/>
      <c r="AD101" s="519"/>
      <c r="AE101" s="519"/>
      <c r="AF101" s="519"/>
      <c r="AG101" s="519"/>
      <c r="AH101" s="519"/>
      <c r="AP101" s="144"/>
    </row>
    <row r="102" spans="1:42" ht="20.100000000000001" customHeight="1">
      <c r="A102" s="23"/>
      <c r="B102" s="525"/>
      <c r="C102" s="525"/>
      <c r="D102" s="525"/>
      <c r="E102" s="525"/>
      <c r="G102" s="35"/>
      <c r="H102" s="35"/>
      <c r="I102" s="35"/>
      <c r="J102" s="523" t="s">
        <v>136</v>
      </c>
      <c r="K102" s="523"/>
      <c r="L102" s="523"/>
      <c r="M102" s="523"/>
      <c r="N102" s="523"/>
      <c r="O102" s="523"/>
      <c r="P102" s="523"/>
      <c r="Q102" s="523"/>
      <c r="R102" s="523"/>
      <c r="S102" s="523"/>
      <c r="T102" s="523"/>
      <c r="U102" s="523"/>
      <c r="V102" s="523"/>
      <c r="W102" s="523"/>
      <c r="X102" s="523"/>
      <c r="Y102" s="523"/>
      <c r="Z102" s="523"/>
      <c r="AA102" s="523"/>
      <c r="AB102" s="523"/>
      <c r="AC102" s="523"/>
      <c r="AD102" s="523"/>
      <c r="AE102" s="35"/>
      <c r="AF102" s="35"/>
      <c r="AG102" s="35"/>
      <c r="AH102" s="35"/>
      <c r="AN102" s="59" t="s">
        <v>100</v>
      </c>
      <c r="AP102" s="59">
        <f>SUM(AP98:AP99)</f>
        <v>0</v>
      </c>
    </row>
    <row r="103" spans="1:42" ht="20.100000000000001" customHeight="1">
      <c r="A103" s="23"/>
      <c r="B103" s="525"/>
      <c r="C103" s="525"/>
      <c r="D103" s="525"/>
      <c r="E103" s="525"/>
      <c r="G103" s="34"/>
      <c r="H103" s="34"/>
      <c r="I103" s="34"/>
      <c r="J103" s="524" t="s">
        <v>137</v>
      </c>
      <c r="K103" s="524"/>
      <c r="L103" s="524"/>
      <c r="M103" s="524"/>
      <c r="N103" s="524"/>
      <c r="O103" s="524"/>
      <c r="P103" s="524"/>
      <c r="Q103" s="524"/>
      <c r="R103" s="524"/>
      <c r="S103" s="524"/>
      <c r="T103" s="524"/>
      <c r="U103" s="524"/>
      <c r="V103" s="524"/>
      <c r="W103" s="524"/>
      <c r="X103" s="524"/>
      <c r="Y103" s="524"/>
      <c r="Z103" s="524"/>
      <c r="AA103" s="524"/>
      <c r="AB103" s="524"/>
      <c r="AC103" s="524"/>
      <c r="AD103" s="524"/>
      <c r="AE103" s="34"/>
      <c r="AF103" s="34"/>
      <c r="AG103" s="34"/>
      <c r="AH103" s="34"/>
      <c r="AN103" s="59" t="s">
        <v>138</v>
      </c>
      <c r="AP103" s="59">
        <f>AP102*10</f>
        <v>0</v>
      </c>
    </row>
    <row r="104" spans="1:42" ht="20.100000000000001" customHeight="1">
      <c r="A104" s="23"/>
      <c r="B104" s="525"/>
      <c r="C104" s="525"/>
      <c r="D104" s="525"/>
      <c r="E104" s="525"/>
      <c r="G104" s="33"/>
      <c r="H104" s="33"/>
      <c r="I104" s="33"/>
      <c r="J104" s="524" t="s">
        <v>139</v>
      </c>
      <c r="K104" s="524"/>
      <c r="L104" s="524"/>
      <c r="M104" s="524"/>
      <c r="N104" s="524"/>
      <c r="O104" s="524"/>
      <c r="P104" s="524"/>
      <c r="Q104" s="524"/>
      <c r="R104" s="524"/>
      <c r="S104" s="524"/>
      <c r="T104" s="524"/>
      <c r="U104" s="524"/>
      <c r="V104" s="524"/>
      <c r="W104" s="524"/>
      <c r="X104" s="524"/>
      <c r="Y104" s="524"/>
      <c r="Z104" s="524"/>
      <c r="AA104" s="524"/>
      <c r="AB104" s="524"/>
      <c r="AC104" s="524"/>
      <c r="AD104" s="524"/>
      <c r="AF104" s="34" t="s">
        <v>140</v>
      </c>
      <c r="AH104" s="34"/>
    </row>
    <row r="105" spans="1:42" ht="20.100000000000001" customHeight="1">
      <c r="A105" s="23"/>
      <c r="B105" s="525"/>
      <c r="C105" s="525"/>
      <c r="D105" s="525"/>
      <c r="E105" s="525"/>
      <c r="G105" s="34"/>
      <c r="H105" s="34"/>
      <c r="I105" s="34"/>
      <c r="J105" s="524" t="s">
        <v>141</v>
      </c>
      <c r="K105" s="524"/>
      <c r="L105" s="524"/>
      <c r="M105" s="524"/>
      <c r="N105" s="524"/>
      <c r="O105" s="524"/>
      <c r="P105" s="524"/>
      <c r="Q105" s="524"/>
      <c r="R105" s="524"/>
      <c r="S105" s="524"/>
      <c r="T105" s="524"/>
      <c r="U105" s="524"/>
      <c r="V105" s="524"/>
      <c r="W105" s="524"/>
      <c r="X105" s="524"/>
      <c r="Y105" s="524"/>
      <c r="Z105" s="524"/>
      <c r="AA105" s="524"/>
      <c r="AB105" s="524"/>
      <c r="AC105" s="524"/>
      <c r="AD105" s="524"/>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26" t="str">
        <f>IFERROR(IF(OR(AL108*AL110*AL114*AL117=0,M98&lt;=0),"",(VLOOKUP("該当",CHOOSE(AK37,'リスト（外来R8）'!J:L,'リスト（外来R9）'!J:L),3,FALSE))),"")</f>
        <v/>
      </c>
      <c r="E123" s="526"/>
      <c r="F123" s="526"/>
      <c r="G123" s="526"/>
      <c r="H123" s="526"/>
      <c r="I123" s="526"/>
      <c r="J123" s="526"/>
      <c r="K123" s="526"/>
      <c r="L123" s="526"/>
      <c r="M123" s="526"/>
      <c r="N123" s="526"/>
      <c r="O123" s="526"/>
      <c r="P123" s="526"/>
      <c r="R123" s="526" t="str">
        <f>IFERROR(IF(OR(AL108*AL110*AL114*AL117=0,M98&lt;=0),"",(VLOOKUP("該当",CHOOSE(AK37,'リスト（外来R8）'!J:N,'リスト（外来R9）'!J:N),4,FALSE))),"")</f>
        <v/>
      </c>
      <c r="S123" s="526"/>
      <c r="T123" s="526"/>
      <c r="U123" s="526"/>
      <c r="V123" s="526"/>
      <c r="W123" s="526"/>
      <c r="X123" s="526"/>
      <c r="Y123" s="526"/>
      <c r="Z123" s="526"/>
      <c r="AA123" s="526"/>
      <c r="AB123" s="526"/>
      <c r="AC123" s="526"/>
      <c r="AD123" s="526"/>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08"/>
      <c r="E127" s="509"/>
      <c r="F127" s="510" t="s">
        <v>154</v>
      </c>
      <c r="G127" s="510"/>
      <c r="H127" s="510"/>
      <c r="I127" s="510"/>
      <c r="J127" s="510"/>
      <c r="K127" s="510"/>
      <c r="L127" s="510"/>
      <c r="M127" s="510"/>
      <c r="N127" s="510"/>
      <c r="O127" s="510"/>
      <c r="P127" s="511"/>
      <c r="Q127" s="43"/>
      <c r="R127" s="508" t="s">
        <v>155</v>
      </c>
      <c r="S127" s="509"/>
      <c r="T127" s="510" t="s">
        <v>154</v>
      </c>
      <c r="U127" s="510"/>
      <c r="V127" s="510"/>
      <c r="W127" s="510"/>
      <c r="X127" s="510"/>
      <c r="Y127" s="510"/>
      <c r="Z127" s="510"/>
      <c r="AA127" s="510"/>
      <c r="AB127" s="510"/>
      <c r="AC127" s="510"/>
      <c r="AD127" s="511"/>
      <c r="AK127" s="58">
        <v>1</v>
      </c>
      <c r="AL127" s="59">
        <v>1</v>
      </c>
      <c r="AM127" s="59">
        <v>1</v>
      </c>
      <c r="AN127" s="59">
        <v>1</v>
      </c>
    </row>
    <row r="128" spans="1:40" ht="24.95" customHeight="1">
      <c r="A128" s="23"/>
      <c r="B128" s="42"/>
      <c r="D128" s="508"/>
      <c r="E128" s="509"/>
      <c r="F128" s="510" t="s">
        <v>156</v>
      </c>
      <c r="G128" s="510"/>
      <c r="H128" s="510"/>
      <c r="I128" s="510"/>
      <c r="J128" s="510"/>
      <c r="K128" s="510"/>
      <c r="L128" s="510"/>
      <c r="M128" s="510"/>
      <c r="N128" s="510"/>
      <c r="O128" s="510"/>
      <c r="P128" s="511"/>
      <c r="R128" s="508" t="s">
        <v>155</v>
      </c>
      <c r="S128" s="509"/>
      <c r="T128" s="510" t="s">
        <v>157</v>
      </c>
      <c r="U128" s="510"/>
      <c r="V128" s="510"/>
      <c r="W128" s="510"/>
      <c r="X128" s="510"/>
      <c r="Y128" s="510"/>
      <c r="Z128" s="510"/>
      <c r="AA128" s="510"/>
      <c r="AB128" s="510"/>
      <c r="AC128" s="510"/>
      <c r="AD128" s="511"/>
      <c r="AK128" s="58">
        <v>1</v>
      </c>
      <c r="AL128" s="59">
        <f t="shared" ref="AL128:AL151" si="4">IF(AK$123&gt;=AK128,1,0)</f>
        <v>0</v>
      </c>
    </row>
    <row r="129" spans="1:38" ht="24.95" customHeight="1">
      <c r="A129" s="23"/>
      <c r="B129" s="42"/>
      <c r="C129" s="43"/>
      <c r="D129" s="508"/>
      <c r="E129" s="509"/>
      <c r="F129" s="510" t="s">
        <v>158</v>
      </c>
      <c r="G129" s="510"/>
      <c r="H129" s="510"/>
      <c r="I129" s="510"/>
      <c r="J129" s="510"/>
      <c r="K129" s="510"/>
      <c r="L129" s="510"/>
      <c r="M129" s="510"/>
      <c r="N129" s="510"/>
      <c r="O129" s="510"/>
      <c r="P129" s="511"/>
      <c r="R129" s="508" t="s">
        <v>155</v>
      </c>
      <c r="S129" s="509"/>
      <c r="T129" s="510" t="s">
        <v>159</v>
      </c>
      <c r="U129" s="510"/>
      <c r="V129" s="510"/>
      <c r="W129" s="510"/>
      <c r="X129" s="510"/>
      <c r="Y129" s="510"/>
      <c r="Z129" s="510"/>
      <c r="AA129" s="510"/>
      <c r="AB129" s="510"/>
      <c r="AC129" s="510"/>
      <c r="AD129" s="511"/>
      <c r="AK129" s="58">
        <v>2</v>
      </c>
      <c r="AL129" s="59">
        <f t="shared" si="4"/>
        <v>0</v>
      </c>
    </row>
    <row r="130" spans="1:38" ht="24.95" customHeight="1">
      <c r="A130" s="23"/>
      <c r="B130" s="42"/>
      <c r="C130" s="43"/>
      <c r="D130" s="508"/>
      <c r="E130" s="509"/>
      <c r="F130" s="510" t="s">
        <v>160</v>
      </c>
      <c r="G130" s="510"/>
      <c r="H130" s="510"/>
      <c r="I130" s="510"/>
      <c r="J130" s="510"/>
      <c r="K130" s="510"/>
      <c r="L130" s="510"/>
      <c r="M130" s="510"/>
      <c r="N130" s="510"/>
      <c r="O130" s="510"/>
      <c r="P130" s="511"/>
      <c r="R130" s="508" t="s">
        <v>155</v>
      </c>
      <c r="S130" s="509"/>
      <c r="T130" s="510" t="s">
        <v>161</v>
      </c>
      <c r="U130" s="510"/>
      <c r="V130" s="510"/>
      <c r="W130" s="510"/>
      <c r="X130" s="510"/>
      <c r="Y130" s="510"/>
      <c r="Z130" s="510"/>
      <c r="AA130" s="510"/>
      <c r="AB130" s="510"/>
      <c r="AC130" s="510"/>
      <c r="AD130" s="511"/>
      <c r="AK130" s="58">
        <v>3</v>
      </c>
      <c r="AL130" s="59">
        <f t="shared" si="4"/>
        <v>0</v>
      </c>
    </row>
    <row r="131" spans="1:38" ht="24.95" customHeight="1">
      <c r="A131" s="23"/>
      <c r="B131" s="42"/>
      <c r="C131" s="43"/>
      <c r="D131" s="508"/>
      <c r="E131" s="509"/>
      <c r="F131" s="510" t="s">
        <v>162</v>
      </c>
      <c r="G131" s="510"/>
      <c r="H131" s="510"/>
      <c r="I131" s="510"/>
      <c r="J131" s="510"/>
      <c r="K131" s="510"/>
      <c r="L131" s="510"/>
      <c r="M131" s="510"/>
      <c r="N131" s="510"/>
      <c r="O131" s="510"/>
      <c r="P131" s="511"/>
      <c r="R131" s="508" t="s">
        <v>155</v>
      </c>
      <c r="S131" s="509"/>
      <c r="T131" s="510" t="s">
        <v>163</v>
      </c>
      <c r="U131" s="510"/>
      <c r="V131" s="510"/>
      <c r="W131" s="510"/>
      <c r="X131" s="510"/>
      <c r="Y131" s="510"/>
      <c r="Z131" s="510"/>
      <c r="AA131" s="510"/>
      <c r="AB131" s="510"/>
      <c r="AC131" s="510"/>
      <c r="AD131" s="511"/>
      <c r="AK131" s="58">
        <v>4</v>
      </c>
      <c r="AL131" s="59">
        <f t="shared" si="4"/>
        <v>0</v>
      </c>
    </row>
    <row r="132" spans="1:38" ht="24.95" customHeight="1">
      <c r="A132" s="23"/>
      <c r="B132" s="42"/>
      <c r="C132" s="43"/>
      <c r="D132" s="508"/>
      <c r="E132" s="509"/>
      <c r="F132" s="510" t="s">
        <v>164</v>
      </c>
      <c r="G132" s="510"/>
      <c r="H132" s="510"/>
      <c r="I132" s="510"/>
      <c r="J132" s="510"/>
      <c r="K132" s="510"/>
      <c r="L132" s="510"/>
      <c r="M132" s="510"/>
      <c r="N132" s="510"/>
      <c r="O132" s="510"/>
      <c r="P132" s="511"/>
      <c r="R132" s="508" t="s">
        <v>155</v>
      </c>
      <c r="S132" s="509"/>
      <c r="T132" s="510" t="s">
        <v>165</v>
      </c>
      <c r="U132" s="510"/>
      <c r="V132" s="510"/>
      <c r="W132" s="510"/>
      <c r="X132" s="510"/>
      <c r="Y132" s="510"/>
      <c r="Z132" s="510"/>
      <c r="AA132" s="510"/>
      <c r="AB132" s="510"/>
      <c r="AC132" s="510"/>
      <c r="AD132" s="511"/>
      <c r="AK132" s="58">
        <v>5</v>
      </c>
      <c r="AL132" s="59">
        <f t="shared" si="4"/>
        <v>0</v>
      </c>
    </row>
    <row r="133" spans="1:38" ht="24.95" customHeight="1">
      <c r="A133" s="23"/>
      <c r="B133" s="42"/>
      <c r="C133" s="43"/>
      <c r="D133" s="508"/>
      <c r="E133" s="509"/>
      <c r="F133" s="510" t="s">
        <v>166</v>
      </c>
      <c r="G133" s="510"/>
      <c r="H133" s="510"/>
      <c r="I133" s="510"/>
      <c r="J133" s="510"/>
      <c r="K133" s="510"/>
      <c r="L133" s="510"/>
      <c r="M133" s="510"/>
      <c r="N133" s="510"/>
      <c r="O133" s="510"/>
      <c r="P133" s="511"/>
      <c r="R133" s="508" t="s">
        <v>155</v>
      </c>
      <c r="S133" s="509"/>
      <c r="T133" s="510" t="s">
        <v>167</v>
      </c>
      <c r="U133" s="510"/>
      <c r="V133" s="510"/>
      <c r="W133" s="510"/>
      <c r="X133" s="510"/>
      <c r="Y133" s="510"/>
      <c r="Z133" s="510"/>
      <c r="AA133" s="510"/>
      <c r="AB133" s="510"/>
      <c r="AC133" s="510"/>
      <c r="AD133" s="511"/>
      <c r="AK133" s="58">
        <v>6</v>
      </c>
      <c r="AL133" s="59">
        <f t="shared" si="4"/>
        <v>0</v>
      </c>
    </row>
    <row r="134" spans="1:38" ht="24.95" customHeight="1">
      <c r="A134" s="23"/>
      <c r="B134" s="42"/>
      <c r="D134" s="508"/>
      <c r="E134" s="509"/>
      <c r="F134" s="510" t="s">
        <v>168</v>
      </c>
      <c r="G134" s="510"/>
      <c r="H134" s="510"/>
      <c r="I134" s="510"/>
      <c r="J134" s="510"/>
      <c r="K134" s="510"/>
      <c r="L134" s="510"/>
      <c r="M134" s="510"/>
      <c r="N134" s="510"/>
      <c r="O134" s="510"/>
      <c r="P134" s="511"/>
      <c r="R134" s="508" t="s">
        <v>155</v>
      </c>
      <c r="S134" s="509"/>
      <c r="T134" s="510" t="s">
        <v>169</v>
      </c>
      <c r="U134" s="510"/>
      <c r="V134" s="510"/>
      <c r="W134" s="510"/>
      <c r="X134" s="510"/>
      <c r="Y134" s="510"/>
      <c r="Z134" s="510"/>
      <c r="AA134" s="510"/>
      <c r="AB134" s="510"/>
      <c r="AC134" s="510"/>
      <c r="AD134" s="511"/>
      <c r="AK134" s="58">
        <v>7</v>
      </c>
      <c r="AL134" s="59">
        <f t="shared" si="4"/>
        <v>0</v>
      </c>
    </row>
    <row r="135" spans="1:38" ht="24.95" customHeight="1">
      <c r="A135" s="23"/>
      <c r="B135" s="42"/>
      <c r="C135" s="43"/>
      <c r="D135" s="508"/>
      <c r="E135" s="509"/>
      <c r="F135" s="510" t="s">
        <v>170</v>
      </c>
      <c r="G135" s="510"/>
      <c r="H135" s="510"/>
      <c r="I135" s="510"/>
      <c r="J135" s="510"/>
      <c r="K135" s="510"/>
      <c r="L135" s="510"/>
      <c r="M135" s="510"/>
      <c r="N135" s="510"/>
      <c r="O135" s="510"/>
      <c r="P135" s="511"/>
      <c r="R135" s="508" t="s">
        <v>155</v>
      </c>
      <c r="S135" s="509"/>
      <c r="T135" s="510" t="s">
        <v>171</v>
      </c>
      <c r="U135" s="510"/>
      <c r="V135" s="510"/>
      <c r="W135" s="510"/>
      <c r="X135" s="510"/>
      <c r="Y135" s="510"/>
      <c r="Z135" s="510"/>
      <c r="AA135" s="510"/>
      <c r="AB135" s="510"/>
      <c r="AC135" s="510"/>
      <c r="AD135" s="511"/>
      <c r="AK135" s="58">
        <v>8</v>
      </c>
      <c r="AL135" s="59">
        <f t="shared" si="4"/>
        <v>0</v>
      </c>
    </row>
    <row r="136" spans="1:38" ht="24.95" customHeight="1">
      <c r="A136" s="23"/>
      <c r="B136" s="42"/>
      <c r="C136" s="43"/>
      <c r="D136" s="508"/>
      <c r="E136" s="509"/>
      <c r="F136" s="510" t="s">
        <v>172</v>
      </c>
      <c r="G136" s="510"/>
      <c r="H136" s="510"/>
      <c r="I136" s="510"/>
      <c r="J136" s="510"/>
      <c r="K136" s="510"/>
      <c r="L136" s="510"/>
      <c r="M136" s="510"/>
      <c r="N136" s="510"/>
      <c r="O136" s="510"/>
      <c r="P136" s="511"/>
      <c r="R136" s="508" t="s">
        <v>155</v>
      </c>
      <c r="S136" s="509"/>
      <c r="T136" s="510" t="s">
        <v>173</v>
      </c>
      <c r="U136" s="510"/>
      <c r="V136" s="510"/>
      <c r="W136" s="510"/>
      <c r="X136" s="510"/>
      <c r="Y136" s="510"/>
      <c r="Z136" s="510"/>
      <c r="AA136" s="510"/>
      <c r="AB136" s="510"/>
      <c r="AC136" s="510"/>
      <c r="AD136" s="511"/>
      <c r="AK136" s="58">
        <v>9</v>
      </c>
      <c r="AL136" s="59">
        <f t="shared" si="4"/>
        <v>0</v>
      </c>
    </row>
    <row r="137" spans="1:38" ht="24.95" customHeight="1">
      <c r="A137" s="23"/>
      <c r="B137" s="42"/>
      <c r="C137" s="43"/>
      <c r="D137" s="508"/>
      <c r="E137" s="509"/>
      <c r="F137" s="510" t="s">
        <v>174</v>
      </c>
      <c r="G137" s="510"/>
      <c r="H137" s="510"/>
      <c r="I137" s="510"/>
      <c r="J137" s="510"/>
      <c r="K137" s="510"/>
      <c r="L137" s="510"/>
      <c r="M137" s="510"/>
      <c r="N137" s="510"/>
      <c r="O137" s="510"/>
      <c r="P137" s="511"/>
      <c r="R137" s="508" t="s">
        <v>155</v>
      </c>
      <c r="S137" s="509"/>
      <c r="T137" s="510" t="s">
        <v>175</v>
      </c>
      <c r="U137" s="510"/>
      <c r="V137" s="510"/>
      <c r="W137" s="510"/>
      <c r="X137" s="510"/>
      <c r="Y137" s="510"/>
      <c r="Z137" s="510"/>
      <c r="AA137" s="510"/>
      <c r="AB137" s="510"/>
      <c r="AC137" s="510"/>
      <c r="AD137" s="511"/>
      <c r="AK137" s="58">
        <v>10</v>
      </c>
      <c r="AL137" s="59">
        <f t="shared" si="4"/>
        <v>0</v>
      </c>
    </row>
    <row r="138" spans="1:38" ht="24.95" customHeight="1">
      <c r="A138" s="23"/>
      <c r="B138" s="42"/>
      <c r="C138" s="43"/>
      <c r="D138" s="508"/>
      <c r="E138" s="509"/>
      <c r="F138" s="510" t="s">
        <v>176</v>
      </c>
      <c r="G138" s="510"/>
      <c r="H138" s="510"/>
      <c r="I138" s="510"/>
      <c r="J138" s="510"/>
      <c r="K138" s="510"/>
      <c r="L138" s="510"/>
      <c r="M138" s="510"/>
      <c r="N138" s="510"/>
      <c r="O138" s="510"/>
      <c r="P138" s="511"/>
      <c r="R138" s="508" t="s">
        <v>155</v>
      </c>
      <c r="S138" s="509"/>
      <c r="T138" s="510" t="s">
        <v>177</v>
      </c>
      <c r="U138" s="510"/>
      <c r="V138" s="510"/>
      <c r="W138" s="510"/>
      <c r="X138" s="510"/>
      <c r="Y138" s="510"/>
      <c r="Z138" s="510"/>
      <c r="AA138" s="510"/>
      <c r="AB138" s="510"/>
      <c r="AC138" s="510"/>
      <c r="AD138" s="511"/>
      <c r="AK138" s="58">
        <v>11</v>
      </c>
      <c r="AL138" s="59">
        <f t="shared" si="4"/>
        <v>0</v>
      </c>
    </row>
    <row r="139" spans="1:38" ht="24.95" customHeight="1">
      <c r="A139" s="23"/>
      <c r="B139" s="42"/>
      <c r="C139" s="43"/>
      <c r="D139" s="508"/>
      <c r="E139" s="509"/>
      <c r="F139" s="510" t="s">
        <v>178</v>
      </c>
      <c r="G139" s="510"/>
      <c r="H139" s="510"/>
      <c r="I139" s="510"/>
      <c r="J139" s="510"/>
      <c r="K139" s="510"/>
      <c r="L139" s="510"/>
      <c r="M139" s="510"/>
      <c r="N139" s="510"/>
      <c r="O139" s="510"/>
      <c r="P139" s="511"/>
      <c r="R139" s="508" t="s">
        <v>155</v>
      </c>
      <c r="S139" s="509"/>
      <c r="T139" s="510" t="s">
        <v>179</v>
      </c>
      <c r="U139" s="510"/>
      <c r="V139" s="510"/>
      <c r="W139" s="510"/>
      <c r="X139" s="510"/>
      <c r="Y139" s="510"/>
      <c r="Z139" s="510"/>
      <c r="AA139" s="510"/>
      <c r="AB139" s="510"/>
      <c r="AC139" s="510"/>
      <c r="AD139" s="511"/>
      <c r="AE139" s="205" t="s">
        <v>180</v>
      </c>
      <c r="AF139" s="204"/>
      <c r="AG139" s="204"/>
      <c r="AH139" s="204"/>
      <c r="AI139" s="204"/>
      <c r="AJ139" s="204"/>
      <c r="AK139" s="58">
        <v>12</v>
      </c>
      <c r="AL139" s="59">
        <f t="shared" si="4"/>
        <v>0</v>
      </c>
    </row>
    <row r="140" spans="1:38" ht="24.95" customHeight="1">
      <c r="A140" s="23"/>
      <c r="B140" s="42"/>
      <c r="C140" s="43"/>
      <c r="D140" s="508"/>
      <c r="E140" s="509"/>
      <c r="F140" s="510" t="s">
        <v>181</v>
      </c>
      <c r="G140" s="510"/>
      <c r="H140" s="510"/>
      <c r="I140" s="510"/>
      <c r="J140" s="510"/>
      <c r="K140" s="510"/>
      <c r="L140" s="510"/>
      <c r="M140" s="510"/>
      <c r="N140" s="510"/>
      <c r="O140" s="510"/>
      <c r="P140" s="511"/>
      <c r="R140" s="508" t="s">
        <v>155</v>
      </c>
      <c r="S140" s="509"/>
      <c r="T140" s="510" t="s">
        <v>182</v>
      </c>
      <c r="U140" s="510"/>
      <c r="V140" s="510"/>
      <c r="W140" s="510"/>
      <c r="X140" s="510"/>
      <c r="Y140" s="510"/>
      <c r="Z140" s="510"/>
      <c r="AA140" s="510"/>
      <c r="AB140" s="510"/>
      <c r="AC140" s="510"/>
      <c r="AD140" s="511"/>
      <c r="AK140" s="58">
        <v>13</v>
      </c>
      <c r="AL140" s="59">
        <f t="shared" si="4"/>
        <v>0</v>
      </c>
    </row>
    <row r="141" spans="1:38" ht="24.95" customHeight="1">
      <c r="A141" s="23"/>
      <c r="B141" s="42"/>
      <c r="C141" s="43"/>
      <c r="D141" s="508"/>
      <c r="E141" s="509"/>
      <c r="F141" s="510" t="s">
        <v>183</v>
      </c>
      <c r="G141" s="510"/>
      <c r="H141" s="510"/>
      <c r="I141" s="510"/>
      <c r="J141" s="510"/>
      <c r="K141" s="510"/>
      <c r="L141" s="510"/>
      <c r="M141" s="510"/>
      <c r="N141" s="510"/>
      <c r="O141" s="510"/>
      <c r="P141" s="511"/>
      <c r="R141" s="508" t="s">
        <v>155</v>
      </c>
      <c r="S141" s="509"/>
      <c r="T141" s="510" t="s">
        <v>184</v>
      </c>
      <c r="U141" s="510"/>
      <c r="V141" s="510"/>
      <c r="W141" s="510"/>
      <c r="X141" s="510"/>
      <c r="Y141" s="510"/>
      <c r="Z141" s="510"/>
      <c r="AA141" s="510"/>
      <c r="AB141" s="510"/>
      <c r="AC141" s="510"/>
      <c r="AD141" s="511"/>
      <c r="AK141" s="58">
        <v>14</v>
      </c>
      <c r="AL141" s="59">
        <f t="shared" si="4"/>
        <v>0</v>
      </c>
    </row>
    <row r="142" spans="1:38" ht="24.95" customHeight="1">
      <c r="A142" s="23"/>
      <c r="B142" s="42"/>
      <c r="C142" s="43"/>
      <c r="D142" s="508"/>
      <c r="E142" s="509"/>
      <c r="F142" s="510" t="s">
        <v>185</v>
      </c>
      <c r="G142" s="510"/>
      <c r="H142" s="510"/>
      <c r="I142" s="510"/>
      <c r="J142" s="510"/>
      <c r="K142" s="510"/>
      <c r="L142" s="510"/>
      <c r="M142" s="510"/>
      <c r="N142" s="510"/>
      <c r="O142" s="510"/>
      <c r="P142" s="511"/>
      <c r="R142" s="508" t="s">
        <v>155</v>
      </c>
      <c r="S142" s="509"/>
      <c r="T142" s="510" t="s">
        <v>186</v>
      </c>
      <c r="U142" s="510"/>
      <c r="V142" s="510"/>
      <c r="W142" s="510"/>
      <c r="X142" s="510"/>
      <c r="Y142" s="510"/>
      <c r="Z142" s="510"/>
      <c r="AA142" s="510"/>
      <c r="AB142" s="510"/>
      <c r="AC142" s="510"/>
      <c r="AD142" s="511"/>
      <c r="AK142" s="58">
        <v>15</v>
      </c>
      <c r="AL142" s="59">
        <f t="shared" si="4"/>
        <v>0</v>
      </c>
    </row>
    <row r="143" spans="1:38" ht="24.95" customHeight="1">
      <c r="A143" s="23"/>
      <c r="B143" s="42"/>
      <c r="C143" s="43"/>
      <c r="D143" s="508"/>
      <c r="E143" s="509"/>
      <c r="F143" s="510" t="s">
        <v>187</v>
      </c>
      <c r="G143" s="510"/>
      <c r="H143" s="510"/>
      <c r="I143" s="510"/>
      <c r="J143" s="510"/>
      <c r="K143" s="510"/>
      <c r="L143" s="510"/>
      <c r="M143" s="510"/>
      <c r="N143" s="510"/>
      <c r="O143" s="510"/>
      <c r="P143" s="511"/>
      <c r="R143" s="508" t="s">
        <v>155</v>
      </c>
      <c r="S143" s="509"/>
      <c r="T143" s="510" t="s">
        <v>188</v>
      </c>
      <c r="U143" s="510"/>
      <c r="V143" s="510"/>
      <c r="W143" s="510"/>
      <c r="X143" s="510"/>
      <c r="Y143" s="510"/>
      <c r="Z143" s="510"/>
      <c r="AA143" s="510"/>
      <c r="AB143" s="510"/>
      <c r="AC143" s="510"/>
      <c r="AD143" s="511"/>
      <c r="AK143" s="58">
        <v>16</v>
      </c>
      <c r="AL143" s="59">
        <f t="shared" si="4"/>
        <v>0</v>
      </c>
    </row>
    <row r="144" spans="1:38" ht="24.95" customHeight="1">
      <c r="A144" s="23"/>
      <c r="B144" s="42"/>
      <c r="C144" s="43"/>
      <c r="D144" s="508"/>
      <c r="E144" s="509"/>
      <c r="F144" s="510" t="s">
        <v>189</v>
      </c>
      <c r="G144" s="510"/>
      <c r="H144" s="510"/>
      <c r="I144" s="510"/>
      <c r="J144" s="510"/>
      <c r="K144" s="510"/>
      <c r="L144" s="510"/>
      <c r="M144" s="510"/>
      <c r="N144" s="510"/>
      <c r="O144" s="510"/>
      <c r="P144" s="511"/>
      <c r="R144" s="508" t="s">
        <v>155</v>
      </c>
      <c r="S144" s="509"/>
      <c r="T144" s="510" t="s">
        <v>190</v>
      </c>
      <c r="U144" s="510"/>
      <c r="V144" s="510"/>
      <c r="W144" s="510"/>
      <c r="X144" s="510"/>
      <c r="Y144" s="510"/>
      <c r="Z144" s="510"/>
      <c r="AA144" s="510"/>
      <c r="AB144" s="510"/>
      <c r="AC144" s="510"/>
      <c r="AD144" s="511"/>
      <c r="AK144" s="58">
        <v>17</v>
      </c>
      <c r="AL144" s="59">
        <f t="shared" si="4"/>
        <v>0</v>
      </c>
    </row>
    <row r="145" spans="1:64" ht="24.95" customHeight="1">
      <c r="A145" s="23"/>
      <c r="B145" s="42"/>
      <c r="C145" s="43"/>
      <c r="D145" s="508"/>
      <c r="E145" s="509"/>
      <c r="F145" s="510" t="s">
        <v>191</v>
      </c>
      <c r="G145" s="510"/>
      <c r="H145" s="510"/>
      <c r="I145" s="510"/>
      <c r="J145" s="510"/>
      <c r="K145" s="510"/>
      <c r="L145" s="510"/>
      <c r="M145" s="510"/>
      <c r="N145" s="510"/>
      <c r="O145" s="510"/>
      <c r="P145" s="511"/>
      <c r="R145" s="508" t="s">
        <v>155</v>
      </c>
      <c r="S145" s="509"/>
      <c r="T145" s="510" t="s">
        <v>192</v>
      </c>
      <c r="U145" s="510"/>
      <c r="V145" s="510"/>
      <c r="W145" s="510"/>
      <c r="X145" s="510"/>
      <c r="Y145" s="510"/>
      <c r="Z145" s="510"/>
      <c r="AA145" s="510"/>
      <c r="AB145" s="510"/>
      <c r="AC145" s="510"/>
      <c r="AD145" s="511"/>
      <c r="AK145" s="58">
        <v>18</v>
      </c>
      <c r="AL145" s="59">
        <f t="shared" si="4"/>
        <v>0</v>
      </c>
    </row>
    <row r="146" spans="1:64" ht="24.95" customHeight="1">
      <c r="A146" s="23"/>
      <c r="B146" s="42"/>
      <c r="C146" s="43"/>
      <c r="D146" s="508"/>
      <c r="E146" s="509"/>
      <c r="F146" s="510" t="s">
        <v>193</v>
      </c>
      <c r="G146" s="510"/>
      <c r="H146" s="510"/>
      <c r="I146" s="510"/>
      <c r="J146" s="510"/>
      <c r="K146" s="510"/>
      <c r="L146" s="510"/>
      <c r="M146" s="510"/>
      <c r="N146" s="510"/>
      <c r="O146" s="510"/>
      <c r="P146" s="511"/>
      <c r="R146" s="508" t="s">
        <v>155</v>
      </c>
      <c r="S146" s="509"/>
      <c r="T146" s="510" t="s">
        <v>194</v>
      </c>
      <c r="U146" s="510"/>
      <c r="V146" s="510"/>
      <c r="W146" s="510"/>
      <c r="X146" s="510"/>
      <c r="Y146" s="510"/>
      <c r="Z146" s="510"/>
      <c r="AA146" s="510"/>
      <c r="AB146" s="510"/>
      <c r="AC146" s="510"/>
      <c r="AD146" s="511"/>
      <c r="AK146" s="58">
        <v>19</v>
      </c>
      <c r="AL146" s="59">
        <f t="shared" si="4"/>
        <v>0</v>
      </c>
    </row>
    <row r="147" spans="1:64" ht="24.95" customHeight="1">
      <c r="A147" s="23"/>
      <c r="B147" s="42"/>
      <c r="C147" s="43"/>
      <c r="D147" s="508"/>
      <c r="E147" s="509"/>
      <c r="F147" s="510" t="s">
        <v>195</v>
      </c>
      <c r="G147" s="510"/>
      <c r="H147" s="510"/>
      <c r="I147" s="510"/>
      <c r="J147" s="510"/>
      <c r="K147" s="510"/>
      <c r="L147" s="510"/>
      <c r="M147" s="510"/>
      <c r="N147" s="510"/>
      <c r="O147" s="510"/>
      <c r="P147" s="511"/>
      <c r="R147" s="508" t="s">
        <v>155</v>
      </c>
      <c r="S147" s="509"/>
      <c r="T147" s="510" t="s">
        <v>196</v>
      </c>
      <c r="U147" s="510"/>
      <c r="V147" s="510"/>
      <c r="W147" s="510"/>
      <c r="X147" s="510"/>
      <c r="Y147" s="510"/>
      <c r="Z147" s="510"/>
      <c r="AA147" s="510"/>
      <c r="AB147" s="510"/>
      <c r="AC147" s="510"/>
      <c r="AD147" s="511"/>
      <c r="AK147" s="58">
        <v>20</v>
      </c>
      <c r="AL147" s="59">
        <f t="shared" si="4"/>
        <v>0</v>
      </c>
    </row>
    <row r="148" spans="1:64" ht="24.95" customHeight="1">
      <c r="A148" s="23"/>
      <c r="B148" s="42"/>
      <c r="C148" s="43"/>
      <c r="D148" s="508"/>
      <c r="E148" s="509"/>
      <c r="F148" s="510" t="s">
        <v>197</v>
      </c>
      <c r="G148" s="510"/>
      <c r="H148" s="510"/>
      <c r="I148" s="510"/>
      <c r="J148" s="510"/>
      <c r="K148" s="510"/>
      <c r="L148" s="510"/>
      <c r="M148" s="510"/>
      <c r="N148" s="510"/>
      <c r="O148" s="510"/>
      <c r="P148" s="511"/>
      <c r="R148" s="508" t="s">
        <v>155</v>
      </c>
      <c r="S148" s="509"/>
      <c r="T148" s="510" t="s">
        <v>198</v>
      </c>
      <c r="U148" s="510"/>
      <c r="V148" s="510"/>
      <c r="W148" s="510"/>
      <c r="X148" s="510"/>
      <c r="Y148" s="510"/>
      <c r="Z148" s="510"/>
      <c r="AA148" s="510"/>
      <c r="AB148" s="510"/>
      <c r="AC148" s="510"/>
      <c r="AD148" s="511"/>
      <c r="AK148" s="58">
        <v>21</v>
      </c>
      <c r="AL148" s="59">
        <f t="shared" si="4"/>
        <v>0</v>
      </c>
    </row>
    <row r="149" spans="1:64" ht="24.95" customHeight="1">
      <c r="A149" s="23"/>
      <c r="B149" s="42"/>
      <c r="C149" s="43"/>
      <c r="D149" s="508"/>
      <c r="E149" s="509"/>
      <c r="F149" s="510" t="s">
        <v>199</v>
      </c>
      <c r="G149" s="510"/>
      <c r="H149" s="510"/>
      <c r="I149" s="510"/>
      <c r="J149" s="510"/>
      <c r="K149" s="510"/>
      <c r="L149" s="510"/>
      <c r="M149" s="510"/>
      <c r="N149" s="510"/>
      <c r="O149" s="510"/>
      <c r="P149" s="511"/>
      <c r="R149" s="508" t="s">
        <v>155</v>
      </c>
      <c r="S149" s="509"/>
      <c r="T149" s="510" t="s">
        <v>200</v>
      </c>
      <c r="U149" s="510"/>
      <c r="V149" s="510"/>
      <c r="W149" s="510"/>
      <c r="X149" s="510"/>
      <c r="Y149" s="510"/>
      <c r="Z149" s="510"/>
      <c r="AA149" s="510"/>
      <c r="AB149" s="510"/>
      <c r="AC149" s="510"/>
      <c r="AD149" s="511"/>
      <c r="AK149" s="58">
        <v>22</v>
      </c>
      <c r="AL149" s="59">
        <f t="shared" si="4"/>
        <v>0</v>
      </c>
    </row>
    <row r="150" spans="1:64" ht="24.95" customHeight="1">
      <c r="A150" s="23"/>
      <c r="B150" s="42"/>
      <c r="C150" s="43"/>
      <c r="D150" s="508"/>
      <c r="E150" s="509"/>
      <c r="F150" s="510" t="s">
        <v>201</v>
      </c>
      <c r="G150" s="510"/>
      <c r="H150" s="510"/>
      <c r="I150" s="510"/>
      <c r="J150" s="510"/>
      <c r="K150" s="510"/>
      <c r="L150" s="510"/>
      <c r="M150" s="510"/>
      <c r="N150" s="510"/>
      <c r="O150" s="510"/>
      <c r="P150" s="511"/>
      <c r="R150" s="508" t="s">
        <v>155</v>
      </c>
      <c r="S150" s="509"/>
      <c r="T150" s="510" t="s">
        <v>202</v>
      </c>
      <c r="U150" s="510"/>
      <c r="V150" s="510"/>
      <c r="W150" s="510"/>
      <c r="X150" s="510"/>
      <c r="Y150" s="510"/>
      <c r="Z150" s="510"/>
      <c r="AA150" s="510"/>
      <c r="AB150" s="510"/>
      <c r="AC150" s="510"/>
      <c r="AD150" s="511"/>
      <c r="AK150" s="58">
        <v>23</v>
      </c>
      <c r="AL150" s="59">
        <f t="shared" si="4"/>
        <v>0</v>
      </c>
    </row>
    <row r="151" spans="1:64" ht="24.95" customHeight="1">
      <c r="A151" s="23"/>
      <c r="B151" s="42"/>
      <c r="C151" s="43"/>
      <c r="D151" s="508"/>
      <c r="E151" s="509"/>
      <c r="F151" s="510" t="s">
        <v>203</v>
      </c>
      <c r="G151" s="510"/>
      <c r="H151" s="510"/>
      <c r="I151" s="510"/>
      <c r="J151" s="510"/>
      <c r="K151" s="510"/>
      <c r="L151" s="510"/>
      <c r="M151" s="510"/>
      <c r="N151" s="510"/>
      <c r="O151" s="510"/>
      <c r="P151" s="511"/>
      <c r="R151" s="508" t="s">
        <v>155</v>
      </c>
      <c r="S151" s="509"/>
      <c r="T151" s="510" t="s">
        <v>204</v>
      </c>
      <c r="U151" s="510"/>
      <c r="V151" s="510"/>
      <c r="W151" s="510"/>
      <c r="X151" s="510"/>
      <c r="Y151" s="510"/>
      <c r="Z151" s="510"/>
      <c r="AA151" s="510"/>
      <c r="AB151" s="510"/>
      <c r="AC151" s="510"/>
      <c r="AD151" s="511"/>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8"/>
      <c r="BB156" s="488"/>
      <c r="BC156" s="264"/>
      <c r="BD156" s="488"/>
      <c r="BE156" s="488"/>
      <c r="BF156" s="264"/>
      <c r="BG156" s="488"/>
      <c r="BH156" s="488"/>
      <c r="BI156" s="264"/>
      <c r="BJ156" s="488"/>
      <c r="BK156" s="488"/>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8"/>
      <c r="AZ158" s="491"/>
      <c r="BA158" s="488"/>
      <c r="BB158" s="488"/>
      <c r="BC158" s="491"/>
      <c r="BD158" s="488"/>
      <c r="BE158" s="488"/>
      <c r="BF158" s="491"/>
      <c r="BG158" s="488"/>
      <c r="BH158" s="488"/>
      <c r="BI158" s="491"/>
      <c r="BJ158" s="488"/>
      <c r="BK158" s="488"/>
      <c r="BL158" s="488"/>
    </row>
    <row r="159" spans="1:64" ht="24.95" customHeight="1" outlineLevel="1">
      <c r="A159" s="23"/>
      <c r="C159" s="57"/>
      <c r="D159" s="262" t="s">
        <v>1251</v>
      </c>
      <c r="E159" s="263"/>
      <c r="F159" s="262"/>
      <c r="X159" s="262"/>
      <c r="Y159" s="262"/>
      <c r="AX159" s="263"/>
      <c r="AY159" s="488"/>
      <c r="AZ159" s="491"/>
      <c r="BA159" s="488"/>
      <c r="BB159" s="488"/>
      <c r="BC159" s="491"/>
      <c r="BD159" s="488"/>
      <c r="BE159" s="488"/>
      <c r="BF159" s="491"/>
      <c r="BG159" s="488"/>
      <c r="BH159" s="488"/>
      <c r="BI159" s="491"/>
      <c r="BJ159" s="488"/>
      <c r="BK159" s="488"/>
      <c r="BL159" s="488"/>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8"/>
      <c r="BC162" s="488"/>
      <c r="BD162" s="326"/>
      <c r="BE162" s="488"/>
      <c r="BF162" s="488"/>
      <c r="BG162" s="326"/>
      <c r="BH162" s="488"/>
      <c r="BI162" s="488"/>
      <c r="BJ162" s="326"/>
      <c r="BK162" s="488"/>
      <c r="BL162" s="488"/>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536" t="str">
        <f>IF(OR(AM127=1,AN127=1),"",IF(AM127&lt;&gt;AN127,"医科と歯科で届け出る区分は同じ区分としてください。",""))</f>
        <v/>
      </c>
      <c r="J164" s="536"/>
      <c r="K164" s="536"/>
      <c r="L164" s="536"/>
      <c r="M164" s="536"/>
      <c r="N164" s="536"/>
      <c r="O164" s="536"/>
      <c r="P164" s="536"/>
      <c r="Q164" s="536"/>
      <c r="R164" s="536"/>
      <c r="S164" s="536"/>
      <c r="T164" s="536"/>
      <c r="U164" s="536"/>
      <c r="V164" s="536"/>
      <c r="W164" s="536"/>
      <c r="X164" s="536"/>
      <c r="Y164" s="536"/>
      <c r="Z164" s="536"/>
      <c r="AA164" s="536"/>
      <c r="AB164" s="536"/>
      <c r="AC164" s="536"/>
      <c r="AD164" s="536"/>
      <c r="AL164" s="59" t="s">
        <v>1391</v>
      </c>
    </row>
    <row r="165" spans="1:65" ht="24.95" customHeight="1">
      <c r="A165" s="23"/>
      <c r="D165" s="496" t="str">
        <f>IFERROR(IF(AM127=1,"",IF(AK156=TRUE,"外来・在宅ベースアップ評価料（Ⅱ）"&amp;AM127-1&amp;AL165,IF(AK158=TRUE,"外来・在宅ベースアップ評価料（Ⅱ）"&amp;AM127-1&amp;AL165&amp;AN165,"外来・在宅ベースアップ評価料（Ⅱ）"&amp;AM127-1))),"")</f>
        <v/>
      </c>
      <c r="E165" s="496"/>
      <c r="F165" s="496"/>
      <c r="G165" s="496"/>
      <c r="H165" s="496"/>
      <c r="I165" s="496"/>
      <c r="J165" s="496"/>
      <c r="K165" s="496"/>
      <c r="L165" s="496"/>
      <c r="M165" s="496"/>
      <c r="N165" s="496"/>
      <c r="O165" s="496"/>
      <c r="P165" s="496"/>
      <c r="R165" s="496" t="str">
        <f>IFERROR(IF(AN127=1,"",IF(AK156=TRUE,"歯科外来・在宅ベースアップ評価料（Ⅱ）"&amp;AN127-1&amp;AL165,IF(AK158=TRUE,"歯科外来・在宅ベースアップ評価料（Ⅱ）"&amp;AN127-1&amp;AL165&amp;AN165,"歯科外来・在宅ベースアップ評価料（Ⅱ）"&amp;AN127-1))),"")</f>
        <v/>
      </c>
      <c r="S165" s="496"/>
      <c r="T165" s="496"/>
      <c r="U165" s="496"/>
      <c r="V165" s="496"/>
      <c r="W165" s="496"/>
      <c r="X165" s="496"/>
      <c r="Y165" s="496"/>
      <c r="Z165" s="496"/>
      <c r="AA165" s="496"/>
      <c r="AB165" s="496"/>
      <c r="AC165" s="496"/>
      <c r="AD165" s="496"/>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9:E149"/>
    <mergeCell ref="F149:P149"/>
    <mergeCell ref="R149:S149"/>
    <mergeCell ref="T149:AD149"/>
    <mergeCell ref="D150:E150"/>
    <mergeCell ref="F150:P150"/>
    <mergeCell ref="R150:S150"/>
    <mergeCell ref="T150:AD150"/>
    <mergeCell ref="R144:S144"/>
    <mergeCell ref="T144:AD144"/>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E14"/>
    <mergeCell ref="G14:H14"/>
    <mergeCell ref="J14:K14"/>
    <mergeCell ref="S14:AD14"/>
    <mergeCell ref="N37:O37"/>
    <mergeCell ref="N40:O40"/>
    <mergeCell ref="W79:Y79"/>
    <mergeCell ref="X32:AC32"/>
    <mergeCell ref="D81:N81"/>
    <mergeCell ref="AC81:AE81"/>
    <mergeCell ref="J31:P31"/>
    <mergeCell ref="X31:AD31"/>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25" t="s">
        <v>1205</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B3" s="525"/>
      <c r="AC3" s="525"/>
      <c r="AD3" s="525"/>
      <c r="AE3" s="525"/>
      <c r="AF3" s="525"/>
      <c r="AG3" s="525"/>
      <c r="AH3" s="525"/>
      <c r="AI3" s="525"/>
      <c r="AJ3" s="525"/>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99" t="str">
        <f>IF(OR(AK8=FALSE,AK12=FALSE),"※項目が未チェックです","")</f>
        <v>※項目が未チェックです</v>
      </c>
      <c r="C6" s="499"/>
      <c r="D6" s="499"/>
      <c r="E6" s="499"/>
      <c r="F6" s="499"/>
      <c r="G6" s="499"/>
      <c r="H6" s="499"/>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97"/>
      <c r="E14" s="497"/>
      <c r="F14" s="3" t="s">
        <v>17</v>
      </c>
      <c r="G14" s="497"/>
      <c r="H14" s="497"/>
      <c r="I14" s="3" t="s">
        <v>31</v>
      </c>
      <c r="J14" s="497"/>
      <c r="K14" s="497"/>
      <c r="L14" s="3" t="s">
        <v>19</v>
      </c>
      <c r="M14" s="3"/>
      <c r="N14" s="3"/>
      <c r="O14" s="3" t="s">
        <v>32</v>
      </c>
      <c r="P14" s="3"/>
      <c r="Q14" s="3"/>
      <c r="R14" s="3"/>
      <c r="S14" s="498"/>
      <c r="T14" s="498"/>
      <c r="U14" s="498"/>
      <c r="V14" s="498"/>
      <c r="W14" s="498"/>
      <c r="X14" s="498"/>
      <c r="Y14" s="498"/>
      <c r="Z14" s="498"/>
      <c r="AA14" s="498"/>
      <c r="AB14" s="498"/>
      <c r="AC14" s="498"/>
      <c r="AD14" s="498"/>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94" t="s">
        <v>35</v>
      </c>
      <c r="C17" s="494"/>
      <c r="D17" s="494"/>
      <c r="E17" s="494"/>
      <c r="F17" s="494"/>
      <c r="G17" s="494"/>
      <c r="H17" s="526" t="str">
        <f>IF('様式95_外来・在宅ベースアップ評価料（Ⅰ）'!H17=0,"",'様式95_外来・在宅ベースアップ評価料（Ⅰ）'!H17)</f>
        <v/>
      </c>
      <c r="I17" s="526"/>
      <c r="J17" s="526"/>
      <c r="K17" s="526"/>
      <c r="L17" s="526"/>
      <c r="M17" s="526"/>
      <c r="N17" s="526"/>
      <c r="O17" s="526"/>
      <c r="P17" s="526"/>
      <c r="Q17" s="526"/>
      <c r="R17" s="526"/>
      <c r="S17" s="526"/>
      <c r="T17" s="526"/>
    </row>
    <row r="18" spans="1:64" ht="24.95" customHeight="1">
      <c r="B18" s="494" t="s">
        <v>36</v>
      </c>
      <c r="C18" s="494"/>
      <c r="D18" s="494"/>
      <c r="E18" s="494"/>
      <c r="F18" s="494"/>
      <c r="G18" s="494"/>
      <c r="H18" s="542" t="str">
        <f>'様式95_外来・在宅ベースアップ評価料（Ⅰ）'!H18</f>
        <v/>
      </c>
      <c r="I18" s="542"/>
      <c r="J18" s="542"/>
      <c r="K18" s="542"/>
      <c r="L18" s="542"/>
      <c r="M18" s="542"/>
      <c r="N18" s="542"/>
      <c r="O18" s="542"/>
      <c r="P18" s="542"/>
      <c r="Q18" s="542"/>
      <c r="R18" s="542"/>
      <c r="S18" s="542"/>
      <c r="T18" s="542"/>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8"/>
      <c r="AZ27" s="491"/>
      <c r="BA27" s="488"/>
      <c r="BB27" s="488"/>
      <c r="BC27" s="491"/>
      <c r="BD27" s="488"/>
      <c r="BE27" s="488"/>
      <c r="BF27" s="491"/>
      <c r="BG27" s="488"/>
      <c r="BH27" s="488"/>
      <c r="BI27" s="491"/>
      <c r="BJ27" s="488"/>
      <c r="BK27" s="488"/>
      <c r="BL27" s="488"/>
    </row>
    <row r="28" spans="1:64" ht="24.95" customHeight="1">
      <c r="A28" s="23"/>
      <c r="B28" s="43"/>
      <c r="C28" s="43"/>
      <c r="D28" s="43"/>
      <c r="E28" s="43"/>
      <c r="F28" s="57"/>
      <c r="G28" s="42" t="s">
        <v>64</v>
      </c>
      <c r="H28" s="43"/>
      <c r="X28" s="42"/>
      <c r="Y28" s="42"/>
      <c r="AK28" s="58" t="b">
        <v>0</v>
      </c>
      <c r="AX28" s="43"/>
      <c r="AY28" s="488"/>
      <c r="AZ28" s="491"/>
      <c r="BA28" s="488"/>
      <c r="BB28" s="488"/>
      <c r="BC28" s="491"/>
      <c r="BD28" s="488"/>
      <c r="BE28" s="488"/>
      <c r="BF28" s="491"/>
      <c r="BG28" s="488"/>
      <c r="BH28" s="488"/>
      <c r="BI28" s="491"/>
      <c r="BJ28" s="488"/>
      <c r="BK28" s="488"/>
      <c r="BL28" s="488"/>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89"/>
      <c r="K31" s="489"/>
      <c r="L31" s="489"/>
      <c r="M31" s="489"/>
      <c r="N31" s="489"/>
      <c r="O31" s="489"/>
      <c r="P31" s="489"/>
      <c r="Q31" s="43" t="s">
        <v>47</v>
      </c>
      <c r="R31" s="43"/>
      <c r="S31" s="43"/>
      <c r="T31" s="42" t="s">
        <v>67</v>
      </c>
      <c r="V31" s="43"/>
      <c r="X31" s="489"/>
      <c r="Y31" s="489"/>
      <c r="Z31" s="489"/>
      <c r="AA31" s="489"/>
      <c r="AB31" s="489"/>
      <c r="AC31" s="489"/>
      <c r="AD31" s="489"/>
      <c r="AE31" s="42" t="s">
        <v>68</v>
      </c>
      <c r="AL31" s="500" t="s">
        <v>69</v>
      </c>
      <c r="AM31" s="501"/>
      <c r="AN31" s="501"/>
      <c r="AO31" s="502"/>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12"/>
      <c r="O39" s="512"/>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07" t="s">
        <v>1825</v>
      </c>
      <c r="R40" s="507"/>
      <c r="S40" s="507"/>
      <c r="T40" s="507"/>
      <c r="U40" s="507"/>
      <c r="V40" s="507"/>
      <c r="W40" s="507"/>
      <c r="X40" s="507"/>
      <c r="Y40" s="507"/>
      <c r="Z40" s="507"/>
      <c r="AA40" s="507"/>
      <c r="AB40" s="507"/>
      <c r="AC40" s="507"/>
      <c r="AD40" s="507"/>
      <c r="AE40" s="507"/>
      <c r="AF40" s="507"/>
      <c r="AG40" s="507"/>
      <c r="AH40" s="507"/>
      <c r="AI40" s="507"/>
      <c r="AJ40" s="507"/>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12"/>
      <c r="O42" s="512"/>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89"/>
      <c r="AA46" s="489"/>
      <c r="AB46" s="489"/>
      <c r="AC46" s="489"/>
      <c r="AD46" s="489"/>
      <c r="AE46" s="489"/>
      <c r="AF46" s="489"/>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89"/>
      <c r="N47" s="489"/>
      <c r="O47" s="489"/>
      <c r="P47" s="489"/>
      <c r="Q47" s="489"/>
      <c r="R47" s="489"/>
      <c r="S47" s="489"/>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89"/>
      <c r="N51" s="489"/>
      <c r="O51" s="489"/>
      <c r="P51" s="489"/>
      <c r="Q51" s="489"/>
      <c r="R51" s="489"/>
      <c r="S51" s="489"/>
      <c r="T51" s="42" t="s">
        <v>254</v>
      </c>
      <c r="V51" s="371" t="s">
        <v>67</v>
      </c>
      <c r="X51" s="370"/>
      <c r="Z51" s="489"/>
      <c r="AA51" s="489"/>
      <c r="AB51" s="489"/>
      <c r="AC51" s="489"/>
      <c r="AD51" s="489"/>
      <c r="AE51" s="489"/>
      <c r="AF51" s="489"/>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32"/>
      <c r="N65" s="532"/>
      <c r="O65" s="532"/>
      <c r="P65" s="532"/>
      <c r="Q65" s="532"/>
      <c r="R65" s="532"/>
      <c r="S65" s="532"/>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32"/>
      <c r="N68" s="532"/>
      <c r="O68" s="532"/>
      <c r="P68" s="532"/>
      <c r="Q68" s="532"/>
      <c r="R68" s="532"/>
      <c r="S68" s="532"/>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37"/>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38"/>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89"/>
      <c r="G74" s="489"/>
      <c r="H74" s="489"/>
      <c r="I74" s="489"/>
      <c r="J74" s="489"/>
      <c r="K74" s="489"/>
      <c r="L74" s="489"/>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89"/>
      <c r="G77" s="489"/>
      <c r="H77" s="489"/>
      <c r="I77" s="489"/>
      <c r="J77" s="489"/>
      <c r="K77" s="489"/>
      <c r="L77" s="489"/>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39" t="str">
        <f>IF(AK60=TRUE,新様式99_同一法人内複数医療機関届出用補助計算書!R57,IF(SUM(AK65,AK68,AK74,AK77)=0,"",SUM(AK65,AK68,AK74,AK77)))</f>
        <v/>
      </c>
      <c r="O81" s="540"/>
      <c r="P81" s="540"/>
      <c r="Q81" s="540"/>
      <c r="R81" s="540"/>
      <c r="S81" s="540"/>
      <c r="T81" s="541"/>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531" t="s">
        <v>98</v>
      </c>
      <c r="D89" s="488"/>
      <c r="E89" s="488"/>
      <c r="F89" s="488"/>
      <c r="G89" s="488"/>
      <c r="H89" s="488"/>
      <c r="I89" s="488"/>
      <c r="J89" s="488"/>
      <c r="K89" s="488"/>
      <c r="L89" s="488"/>
      <c r="M89" s="488"/>
      <c r="O89" s="505" t="str">
        <f>"算定回数"&amp;CHAR(10)&amp;IF(N39="","",MONTH(DATE(2000, N39-3, 1)))&amp;"月"</f>
        <v>算定回数
月</v>
      </c>
      <c r="P89" s="505"/>
      <c r="Q89" s="505"/>
      <c r="R89" s="505"/>
      <c r="S89" s="505" t="str">
        <f>"算定回数"&amp;CHAR(10)&amp;IF(N39="","",MONTH(DATE(2000, N39-2, 1)))&amp;"月"</f>
        <v>算定回数
月</v>
      </c>
      <c r="T89" s="505"/>
      <c r="U89" s="505"/>
      <c r="V89" s="505"/>
      <c r="W89" s="505" t="str">
        <f>"算定回数"&amp;CHAR(10)&amp;IF(N39="","",MONTH(DATE(2000, N39-1, 1)))&amp;"月"</f>
        <v>算定回数
月</v>
      </c>
      <c r="X89" s="519"/>
      <c r="Y89" s="519"/>
      <c r="Z89" s="519"/>
      <c r="AC89" s="505" t="s">
        <v>99</v>
      </c>
      <c r="AD89" s="519"/>
      <c r="AE89" s="519"/>
      <c r="AF89" s="519"/>
      <c r="AK89" s="323" t="s">
        <v>1235</v>
      </c>
      <c r="AM89" s="323" t="s">
        <v>1236</v>
      </c>
    </row>
    <row r="90" spans="1:44" s="22" customFormat="1" ht="30" customHeight="1">
      <c r="A90" s="23"/>
      <c r="B90" s="528" t="s">
        <v>101</v>
      </c>
      <c r="C90" s="140" t="s">
        <v>102</v>
      </c>
      <c r="D90" s="514" t="s">
        <v>103</v>
      </c>
      <c r="E90" s="514"/>
      <c r="F90" s="514"/>
      <c r="G90" s="514"/>
      <c r="H90" s="514"/>
      <c r="I90" s="514"/>
      <c r="J90" s="514"/>
      <c r="K90" s="514"/>
      <c r="L90" s="514"/>
      <c r="M90" s="514"/>
      <c r="N90" s="515"/>
      <c r="O90" s="503"/>
      <c r="P90" s="504"/>
      <c r="Q90" s="504"/>
      <c r="R90" s="141" t="s">
        <v>104</v>
      </c>
      <c r="S90" s="503"/>
      <c r="T90" s="504"/>
      <c r="U90" s="504"/>
      <c r="V90" s="141" t="s">
        <v>104</v>
      </c>
      <c r="W90" s="503"/>
      <c r="X90" s="504"/>
      <c r="Y90" s="504"/>
      <c r="Z90" s="141" t="s">
        <v>104</v>
      </c>
      <c r="AC90" s="516" t="str">
        <f t="shared" ref="AC90:AC97" si="0">IFERROR(AVERAGE(O90:Y90),"")</f>
        <v/>
      </c>
      <c r="AD90" s="517"/>
      <c r="AE90" s="517"/>
      <c r="AF90" s="141" t="s">
        <v>104</v>
      </c>
      <c r="AH90" s="543">
        <f t="shared" ref="AH90:AH97" si="1">IFERROR(ROUND($AC90,0),0)</f>
        <v>0</v>
      </c>
      <c r="AI90" s="543"/>
      <c r="AJ90" s="543"/>
      <c r="AK90" s="142">
        <v>17</v>
      </c>
      <c r="AM90" s="142">
        <v>34</v>
      </c>
      <c r="AP90" s="22">
        <f>IFERROR($AH90*AK90,0)</f>
        <v>0</v>
      </c>
      <c r="AR90" s="22">
        <f>IFERROR($AH90*AM90,0)</f>
        <v>0</v>
      </c>
    </row>
    <row r="91" spans="1:44" s="22" customFormat="1" ht="30" customHeight="1">
      <c r="A91" s="23"/>
      <c r="B91" s="528"/>
      <c r="C91" s="140" t="s">
        <v>105</v>
      </c>
      <c r="D91" s="514" t="s">
        <v>106</v>
      </c>
      <c r="E91" s="514"/>
      <c r="F91" s="514"/>
      <c r="G91" s="514"/>
      <c r="H91" s="514"/>
      <c r="I91" s="514"/>
      <c r="J91" s="514"/>
      <c r="K91" s="514"/>
      <c r="L91" s="514"/>
      <c r="M91" s="514"/>
      <c r="N91" s="515"/>
      <c r="O91" s="503"/>
      <c r="P91" s="504"/>
      <c r="Q91" s="504"/>
      <c r="R91" s="141" t="s">
        <v>104</v>
      </c>
      <c r="S91" s="503"/>
      <c r="T91" s="504"/>
      <c r="U91" s="504"/>
      <c r="V91" s="141" t="s">
        <v>104</v>
      </c>
      <c r="W91" s="503"/>
      <c r="X91" s="504"/>
      <c r="Y91" s="504"/>
      <c r="Z91" s="141" t="s">
        <v>104</v>
      </c>
      <c r="AC91" s="516" t="str">
        <f t="shared" si="0"/>
        <v/>
      </c>
      <c r="AD91" s="517"/>
      <c r="AE91" s="517"/>
      <c r="AF91" s="141" t="s">
        <v>104</v>
      </c>
      <c r="AH91" s="543">
        <f t="shared" si="1"/>
        <v>0</v>
      </c>
      <c r="AI91" s="543"/>
      <c r="AJ91" s="543"/>
      <c r="AK91" s="142">
        <v>4</v>
      </c>
      <c r="AM91" s="142">
        <v>8</v>
      </c>
      <c r="AP91" s="22">
        <f t="shared" ref="AP91:AP96" si="2">IFERROR($AH91*AK91,0)</f>
        <v>0</v>
      </c>
      <c r="AR91" s="22">
        <f t="shared" ref="AR91:AR96" si="3">IFERROR($AH91*AM91,0)</f>
        <v>0</v>
      </c>
    </row>
    <row r="92" spans="1:44" s="22" customFormat="1" ht="30" customHeight="1">
      <c r="A92" s="23"/>
      <c r="B92" s="528"/>
      <c r="C92" s="140" t="s">
        <v>107</v>
      </c>
      <c r="D92" s="514" t="s">
        <v>108</v>
      </c>
      <c r="E92" s="514"/>
      <c r="F92" s="514"/>
      <c r="G92" s="514"/>
      <c r="H92" s="514"/>
      <c r="I92" s="514"/>
      <c r="J92" s="514"/>
      <c r="K92" s="514"/>
      <c r="L92" s="514"/>
      <c r="M92" s="514"/>
      <c r="N92" s="515"/>
      <c r="O92" s="503"/>
      <c r="P92" s="504"/>
      <c r="Q92" s="504"/>
      <c r="R92" s="141" t="s">
        <v>104</v>
      </c>
      <c r="S92" s="503"/>
      <c r="T92" s="504"/>
      <c r="U92" s="504"/>
      <c r="V92" s="141" t="s">
        <v>104</v>
      </c>
      <c r="W92" s="503"/>
      <c r="X92" s="504"/>
      <c r="Y92" s="504"/>
      <c r="Z92" s="141" t="s">
        <v>104</v>
      </c>
      <c r="AC92" s="516" t="str">
        <f t="shared" si="0"/>
        <v/>
      </c>
      <c r="AD92" s="517"/>
      <c r="AE92" s="517"/>
      <c r="AF92" s="141" t="s">
        <v>104</v>
      </c>
      <c r="AH92" s="543">
        <f t="shared" si="1"/>
        <v>0</v>
      </c>
      <c r="AI92" s="543"/>
      <c r="AJ92" s="543"/>
      <c r="AK92" s="142">
        <v>79</v>
      </c>
      <c r="AM92" s="142">
        <v>158</v>
      </c>
      <c r="AP92" s="22">
        <f t="shared" si="2"/>
        <v>0</v>
      </c>
      <c r="AR92" s="22">
        <f t="shared" si="3"/>
        <v>0</v>
      </c>
    </row>
    <row r="93" spans="1:44" s="22" customFormat="1" ht="30" customHeight="1">
      <c r="A93" s="23"/>
      <c r="B93" s="528"/>
      <c r="C93" s="140" t="s">
        <v>109</v>
      </c>
      <c r="D93" s="514" t="s">
        <v>110</v>
      </c>
      <c r="E93" s="514"/>
      <c r="F93" s="514"/>
      <c r="G93" s="514"/>
      <c r="H93" s="514"/>
      <c r="I93" s="514"/>
      <c r="J93" s="514"/>
      <c r="K93" s="514"/>
      <c r="L93" s="514"/>
      <c r="M93" s="514"/>
      <c r="N93" s="515"/>
      <c r="O93" s="503"/>
      <c r="P93" s="504"/>
      <c r="Q93" s="504"/>
      <c r="R93" s="141" t="s">
        <v>104</v>
      </c>
      <c r="S93" s="503"/>
      <c r="T93" s="504"/>
      <c r="U93" s="504"/>
      <c r="V93" s="141" t="s">
        <v>104</v>
      </c>
      <c r="W93" s="503"/>
      <c r="X93" s="504"/>
      <c r="Y93" s="504"/>
      <c r="Z93" s="141" t="s">
        <v>104</v>
      </c>
      <c r="AC93" s="516" t="str">
        <f t="shared" si="0"/>
        <v/>
      </c>
      <c r="AD93" s="517"/>
      <c r="AE93" s="517"/>
      <c r="AF93" s="141" t="s">
        <v>104</v>
      </c>
      <c r="AH93" s="543">
        <f t="shared" si="1"/>
        <v>0</v>
      </c>
      <c r="AI93" s="543"/>
      <c r="AJ93" s="543"/>
      <c r="AK93" s="142">
        <v>19</v>
      </c>
      <c r="AM93" s="142">
        <v>38</v>
      </c>
      <c r="AP93" s="22">
        <f t="shared" si="2"/>
        <v>0</v>
      </c>
      <c r="AR93" s="22">
        <f t="shared" si="3"/>
        <v>0</v>
      </c>
    </row>
    <row r="94" spans="1:44" s="22" customFormat="1" ht="30" customHeight="1">
      <c r="A94" s="23"/>
      <c r="B94" s="528" t="s">
        <v>111</v>
      </c>
      <c r="C94" s="140" t="s">
        <v>112</v>
      </c>
      <c r="D94" s="514" t="s">
        <v>103</v>
      </c>
      <c r="E94" s="514"/>
      <c r="F94" s="514"/>
      <c r="G94" s="514"/>
      <c r="H94" s="514"/>
      <c r="I94" s="514"/>
      <c r="J94" s="514"/>
      <c r="K94" s="514"/>
      <c r="L94" s="514"/>
      <c r="M94" s="514"/>
      <c r="N94" s="515"/>
      <c r="O94" s="503"/>
      <c r="P94" s="504"/>
      <c r="Q94" s="504"/>
      <c r="R94" s="141" t="s">
        <v>104</v>
      </c>
      <c r="S94" s="503"/>
      <c r="T94" s="504"/>
      <c r="U94" s="504"/>
      <c r="V94" s="141" t="s">
        <v>104</v>
      </c>
      <c r="W94" s="503"/>
      <c r="X94" s="504"/>
      <c r="Y94" s="504"/>
      <c r="Z94" s="141" t="s">
        <v>104</v>
      </c>
      <c r="AC94" s="516" t="str">
        <f>IFERROR(AVERAGE(O94:Y94),"")</f>
        <v/>
      </c>
      <c r="AD94" s="517"/>
      <c r="AE94" s="517"/>
      <c r="AF94" s="141" t="s">
        <v>104</v>
      </c>
      <c r="AH94" s="543">
        <f t="shared" si="1"/>
        <v>0</v>
      </c>
      <c r="AI94" s="543"/>
      <c r="AJ94" s="543"/>
      <c r="AK94" s="142">
        <v>21</v>
      </c>
      <c r="AM94" s="142">
        <v>42</v>
      </c>
      <c r="AP94" s="22">
        <f t="shared" si="2"/>
        <v>0</v>
      </c>
      <c r="AR94" s="22">
        <f t="shared" si="3"/>
        <v>0</v>
      </c>
    </row>
    <row r="95" spans="1:44" s="22" customFormat="1" ht="30" customHeight="1">
      <c r="A95" s="23"/>
      <c r="B95" s="528"/>
      <c r="C95" s="140" t="s">
        <v>113</v>
      </c>
      <c r="D95" s="514" t="s">
        <v>106</v>
      </c>
      <c r="E95" s="514"/>
      <c r="F95" s="514"/>
      <c r="G95" s="514"/>
      <c r="H95" s="514"/>
      <c r="I95" s="514"/>
      <c r="J95" s="514"/>
      <c r="K95" s="514"/>
      <c r="L95" s="514"/>
      <c r="M95" s="514"/>
      <c r="N95" s="515"/>
      <c r="O95" s="503"/>
      <c r="P95" s="504"/>
      <c r="Q95" s="504"/>
      <c r="R95" s="141" t="s">
        <v>104</v>
      </c>
      <c r="S95" s="503"/>
      <c r="T95" s="504"/>
      <c r="U95" s="504"/>
      <c r="V95" s="141" t="s">
        <v>104</v>
      </c>
      <c r="W95" s="503"/>
      <c r="X95" s="504"/>
      <c r="Y95" s="504"/>
      <c r="Z95" s="141" t="s">
        <v>104</v>
      </c>
      <c r="AC95" s="516" t="str">
        <f>IFERROR(AVERAGE(O95:Y95),"")</f>
        <v/>
      </c>
      <c r="AD95" s="517"/>
      <c r="AE95" s="517"/>
      <c r="AF95" s="141" t="s">
        <v>104</v>
      </c>
      <c r="AH95" s="543">
        <f t="shared" si="1"/>
        <v>0</v>
      </c>
      <c r="AI95" s="543"/>
      <c r="AJ95" s="543"/>
      <c r="AK95" s="142">
        <v>4</v>
      </c>
      <c r="AM95" s="142">
        <v>8</v>
      </c>
      <c r="AP95" s="22">
        <f t="shared" si="2"/>
        <v>0</v>
      </c>
      <c r="AR95" s="22">
        <f t="shared" si="3"/>
        <v>0</v>
      </c>
    </row>
    <row r="96" spans="1:44" s="22" customFormat="1" ht="30" customHeight="1">
      <c r="A96" s="23"/>
      <c r="B96" s="528"/>
      <c r="C96" s="140" t="s">
        <v>114</v>
      </c>
      <c r="D96" s="514" t="s">
        <v>115</v>
      </c>
      <c r="E96" s="514"/>
      <c r="F96" s="514"/>
      <c r="G96" s="514"/>
      <c r="H96" s="514"/>
      <c r="I96" s="514"/>
      <c r="J96" s="514"/>
      <c r="K96" s="514"/>
      <c r="L96" s="514"/>
      <c r="M96" s="514"/>
      <c r="N96" s="515"/>
      <c r="O96" s="503"/>
      <c r="P96" s="504"/>
      <c r="Q96" s="504"/>
      <c r="R96" s="141" t="s">
        <v>104</v>
      </c>
      <c r="S96" s="503"/>
      <c r="T96" s="504"/>
      <c r="U96" s="504"/>
      <c r="V96" s="141" t="s">
        <v>104</v>
      </c>
      <c r="W96" s="503"/>
      <c r="X96" s="504"/>
      <c r="Y96" s="504"/>
      <c r="Z96" s="141" t="s">
        <v>104</v>
      </c>
      <c r="AC96" s="516" t="str">
        <f t="shared" si="0"/>
        <v/>
      </c>
      <c r="AD96" s="517"/>
      <c r="AE96" s="517"/>
      <c r="AF96" s="141" t="s">
        <v>104</v>
      </c>
      <c r="AH96" s="543">
        <f t="shared" si="1"/>
        <v>0</v>
      </c>
      <c r="AI96" s="543"/>
      <c r="AJ96" s="543"/>
      <c r="AK96" s="142">
        <v>66</v>
      </c>
      <c r="AL96" s="143"/>
      <c r="AM96" s="142">
        <v>121</v>
      </c>
      <c r="AP96" s="22">
        <f t="shared" si="2"/>
        <v>0</v>
      </c>
      <c r="AR96" s="22">
        <f t="shared" si="3"/>
        <v>0</v>
      </c>
    </row>
    <row r="97" spans="1:64" s="22" customFormat="1" ht="30" customHeight="1">
      <c r="A97" s="23"/>
      <c r="B97" s="528"/>
      <c r="C97" s="140" t="s">
        <v>116</v>
      </c>
      <c r="D97" s="514" t="s">
        <v>117</v>
      </c>
      <c r="E97" s="514"/>
      <c r="F97" s="514"/>
      <c r="G97" s="514"/>
      <c r="H97" s="514"/>
      <c r="I97" s="514"/>
      <c r="J97" s="514"/>
      <c r="K97" s="514"/>
      <c r="L97" s="514"/>
      <c r="M97" s="514"/>
      <c r="N97" s="515"/>
      <c r="O97" s="503"/>
      <c r="P97" s="504"/>
      <c r="Q97" s="504"/>
      <c r="R97" s="141" t="s">
        <v>104</v>
      </c>
      <c r="S97" s="503"/>
      <c r="T97" s="504"/>
      <c r="U97" s="504"/>
      <c r="V97" s="141" t="s">
        <v>104</v>
      </c>
      <c r="W97" s="503"/>
      <c r="X97" s="504"/>
      <c r="Y97" s="504"/>
      <c r="Z97" s="141" t="s">
        <v>104</v>
      </c>
      <c r="AC97" s="516" t="str">
        <f t="shared" si="0"/>
        <v/>
      </c>
      <c r="AD97" s="517"/>
      <c r="AE97" s="517"/>
      <c r="AF97" s="141" t="s">
        <v>104</v>
      </c>
      <c r="AH97" s="543">
        <f t="shared" si="1"/>
        <v>0</v>
      </c>
      <c r="AI97" s="543"/>
      <c r="AJ97" s="543"/>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21">
        <f>IF(SUM(AC90:AE97)=0,0,SUM(AC90:AE97))</f>
        <v>0</v>
      </c>
      <c r="N105" s="521"/>
      <c r="O105" s="521"/>
      <c r="P105" s="521"/>
      <c r="Q105" s="521"/>
      <c r="R105" s="521"/>
      <c r="S105" s="521"/>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21">
        <f>IF(OR($AP$98=0,$AR$98=0),0,IF($AK$39=1,$AP$98,$AR$98))</f>
        <v>0</v>
      </c>
      <c r="N108" s="521"/>
      <c r="O108" s="521"/>
      <c r="P108" s="521"/>
      <c r="Q108" s="521"/>
      <c r="R108" s="521"/>
      <c r="S108" s="521"/>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51" t="str">
        <f>IFERROR(IF((M47*12000*1.165)/(M51*10)&lt;=0,0,(M47*12000*1.165)/(M51*10)),"")</f>
        <v/>
      </c>
      <c r="N111" s="551"/>
      <c r="O111" s="551"/>
      <c r="P111" s="551"/>
      <c r="Q111" s="551"/>
      <c r="R111" s="551"/>
      <c r="S111" s="551"/>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47" t="s">
        <v>273</v>
      </c>
      <c r="C113" s="547"/>
      <c r="D113" s="547"/>
      <c r="E113" s="547"/>
      <c r="F113" s="549" t="s">
        <v>274</v>
      </c>
      <c r="G113" s="549"/>
      <c r="H113" s="549"/>
      <c r="I113" s="549"/>
      <c r="J113" s="549"/>
      <c r="K113" s="549"/>
      <c r="L113" s="549"/>
      <c r="M113" s="549"/>
      <c r="N113" s="549"/>
      <c r="O113" s="549"/>
      <c r="P113" s="549"/>
      <c r="Q113" s="549"/>
      <c r="R113" s="549"/>
      <c r="S113" s="549"/>
      <c r="T113" s="549"/>
      <c r="U113" s="549"/>
      <c r="V113" s="549"/>
      <c r="W113" s="549"/>
      <c r="X113" s="549"/>
      <c r="Y113" s="549"/>
      <c r="Z113" s="549"/>
      <c r="AA113" s="549"/>
      <c r="AB113" s="549"/>
      <c r="AC113" s="549"/>
      <c r="AD113" s="549"/>
      <c r="AE113" s="549"/>
      <c r="AF113" s="549"/>
      <c r="AG113" s="549"/>
      <c r="AH113" s="549"/>
      <c r="AK113" s="166"/>
      <c r="AL113" s="167"/>
      <c r="AM113" s="167"/>
      <c r="AN113" s="167"/>
      <c r="AO113" s="167"/>
      <c r="AP113" s="167"/>
    </row>
    <row r="114" spans="1:46" s="165" customFormat="1" ht="30" customHeight="1">
      <c r="A114" s="164"/>
      <c r="B114" s="547"/>
      <c r="C114" s="547"/>
      <c r="D114" s="547"/>
      <c r="E114" s="547"/>
      <c r="F114" s="544" t="s">
        <v>1229</v>
      </c>
      <c r="G114" s="544"/>
      <c r="H114" s="544"/>
      <c r="I114" s="544"/>
      <c r="J114" s="544"/>
      <c r="K114" s="544"/>
      <c r="L114" s="544"/>
      <c r="M114" s="544"/>
      <c r="N114" s="544"/>
      <c r="O114" s="544"/>
      <c r="P114" s="544"/>
      <c r="Q114" s="544"/>
      <c r="R114" s="544"/>
      <c r="S114" s="544"/>
      <c r="T114" s="544"/>
      <c r="U114" s="544"/>
      <c r="V114" s="544"/>
      <c r="W114" s="544"/>
      <c r="X114" s="544"/>
      <c r="Y114" s="544"/>
      <c r="Z114" s="544"/>
      <c r="AA114" s="544"/>
      <c r="AB114" s="544"/>
      <c r="AC114" s="544"/>
      <c r="AD114" s="544"/>
      <c r="AE114" s="544"/>
      <c r="AF114" s="544"/>
      <c r="AG114" s="544"/>
      <c r="AH114" s="544"/>
      <c r="AK114" s="166"/>
      <c r="AL114" s="167"/>
      <c r="AM114" s="167"/>
      <c r="AN114" s="167"/>
      <c r="AO114" s="167"/>
      <c r="AP114" s="168"/>
    </row>
    <row r="115" spans="1:46" s="165" customFormat="1" ht="30" customHeight="1">
      <c r="A115" s="164"/>
      <c r="B115" s="547"/>
      <c r="C115" s="547"/>
      <c r="D115" s="547"/>
      <c r="E115" s="547"/>
      <c r="F115" s="169"/>
      <c r="G115" s="170"/>
      <c r="H115" s="170"/>
      <c r="I115" s="170"/>
      <c r="J115" s="548" t="s">
        <v>275</v>
      </c>
      <c r="K115" s="548"/>
      <c r="L115" s="548"/>
      <c r="M115" s="548"/>
      <c r="N115" s="548"/>
      <c r="O115" s="548"/>
      <c r="P115" s="548"/>
      <c r="Q115" s="548"/>
      <c r="R115" s="548"/>
      <c r="S115" s="548"/>
      <c r="T115" s="548"/>
      <c r="U115" s="548"/>
      <c r="V115" s="548"/>
      <c r="W115" s="548"/>
      <c r="X115" s="548"/>
      <c r="Y115" s="548"/>
      <c r="Z115" s="548"/>
      <c r="AA115" s="548"/>
      <c r="AB115" s="548"/>
      <c r="AC115" s="548"/>
      <c r="AD115" s="548"/>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22" t="str">
        <f>IFERROR(IF((N81-(M108*10))/(M51*10)&lt;=0,0,(N81-(M108*10))/(M51*10)),"")</f>
        <v/>
      </c>
      <c r="N117" s="522"/>
      <c r="O117" s="522"/>
      <c r="P117" s="522"/>
      <c r="Q117" s="522"/>
      <c r="R117" s="522"/>
      <c r="S117" s="522"/>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47" t="s">
        <v>277</v>
      </c>
      <c r="C119" s="547"/>
      <c r="D119" s="547"/>
      <c r="E119" s="547"/>
      <c r="F119" s="550" t="s">
        <v>278</v>
      </c>
      <c r="G119" s="550"/>
      <c r="H119" s="550"/>
      <c r="I119" s="550"/>
      <c r="J119" s="550"/>
      <c r="K119" s="550"/>
      <c r="L119" s="550"/>
      <c r="M119" s="550"/>
      <c r="N119" s="550"/>
      <c r="O119" s="550"/>
      <c r="P119" s="550"/>
      <c r="Q119" s="550"/>
      <c r="R119" s="550"/>
      <c r="S119" s="550"/>
      <c r="T119" s="550"/>
      <c r="U119" s="550"/>
      <c r="V119" s="550"/>
      <c r="W119" s="550"/>
      <c r="X119" s="550"/>
      <c r="Y119" s="550"/>
      <c r="Z119" s="550"/>
      <c r="AA119" s="550"/>
      <c r="AB119" s="550"/>
      <c r="AC119" s="550"/>
      <c r="AD119" s="550"/>
      <c r="AE119" s="550"/>
      <c r="AF119" s="550"/>
      <c r="AG119" s="550"/>
      <c r="AH119" s="550"/>
      <c r="AK119" s="166"/>
      <c r="AL119" s="167"/>
      <c r="AM119" s="167"/>
      <c r="AN119" s="167"/>
      <c r="AO119" s="167"/>
      <c r="AP119" s="167"/>
    </row>
    <row r="120" spans="1:46" s="165" customFormat="1" ht="30" customHeight="1">
      <c r="A120" s="164"/>
      <c r="B120" s="547"/>
      <c r="C120" s="547"/>
      <c r="D120" s="547"/>
      <c r="E120" s="547"/>
      <c r="F120" s="544" t="s">
        <v>135</v>
      </c>
      <c r="G120" s="544"/>
      <c r="H120" s="544"/>
      <c r="I120" s="544"/>
      <c r="J120" s="544"/>
      <c r="K120" s="544"/>
      <c r="L120" s="544"/>
      <c r="M120" s="544"/>
      <c r="N120" s="544"/>
      <c r="O120" s="544"/>
      <c r="P120" s="544"/>
      <c r="Q120" s="544"/>
      <c r="R120" s="544"/>
      <c r="S120" s="544"/>
      <c r="T120" s="544"/>
      <c r="U120" s="544"/>
      <c r="V120" s="544"/>
      <c r="W120" s="544"/>
      <c r="X120" s="544"/>
      <c r="Y120" s="544"/>
      <c r="Z120" s="544"/>
      <c r="AA120" s="544"/>
      <c r="AB120" s="544"/>
      <c r="AC120" s="544"/>
      <c r="AD120" s="544"/>
      <c r="AE120" s="544"/>
      <c r="AF120" s="544"/>
      <c r="AG120" s="544"/>
      <c r="AH120" s="544"/>
      <c r="AK120" s="166"/>
      <c r="AL120" s="167"/>
      <c r="AM120" s="167"/>
      <c r="AN120" s="167"/>
      <c r="AO120" s="167"/>
      <c r="AP120" s="168"/>
    </row>
    <row r="121" spans="1:46" s="165" customFormat="1" ht="30" customHeight="1">
      <c r="A121" s="164"/>
      <c r="B121" s="547"/>
      <c r="C121" s="547"/>
      <c r="D121" s="547"/>
      <c r="E121" s="547"/>
      <c r="F121" s="169"/>
      <c r="G121" s="170"/>
      <c r="H121" s="170"/>
      <c r="I121" s="170"/>
      <c r="J121" s="548" t="s">
        <v>275</v>
      </c>
      <c r="K121" s="548"/>
      <c r="L121" s="548"/>
      <c r="M121" s="548"/>
      <c r="N121" s="548"/>
      <c r="O121" s="548"/>
      <c r="P121" s="548"/>
      <c r="Q121" s="548"/>
      <c r="R121" s="548"/>
      <c r="S121" s="548"/>
      <c r="T121" s="548"/>
      <c r="U121" s="548"/>
      <c r="V121" s="548"/>
      <c r="W121" s="548"/>
      <c r="X121" s="548"/>
      <c r="Y121" s="548"/>
      <c r="Z121" s="548"/>
      <c r="AA121" s="548"/>
      <c r="AB121" s="548"/>
      <c r="AC121" s="548"/>
      <c r="AD121" s="548"/>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32"/>
      <c r="M128" s="532"/>
      <c r="N128" s="532"/>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45"/>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45"/>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46" t="str">
        <f>IFERROR(IF(AND(AL126*AL128=0,AL133=0),"",IF(M111&lt;=0,"算定不可",VLOOKUP("該当",'リスト（看護処遇）'!I:K,3,FALSE))),"")</f>
        <v/>
      </c>
      <c r="M150" s="546"/>
      <c r="N150" s="546"/>
      <c r="O150" s="546"/>
      <c r="P150" s="546"/>
      <c r="Q150" s="546"/>
      <c r="R150" s="546"/>
      <c r="S150" s="546"/>
      <c r="T150" s="546"/>
      <c r="U150" s="546"/>
      <c r="V150" s="546"/>
      <c r="W150" s="546"/>
      <c r="X150" s="546"/>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46" t="str">
        <f>IFERROR(IF(OR(AM135*AM137*AL141*AL145=0),"",IF(M117&lt;=0,"算定不可",VLOOKUP("該当",CHOOSE(AK39,'リスト（入院R8）'!I:K,'リスト（入院R9）'!I:K),3,FALSE))),"")</f>
        <v/>
      </c>
      <c r="M153" s="546"/>
      <c r="N153" s="546"/>
      <c r="O153" s="546"/>
      <c r="P153" s="546"/>
      <c r="Q153" s="546"/>
      <c r="R153" s="546"/>
      <c r="S153" s="546"/>
      <c r="T153" s="546"/>
      <c r="U153" s="546"/>
      <c r="V153" s="546"/>
      <c r="W153" s="546"/>
      <c r="X153" s="546"/>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AH70:AH71"/>
    <mergeCell ref="C89:M89"/>
    <mergeCell ref="O89:R89"/>
    <mergeCell ref="S89:V89"/>
    <mergeCell ref="F74:L74"/>
    <mergeCell ref="F77:L77"/>
    <mergeCell ref="Z51:AF51"/>
    <mergeCell ref="Z46:AF46"/>
    <mergeCell ref="O90:Q90"/>
    <mergeCell ref="S90:U90"/>
    <mergeCell ref="M47:S47"/>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25" t="s">
        <v>1571</v>
      </c>
      <c r="B6" s="525"/>
      <c r="C6" s="525"/>
      <c r="D6" s="525"/>
      <c r="E6" s="525"/>
      <c r="F6" s="525"/>
      <c r="G6" s="525"/>
      <c r="H6" s="525"/>
      <c r="I6" s="525"/>
      <c r="J6" s="525"/>
      <c r="K6" s="525"/>
      <c r="L6" s="525"/>
      <c r="M6" s="525"/>
      <c r="N6" s="525"/>
      <c r="O6" s="525"/>
      <c r="P6" s="525"/>
      <c r="Q6" s="525"/>
      <c r="R6" s="525"/>
      <c r="S6" s="525"/>
      <c r="T6" s="525"/>
      <c r="U6" s="525"/>
      <c r="V6" s="525"/>
      <c r="W6" s="525"/>
      <c r="X6" s="525"/>
      <c r="Y6" s="525"/>
      <c r="Z6" s="525"/>
      <c r="AA6" s="525"/>
      <c r="AB6" s="525"/>
      <c r="AC6" s="525"/>
      <c r="AD6" s="525"/>
      <c r="AE6" s="525"/>
      <c r="AF6" s="525"/>
      <c r="AG6" s="525"/>
      <c r="AH6" s="525"/>
      <c r="AI6" s="525"/>
      <c r="AJ6" s="525"/>
      <c r="AK6" s="525"/>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94" t="s">
        <v>35</v>
      </c>
      <c r="C9" s="494"/>
      <c r="D9" s="494"/>
      <c r="E9" s="494"/>
      <c r="F9" s="494"/>
      <c r="G9" s="494"/>
      <c r="H9" s="526" t="str">
        <f>IF(別添2!E6="","",別添2!E6)</f>
        <v/>
      </c>
      <c r="I9" s="526"/>
      <c r="J9" s="526"/>
      <c r="K9" s="526"/>
      <c r="L9" s="526"/>
      <c r="M9" s="526"/>
      <c r="N9" s="526"/>
      <c r="O9" s="526"/>
      <c r="P9" s="526"/>
      <c r="Q9" s="526"/>
      <c r="R9" s="526"/>
      <c r="S9" s="526"/>
      <c r="T9" s="526"/>
    </row>
    <row r="10" spans="1:66" ht="24.95" customHeight="1">
      <c r="B10" s="494" t="s">
        <v>36</v>
      </c>
      <c r="C10" s="494"/>
      <c r="D10" s="494"/>
      <c r="E10" s="494"/>
      <c r="F10" s="494"/>
      <c r="G10" s="494"/>
      <c r="H10" s="542" t="str">
        <f>IF(別添2!H28="","",別添2!H28)</f>
        <v/>
      </c>
      <c r="I10" s="542"/>
      <c r="J10" s="542"/>
      <c r="K10" s="542"/>
      <c r="L10" s="542"/>
      <c r="M10" s="542"/>
      <c r="N10" s="542"/>
      <c r="O10" s="542"/>
      <c r="P10" s="542"/>
      <c r="Q10" s="542"/>
      <c r="R10" s="542"/>
      <c r="S10" s="542"/>
      <c r="T10" s="542"/>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8"/>
      <c r="BB13" s="491"/>
      <c r="BC13" s="488"/>
      <c r="BD13" s="488"/>
      <c r="BE13" s="491"/>
      <c r="BF13" s="488"/>
      <c r="BG13" s="488"/>
      <c r="BH13" s="491"/>
      <c r="BI13" s="488"/>
      <c r="BJ13" s="488"/>
      <c r="BK13" s="491"/>
      <c r="BL13" s="488"/>
      <c r="BM13" s="488"/>
      <c r="BN13" s="488"/>
    </row>
    <row r="14" spans="1:66" ht="24.95" customHeight="1">
      <c r="A14" s="23"/>
      <c r="B14" s="43"/>
      <c r="C14" s="43"/>
      <c r="D14" s="43"/>
      <c r="E14" s="43"/>
      <c r="F14" s="57"/>
      <c r="G14" s="42" t="s">
        <v>296</v>
      </c>
      <c r="H14" s="43"/>
      <c r="Y14" s="42"/>
      <c r="Z14" s="42"/>
      <c r="AL14" s="58" t="b">
        <v>0</v>
      </c>
      <c r="AZ14" s="43"/>
      <c r="BA14" s="488"/>
      <c r="BB14" s="491"/>
      <c r="BC14" s="488"/>
      <c r="BD14" s="488"/>
      <c r="BE14" s="491"/>
      <c r="BF14" s="488"/>
      <c r="BG14" s="488"/>
      <c r="BH14" s="491"/>
      <c r="BI14" s="488"/>
      <c r="BJ14" s="488"/>
      <c r="BK14" s="491"/>
      <c r="BL14" s="488"/>
      <c r="BM14" s="488"/>
      <c r="BN14" s="488"/>
    </row>
    <row r="15" spans="1:66" ht="24.95" customHeight="1">
      <c r="A15" s="23"/>
      <c r="B15" s="43"/>
      <c r="C15" s="43"/>
      <c r="D15" s="43"/>
      <c r="E15" s="43"/>
      <c r="F15" s="57"/>
      <c r="G15" s="42" t="s">
        <v>297</v>
      </c>
      <c r="H15" s="43"/>
      <c r="AL15" s="59" t="b">
        <v>0</v>
      </c>
      <c r="AZ15" s="43"/>
      <c r="BA15" s="488"/>
      <c r="BB15" s="491"/>
      <c r="BC15" s="488"/>
      <c r="BD15" s="488"/>
      <c r="BE15" s="491"/>
      <c r="BF15" s="488"/>
      <c r="BG15" s="488"/>
      <c r="BH15" s="491"/>
      <c r="BI15" s="488"/>
      <c r="BJ15" s="488"/>
      <c r="BK15" s="491"/>
      <c r="BL15" s="488"/>
      <c r="BM15" s="488"/>
      <c r="BN15" s="488"/>
    </row>
    <row r="16" spans="1:66" ht="24.95" customHeight="1">
      <c r="A16" s="23"/>
      <c r="B16" s="43"/>
      <c r="C16" s="43"/>
      <c r="D16" s="43"/>
      <c r="E16" s="43"/>
      <c r="F16" s="57"/>
      <c r="G16" s="42" t="s">
        <v>1278</v>
      </c>
      <c r="H16" s="43"/>
      <c r="Y16" s="42"/>
      <c r="Z16" s="42"/>
      <c r="AL16" s="58" t="b">
        <v>0</v>
      </c>
      <c r="AZ16" s="43"/>
      <c r="BA16" s="488"/>
      <c r="BB16" s="491"/>
      <c r="BC16" s="488"/>
      <c r="BD16" s="488"/>
      <c r="BE16" s="491"/>
      <c r="BF16" s="488"/>
      <c r="BG16" s="488"/>
      <c r="BH16" s="491"/>
      <c r="BI16" s="488"/>
      <c r="BJ16" s="488"/>
      <c r="BK16" s="491"/>
      <c r="BL16" s="488"/>
      <c r="BM16" s="488"/>
      <c r="BN16" s="488"/>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8" t="s">
        <v>16</v>
      </c>
      <c r="H18" s="488"/>
      <c r="I18" s="311"/>
      <c r="J18" s="22" t="s">
        <v>17</v>
      </c>
      <c r="K18" s="512"/>
      <c r="L18" s="512"/>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7" t="s">
        <v>1486</v>
      </c>
      <c r="C43" s="568"/>
      <c r="D43" s="568"/>
      <c r="E43" s="568"/>
      <c r="F43" s="568"/>
      <c r="G43" s="568"/>
      <c r="H43" s="568"/>
      <c r="I43" s="568"/>
      <c r="J43" s="568"/>
      <c r="K43" s="568"/>
      <c r="L43" s="568"/>
      <c r="M43" s="570" t="s">
        <v>1241</v>
      </c>
      <c r="N43" s="570"/>
      <c r="O43" s="570"/>
      <c r="P43" s="570"/>
      <c r="Q43" s="558" t="str">
        <f>SUBSTITUTE(IF($AL$13,$AQ$43,"") &amp; "／" &amp; IF($AL$14,$AR$43,"") &amp; "／" &amp; IF(OR($AL$15,$AL$16),$AS$43,""), "／" &amp; "／", "／")</f>
        <v>／</v>
      </c>
      <c r="R43" s="558"/>
      <c r="S43" s="558"/>
      <c r="T43" s="558"/>
      <c r="U43" s="558"/>
      <c r="V43" s="558"/>
      <c r="W43" s="558"/>
      <c r="X43" s="558"/>
      <c r="Y43" s="558"/>
      <c r="Z43" s="558"/>
      <c r="AA43" s="558"/>
      <c r="AB43" s="297" t="s">
        <v>1240</v>
      </c>
      <c r="AC43" s="565" t="s">
        <v>16</v>
      </c>
      <c r="AD43" s="565"/>
      <c r="AE43" s="577"/>
      <c r="AF43" s="577"/>
      <c r="AG43" s="290" t="s">
        <v>17</v>
      </c>
      <c r="AH43" s="578"/>
      <c r="AI43" s="578"/>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60" t="s">
        <v>1818</v>
      </c>
      <c r="C44" s="561"/>
      <c r="D44" s="561"/>
      <c r="E44" s="561"/>
      <c r="F44" s="561"/>
      <c r="G44" s="561"/>
      <c r="H44" s="561"/>
      <c r="I44" s="561"/>
      <c r="J44" s="561"/>
      <c r="K44" s="561"/>
      <c r="L44" s="561"/>
      <c r="M44" s="561"/>
      <c r="N44" s="561"/>
      <c r="O44" s="561"/>
      <c r="P44" s="561"/>
      <c r="Q44" s="561"/>
      <c r="R44" s="561"/>
      <c r="S44" s="561"/>
      <c r="T44" s="561"/>
      <c r="U44" s="561"/>
      <c r="V44" s="561"/>
      <c r="W44" s="561"/>
      <c r="X44" s="561"/>
      <c r="Y44" s="561"/>
      <c r="Z44" s="561"/>
      <c r="AA44" s="561"/>
      <c r="AB44" s="561"/>
      <c r="AC44" s="561"/>
      <c r="AD44" s="561"/>
      <c r="AE44" s="562"/>
      <c r="AF44" s="562"/>
      <c r="AG44" s="562"/>
      <c r="AH44" s="562"/>
      <c r="AI44" s="562"/>
      <c r="AJ44" s="172" t="s">
        <v>306</v>
      </c>
      <c r="AL44" s="27"/>
      <c r="AM44" s="22" t="s">
        <v>75</v>
      </c>
      <c r="AN44" s="302"/>
      <c r="AO44" s="302"/>
      <c r="AR44" s="59"/>
      <c r="AS44" s="59"/>
    </row>
    <row r="45" spans="1:47" ht="35.1" customHeight="1">
      <c r="A45" s="137"/>
      <c r="B45" s="574" t="s">
        <v>1819</v>
      </c>
      <c r="C45" s="575"/>
      <c r="D45" s="575"/>
      <c r="E45" s="575"/>
      <c r="F45" s="575"/>
      <c r="G45" s="575"/>
      <c r="H45" s="575"/>
      <c r="I45" s="575"/>
      <c r="J45" s="575"/>
      <c r="K45" s="575"/>
      <c r="L45" s="575"/>
      <c r="M45" s="575"/>
      <c r="N45" s="575"/>
      <c r="O45" s="575"/>
      <c r="P45" s="575"/>
      <c r="Q45" s="575"/>
      <c r="R45" s="575"/>
      <c r="S45" s="575"/>
      <c r="T45" s="575"/>
      <c r="U45" s="575"/>
      <c r="V45" s="575"/>
      <c r="W45" s="575"/>
      <c r="X45" s="575"/>
      <c r="Y45" s="575"/>
      <c r="Z45" s="575"/>
      <c r="AA45" s="575"/>
      <c r="AB45" s="575"/>
      <c r="AC45" s="575"/>
      <c r="AD45" s="575"/>
      <c r="AE45" s="554"/>
      <c r="AF45" s="554"/>
      <c r="AG45" s="554"/>
      <c r="AH45" s="554"/>
      <c r="AI45" s="554"/>
      <c r="AJ45" s="172" t="s">
        <v>307</v>
      </c>
      <c r="AL45" s="27"/>
      <c r="AM45" s="58"/>
      <c r="AN45" s="303"/>
      <c r="AO45" s="303"/>
      <c r="AR45" s="59"/>
      <c r="AS45" s="59"/>
    </row>
    <row r="46" spans="1:47" ht="35.1" customHeight="1">
      <c r="A46" s="137"/>
      <c r="B46" s="571" t="s">
        <v>1492</v>
      </c>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54"/>
      <c r="AF46" s="554"/>
      <c r="AG46" s="554"/>
      <c r="AH46" s="554"/>
      <c r="AI46" s="554"/>
      <c r="AJ46" s="173" t="s">
        <v>307</v>
      </c>
      <c r="AL46" s="27"/>
      <c r="AM46" s="58"/>
      <c r="AN46" s="300" t="s">
        <v>304</v>
      </c>
      <c r="AO46" s="300" t="s">
        <v>305</v>
      </c>
      <c r="AQ46" s="59" t="s">
        <v>1840</v>
      </c>
      <c r="AR46" s="59" t="s">
        <v>1841</v>
      </c>
      <c r="AS46" s="59"/>
    </row>
    <row r="47" spans="1:47" ht="35.1" customHeight="1" thickBot="1">
      <c r="A47" s="137"/>
      <c r="B47" s="555" t="str">
        <f>IF(AL43=1,AN48,AO48)</f>
        <v>（Ⅴ）施設基準要件を満たすために必要な賃上げ額【（Ⅳ）×0.055】</v>
      </c>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76" t="str">
        <f>IF(OR($AQ$47=0,$AR$47=0),"",IF($AL$43=1,$AQ$47,$AR$47))</f>
        <v/>
      </c>
      <c r="AF47" s="576"/>
      <c r="AG47" s="576"/>
      <c r="AH47" s="576"/>
      <c r="AI47" s="576"/>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7" t="s">
        <v>1486</v>
      </c>
      <c r="C51" s="568"/>
      <c r="D51" s="568"/>
      <c r="E51" s="568"/>
      <c r="F51" s="568"/>
      <c r="G51" s="568"/>
      <c r="H51" s="568"/>
      <c r="I51" s="568"/>
      <c r="J51" s="568"/>
      <c r="K51" s="568"/>
      <c r="L51" s="568"/>
      <c r="M51" s="569" t="s">
        <v>1241</v>
      </c>
      <c r="N51" s="569"/>
      <c r="O51" s="569"/>
      <c r="P51" s="569"/>
      <c r="Q51" s="558" t="str">
        <f>SUBSTITUTE(IF($AL$13,$AQ$43,"") &amp; "／" &amp; IF($AL$14,$AR$43,"") &amp; "／" &amp; IF(OR($AL$15,$AL$16),$AS$43,""), "／" &amp; "／", "／")</f>
        <v>／</v>
      </c>
      <c r="R51" s="558"/>
      <c r="S51" s="558"/>
      <c r="T51" s="558"/>
      <c r="U51" s="558"/>
      <c r="V51" s="558"/>
      <c r="W51" s="558"/>
      <c r="X51" s="558"/>
      <c r="Y51" s="558"/>
      <c r="Z51" s="558"/>
      <c r="AA51" s="558"/>
      <c r="AB51" s="297" t="s">
        <v>1240</v>
      </c>
      <c r="AC51" s="565" t="s">
        <v>16</v>
      </c>
      <c r="AD51" s="565"/>
      <c r="AE51" s="577"/>
      <c r="AF51" s="577"/>
      <c r="AG51" s="290" t="s">
        <v>17</v>
      </c>
      <c r="AH51" s="578"/>
      <c r="AI51" s="578"/>
      <c r="AJ51" s="291" t="s">
        <v>31</v>
      </c>
      <c r="AL51" s="27">
        <f>IF(DATE(2018+AE51,AH51,1) &lt;= DATE(2018+9,5,1),1,2)</f>
        <v>1</v>
      </c>
      <c r="AM51" s="22" t="s">
        <v>74</v>
      </c>
      <c r="AN51" s="301"/>
      <c r="AO51" s="147"/>
      <c r="AR51" s="59"/>
      <c r="AS51" s="59"/>
    </row>
    <row r="52" spans="1:45" s="186" customFormat="1" ht="35.1" customHeight="1">
      <c r="A52" s="137"/>
      <c r="B52" s="560" t="s">
        <v>1818</v>
      </c>
      <c r="C52" s="561"/>
      <c r="D52" s="561"/>
      <c r="E52" s="561"/>
      <c r="F52" s="561"/>
      <c r="G52" s="561"/>
      <c r="H52" s="561"/>
      <c r="I52" s="561"/>
      <c r="J52" s="561"/>
      <c r="K52" s="561"/>
      <c r="L52" s="561"/>
      <c r="M52" s="561"/>
      <c r="N52" s="561"/>
      <c r="O52" s="561"/>
      <c r="P52" s="561"/>
      <c r="Q52" s="561"/>
      <c r="R52" s="561"/>
      <c r="S52" s="561"/>
      <c r="T52" s="561"/>
      <c r="U52" s="561"/>
      <c r="V52" s="561"/>
      <c r="W52" s="561"/>
      <c r="X52" s="561"/>
      <c r="Y52" s="561"/>
      <c r="Z52" s="561"/>
      <c r="AA52" s="561"/>
      <c r="AB52" s="561"/>
      <c r="AC52" s="561"/>
      <c r="AD52" s="561"/>
      <c r="AE52" s="562"/>
      <c r="AF52" s="562"/>
      <c r="AG52" s="562"/>
      <c r="AH52" s="562"/>
      <c r="AI52" s="562"/>
      <c r="AJ52" s="172" t="s">
        <v>306</v>
      </c>
      <c r="AK52" s="27"/>
      <c r="AL52" s="27"/>
      <c r="AM52" s="22" t="s">
        <v>75</v>
      </c>
      <c r="AN52" s="302"/>
      <c r="AO52" s="147"/>
      <c r="AP52" s="59"/>
      <c r="AQ52" s="59"/>
    </row>
    <row r="53" spans="1:45" s="186" customFormat="1" ht="35.1" customHeight="1">
      <c r="A53" s="137"/>
      <c r="B53" s="552" t="s">
        <v>1820</v>
      </c>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c r="AA53" s="553"/>
      <c r="AB53" s="553"/>
      <c r="AC53" s="553"/>
      <c r="AD53" s="553"/>
      <c r="AE53" s="554"/>
      <c r="AF53" s="554"/>
      <c r="AG53" s="554"/>
      <c r="AH53" s="554"/>
      <c r="AI53" s="554"/>
      <c r="AJ53" s="172" t="s">
        <v>307</v>
      </c>
      <c r="AK53" s="27"/>
      <c r="AL53" s="187"/>
      <c r="AM53" s="188"/>
      <c r="AN53" s="147"/>
      <c r="AO53" s="147"/>
      <c r="AP53" s="59"/>
      <c r="AQ53" s="59"/>
    </row>
    <row r="54" spans="1:45" ht="35.1" customHeight="1">
      <c r="A54" s="137"/>
      <c r="B54" s="552" t="s">
        <v>1492</v>
      </c>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c r="AA54" s="553"/>
      <c r="AB54" s="553"/>
      <c r="AC54" s="553"/>
      <c r="AD54" s="553"/>
      <c r="AE54" s="554"/>
      <c r="AF54" s="554"/>
      <c r="AG54" s="554"/>
      <c r="AH54" s="554"/>
      <c r="AI54" s="554"/>
      <c r="AJ54" s="173" t="s">
        <v>307</v>
      </c>
      <c r="AL54" s="27"/>
      <c r="AM54" s="58"/>
      <c r="AN54" s="179"/>
      <c r="AO54" s="179"/>
      <c r="AR54" s="59"/>
      <c r="AS54" s="59"/>
    </row>
    <row r="55" spans="1:45" ht="35.1" customHeight="1" thickBot="1">
      <c r="A55" s="137"/>
      <c r="B55" s="555" t="str">
        <f>IF(AL51=1,AN56,AO56)</f>
        <v>（Ⅴ）施設基準要件を満たすために必要な賃上げ額【（Ⅳ）×0.08】</v>
      </c>
      <c r="C55" s="556"/>
      <c r="D55" s="556"/>
      <c r="E55" s="556"/>
      <c r="F55" s="556"/>
      <c r="G55" s="556"/>
      <c r="H55" s="556"/>
      <c r="I55" s="556"/>
      <c r="J55" s="556"/>
      <c r="K55" s="556"/>
      <c r="L55" s="556"/>
      <c r="M55" s="556"/>
      <c r="N55" s="556"/>
      <c r="O55" s="556"/>
      <c r="P55" s="556"/>
      <c r="Q55" s="556"/>
      <c r="R55" s="556"/>
      <c r="S55" s="556"/>
      <c r="T55" s="556"/>
      <c r="U55" s="556"/>
      <c r="V55" s="556"/>
      <c r="W55" s="556"/>
      <c r="X55" s="556"/>
      <c r="Y55" s="556"/>
      <c r="Z55" s="556"/>
      <c r="AA55" s="556"/>
      <c r="AB55" s="556"/>
      <c r="AC55" s="556"/>
      <c r="AD55" s="556"/>
      <c r="AE55" s="557" t="str">
        <f>IF(OR($AQ$55=0,$AR$55=0),"",IF($AL$51=1,$AQ$55,$AR$55))</f>
        <v/>
      </c>
      <c r="AF55" s="557"/>
      <c r="AG55" s="557"/>
      <c r="AH55" s="557"/>
      <c r="AI55" s="557"/>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8" t="s">
        <v>1703</v>
      </c>
      <c r="U59" s="558"/>
      <c r="V59" s="558"/>
      <c r="W59" s="558"/>
      <c r="X59" s="558"/>
      <c r="Y59" s="558"/>
      <c r="Z59" s="558"/>
      <c r="AA59" s="558"/>
      <c r="AB59" s="558"/>
      <c r="AC59" s="565" t="s">
        <v>16</v>
      </c>
      <c r="AD59" s="565"/>
      <c r="AE59" s="566" t="str">
        <f>IF(I18="","",IF(AH59=1,I18+1,I18))</f>
        <v/>
      </c>
      <c r="AF59" s="566"/>
      <c r="AG59" s="347" t="s">
        <v>17</v>
      </c>
      <c r="AH59" s="559" t="str">
        <f>IF(K18="","",MONTH(DATE(2000,K18,1)))</f>
        <v/>
      </c>
      <c r="AI59" s="559"/>
      <c r="AJ59" s="291" t="s">
        <v>31</v>
      </c>
      <c r="AL59" s="27" t="e">
        <f>IF(DATE(2018+AE59,AH59,1) &lt;= DATE(2018+9,5,1),1,2)</f>
        <v>#VALUE!</v>
      </c>
      <c r="AM59" s="22" t="s">
        <v>74</v>
      </c>
      <c r="AN59" s="301"/>
      <c r="AO59" s="301"/>
      <c r="AR59" s="59"/>
      <c r="AS59" s="59"/>
    </row>
    <row r="60" spans="1:45" s="186" customFormat="1" ht="35.1" customHeight="1">
      <c r="A60" s="137"/>
      <c r="B60" s="560" t="s">
        <v>1842</v>
      </c>
      <c r="C60" s="561"/>
      <c r="D60" s="561"/>
      <c r="E60" s="561"/>
      <c r="F60" s="561"/>
      <c r="G60" s="561"/>
      <c r="H60" s="561"/>
      <c r="I60" s="561"/>
      <c r="J60" s="561"/>
      <c r="K60" s="561"/>
      <c r="L60" s="561"/>
      <c r="M60" s="561"/>
      <c r="N60" s="561"/>
      <c r="O60" s="561"/>
      <c r="P60" s="561"/>
      <c r="Q60" s="561"/>
      <c r="R60" s="561"/>
      <c r="S60" s="561"/>
      <c r="T60" s="561"/>
      <c r="U60" s="561"/>
      <c r="V60" s="561"/>
      <c r="W60" s="561"/>
      <c r="X60" s="561"/>
      <c r="Y60" s="561"/>
      <c r="Z60" s="561"/>
      <c r="AA60" s="561"/>
      <c r="AB60" s="561"/>
      <c r="AC60" s="561"/>
      <c r="AD60" s="561"/>
      <c r="AE60" s="562"/>
      <c r="AF60" s="562"/>
      <c r="AG60" s="562"/>
      <c r="AH60" s="562"/>
      <c r="AI60" s="562"/>
      <c r="AJ60" s="172" t="s">
        <v>306</v>
      </c>
      <c r="AK60" s="27"/>
      <c r="AL60" s="27"/>
      <c r="AM60" s="22" t="s">
        <v>75</v>
      </c>
      <c r="AN60" s="302"/>
      <c r="AO60" s="301"/>
      <c r="AP60" s="59"/>
      <c r="AQ60" s="59"/>
    </row>
    <row r="61" spans="1:45" s="186" customFormat="1" ht="35.1" customHeight="1">
      <c r="A61" s="137"/>
      <c r="B61" s="563" t="s">
        <v>1844</v>
      </c>
      <c r="C61" s="564"/>
      <c r="D61" s="564"/>
      <c r="E61" s="564"/>
      <c r="F61" s="564"/>
      <c r="G61" s="564"/>
      <c r="H61" s="564"/>
      <c r="I61" s="564"/>
      <c r="J61" s="564"/>
      <c r="K61" s="564"/>
      <c r="L61" s="564"/>
      <c r="M61" s="564"/>
      <c r="N61" s="564"/>
      <c r="O61" s="564"/>
      <c r="P61" s="564"/>
      <c r="Q61" s="564"/>
      <c r="R61" s="564"/>
      <c r="S61" s="564"/>
      <c r="T61" s="564"/>
      <c r="U61" s="564"/>
      <c r="V61" s="564"/>
      <c r="W61" s="564"/>
      <c r="X61" s="564"/>
      <c r="Y61" s="564"/>
      <c r="Z61" s="564"/>
      <c r="AA61" s="564"/>
      <c r="AB61" s="564"/>
      <c r="AC61" s="564"/>
      <c r="AD61" s="564"/>
      <c r="AE61" s="554"/>
      <c r="AF61" s="554"/>
      <c r="AG61" s="554"/>
      <c r="AH61" s="554"/>
      <c r="AI61" s="554"/>
      <c r="AJ61" s="172" t="s">
        <v>307</v>
      </c>
      <c r="AK61" s="27"/>
      <c r="AL61" s="187"/>
      <c r="AM61" s="188"/>
      <c r="AN61" s="301"/>
      <c r="AO61" s="301"/>
      <c r="AP61" s="59"/>
      <c r="AQ61" s="59"/>
    </row>
    <row r="62" spans="1:45" ht="35.1" customHeight="1">
      <c r="A62" s="137"/>
      <c r="B62" s="552" t="s">
        <v>1492</v>
      </c>
      <c r="C62" s="553"/>
      <c r="D62" s="553"/>
      <c r="E62" s="553"/>
      <c r="F62" s="553"/>
      <c r="G62" s="553"/>
      <c r="H62" s="553"/>
      <c r="I62" s="553"/>
      <c r="J62" s="553"/>
      <c r="K62" s="553"/>
      <c r="L62" s="553"/>
      <c r="M62" s="553"/>
      <c r="N62" s="553"/>
      <c r="O62" s="553"/>
      <c r="P62" s="553"/>
      <c r="Q62" s="553"/>
      <c r="R62" s="553"/>
      <c r="S62" s="553"/>
      <c r="T62" s="553"/>
      <c r="U62" s="553"/>
      <c r="V62" s="553"/>
      <c r="W62" s="553"/>
      <c r="X62" s="553"/>
      <c r="Y62" s="553"/>
      <c r="Z62" s="553"/>
      <c r="AA62" s="553"/>
      <c r="AB62" s="553"/>
      <c r="AC62" s="553"/>
      <c r="AD62" s="553"/>
      <c r="AE62" s="554"/>
      <c r="AF62" s="554"/>
      <c r="AG62" s="554"/>
      <c r="AH62" s="554"/>
      <c r="AI62" s="554"/>
      <c r="AJ62" s="173" t="s">
        <v>307</v>
      </c>
      <c r="AL62" s="27"/>
      <c r="AM62" s="58" t="str">
        <f>IFERROR(IF(AL59=1,AE62*(AN63/100),AE62*(AO63/100)),"")</f>
        <v/>
      </c>
      <c r="AN62" s="302"/>
      <c r="AO62" s="302"/>
      <c r="AR62" s="59"/>
      <c r="AS62" s="59"/>
    </row>
    <row r="63" spans="1:45" ht="35.1" customHeight="1" thickBot="1">
      <c r="A63" s="137"/>
      <c r="B63" s="555" t="s">
        <v>1700</v>
      </c>
      <c r="C63" s="556"/>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556"/>
      <c r="AB63" s="556"/>
      <c r="AC63" s="556"/>
      <c r="AD63" s="556"/>
      <c r="AE63" s="557" t="str">
        <f>IF($AQ$63=0,"",$AQ$63)</f>
        <v/>
      </c>
      <c r="AF63" s="557"/>
      <c r="AG63" s="557"/>
      <c r="AH63" s="557"/>
      <c r="AI63" s="557"/>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79" t="s">
        <v>1574</v>
      </c>
      <c r="Y67" s="579"/>
      <c r="Z67" s="573" t="str">
        <f>IFERROR(IF(AL31=TRUE,AS69,AS67),"")</f>
        <v/>
      </c>
      <c r="AA67" s="573"/>
      <c r="AB67" s="573"/>
      <c r="AC67" s="573"/>
      <c r="AD67" s="573"/>
      <c r="AE67" s="573"/>
      <c r="AF67" s="573"/>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80" t="str">
        <f>IF(Z67&gt;=0,"算定可能","算定不可")</f>
        <v>算定可能</v>
      </c>
      <c r="N75" s="580"/>
      <c r="O75" s="580"/>
      <c r="P75" s="580"/>
      <c r="Q75" s="580"/>
      <c r="R75" s="580"/>
      <c r="S75" s="580"/>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80" t="str">
        <f>IF(OR(AL22=TRUE,AL26=TRUE,AL28=TRUE,Z67&gt;=0),"減算免除","減算対象")</f>
        <v>減算免除</v>
      </c>
      <c r="N82" s="580"/>
      <c r="O82" s="580"/>
      <c r="P82" s="580"/>
      <c r="Q82" s="580"/>
      <c r="R82" s="580"/>
      <c r="S82" s="580"/>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 ref="A6:AK6"/>
    <mergeCell ref="B9:G9"/>
    <mergeCell ref="H9:T9"/>
    <mergeCell ref="B10:G10"/>
    <mergeCell ref="H10:T10"/>
    <mergeCell ref="BL13:BM14"/>
    <mergeCell ref="BN13:BN14"/>
    <mergeCell ref="BA13:BA14"/>
    <mergeCell ref="BB13:BB14"/>
    <mergeCell ref="BC13:BD14"/>
    <mergeCell ref="BE13:BE14"/>
    <mergeCell ref="BF13:BG14"/>
    <mergeCell ref="BH13:BH14"/>
    <mergeCell ref="BI13:BJ14"/>
    <mergeCell ref="BK13:BK14"/>
    <mergeCell ref="AE46:AI46"/>
    <mergeCell ref="AE45:AI45"/>
    <mergeCell ref="AE43:AF43"/>
    <mergeCell ref="AH43:AI43"/>
    <mergeCell ref="AE44:AI44"/>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B51:L51"/>
    <mergeCell ref="M51:P51"/>
    <mergeCell ref="B47:AD47"/>
    <mergeCell ref="B43:L43"/>
    <mergeCell ref="B44:AD44"/>
    <mergeCell ref="M43:P43"/>
    <mergeCell ref="B46:AD46"/>
    <mergeCell ref="B62:AD62"/>
    <mergeCell ref="AE62:AI62"/>
    <mergeCell ref="B63:AD63"/>
    <mergeCell ref="AE63:AI63"/>
    <mergeCell ref="T59:AB59"/>
    <mergeCell ref="AH59:AI59"/>
    <mergeCell ref="B60:AD60"/>
    <mergeCell ref="AE60:AI60"/>
    <mergeCell ref="B61:AD61"/>
    <mergeCell ref="AE61:AI61"/>
    <mergeCell ref="AC59:AD59"/>
    <mergeCell ref="AE59:AF59"/>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25" t="s">
        <v>1496</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B3" s="525"/>
      <c r="AC3" s="525"/>
      <c r="AD3" s="525"/>
      <c r="AE3" s="525"/>
      <c r="AF3" s="525"/>
      <c r="AG3" s="525"/>
      <c r="AH3" s="525"/>
      <c r="AI3" s="525"/>
      <c r="AJ3" s="525"/>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94" t="s">
        <v>35</v>
      </c>
      <c r="C6" s="494"/>
      <c r="D6" s="494"/>
      <c r="E6" s="494"/>
      <c r="F6" s="494"/>
      <c r="G6" s="494"/>
      <c r="H6" s="526" t="str">
        <f>IF('様式95_外来・在宅ベースアップ評価料（Ⅰ）'!H17=0,"",'様式95_外来・在宅ベースアップ評価料（Ⅰ）'!H17)</f>
        <v/>
      </c>
      <c r="I6" s="526"/>
      <c r="J6" s="526"/>
      <c r="K6" s="526"/>
      <c r="L6" s="526"/>
      <c r="M6" s="526"/>
      <c r="N6" s="526"/>
      <c r="O6" s="526"/>
      <c r="P6" s="526"/>
      <c r="Q6" s="526"/>
      <c r="R6" s="526"/>
      <c r="S6" s="526"/>
      <c r="T6" s="526"/>
    </row>
    <row r="7" spans="1:64" ht="24.95" customHeight="1">
      <c r="B7" s="494" t="s">
        <v>36</v>
      </c>
      <c r="C7" s="494"/>
      <c r="D7" s="494"/>
      <c r="E7" s="494"/>
      <c r="F7" s="494"/>
      <c r="G7" s="494"/>
      <c r="H7" s="542" t="str">
        <f>'様式95_外来・在宅ベースアップ評価料（Ⅰ）'!H18</f>
        <v/>
      </c>
      <c r="I7" s="542"/>
      <c r="J7" s="542"/>
      <c r="K7" s="542"/>
      <c r="L7" s="542"/>
      <c r="M7" s="542"/>
      <c r="N7" s="542"/>
      <c r="O7" s="542"/>
      <c r="P7" s="542"/>
      <c r="Q7" s="542"/>
      <c r="R7" s="542"/>
      <c r="S7" s="542"/>
      <c r="T7" s="542"/>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12"/>
      <c r="O10" s="512"/>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07" t="s">
        <v>1825</v>
      </c>
      <c r="R11" s="507"/>
      <c r="S11" s="507"/>
      <c r="T11" s="507"/>
      <c r="U11" s="507"/>
      <c r="V11" s="507"/>
      <c r="W11" s="507"/>
      <c r="X11" s="507"/>
      <c r="Y11" s="507"/>
      <c r="Z11" s="507"/>
      <c r="AA11" s="507"/>
      <c r="AB11" s="507"/>
      <c r="AC11" s="507"/>
      <c r="AD11" s="507"/>
      <c r="AE11" s="507"/>
      <c r="AF11" s="507"/>
      <c r="AG11" s="507"/>
      <c r="AH11" s="507"/>
      <c r="AI11" s="507"/>
      <c r="AJ11" s="507"/>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12"/>
      <c r="O13" s="512"/>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85"/>
      <c r="N19" s="586"/>
      <c r="O19" s="586"/>
      <c r="P19" s="586"/>
      <c r="Q19" s="586"/>
      <c r="R19" s="586"/>
      <c r="S19" s="587"/>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32"/>
      <c r="N22" s="532"/>
      <c r="O22" s="532"/>
      <c r="P22" s="532"/>
      <c r="Q22" s="532"/>
      <c r="R22" s="532"/>
      <c r="S22" s="532"/>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88" t="str">
        <f>IFERROR(M19/M22,"")</f>
        <v/>
      </c>
      <c r="N28" s="589"/>
      <c r="O28" s="589"/>
      <c r="P28" s="589"/>
      <c r="Q28" s="589"/>
      <c r="R28" s="589"/>
      <c r="S28" s="590"/>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32"/>
      <c r="N35" s="532"/>
      <c r="O35" s="532"/>
      <c r="P35" s="532"/>
      <c r="Q35" s="532"/>
      <c r="R35" s="532"/>
      <c r="S35" s="532"/>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32"/>
      <c r="N38" s="532"/>
      <c r="O38" s="532"/>
      <c r="P38" s="532"/>
      <c r="Q38" s="532"/>
      <c r="R38" s="532"/>
      <c r="S38" s="532"/>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37"/>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38"/>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89"/>
      <c r="F44" s="489"/>
      <c r="G44" s="489"/>
      <c r="H44" s="489"/>
      <c r="I44" s="489"/>
      <c r="J44" s="489"/>
      <c r="K44" s="489"/>
      <c r="L44" s="43" t="s">
        <v>47</v>
      </c>
      <c r="O44" s="27" t="s">
        <v>1256</v>
      </c>
      <c r="U44" s="43"/>
      <c r="V44" s="42"/>
      <c r="W44" s="22"/>
      <c r="X44" s="43"/>
      <c r="Y44" s="22"/>
      <c r="Z44" s="584"/>
      <c r="AA44" s="584"/>
      <c r="AB44" s="584"/>
      <c r="AC44" s="584"/>
      <c r="AD44" s="584"/>
      <c r="AE44" s="584"/>
      <c r="AF44" s="584"/>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89"/>
      <c r="F48" s="489"/>
      <c r="G48" s="489"/>
      <c r="H48" s="489"/>
      <c r="I48" s="489"/>
      <c r="J48" s="489"/>
      <c r="K48" s="489"/>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81" t="str">
        <f>IF(SUM(AK35,AK38,AK44,AK48)=0,"",SUM(AK35,AK38,AK44,AK48))</f>
        <v/>
      </c>
      <c r="S54" s="582"/>
      <c r="T54" s="582"/>
      <c r="U54" s="582"/>
      <c r="V54" s="582"/>
      <c r="W54" s="582"/>
      <c r="X54" s="583"/>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81" t="str">
        <f>IFERROR(SUM(AK35,AK38,AK44,AK48)*M28,"")</f>
        <v/>
      </c>
      <c r="S57" s="582"/>
      <c r="T57" s="582"/>
      <c r="U57" s="582"/>
      <c r="V57" s="582"/>
      <c r="W57" s="582"/>
      <c r="X57" s="583"/>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A3:AJ3"/>
    <mergeCell ref="B7:G7"/>
    <mergeCell ref="H7:T7"/>
    <mergeCell ref="N10:O10"/>
    <mergeCell ref="N13:O13"/>
    <mergeCell ref="AH40:AH41"/>
    <mergeCell ref="B6:G6"/>
    <mergeCell ref="H6:T6"/>
    <mergeCell ref="Z44:AF44"/>
    <mergeCell ref="M22:S22"/>
    <mergeCell ref="M19:S19"/>
    <mergeCell ref="M28:S28"/>
    <mergeCell ref="M35:S35"/>
    <mergeCell ref="Q11:AJ11"/>
    <mergeCell ref="E48:K48"/>
    <mergeCell ref="E44:K44"/>
    <mergeCell ref="R54:X54"/>
    <mergeCell ref="R57:X57"/>
    <mergeCell ref="M38:S38"/>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zoomScale="80" zoomScaleNormal="100" zoomScaleSheetLayoutView="80" workbookViewId="0">
      <selection activeCell="H19" sqref="H19:I19"/>
    </sheetView>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609" t="str">
        <f>IF(AH14=TRUE,C14,IF(AH15=TRUE,C15,""))</f>
        <v/>
      </c>
      <c r="H2" s="609"/>
      <c r="I2" s="609"/>
      <c r="J2" s="609"/>
      <c r="K2" s="609"/>
      <c r="M2" s="609" t="str">
        <f>IF(AH9=TRUE,C9,IF(AH10=TRUE,C10,""))</f>
        <v>賃金改善中間報告書</v>
      </c>
      <c r="N2" s="609"/>
      <c r="O2" s="609"/>
      <c r="P2" s="609"/>
      <c r="Q2" s="609"/>
      <c r="R2" s="609"/>
      <c r="S2" s="312" t="s">
        <v>1257</v>
      </c>
      <c r="T2" s="312"/>
      <c r="U2" s="636">
        <v>8</v>
      </c>
      <c r="V2" s="636"/>
      <c r="W2" s="637" t="s">
        <v>333</v>
      </c>
      <c r="X2" s="637"/>
      <c r="Y2" s="637"/>
      <c r="Z2" s="637"/>
      <c r="AA2" s="637"/>
      <c r="AB2" s="637"/>
      <c r="AC2" s="637"/>
      <c r="AD2" s="637"/>
      <c r="AE2" s="637"/>
      <c r="AF2" s="637"/>
      <c r="AG2" s="637"/>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38" t="s">
        <v>334</v>
      </c>
      <c r="T4" s="638"/>
      <c r="U4" s="638"/>
      <c r="V4" s="638"/>
      <c r="W4" s="638"/>
      <c r="X4" s="639" t="str">
        <f>IF('様式95_外来・在宅ベースアップ評価料（Ⅰ）'!H17=0,"",'様式95_外来・在宅ベースアップ評価料（Ⅰ）'!H17)</f>
        <v/>
      </c>
      <c r="Y4" s="640"/>
      <c r="Z4" s="640"/>
      <c r="AA4" s="640"/>
      <c r="AB4" s="640"/>
      <c r="AC4" s="640"/>
      <c r="AD4" s="640"/>
      <c r="AE4" s="640"/>
      <c r="AF4" s="640"/>
      <c r="AG4" s="641"/>
    </row>
    <row r="5" spans="1:43" ht="16.149999999999999" customHeight="1">
      <c r="A5" s="3"/>
      <c r="B5" s="3"/>
      <c r="C5" s="3"/>
      <c r="D5" s="3"/>
      <c r="E5" s="3"/>
      <c r="F5" s="3"/>
      <c r="G5" s="3"/>
      <c r="H5" s="3"/>
      <c r="I5" s="3"/>
      <c r="J5" s="3"/>
      <c r="K5" s="3"/>
      <c r="L5" s="3"/>
      <c r="M5" s="3"/>
      <c r="N5" s="3"/>
      <c r="O5" s="3"/>
      <c r="P5" s="3"/>
      <c r="Q5" s="3"/>
      <c r="R5" s="3"/>
      <c r="S5" s="645" t="s">
        <v>335</v>
      </c>
      <c r="T5" s="645"/>
      <c r="U5" s="645"/>
      <c r="V5" s="645"/>
      <c r="W5" s="646"/>
      <c r="X5" s="639" t="str">
        <f>IF('様式95_外来・在宅ベースアップ評価料（Ⅰ）'!H18=0,"",'様式95_外来・在宅ベースアップ評価料（Ⅰ）'!H18)</f>
        <v/>
      </c>
      <c r="Y5" s="640"/>
      <c r="Z5" s="640"/>
      <c r="AA5" s="640"/>
      <c r="AB5" s="640"/>
      <c r="AC5" s="640"/>
      <c r="AD5" s="640"/>
      <c r="AE5" s="640"/>
      <c r="AF5" s="640"/>
      <c r="AG5" s="641"/>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1</v>
      </c>
      <c r="AI9" s="4">
        <f>IF(AH9=TRUE,1,0)</f>
        <v>1</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34" t="s">
        <v>16</v>
      </c>
      <c r="C19" s="635"/>
      <c r="D19" s="635"/>
      <c r="E19" s="633">
        <v>8</v>
      </c>
      <c r="F19" s="633"/>
      <c r="G19" s="11" t="s">
        <v>17</v>
      </c>
      <c r="H19" s="633"/>
      <c r="I19" s="633"/>
      <c r="J19" s="11" t="s">
        <v>31</v>
      </c>
      <c r="K19" s="11"/>
      <c r="L19" s="11" t="s">
        <v>344</v>
      </c>
      <c r="M19" s="11" t="s">
        <v>16</v>
      </c>
      <c r="N19" s="11"/>
      <c r="O19" s="633">
        <v>8</v>
      </c>
      <c r="P19" s="633"/>
      <c r="Q19" s="11" t="s">
        <v>17</v>
      </c>
      <c r="R19" s="633">
        <v>7</v>
      </c>
      <c r="S19" s="633"/>
      <c r="T19" s="12" t="s">
        <v>31</v>
      </c>
      <c r="V19" s="647" t="str">
        <f>IF(OR(E19="",H19="",O19="",R19=""),"",((O19-E19)*12)+(R19-H19)+1)</f>
        <v/>
      </c>
      <c r="W19" s="647"/>
      <c r="X19" s="647"/>
      <c r="Y19" s="648"/>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6"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6"/>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6"/>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5"/>
      <c r="AD28" s="445"/>
      <c r="AE28" s="445"/>
      <c r="AF28" s="445"/>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34" t="s">
        <v>16</v>
      </c>
      <c r="C32" s="635"/>
      <c r="D32" s="635"/>
      <c r="E32" s="633">
        <v>8</v>
      </c>
      <c r="F32" s="633"/>
      <c r="G32" s="11" t="s">
        <v>17</v>
      </c>
      <c r="H32" s="633"/>
      <c r="I32" s="633"/>
      <c r="J32" s="11" t="s">
        <v>31</v>
      </c>
      <c r="K32" s="11"/>
      <c r="L32" s="11" t="s">
        <v>344</v>
      </c>
      <c r="M32" s="11" t="s">
        <v>16</v>
      </c>
      <c r="N32" s="11"/>
      <c r="O32" s="633">
        <v>8</v>
      </c>
      <c r="P32" s="633"/>
      <c r="Q32" s="11" t="s">
        <v>17</v>
      </c>
      <c r="R32" s="633">
        <v>7</v>
      </c>
      <c r="S32" s="633"/>
      <c r="T32" s="12" t="s">
        <v>31</v>
      </c>
      <c r="V32" s="647" t="str">
        <f>IF(OR(E32="",H32="",O32="",R32=""),"",((O32-E32)*12)+(R32-H32)+1)</f>
        <v/>
      </c>
      <c r="W32" s="647"/>
      <c r="X32" s="647"/>
      <c r="Y32" s="648"/>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05" t="s">
        <v>1912</v>
      </c>
      <c r="B35" s="606"/>
      <c r="C35" s="606"/>
      <c r="D35" s="606"/>
      <c r="E35" s="606"/>
      <c r="F35" s="606"/>
      <c r="G35" s="606"/>
      <c r="H35" s="606"/>
      <c r="I35" s="606"/>
      <c r="J35" s="606"/>
      <c r="K35" s="606"/>
      <c r="L35" s="606"/>
      <c r="M35" s="606"/>
      <c r="N35" s="606"/>
      <c r="O35" s="606"/>
      <c r="P35" s="606"/>
      <c r="Q35" s="606"/>
      <c r="R35" s="606"/>
      <c r="S35" s="606"/>
      <c r="T35" s="606"/>
      <c r="U35" s="606"/>
      <c r="V35" s="606"/>
      <c r="W35" s="606"/>
      <c r="X35" s="606"/>
      <c r="Y35" s="606"/>
      <c r="Z35" s="606"/>
      <c r="AA35" s="606"/>
      <c r="AB35" s="601"/>
      <c r="AC35" s="601"/>
      <c r="AD35" s="601"/>
      <c r="AE35" s="601"/>
      <c r="AF35" s="601"/>
      <c r="AG35" s="602"/>
      <c r="AH35" s="61" t="b">
        <v>0</v>
      </c>
      <c r="AR35" s="4"/>
    </row>
    <row r="36" spans="1:44" s="61" customFormat="1" ht="30" customHeight="1">
      <c r="A36" s="607" t="s">
        <v>1885</v>
      </c>
      <c r="B36" s="608"/>
      <c r="C36" s="608"/>
      <c r="D36" s="608"/>
      <c r="E36" s="608"/>
      <c r="F36" s="608"/>
      <c r="G36" s="608"/>
      <c r="H36" s="608"/>
      <c r="I36" s="595" t="s">
        <v>1886</v>
      </c>
      <c r="J36" s="595"/>
      <c r="K36" s="595"/>
      <c r="L36" s="595"/>
      <c r="M36" s="595"/>
      <c r="N36" s="595"/>
      <c r="O36" s="595"/>
      <c r="P36" s="595"/>
      <c r="Q36" s="595"/>
      <c r="R36" s="595" t="s">
        <v>1887</v>
      </c>
      <c r="S36" s="595"/>
      <c r="T36" s="595"/>
      <c r="U36" s="595"/>
      <c r="V36" s="595"/>
      <c r="W36" s="595"/>
      <c r="X36" s="596" t="str">
        <f>IF($AH$36=$AI$36,"※どちらか１つを選択してください。","")</f>
        <v>※どちらか１つを選択してください。</v>
      </c>
      <c r="Y36" s="596"/>
      <c r="Z36" s="596"/>
      <c r="AA36" s="596"/>
      <c r="AB36" s="596"/>
      <c r="AC36" s="596"/>
      <c r="AD36" s="596"/>
      <c r="AE36" s="596"/>
      <c r="AF36" s="596"/>
      <c r="AG36" s="597"/>
      <c r="AH36" s="61" t="b">
        <v>0</v>
      </c>
      <c r="AI36" s="61" t="b">
        <v>0</v>
      </c>
      <c r="AJ36" s="61" t="str">
        <f>IF($AH$36=$AI$36,"",IF($AH$36=TRUE,1,2))</f>
        <v/>
      </c>
      <c r="AK36" s="429" t="s">
        <v>1907</v>
      </c>
      <c r="AR36" s="4"/>
    </row>
    <row r="37" spans="1:44" s="61" customFormat="1" ht="15" customHeight="1">
      <c r="A37" s="657" t="s">
        <v>1913</v>
      </c>
      <c r="B37" s="658"/>
      <c r="C37" s="658"/>
      <c r="D37" s="658"/>
      <c r="E37" s="658"/>
      <c r="F37" s="658"/>
      <c r="G37" s="658"/>
      <c r="H37" s="658"/>
      <c r="I37" s="658"/>
      <c r="J37" s="658"/>
      <c r="K37" s="658"/>
      <c r="L37" s="658"/>
      <c r="M37" s="658"/>
      <c r="N37" s="658"/>
      <c r="O37" s="658"/>
      <c r="P37" s="658"/>
      <c r="Q37" s="658"/>
      <c r="R37" s="658"/>
      <c r="S37" s="658"/>
      <c r="T37" s="658"/>
      <c r="U37" s="658"/>
      <c r="V37" s="658"/>
      <c r="W37" s="658"/>
      <c r="X37" s="658"/>
      <c r="Y37" s="658"/>
      <c r="Z37" s="658"/>
      <c r="AA37" s="658"/>
      <c r="AB37" s="658"/>
      <c r="AC37" s="658"/>
      <c r="AD37" s="658"/>
      <c r="AE37" s="658"/>
      <c r="AF37" s="658"/>
      <c r="AG37" s="659"/>
      <c r="AR37" s="4"/>
    </row>
    <row r="38" spans="1:44" s="61" customFormat="1" ht="125.1" customHeight="1" thickBot="1">
      <c r="A38" s="598"/>
      <c r="B38" s="599"/>
      <c r="C38" s="599"/>
      <c r="D38" s="599"/>
      <c r="E38" s="599"/>
      <c r="F38" s="599"/>
      <c r="G38" s="599"/>
      <c r="H38" s="599"/>
      <c r="I38" s="599"/>
      <c r="J38" s="599"/>
      <c r="K38" s="599"/>
      <c r="L38" s="599"/>
      <c r="M38" s="599"/>
      <c r="N38" s="599"/>
      <c r="O38" s="599"/>
      <c r="P38" s="599"/>
      <c r="Q38" s="599"/>
      <c r="R38" s="599"/>
      <c r="S38" s="599"/>
      <c r="T38" s="599"/>
      <c r="U38" s="599"/>
      <c r="V38" s="599"/>
      <c r="W38" s="599"/>
      <c r="X38" s="599"/>
      <c r="Y38" s="599"/>
      <c r="Z38" s="599"/>
      <c r="AA38" s="599"/>
      <c r="AB38" s="599"/>
      <c r="AC38" s="599"/>
      <c r="AD38" s="599"/>
      <c r="AE38" s="599"/>
      <c r="AF38" s="599"/>
      <c r="AG38" s="600"/>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604"/>
      <c r="AC41" s="604"/>
      <c r="AD41" s="604"/>
      <c r="AE41" s="604"/>
      <c r="AF41" s="604"/>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49"/>
      <c r="AC42" s="649"/>
      <c r="AD42" s="649"/>
      <c r="AE42" s="649"/>
      <c r="AF42" s="649"/>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53"/>
      <c r="AC46" s="653"/>
      <c r="AD46" s="653"/>
      <c r="AE46" s="653"/>
      <c r="AF46" s="653"/>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51"/>
      <c r="AC47" s="651"/>
      <c r="AD47" s="651"/>
      <c r="AE47" s="651"/>
      <c r="AF47" s="651"/>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52"/>
      <c r="AC48" s="652"/>
      <c r="AD48" s="652"/>
      <c r="AE48" s="652"/>
      <c r="AF48" s="652"/>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50" t="str">
        <f>IF(AH41=TRUE,AI50,IF(AI49=TRUE,"",AI52))</f>
        <v/>
      </c>
      <c r="AC49" s="650"/>
      <c r="AD49" s="650"/>
      <c r="AE49" s="650"/>
      <c r="AF49" s="650"/>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49"/>
      <c r="AC55" s="649"/>
      <c r="AD55" s="649"/>
      <c r="AE55" s="649"/>
      <c r="AF55" s="649"/>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21" t="str">
        <f>IF(SUM(AB49,AB55)=0,"",SUM(AB49,AB55))</f>
        <v/>
      </c>
      <c r="AC59" s="621"/>
      <c r="AD59" s="621"/>
      <c r="AE59" s="621"/>
      <c r="AF59" s="621"/>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642" t="str">
        <f>IF($AH$74=0,"",$AH$74)</f>
        <v/>
      </c>
      <c r="AD74" s="642"/>
      <c r="AE74" s="642"/>
      <c r="AF74" s="642"/>
      <c r="AG74" s="37" t="s">
        <v>306</v>
      </c>
      <c r="AH74" s="413">
        <f>SUM(AC83,AC92,AC101,AC110,AC119,AC128,AC137)</f>
        <v>0</v>
      </c>
      <c r="AR74" s="4"/>
    </row>
    <row r="75" spans="1:44" s="61" customFormat="1" ht="15" customHeight="1">
      <c r="A75" s="622" t="s">
        <v>1258</v>
      </c>
      <c r="B75" s="623"/>
      <c r="C75" s="623"/>
      <c r="D75" s="623"/>
      <c r="E75" s="623"/>
      <c r="F75" s="623"/>
      <c r="G75" s="623"/>
      <c r="H75" s="623"/>
      <c r="I75" s="623"/>
      <c r="J75" s="623"/>
      <c r="K75" s="623"/>
      <c r="L75" s="623"/>
      <c r="M75" s="623"/>
      <c r="N75" s="623"/>
      <c r="O75" s="623"/>
      <c r="P75" s="623"/>
      <c r="Q75" s="623"/>
      <c r="R75" s="623"/>
      <c r="S75" s="623"/>
      <c r="T75" s="623"/>
      <c r="U75" s="623"/>
      <c r="V75" s="623"/>
      <c r="W75" s="623"/>
      <c r="X75" s="623"/>
      <c r="Y75" s="623"/>
      <c r="Z75" s="623"/>
      <c r="AA75" s="623"/>
      <c r="AB75" s="623"/>
      <c r="AC75" s="643" t="str">
        <f>IF($AH$75=0,"",$AH$75)</f>
        <v/>
      </c>
      <c r="AD75" s="643"/>
      <c r="AE75" s="643"/>
      <c r="AF75" s="643"/>
      <c r="AG75" s="45" t="s">
        <v>307</v>
      </c>
      <c r="AH75" s="414">
        <f>SUM(AC84,AC93,AC102,AC111,AC120,AC129,AC138)</f>
        <v>0</v>
      </c>
      <c r="AI75" s="429" t="s">
        <v>1903</v>
      </c>
      <c r="AR75" s="4"/>
    </row>
    <row r="76" spans="1:44" s="61" customFormat="1" ht="15" customHeight="1">
      <c r="A76" s="571" t="str">
        <f>IF(OR($H$19=4,$H$19=5,$AH$28=TRUE),AI76,AI77)</f>
        <v>（12）令和８年５月時点の給与体系を、当該評価料を算定した年度に勤務している職員の賃金に当てはめた場合の対象職員の基本給等総額</v>
      </c>
      <c r="B76" s="572"/>
      <c r="C76" s="572"/>
      <c r="D76" s="572"/>
      <c r="E76" s="572"/>
      <c r="F76" s="572"/>
      <c r="G76" s="572"/>
      <c r="H76" s="572"/>
      <c r="I76" s="572"/>
      <c r="J76" s="572"/>
      <c r="K76" s="572"/>
      <c r="L76" s="572"/>
      <c r="M76" s="572"/>
      <c r="N76" s="572"/>
      <c r="O76" s="572"/>
      <c r="P76" s="572"/>
      <c r="Q76" s="572"/>
      <c r="R76" s="572"/>
      <c r="S76" s="572"/>
      <c r="T76" s="572"/>
      <c r="U76" s="572"/>
      <c r="V76" s="572"/>
      <c r="W76" s="572"/>
      <c r="X76" s="572"/>
      <c r="Y76" s="572"/>
      <c r="Z76" s="572"/>
      <c r="AA76" s="572"/>
      <c r="AB76" s="572"/>
      <c r="AC76" s="644" t="str">
        <f>IF($AH$76=0,"",$AH$76)</f>
        <v/>
      </c>
      <c r="AD76" s="644"/>
      <c r="AE76" s="644"/>
      <c r="AF76" s="644"/>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54" t="str">
        <f>IFERROR(AC75-AC76,"")</f>
        <v/>
      </c>
      <c r="AD77" s="654"/>
      <c r="AE77" s="654"/>
      <c r="AF77" s="654"/>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603" t="str">
        <f>IFERROR((AC77/AC76)*100,"")</f>
        <v/>
      </c>
      <c r="AD78" s="603"/>
      <c r="AE78" s="603"/>
      <c r="AF78" s="603"/>
      <c r="AG78" s="223" t="s">
        <v>356</v>
      </c>
      <c r="AR78" s="4"/>
    </row>
    <row r="79" spans="1:44" s="61" customFormat="1" ht="12.95" customHeight="1">
      <c r="A79" s="655" t="s">
        <v>1891</v>
      </c>
      <c r="B79" s="656"/>
      <c r="C79" s="656"/>
      <c r="D79" s="656"/>
      <c r="E79" s="656"/>
      <c r="F79" s="656"/>
      <c r="G79" s="656"/>
      <c r="H79" s="656"/>
      <c r="I79" s="656"/>
      <c r="J79" s="656"/>
      <c r="K79" s="656"/>
      <c r="L79" s="656"/>
      <c r="M79" s="656"/>
      <c r="N79" s="656"/>
      <c r="O79" s="656"/>
      <c r="P79" s="656"/>
      <c r="Q79" s="656"/>
      <c r="R79" s="656"/>
      <c r="S79" s="656"/>
      <c r="T79" s="656"/>
      <c r="U79" s="656"/>
      <c r="V79" s="656"/>
      <c r="W79" s="656"/>
      <c r="X79" s="656"/>
      <c r="Y79" s="656"/>
      <c r="Z79" s="656"/>
      <c r="AA79" s="656"/>
      <c r="AB79" s="656"/>
      <c r="AC79" s="593"/>
      <c r="AD79" s="593"/>
      <c r="AE79" s="593"/>
      <c r="AF79" s="593"/>
      <c r="AG79" s="219"/>
      <c r="AR79" s="4"/>
    </row>
    <row r="80" spans="1:44" s="61" customFormat="1" ht="12.95" customHeight="1" thickBot="1">
      <c r="A80" s="591" t="s">
        <v>1905</v>
      </c>
      <c r="B80" s="592"/>
      <c r="C80" s="592"/>
      <c r="D80" s="592"/>
      <c r="E80" s="592"/>
      <c r="F80" s="592"/>
      <c r="G80" s="592"/>
      <c r="H80" s="592"/>
      <c r="I80" s="592"/>
      <c r="J80" s="592"/>
      <c r="K80" s="592"/>
      <c r="L80" s="592"/>
      <c r="M80" s="592"/>
      <c r="N80" s="592"/>
      <c r="O80" s="592"/>
      <c r="P80" s="592"/>
      <c r="Q80" s="592"/>
      <c r="R80" s="592"/>
      <c r="S80" s="592"/>
      <c r="T80" s="592"/>
      <c r="U80" s="592"/>
      <c r="V80" s="592"/>
      <c r="W80" s="592"/>
      <c r="X80" s="592"/>
      <c r="Y80" s="592"/>
      <c r="Z80" s="592"/>
      <c r="AA80" s="592"/>
      <c r="AB80" s="592"/>
      <c r="AC80" s="594"/>
      <c r="AD80" s="594"/>
      <c r="AE80" s="594"/>
      <c r="AF80" s="594"/>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20" t="s">
        <v>357</v>
      </c>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619"/>
      <c r="AD83" s="619"/>
      <c r="AE83" s="619"/>
      <c r="AF83" s="619"/>
      <c r="AG83" s="37" t="s">
        <v>306</v>
      </c>
      <c r="AR83" s="4"/>
    </row>
    <row r="84" spans="1:44" s="61" customFormat="1" ht="15" customHeight="1">
      <c r="A84" s="622" t="s">
        <v>1259</v>
      </c>
      <c r="B84" s="623"/>
      <c r="C84" s="623"/>
      <c r="D84" s="623"/>
      <c r="E84" s="623"/>
      <c r="F84" s="623"/>
      <c r="G84" s="623"/>
      <c r="H84" s="623"/>
      <c r="I84" s="623"/>
      <c r="J84" s="623"/>
      <c r="K84" s="623"/>
      <c r="L84" s="623"/>
      <c r="M84" s="623"/>
      <c r="N84" s="623"/>
      <c r="O84" s="623"/>
      <c r="P84" s="623"/>
      <c r="Q84" s="623"/>
      <c r="R84" s="623"/>
      <c r="S84" s="623"/>
      <c r="T84" s="623"/>
      <c r="U84" s="623"/>
      <c r="V84" s="623"/>
      <c r="W84" s="623"/>
      <c r="X84" s="623"/>
      <c r="Y84" s="623"/>
      <c r="Z84" s="623"/>
      <c r="AA84" s="623"/>
      <c r="AB84" s="623"/>
      <c r="AC84" s="617"/>
      <c r="AD84" s="617"/>
      <c r="AE84" s="617"/>
      <c r="AF84" s="617"/>
      <c r="AG84" s="45" t="s">
        <v>307</v>
      </c>
      <c r="AI84" s="429" t="s">
        <v>1903</v>
      </c>
      <c r="AR84" s="4"/>
    </row>
    <row r="85" spans="1:44" s="61" customFormat="1" ht="15" customHeight="1">
      <c r="A85" s="571" t="str">
        <f>IF(OR($H$19=4,$H$19=5,$AH$28=TRUE),AI85,AI86)</f>
        <v>（18）令和８年５月時点の給与体系を、当該評価料を算定した年度に勤務している職員の賃金に当てはめた場合の対象職員の基本給等総額</v>
      </c>
      <c r="B85" s="572"/>
      <c r="C85" s="572"/>
      <c r="D85" s="572"/>
      <c r="E85" s="572"/>
      <c r="F85" s="572"/>
      <c r="G85" s="572"/>
      <c r="H85" s="572"/>
      <c r="I85" s="572"/>
      <c r="J85" s="572"/>
      <c r="K85" s="572"/>
      <c r="L85" s="572"/>
      <c r="M85" s="572"/>
      <c r="N85" s="572"/>
      <c r="O85" s="572"/>
      <c r="P85" s="572"/>
      <c r="Q85" s="572"/>
      <c r="R85" s="572"/>
      <c r="S85" s="572"/>
      <c r="T85" s="572"/>
      <c r="U85" s="572"/>
      <c r="V85" s="572"/>
      <c r="W85" s="572"/>
      <c r="X85" s="572"/>
      <c r="Y85" s="572"/>
      <c r="Z85" s="572"/>
      <c r="AA85" s="572"/>
      <c r="AB85" s="572"/>
      <c r="AC85" s="617"/>
      <c r="AD85" s="617"/>
      <c r="AE85" s="617"/>
      <c r="AF85" s="617"/>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618" t="str">
        <f>IF(AC84-AC85=0,"",AC84-AC85)</f>
        <v/>
      </c>
      <c r="AD86" s="618"/>
      <c r="AE86" s="618"/>
      <c r="AF86" s="618"/>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616" t="str">
        <f>IFERROR((AC86/AC85)*100,"")</f>
        <v/>
      </c>
      <c r="AD87" s="616"/>
      <c r="AE87" s="616"/>
      <c r="AF87" s="616"/>
      <c r="AG87" s="315" t="s">
        <v>356</v>
      </c>
      <c r="AR87" s="4"/>
    </row>
    <row r="88" spans="1:44" s="61" customFormat="1" ht="15" customHeight="1">
      <c r="A88" s="625" t="s">
        <v>1279</v>
      </c>
      <c r="B88" s="626"/>
      <c r="C88" s="626"/>
      <c r="D88" s="626"/>
      <c r="E88" s="626"/>
      <c r="F88" s="626"/>
      <c r="G88" s="626"/>
      <c r="H88" s="626"/>
      <c r="I88" s="626"/>
      <c r="J88" s="626"/>
      <c r="K88" s="626"/>
      <c r="L88" s="626"/>
      <c r="M88" s="626"/>
      <c r="N88" s="626"/>
      <c r="O88" s="626"/>
      <c r="P88" s="626"/>
      <c r="Q88" s="626"/>
      <c r="R88" s="626"/>
      <c r="S88" s="626"/>
      <c r="T88" s="626"/>
      <c r="U88" s="626"/>
      <c r="V88" s="626"/>
      <c r="W88" s="626"/>
      <c r="X88" s="626"/>
      <c r="Y88" s="626"/>
      <c r="Z88" s="626"/>
      <c r="AA88" s="626"/>
      <c r="AB88" s="626"/>
      <c r="AC88" s="624"/>
      <c r="AD88" s="624"/>
      <c r="AE88" s="624"/>
      <c r="AF88" s="624"/>
      <c r="AG88" s="252" t="s">
        <v>359</v>
      </c>
      <c r="AR88" s="4"/>
    </row>
    <row r="89" spans="1:44" s="61" customFormat="1" ht="15" customHeight="1" thickBot="1">
      <c r="A89" s="630" t="s">
        <v>1280</v>
      </c>
      <c r="B89" s="631"/>
      <c r="C89" s="631"/>
      <c r="D89" s="631"/>
      <c r="E89" s="631"/>
      <c r="F89" s="631"/>
      <c r="G89" s="631"/>
      <c r="H89" s="631"/>
      <c r="I89" s="631"/>
      <c r="J89" s="631"/>
      <c r="K89" s="631"/>
      <c r="L89" s="631"/>
      <c r="M89" s="631"/>
      <c r="N89" s="631"/>
      <c r="O89" s="631"/>
      <c r="P89" s="631"/>
      <c r="Q89" s="631"/>
      <c r="R89" s="631"/>
      <c r="S89" s="631"/>
      <c r="T89" s="631"/>
      <c r="U89" s="631"/>
      <c r="V89" s="631"/>
      <c r="W89" s="631"/>
      <c r="X89" s="631"/>
      <c r="Y89" s="631"/>
      <c r="Z89" s="631"/>
      <c r="AA89" s="631"/>
      <c r="AB89" s="631"/>
      <c r="AC89" s="632"/>
      <c r="AD89" s="632"/>
      <c r="AE89" s="632"/>
      <c r="AF89" s="632"/>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20" t="s">
        <v>360</v>
      </c>
      <c r="B91" s="620"/>
      <c r="C91" s="620"/>
      <c r="D91" s="620"/>
      <c r="E91" s="620"/>
      <c r="F91" s="620"/>
      <c r="G91" s="620"/>
      <c r="H91" s="620"/>
      <c r="I91" s="620"/>
      <c r="J91" s="620"/>
      <c r="K91" s="620"/>
      <c r="L91" s="620"/>
      <c r="M91" s="620"/>
      <c r="N91" s="620"/>
      <c r="O91" s="620"/>
      <c r="P91" s="620"/>
      <c r="Q91" s="620"/>
      <c r="R91" s="620"/>
      <c r="S91" s="620"/>
      <c r="T91" s="620"/>
      <c r="U91" s="620"/>
      <c r="V91" s="620"/>
      <c r="W91" s="620"/>
      <c r="X91" s="620"/>
      <c r="Y91" s="620"/>
      <c r="Z91" s="620"/>
      <c r="AA91" s="620"/>
      <c r="AB91" s="620"/>
      <c r="AC91" s="620"/>
      <c r="AD91" s="620"/>
      <c r="AE91" s="620"/>
      <c r="AF91" s="620"/>
      <c r="AG91" s="620"/>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619"/>
      <c r="AD92" s="619"/>
      <c r="AE92" s="619"/>
      <c r="AF92" s="619"/>
      <c r="AG92" s="37" t="s">
        <v>306</v>
      </c>
      <c r="AR92" s="4"/>
    </row>
    <row r="93" spans="1:44" s="61" customFormat="1" ht="15" customHeight="1">
      <c r="A93" s="622" t="s">
        <v>1260</v>
      </c>
      <c r="B93" s="623"/>
      <c r="C93" s="623"/>
      <c r="D93" s="623"/>
      <c r="E93" s="623"/>
      <c r="F93" s="623"/>
      <c r="G93" s="623"/>
      <c r="H93" s="623"/>
      <c r="I93" s="623"/>
      <c r="J93" s="623"/>
      <c r="K93" s="623"/>
      <c r="L93" s="623"/>
      <c r="M93" s="623"/>
      <c r="N93" s="623"/>
      <c r="O93" s="623"/>
      <c r="P93" s="623"/>
      <c r="Q93" s="623"/>
      <c r="R93" s="623"/>
      <c r="S93" s="623"/>
      <c r="T93" s="623"/>
      <c r="U93" s="623"/>
      <c r="V93" s="623"/>
      <c r="W93" s="623"/>
      <c r="X93" s="623"/>
      <c r="Y93" s="623"/>
      <c r="Z93" s="623"/>
      <c r="AA93" s="623"/>
      <c r="AB93" s="623"/>
      <c r="AC93" s="617"/>
      <c r="AD93" s="617"/>
      <c r="AE93" s="617"/>
      <c r="AF93" s="617"/>
      <c r="AG93" s="45" t="s">
        <v>307</v>
      </c>
      <c r="AI93" s="429" t="s">
        <v>1903</v>
      </c>
      <c r="AR93" s="4"/>
    </row>
    <row r="94" spans="1:44" s="61" customFormat="1" ht="15" customHeight="1">
      <c r="A94" s="571" t="str">
        <f>IF(OR($H$19=4,$H$19=5,$AH$28=TRUE),AI94,AI95)</f>
        <v>（25）令和８年５月時点の給与体系を、当該評価料を算定した年度に勤務している職員の賃金に当てはめた場合の対象職員の基本給等総額</v>
      </c>
      <c r="B94" s="572"/>
      <c r="C94" s="572"/>
      <c r="D94" s="572"/>
      <c r="E94" s="572"/>
      <c r="F94" s="572"/>
      <c r="G94" s="572"/>
      <c r="H94" s="572"/>
      <c r="I94" s="572"/>
      <c r="J94" s="572"/>
      <c r="K94" s="572"/>
      <c r="L94" s="572"/>
      <c r="M94" s="572"/>
      <c r="N94" s="572"/>
      <c r="O94" s="572"/>
      <c r="P94" s="572"/>
      <c r="Q94" s="572"/>
      <c r="R94" s="572"/>
      <c r="S94" s="572"/>
      <c r="T94" s="572"/>
      <c r="U94" s="572"/>
      <c r="V94" s="572"/>
      <c r="W94" s="572"/>
      <c r="X94" s="572"/>
      <c r="Y94" s="572"/>
      <c r="Z94" s="572"/>
      <c r="AA94" s="572"/>
      <c r="AB94" s="572"/>
      <c r="AC94" s="617"/>
      <c r="AD94" s="617"/>
      <c r="AE94" s="617"/>
      <c r="AF94" s="617"/>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618" t="str">
        <f>IF(AC93-AC94=0,"",AC93-AC94)</f>
        <v/>
      </c>
      <c r="AD95" s="618"/>
      <c r="AE95" s="618"/>
      <c r="AF95" s="618"/>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616" t="str">
        <f>IFERROR((AC95/AC94)*100,"")</f>
        <v/>
      </c>
      <c r="AD96" s="616"/>
      <c r="AE96" s="616"/>
      <c r="AF96" s="616"/>
      <c r="AG96" s="315" t="s">
        <v>356</v>
      </c>
      <c r="AR96" s="4"/>
    </row>
    <row r="97" spans="1:44" s="61" customFormat="1" ht="15" customHeight="1">
      <c r="A97" s="610" t="s">
        <v>1288</v>
      </c>
      <c r="B97" s="611"/>
      <c r="C97" s="611"/>
      <c r="D97" s="611"/>
      <c r="E97" s="611"/>
      <c r="F97" s="611"/>
      <c r="G97" s="611"/>
      <c r="H97" s="611"/>
      <c r="I97" s="611"/>
      <c r="J97" s="611"/>
      <c r="K97" s="611"/>
      <c r="L97" s="611"/>
      <c r="M97" s="611"/>
      <c r="N97" s="611"/>
      <c r="O97" s="611"/>
      <c r="P97" s="611"/>
      <c r="Q97" s="611"/>
      <c r="R97" s="611"/>
      <c r="S97" s="611"/>
      <c r="T97" s="611"/>
      <c r="U97" s="611"/>
      <c r="V97" s="611"/>
      <c r="W97" s="611"/>
      <c r="X97" s="611"/>
      <c r="Y97" s="611"/>
      <c r="Z97" s="611"/>
      <c r="AA97" s="611"/>
      <c r="AB97" s="611"/>
      <c r="AC97" s="624"/>
      <c r="AD97" s="624"/>
      <c r="AE97" s="624"/>
      <c r="AF97" s="624"/>
      <c r="AG97" s="252" t="s">
        <v>359</v>
      </c>
      <c r="AR97" s="4"/>
    </row>
    <row r="98" spans="1:44" s="61" customFormat="1" ht="15" customHeight="1" thickBot="1">
      <c r="A98" s="613" t="s">
        <v>1294</v>
      </c>
      <c r="B98" s="614"/>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4"/>
      <c r="AB98" s="614"/>
      <c r="AC98" s="632"/>
      <c r="AD98" s="632"/>
      <c r="AE98" s="632"/>
      <c r="AF98" s="632"/>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20" t="s">
        <v>362</v>
      </c>
      <c r="B100" s="620"/>
      <c r="C100" s="620"/>
      <c r="D100" s="620"/>
      <c r="E100" s="620"/>
      <c r="F100" s="620"/>
      <c r="G100" s="620"/>
      <c r="H100" s="620"/>
      <c r="I100" s="620"/>
      <c r="J100" s="620"/>
      <c r="K100" s="620"/>
      <c r="L100" s="620"/>
      <c r="M100" s="620"/>
      <c r="N100" s="620"/>
      <c r="O100" s="620"/>
      <c r="P100" s="620"/>
      <c r="Q100" s="620"/>
      <c r="R100" s="620"/>
      <c r="S100" s="620"/>
      <c r="T100" s="620"/>
      <c r="U100" s="620"/>
      <c r="V100" s="620"/>
      <c r="W100" s="620"/>
      <c r="X100" s="620"/>
      <c r="Y100" s="620"/>
      <c r="Z100" s="620"/>
      <c r="AA100" s="620"/>
      <c r="AB100" s="620"/>
      <c r="AC100" s="620"/>
      <c r="AD100" s="620"/>
      <c r="AE100" s="620"/>
      <c r="AF100" s="620"/>
      <c r="AG100" s="620"/>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619"/>
      <c r="AD101" s="619"/>
      <c r="AE101" s="619"/>
      <c r="AF101" s="619"/>
      <c r="AG101" s="37" t="s">
        <v>306</v>
      </c>
      <c r="AR101" s="4"/>
    </row>
    <row r="102" spans="1:44" s="61" customFormat="1" ht="15" customHeight="1">
      <c r="A102" s="622" t="s">
        <v>1261</v>
      </c>
      <c r="B102" s="623"/>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17"/>
      <c r="AD102" s="617"/>
      <c r="AE102" s="617"/>
      <c r="AF102" s="617"/>
      <c r="AG102" s="45" t="s">
        <v>307</v>
      </c>
      <c r="AI102" s="429" t="s">
        <v>1903</v>
      </c>
      <c r="AR102" s="4"/>
    </row>
    <row r="103" spans="1:44" s="61" customFormat="1" ht="15" customHeight="1">
      <c r="A103" s="571" t="str">
        <f>IF(OR($H$19=4,$H$19=5,$AH$28=TRUE),AI103,AI104)</f>
        <v>（32）令和８年５月時点の給与体系を、当該評価料を算定した年度に勤務している職員の賃金に当てはめた場合の対象職員の基本給等総額</v>
      </c>
      <c r="B103" s="572"/>
      <c r="C103" s="572"/>
      <c r="D103" s="572"/>
      <c r="E103" s="572"/>
      <c r="F103" s="572"/>
      <c r="G103" s="572"/>
      <c r="H103" s="572"/>
      <c r="I103" s="572"/>
      <c r="J103" s="572"/>
      <c r="K103" s="572"/>
      <c r="L103" s="572"/>
      <c r="M103" s="572"/>
      <c r="N103" s="572"/>
      <c r="O103" s="572"/>
      <c r="P103" s="572"/>
      <c r="Q103" s="572"/>
      <c r="R103" s="572"/>
      <c r="S103" s="572"/>
      <c r="T103" s="572"/>
      <c r="U103" s="572"/>
      <c r="V103" s="572"/>
      <c r="W103" s="572"/>
      <c r="X103" s="572"/>
      <c r="Y103" s="572"/>
      <c r="Z103" s="572"/>
      <c r="AA103" s="572"/>
      <c r="AB103" s="572"/>
      <c r="AC103" s="617"/>
      <c r="AD103" s="617"/>
      <c r="AE103" s="617"/>
      <c r="AF103" s="617"/>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618" t="str">
        <f>IF(AC102-AC103=0,"",AC102-AC103)</f>
        <v/>
      </c>
      <c r="AD104" s="618"/>
      <c r="AE104" s="618"/>
      <c r="AF104" s="618"/>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616" t="str">
        <f>IFERROR((AC104/AC103)*100,"")</f>
        <v/>
      </c>
      <c r="AD105" s="616"/>
      <c r="AE105" s="616"/>
      <c r="AF105" s="616"/>
      <c r="AG105" s="315" t="s">
        <v>356</v>
      </c>
      <c r="AR105" s="4"/>
    </row>
    <row r="106" spans="1:44" s="61" customFormat="1" ht="15" customHeight="1">
      <c r="A106" s="610" t="s">
        <v>1289</v>
      </c>
      <c r="B106" s="611"/>
      <c r="C106" s="611"/>
      <c r="D106" s="611"/>
      <c r="E106" s="611"/>
      <c r="F106" s="611"/>
      <c r="G106" s="611"/>
      <c r="H106" s="611"/>
      <c r="I106" s="611"/>
      <c r="J106" s="611"/>
      <c r="K106" s="611"/>
      <c r="L106" s="611"/>
      <c r="M106" s="611"/>
      <c r="N106" s="611"/>
      <c r="O106" s="611"/>
      <c r="P106" s="611"/>
      <c r="Q106" s="611"/>
      <c r="R106" s="611"/>
      <c r="S106" s="611"/>
      <c r="T106" s="611"/>
      <c r="U106" s="611"/>
      <c r="V106" s="611"/>
      <c r="W106" s="611"/>
      <c r="X106" s="611"/>
      <c r="Y106" s="611"/>
      <c r="Z106" s="611"/>
      <c r="AA106" s="611"/>
      <c r="AB106" s="611"/>
      <c r="AC106" s="624"/>
      <c r="AD106" s="624"/>
      <c r="AE106" s="624"/>
      <c r="AF106" s="624"/>
      <c r="AG106" s="252" t="s">
        <v>359</v>
      </c>
      <c r="AR106" s="4"/>
    </row>
    <row r="107" spans="1:44" s="61" customFormat="1" ht="15" customHeight="1" thickBot="1">
      <c r="A107" s="613" t="s">
        <v>1295</v>
      </c>
      <c r="B107" s="614"/>
      <c r="C107" s="614"/>
      <c r="D107" s="614"/>
      <c r="E107" s="614"/>
      <c r="F107" s="614"/>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32"/>
      <c r="AD107" s="632"/>
      <c r="AE107" s="632"/>
      <c r="AF107" s="632"/>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20" t="s">
        <v>364</v>
      </c>
      <c r="B109" s="620"/>
      <c r="C109" s="620"/>
      <c r="D109" s="620"/>
      <c r="E109" s="620"/>
      <c r="F109" s="620"/>
      <c r="G109" s="620"/>
      <c r="H109" s="620"/>
      <c r="I109" s="620"/>
      <c r="J109" s="620"/>
      <c r="K109" s="620"/>
      <c r="L109" s="620"/>
      <c r="M109" s="620"/>
      <c r="N109" s="620"/>
      <c r="O109" s="620"/>
      <c r="P109" s="620"/>
      <c r="Q109" s="620"/>
      <c r="R109" s="620"/>
      <c r="S109" s="620"/>
      <c r="T109" s="620"/>
      <c r="U109" s="620"/>
      <c r="V109" s="620"/>
      <c r="W109" s="620"/>
      <c r="X109" s="620"/>
      <c r="Y109" s="620"/>
      <c r="Z109" s="620"/>
      <c r="AA109" s="620"/>
      <c r="AB109" s="620"/>
      <c r="AC109" s="620"/>
      <c r="AD109" s="620"/>
      <c r="AE109" s="620"/>
      <c r="AF109" s="620"/>
      <c r="AG109" s="620"/>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619"/>
      <c r="AD110" s="619"/>
      <c r="AE110" s="619"/>
      <c r="AF110" s="619"/>
      <c r="AG110" s="37" t="s">
        <v>306</v>
      </c>
      <c r="AR110" s="4"/>
    </row>
    <row r="111" spans="1:44" s="61" customFormat="1" ht="15" customHeight="1">
      <c r="A111" s="622" t="s">
        <v>1262</v>
      </c>
      <c r="B111" s="623"/>
      <c r="C111" s="623"/>
      <c r="D111" s="623"/>
      <c r="E111" s="623"/>
      <c r="F111" s="623"/>
      <c r="G111" s="623"/>
      <c r="H111" s="623"/>
      <c r="I111" s="623"/>
      <c r="J111" s="623"/>
      <c r="K111" s="623"/>
      <c r="L111" s="623"/>
      <c r="M111" s="623"/>
      <c r="N111" s="623"/>
      <c r="O111" s="623"/>
      <c r="P111" s="623"/>
      <c r="Q111" s="623"/>
      <c r="R111" s="623"/>
      <c r="S111" s="623"/>
      <c r="T111" s="623"/>
      <c r="U111" s="623"/>
      <c r="V111" s="623"/>
      <c r="W111" s="623"/>
      <c r="X111" s="623"/>
      <c r="Y111" s="623"/>
      <c r="Z111" s="623"/>
      <c r="AA111" s="623"/>
      <c r="AB111" s="623"/>
      <c r="AC111" s="617"/>
      <c r="AD111" s="617"/>
      <c r="AE111" s="617"/>
      <c r="AF111" s="617"/>
      <c r="AG111" s="45" t="s">
        <v>307</v>
      </c>
      <c r="AI111" s="429" t="s">
        <v>1903</v>
      </c>
      <c r="AR111" s="4"/>
    </row>
    <row r="112" spans="1:44" s="61" customFormat="1" ht="15" customHeight="1">
      <c r="A112" s="571" t="str">
        <f>IF(OR($H$19=4,$H$19=5,$AH$28=TRUE),AI112,AI113)</f>
        <v>（39）令和８年５月時点の給与体系を、当該評価料を算定した年度に勤務している職員の賃金に当てはめた場合の対象職員の基本給等総額</v>
      </c>
      <c r="B112" s="572"/>
      <c r="C112" s="572"/>
      <c r="D112" s="572"/>
      <c r="E112" s="572"/>
      <c r="F112" s="572"/>
      <c r="G112" s="572"/>
      <c r="H112" s="572"/>
      <c r="I112" s="572"/>
      <c r="J112" s="572"/>
      <c r="K112" s="572"/>
      <c r="L112" s="572"/>
      <c r="M112" s="572"/>
      <c r="N112" s="572"/>
      <c r="O112" s="572"/>
      <c r="P112" s="572"/>
      <c r="Q112" s="572"/>
      <c r="R112" s="572"/>
      <c r="S112" s="572"/>
      <c r="T112" s="572"/>
      <c r="U112" s="572"/>
      <c r="V112" s="572"/>
      <c r="W112" s="572"/>
      <c r="X112" s="572"/>
      <c r="Y112" s="572"/>
      <c r="Z112" s="572"/>
      <c r="AA112" s="572"/>
      <c r="AB112" s="572"/>
      <c r="AC112" s="617"/>
      <c r="AD112" s="617"/>
      <c r="AE112" s="617"/>
      <c r="AF112" s="617"/>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618" t="str">
        <f>IF(AC111-AC112=0,"",AC111-AC112)</f>
        <v/>
      </c>
      <c r="AD113" s="618"/>
      <c r="AE113" s="618"/>
      <c r="AF113" s="618"/>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616" t="str">
        <f>IFERROR((AC113/AC112)*100,"")</f>
        <v/>
      </c>
      <c r="AD114" s="616"/>
      <c r="AE114" s="616"/>
      <c r="AF114" s="616"/>
      <c r="AG114" s="315" t="s">
        <v>356</v>
      </c>
      <c r="AR114" s="4"/>
    </row>
    <row r="115" spans="1:44" s="61" customFormat="1" ht="15" customHeight="1">
      <c r="A115" s="610" t="s">
        <v>1290</v>
      </c>
      <c r="B115" s="611"/>
      <c r="C115" s="611"/>
      <c r="D115" s="611"/>
      <c r="E115" s="611"/>
      <c r="F115" s="611"/>
      <c r="G115" s="611"/>
      <c r="H115" s="611"/>
      <c r="I115" s="611"/>
      <c r="J115" s="611"/>
      <c r="K115" s="611"/>
      <c r="L115" s="611"/>
      <c r="M115" s="611"/>
      <c r="N115" s="611"/>
      <c r="O115" s="611"/>
      <c r="P115" s="611"/>
      <c r="Q115" s="611"/>
      <c r="R115" s="611"/>
      <c r="S115" s="611"/>
      <c r="T115" s="611"/>
      <c r="U115" s="611"/>
      <c r="V115" s="611"/>
      <c r="W115" s="611"/>
      <c r="X115" s="611"/>
      <c r="Y115" s="611"/>
      <c r="Z115" s="611"/>
      <c r="AA115" s="611"/>
      <c r="AB115" s="611"/>
      <c r="AC115" s="624"/>
      <c r="AD115" s="624"/>
      <c r="AE115" s="624"/>
      <c r="AF115" s="624"/>
      <c r="AG115" s="252" t="s">
        <v>359</v>
      </c>
      <c r="AR115" s="4"/>
    </row>
    <row r="116" spans="1:44" s="61" customFormat="1" ht="15" customHeight="1" thickBot="1">
      <c r="A116" s="613" t="s">
        <v>1296</v>
      </c>
      <c r="B116" s="614"/>
      <c r="C116" s="614"/>
      <c r="D116" s="614"/>
      <c r="E116" s="614"/>
      <c r="F116" s="614"/>
      <c r="G116" s="614"/>
      <c r="H116" s="614"/>
      <c r="I116" s="614"/>
      <c r="J116" s="614"/>
      <c r="K116" s="614"/>
      <c r="L116" s="614"/>
      <c r="M116" s="614"/>
      <c r="N116" s="614"/>
      <c r="O116" s="614"/>
      <c r="P116" s="614"/>
      <c r="Q116" s="614"/>
      <c r="R116" s="614"/>
      <c r="S116" s="614"/>
      <c r="T116" s="614"/>
      <c r="U116" s="614"/>
      <c r="V116" s="614"/>
      <c r="W116" s="614"/>
      <c r="X116" s="614"/>
      <c r="Y116" s="614"/>
      <c r="Z116" s="614"/>
      <c r="AA116" s="614"/>
      <c r="AB116" s="614"/>
      <c r="AC116" s="632"/>
      <c r="AD116" s="632"/>
      <c r="AE116" s="632"/>
      <c r="AF116" s="632"/>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20" t="s">
        <v>366</v>
      </c>
      <c r="B118" s="620"/>
      <c r="C118" s="620"/>
      <c r="D118" s="620"/>
      <c r="E118" s="620"/>
      <c r="F118" s="620"/>
      <c r="G118" s="620"/>
      <c r="H118" s="620"/>
      <c r="I118" s="620"/>
      <c r="J118" s="620"/>
      <c r="K118" s="620"/>
      <c r="L118" s="620"/>
      <c r="M118" s="620"/>
      <c r="N118" s="620"/>
      <c r="O118" s="620"/>
      <c r="P118" s="620"/>
      <c r="Q118" s="620"/>
      <c r="R118" s="620"/>
      <c r="S118" s="620"/>
      <c r="T118" s="620"/>
      <c r="U118" s="620"/>
      <c r="V118" s="620"/>
      <c r="W118" s="620"/>
      <c r="X118" s="620"/>
      <c r="Y118" s="620"/>
      <c r="Z118" s="620"/>
      <c r="AA118" s="620"/>
      <c r="AB118" s="620"/>
      <c r="AC118" s="620"/>
      <c r="AD118" s="620"/>
      <c r="AE118" s="620"/>
      <c r="AF118" s="620"/>
      <c r="AG118" s="620"/>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619"/>
      <c r="AD119" s="619"/>
      <c r="AE119" s="619"/>
      <c r="AF119" s="619"/>
      <c r="AG119" s="37" t="s">
        <v>306</v>
      </c>
      <c r="AR119" s="4"/>
    </row>
    <row r="120" spans="1:44" s="61" customFormat="1" ht="15" customHeight="1">
      <c r="A120" s="622" t="s">
        <v>1263</v>
      </c>
      <c r="B120" s="623"/>
      <c r="C120" s="623"/>
      <c r="D120" s="623"/>
      <c r="E120" s="623"/>
      <c r="F120" s="623"/>
      <c r="G120" s="623"/>
      <c r="H120" s="623"/>
      <c r="I120" s="623"/>
      <c r="J120" s="623"/>
      <c r="K120" s="623"/>
      <c r="L120" s="623"/>
      <c r="M120" s="623"/>
      <c r="N120" s="623"/>
      <c r="O120" s="623"/>
      <c r="P120" s="623"/>
      <c r="Q120" s="623"/>
      <c r="R120" s="623"/>
      <c r="S120" s="623"/>
      <c r="T120" s="623"/>
      <c r="U120" s="623"/>
      <c r="V120" s="623"/>
      <c r="W120" s="623"/>
      <c r="X120" s="623"/>
      <c r="Y120" s="623"/>
      <c r="Z120" s="623"/>
      <c r="AA120" s="623"/>
      <c r="AB120" s="623"/>
      <c r="AC120" s="617"/>
      <c r="AD120" s="617"/>
      <c r="AE120" s="617"/>
      <c r="AF120" s="617"/>
      <c r="AG120" s="45" t="s">
        <v>307</v>
      </c>
      <c r="AI120" s="429" t="s">
        <v>1903</v>
      </c>
      <c r="AR120" s="4"/>
    </row>
    <row r="121" spans="1:44" s="61" customFormat="1" ht="15" customHeight="1">
      <c r="A121" s="571" t="str">
        <f>IF(OR($H$19=4,$H$19=5,$AH$28=TRUE),AI121,AI122)</f>
        <v>（46）令和８年５月時点の給与体系を、当該評価料を算定した年度に勤務している職員の賃金に当てはめた場合の対象職員の基本給等総額</v>
      </c>
      <c r="B121" s="572"/>
      <c r="C121" s="572"/>
      <c r="D121" s="572"/>
      <c r="E121" s="572"/>
      <c r="F121" s="572"/>
      <c r="G121" s="572"/>
      <c r="H121" s="572"/>
      <c r="I121" s="572"/>
      <c r="J121" s="572"/>
      <c r="K121" s="572"/>
      <c r="L121" s="572"/>
      <c r="M121" s="572"/>
      <c r="N121" s="572"/>
      <c r="O121" s="572"/>
      <c r="P121" s="572"/>
      <c r="Q121" s="572"/>
      <c r="R121" s="572"/>
      <c r="S121" s="572"/>
      <c r="T121" s="572"/>
      <c r="U121" s="572"/>
      <c r="V121" s="572"/>
      <c r="W121" s="572"/>
      <c r="X121" s="572"/>
      <c r="Y121" s="572"/>
      <c r="Z121" s="572"/>
      <c r="AA121" s="572"/>
      <c r="AB121" s="572"/>
      <c r="AC121" s="617"/>
      <c r="AD121" s="617"/>
      <c r="AE121" s="617"/>
      <c r="AF121" s="617"/>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618" t="str">
        <f>IF(AC120-AC121=0,"",AC120-AC121)</f>
        <v/>
      </c>
      <c r="AD122" s="618"/>
      <c r="AE122" s="618"/>
      <c r="AF122" s="618"/>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616" t="str">
        <f>IFERROR((AC122/AC121)*100,"")</f>
        <v/>
      </c>
      <c r="AD123" s="616"/>
      <c r="AE123" s="616"/>
      <c r="AF123" s="616"/>
      <c r="AG123" s="315" t="s">
        <v>356</v>
      </c>
      <c r="AR123" s="4"/>
    </row>
    <row r="124" spans="1:44" s="61" customFormat="1" ht="15" customHeight="1">
      <c r="A124" s="610" t="s">
        <v>1291</v>
      </c>
      <c r="B124" s="611"/>
      <c r="C124" s="611"/>
      <c r="D124" s="611"/>
      <c r="E124" s="611"/>
      <c r="F124" s="611"/>
      <c r="G124" s="611"/>
      <c r="H124" s="611"/>
      <c r="I124" s="611"/>
      <c r="J124" s="611"/>
      <c r="K124" s="611"/>
      <c r="L124" s="611"/>
      <c r="M124" s="611"/>
      <c r="N124" s="611"/>
      <c r="O124" s="611"/>
      <c r="P124" s="611"/>
      <c r="Q124" s="611"/>
      <c r="R124" s="611"/>
      <c r="S124" s="611"/>
      <c r="T124" s="611"/>
      <c r="U124" s="611"/>
      <c r="V124" s="611"/>
      <c r="W124" s="611"/>
      <c r="X124" s="611"/>
      <c r="Y124" s="611"/>
      <c r="Z124" s="611"/>
      <c r="AA124" s="611"/>
      <c r="AB124" s="611"/>
      <c r="AC124" s="624"/>
      <c r="AD124" s="624"/>
      <c r="AE124" s="624"/>
      <c r="AF124" s="624"/>
      <c r="AG124" s="252" t="s">
        <v>359</v>
      </c>
      <c r="AR124" s="4"/>
    </row>
    <row r="125" spans="1:44" s="61" customFormat="1" ht="15" customHeight="1" thickBot="1">
      <c r="A125" s="613" t="s">
        <v>1297</v>
      </c>
      <c r="B125" s="614"/>
      <c r="C125" s="614"/>
      <c r="D125" s="614"/>
      <c r="E125" s="614"/>
      <c r="F125" s="614"/>
      <c r="G125" s="614"/>
      <c r="H125" s="614"/>
      <c r="I125" s="614"/>
      <c r="J125" s="614"/>
      <c r="K125" s="614"/>
      <c r="L125" s="614"/>
      <c r="M125" s="614"/>
      <c r="N125" s="614"/>
      <c r="O125" s="614"/>
      <c r="P125" s="614"/>
      <c r="Q125" s="614"/>
      <c r="R125" s="614"/>
      <c r="S125" s="614"/>
      <c r="T125" s="614"/>
      <c r="U125" s="614"/>
      <c r="V125" s="614"/>
      <c r="W125" s="614"/>
      <c r="X125" s="614"/>
      <c r="Y125" s="614"/>
      <c r="Z125" s="614"/>
      <c r="AA125" s="614"/>
      <c r="AB125" s="614"/>
      <c r="AC125" s="632"/>
      <c r="AD125" s="632"/>
      <c r="AE125" s="632"/>
      <c r="AF125" s="632"/>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20" t="s">
        <v>1287</v>
      </c>
      <c r="B127" s="620"/>
      <c r="C127" s="620"/>
      <c r="D127" s="620"/>
      <c r="E127" s="620"/>
      <c r="F127" s="620"/>
      <c r="G127" s="620"/>
      <c r="H127" s="620"/>
      <c r="I127" s="620"/>
      <c r="J127" s="620"/>
      <c r="K127" s="620"/>
      <c r="L127" s="620"/>
      <c r="M127" s="620"/>
      <c r="N127" s="620"/>
      <c r="O127" s="620"/>
      <c r="P127" s="620"/>
      <c r="Q127" s="620"/>
      <c r="R127" s="620"/>
      <c r="S127" s="620"/>
      <c r="T127" s="620"/>
      <c r="U127" s="620"/>
      <c r="V127" s="620"/>
      <c r="W127" s="620"/>
      <c r="X127" s="620"/>
      <c r="Y127" s="620"/>
      <c r="Z127" s="620"/>
      <c r="AA127" s="620"/>
      <c r="AB127" s="620"/>
      <c r="AC127" s="620"/>
      <c r="AD127" s="620"/>
      <c r="AE127" s="620"/>
      <c r="AF127" s="620"/>
      <c r="AG127" s="620"/>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619"/>
      <c r="AD128" s="619"/>
      <c r="AE128" s="619"/>
      <c r="AF128" s="619"/>
      <c r="AG128" s="37" t="s">
        <v>306</v>
      </c>
      <c r="AR128" s="4"/>
    </row>
    <row r="129" spans="1:44" s="61" customFormat="1" ht="15" customHeight="1">
      <c r="A129" s="622" t="s">
        <v>1264</v>
      </c>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X129" s="623"/>
      <c r="Y129" s="623"/>
      <c r="Z129" s="623"/>
      <c r="AA129" s="623"/>
      <c r="AB129" s="623"/>
      <c r="AC129" s="617"/>
      <c r="AD129" s="617"/>
      <c r="AE129" s="617"/>
      <c r="AF129" s="617"/>
      <c r="AG129" s="45" t="s">
        <v>307</v>
      </c>
      <c r="AI129" s="429" t="s">
        <v>1903</v>
      </c>
      <c r="AR129" s="4"/>
    </row>
    <row r="130" spans="1:44" s="61" customFormat="1" ht="15" customHeight="1">
      <c r="A130" s="571" t="str">
        <f>IF(OR($H$19=4,$H$19=5,$AH$28=TRUE),AI130,AI131)</f>
        <v>（53）令和８年５月時点の給与体系を、当該評価料を算定した年度に勤務している職員の賃金に当てはめた場合の対象職員の基本給等総額</v>
      </c>
      <c r="B130" s="572"/>
      <c r="C130" s="572"/>
      <c r="D130" s="572"/>
      <c r="E130" s="572"/>
      <c r="F130" s="572"/>
      <c r="G130" s="572"/>
      <c r="H130" s="572"/>
      <c r="I130" s="572"/>
      <c r="J130" s="572"/>
      <c r="K130" s="572"/>
      <c r="L130" s="572"/>
      <c r="M130" s="572"/>
      <c r="N130" s="572"/>
      <c r="O130" s="572"/>
      <c r="P130" s="572"/>
      <c r="Q130" s="572"/>
      <c r="R130" s="572"/>
      <c r="S130" s="572"/>
      <c r="T130" s="572"/>
      <c r="U130" s="572"/>
      <c r="V130" s="572"/>
      <c r="W130" s="572"/>
      <c r="X130" s="572"/>
      <c r="Y130" s="572"/>
      <c r="Z130" s="572"/>
      <c r="AA130" s="572"/>
      <c r="AB130" s="572"/>
      <c r="AC130" s="617"/>
      <c r="AD130" s="617"/>
      <c r="AE130" s="617"/>
      <c r="AF130" s="617"/>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618" t="str">
        <f>IF(AC129-AC130=0,"",AC129-AC130)</f>
        <v/>
      </c>
      <c r="AD131" s="618"/>
      <c r="AE131" s="618"/>
      <c r="AF131" s="618"/>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616" t="str">
        <f>IFERROR((AC131/AC130)*100,"")</f>
        <v/>
      </c>
      <c r="AD132" s="616"/>
      <c r="AE132" s="616"/>
      <c r="AF132" s="616"/>
      <c r="AG132" s="315" t="s">
        <v>356</v>
      </c>
      <c r="AR132" s="4"/>
    </row>
    <row r="133" spans="1:44" s="61" customFormat="1" ht="15" customHeight="1">
      <c r="A133" s="610" t="s">
        <v>1292</v>
      </c>
      <c r="B133" s="611"/>
      <c r="C133" s="611"/>
      <c r="D133" s="611"/>
      <c r="E133" s="611"/>
      <c r="F133" s="611"/>
      <c r="G133" s="611"/>
      <c r="H133" s="611"/>
      <c r="I133" s="611"/>
      <c r="J133" s="611"/>
      <c r="K133" s="611"/>
      <c r="L133" s="611"/>
      <c r="M133" s="611"/>
      <c r="N133" s="611"/>
      <c r="O133" s="611"/>
      <c r="P133" s="611"/>
      <c r="Q133" s="611"/>
      <c r="R133" s="611"/>
      <c r="S133" s="611"/>
      <c r="T133" s="611"/>
      <c r="U133" s="611"/>
      <c r="V133" s="611"/>
      <c r="W133" s="611"/>
      <c r="X133" s="611"/>
      <c r="Y133" s="611"/>
      <c r="Z133" s="611"/>
      <c r="AA133" s="611"/>
      <c r="AB133" s="611"/>
      <c r="AC133" s="624"/>
      <c r="AD133" s="624"/>
      <c r="AE133" s="624"/>
      <c r="AF133" s="624"/>
      <c r="AG133" s="252" t="s">
        <v>359</v>
      </c>
      <c r="AR133" s="4"/>
    </row>
    <row r="134" spans="1:44" s="61" customFormat="1" ht="15" customHeight="1" thickBot="1">
      <c r="A134" s="613" t="s">
        <v>1298</v>
      </c>
      <c r="B134" s="614"/>
      <c r="C134" s="614"/>
      <c r="D134" s="614"/>
      <c r="E134" s="614"/>
      <c r="F134" s="614"/>
      <c r="G134" s="614"/>
      <c r="H134" s="614"/>
      <c r="I134" s="614"/>
      <c r="J134" s="614"/>
      <c r="K134" s="614"/>
      <c r="L134" s="614"/>
      <c r="M134" s="614"/>
      <c r="N134" s="614"/>
      <c r="O134" s="614"/>
      <c r="P134" s="614"/>
      <c r="Q134" s="614"/>
      <c r="R134" s="614"/>
      <c r="S134" s="614"/>
      <c r="T134" s="614"/>
      <c r="U134" s="614"/>
      <c r="V134" s="614"/>
      <c r="W134" s="614"/>
      <c r="X134" s="614"/>
      <c r="Y134" s="614"/>
      <c r="Z134" s="614"/>
      <c r="AA134" s="614"/>
      <c r="AB134" s="614"/>
      <c r="AC134" s="632"/>
      <c r="AD134" s="632"/>
      <c r="AE134" s="632"/>
      <c r="AF134" s="632"/>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20" t="s">
        <v>368</v>
      </c>
      <c r="B136" s="620"/>
      <c r="C136" s="620"/>
      <c r="D136" s="620"/>
      <c r="E136" s="620"/>
      <c r="F136" s="620"/>
      <c r="G136" s="620"/>
      <c r="H136" s="620"/>
      <c r="I136" s="620"/>
      <c r="J136" s="620"/>
      <c r="K136" s="620"/>
      <c r="L136" s="620"/>
      <c r="M136" s="620"/>
      <c r="N136" s="620"/>
      <c r="O136" s="620"/>
      <c r="P136" s="620"/>
      <c r="Q136" s="620"/>
      <c r="R136" s="620"/>
      <c r="S136" s="620"/>
      <c r="T136" s="620"/>
      <c r="U136" s="620"/>
      <c r="V136" s="620"/>
      <c r="W136" s="620"/>
      <c r="X136" s="620"/>
      <c r="Y136" s="620"/>
      <c r="Z136" s="620"/>
      <c r="AA136" s="620"/>
      <c r="AB136" s="620"/>
      <c r="AC136" s="620"/>
      <c r="AD136" s="620"/>
      <c r="AE136" s="620"/>
      <c r="AF136" s="620"/>
      <c r="AG136" s="620"/>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619"/>
      <c r="AD137" s="619"/>
      <c r="AE137" s="619"/>
      <c r="AF137" s="619"/>
      <c r="AG137" s="37" t="s">
        <v>306</v>
      </c>
      <c r="AR137" s="4"/>
    </row>
    <row r="138" spans="1:44" s="61" customFormat="1" ht="15" customHeight="1">
      <c r="A138" s="622" t="s">
        <v>1265</v>
      </c>
      <c r="B138" s="623"/>
      <c r="C138" s="623"/>
      <c r="D138" s="623"/>
      <c r="E138" s="623"/>
      <c r="F138" s="623"/>
      <c r="G138" s="623"/>
      <c r="H138" s="623"/>
      <c r="I138" s="623"/>
      <c r="J138" s="623"/>
      <c r="K138" s="623"/>
      <c r="L138" s="623"/>
      <c r="M138" s="623"/>
      <c r="N138" s="623"/>
      <c r="O138" s="623"/>
      <c r="P138" s="623"/>
      <c r="Q138" s="623"/>
      <c r="R138" s="623"/>
      <c r="S138" s="623"/>
      <c r="T138" s="623"/>
      <c r="U138" s="623"/>
      <c r="V138" s="623"/>
      <c r="W138" s="623"/>
      <c r="X138" s="623"/>
      <c r="Y138" s="623"/>
      <c r="Z138" s="623"/>
      <c r="AA138" s="623"/>
      <c r="AB138" s="623"/>
      <c r="AC138" s="617"/>
      <c r="AD138" s="617"/>
      <c r="AE138" s="617"/>
      <c r="AF138" s="617"/>
      <c r="AG138" s="45" t="s">
        <v>307</v>
      </c>
      <c r="AI138" s="429" t="s">
        <v>1903</v>
      </c>
      <c r="AR138" s="4"/>
    </row>
    <row r="139" spans="1:44" s="61" customFormat="1" ht="15" customHeight="1">
      <c r="A139" s="571" t="str">
        <f>IF(OR($H$19=4,$H$19=5,$AH$28=TRUE),AI139,AI140)</f>
        <v>（60）令和８年５月時点の給与体系を、当該評価料を算定した年度に勤務している職員の賃金に当てはめた場合の対象職員の基本給等総額</v>
      </c>
      <c r="B139" s="572"/>
      <c r="C139" s="572"/>
      <c r="D139" s="572"/>
      <c r="E139" s="572"/>
      <c r="F139" s="572"/>
      <c r="G139" s="572"/>
      <c r="H139" s="572"/>
      <c r="I139" s="572"/>
      <c r="J139" s="572"/>
      <c r="K139" s="572"/>
      <c r="L139" s="572"/>
      <c r="M139" s="572"/>
      <c r="N139" s="572"/>
      <c r="O139" s="572"/>
      <c r="P139" s="572"/>
      <c r="Q139" s="572"/>
      <c r="R139" s="572"/>
      <c r="S139" s="572"/>
      <c r="T139" s="572"/>
      <c r="U139" s="572"/>
      <c r="V139" s="572"/>
      <c r="W139" s="572"/>
      <c r="X139" s="572"/>
      <c r="Y139" s="572"/>
      <c r="Z139" s="572"/>
      <c r="AA139" s="572"/>
      <c r="AB139" s="572"/>
      <c r="AC139" s="617"/>
      <c r="AD139" s="617"/>
      <c r="AE139" s="617"/>
      <c r="AF139" s="617"/>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618" t="str">
        <f>IF(AC138-AC139=0,"",AC138-AC139)</f>
        <v/>
      </c>
      <c r="AD140" s="618"/>
      <c r="AE140" s="618"/>
      <c r="AF140" s="618"/>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616" t="str">
        <f>IFERROR((AC140/AC139)*100,"")</f>
        <v/>
      </c>
      <c r="AD141" s="616"/>
      <c r="AE141" s="616"/>
      <c r="AF141" s="616"/>
      <c r="AG141" s="315" t="s">
        <v>356</v>
      </c>
      <c r="AR141" s="4"/>
    </row>
    <row r="142" spans="1:44" s="61" customFormat="1" ht="15" customHeight="1">
      <c r="A142" s="610" t="s">
        <v>1293</v>
      </c>
      <c r="B142" s="611"/>
      <c r="C142" s="611"/>
      <c r="D142" s="611"/>
      <c r="E142" s="611"/>
      <c r="F142" s="611"/>
      <c r="G142" s="611"/>
      <c r="H142" s="611"/>
      <c r="I142" s="611"/>
      <c r="J142" s="611"/>
      <c r="K142" s="611"/>
      <c r="L142" s="611"/>
      <c r="M142" s="611"/>
      <c r="N142" s="611"/>
      <c r="O142" s="611"/>
      <c r="P142" s="611"/>
      <c r="Q142" s="611"/>
      <c r="R142" s="611"/>
      <c r="S142" s="611"/>
      <c r="T142" s="611"/>
      <c r="U142" s="611"/>
      <c r="V142" s="611"/>
      <c r="W142" s="611"/>
      <c r="X142" s="611"/>
      <c r="Y142" s="611"/>
      <c r="Z142" s="611"/>
      <c r="AA142" s="611"/>
      <c r="AB142" s="611"/>
      <c r="AC142" s="624"/>
      <c r="AD142" s="624"/>
      <c r="AE142" s="624"/>
      <c r="AF142" s="624"/>
      <c r="AG142" s="252" t="s">
        <v>359</v>
      </c>
      <c r="AR142" s="4"/>
    </row>
    <row r="143" spans="1:44" s="61" customFormat="1" ht="15" customHeight="1" thickBot="1">
      <c r="A143" s="613" t="s">
        <v>1299</v>
      </c>
      <c r="B143" s="614"/>
      <c r="C143" s="614"/>
      <c r="D143" s="614"/>
      <c r="E143" s="614"/>
      <c r="F143" s="614"/>
      <c r="G143" s="614"/>
      <c r="H143" s="614"/>
      <c r="I143" s="614"/>
      <c r="J143" s="614"/>
      <c r="K143" s="614"/>
      <c r="L143" s="614"/>
      <c r="M143" s="614"/>
      <c r="N143" s="614"/>
      <c r="O143" s="614"/>
      <c r="P143" s="614"/>
      <c r="Q143" s="614"/>
      <c r="R143" s="614"/>
      <c r="S143" s="614"/>
      <c r="T143" s="614"/>
      <c r="U143" s="614"/>
      <c r="V143" s="614"/>
      <c r="W143" s="614"/>
      <c r="X143" s="614"/>
      <c r="Y143" s="614"/>
      <c r="Z143" s="614"/>
      <c r="AA143" s="614"/>
      <c r="AB143" s="614"/>
      <c r="AC143" s="632"/>
      <c r="AD143" s="632"/>
      <c r="AE143" s="632"/>
      <c r="AF143" s="632"/>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15" t="str">
        <f>IF(AB59=0,"",AB59)</f>
        <v/>
      </c>
      <c r="AC146" s="615"/>
      <c r="AD146" s="615"/>
      <c r="AE146" s="615"/>
      <c r="AF146" s="615"/>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12" t="str">
        <f>IFERROR(AC77*V19,"")</f>
        <v/>
      </c>
      <c r="AC147" s="612"/>
      <c r="AD147" s="612"/>
      <c r="AE147" s="612"/>
      <c r="AF147" s="612"/>
      <c r="AG147" s="15" t="s">
        <v>307</v>
      </c>
      <c r="AR147" s="4"/>
    </row>
    <row r="148" spans="1:44" s="61" customFormat="1" ht="20.100000000000001" customHeight="1">
      <c r="A148" s="610" t="s">
        <v>1910</v>
      </c>
      <c r="B148" s="611"/>
      <c r="C148" s="611"/>
      <c r="D148" s="611"/>
      <c r="E148" s="611"/>
      <c r="F148" s="611"/>
      <c r="G148" s="611"/>
      <c r="H148" s="611"/>
      <c r="I148" s="611"/>
      <c r="J148" s="611"/>
      <c r="K148" s="611"/>
      <c r="L148" s="611"/>
      <c r="M148" s="611"/>
      <c r="N148" s="611"/>
      <c r="O148" s="611"/>
      <c r="P148" s="611"/>
      <c r="Q148" s="611"/>
      <c r="R148" s="611"/>
      <c r="S148" s="611"/>
      <c r="T148" s="611"/>
      <c r="U148" s="611"/>
      <c r="V148" s="611"/>
      <c r="W148" s="611"/>
      <c r="X148" s="611"/>
      <c r="Y148" s="611"/>
      <c r="Z148" s="611"/>
      <c r="AA148" s="611"/>
      <c r="AB148" s="612" t="str">
        <f>IF(AC79="","",AC79)</f>
        <v/>
      </c>
      <c r="AC148" s="612"/>
      <c r="AD148" s="612"/>
      <c r="AE148" s="612"/>
      <c r="AF148" s="612"/>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12" t="str">
        <f>IFERROR((AB147+AB148)-AB146,"")</f>
        <v/>
      </c>
      <c r="AC149" s="612"/>
      <c r="AD149" s="612"/>
      <c r="AE149" s="612"/>
      <c r="AF149" s="612"/>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9" t="str">
        <f>IF(AB149="","",IF(AB149&gt;=0,"賃金改善額充当済み","賃金改善額充当不足"))</f>
        <v/>
      </c>
      <c r="AC150" s="629"/>
      <c r="AD150" s="629"/>
      <c r="AE150" s="629"/>
      <c r="AF150" s="629"/>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7"/>
      <c r="G154" s="627"/>
      <c r="H154" s="3" t="s">
        <v>17</v>
      </c>
      <c r="I154" s="627"/>
      <c r="J154" s="627"/>
      <c r="K154" s="3" t="s">
        <v>31</v>
      </c>
      <c r="L154" s="627"/>
      <c r="M154" s="627"/>
      <c r="N154" s="3" t="s">
        <v>19</v>
      </c>
      <c r="O154" s="3"/>
      <c r="P154" s="3"/>
      <c r="Q154" s="3" t="s">
        <v>32</v>
      </c>
      <c r="R154" s="3"/>
      <c r="S154" s="3"/>
      <c r="T154" s="3"/>
      <c r="U154" s="628"/>
      <c r="V154" s="628"/>
      <c r="W154" s="628"/>
      <c r="X154" s="628"/>
      <c r="Y154" s="628"/>
      <c r="Z154" s="628"/>
      <c r="AA154" s="628"/>
      <c r="AB154" s="628"/>
      <c r="AC154" s="628"/>
      <c r="AD154" s="628"/>
      <c r="AE154" s="628"/>
      <c r="AF154" s="628"/>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455" customFormat="1" ht="12.95" customHeight="1">
      <c r="A157" s="452" t="s">
        <v>1300</v>
      </c>
      <c r="B157" s="453"/>
      <c r="C157" s="453"/>
      <c r="D157" s="453"/>
      <c r="E157" s="453"/>
      <c r="F157" s="453"/>
      <c r="G157" s="453"/>
      <c r="H157" s="453"/>
      <c r="I157" s="453"/>
      <c r="J157" s="453"/>
      <c r="K157" s="453"/>
      <c r="L157" s="453"/>
      <c r="M157" s="453"/>
      <c r="N157" s="453"/>
      <c r="O157" s="453"/>
      <c r="P157" s="453"/>
      <c r="Q157" s="453"/>
      <c r="R157" s="453"/>
      <c r="S157" s="453"/>
      <c r="T157" s="453"/>
      <c r="U157" s="453"/>
      <c r="V157" s="453"/>
      <c r="W157" s="453"/>
      <c r="X157" s="453"/>
      <c r="Y157" s="453"/>
      <c r="Z157" s="453"/>
      <c r="AA157" s="453"/>
      <c r="AB157" s="453"/>
      <c r="AC157" s="453"/>
      <c r="AD157" s="453"/>
      <c r="AE157" s="453"/>
      <c r="AF157" s="453"/>
      <c r="AG157" s="453"/>
      <c r="AH157" s="454"/>
      <c r="AR157" s="133"/>
    </row>
    <row r="158" spans="1:44" s="455" customFormat="1" ht="12.95" customHeight="1">
      <c r="A158" s="452" t="s">
        <v>1301</v>
      </c>
      <c r="B158" s="453"/>
      <c r="C158" s="453"/>
      <c r="D158" s="453"/>
      <c r="E158" s="453"/>
      <c r="F158" s="453"/>
      <c r="G158" s="453"/>
      <c r="H158" s="453"/>
      <c r="I158" s="453"/>
      <c r="J158" s="453"/>
      <c r="K158" s="453"/>
      <c r="L158" s="453"/>
      <c r="M158" s="453"/>
      <c r="N158" s="453"/>
      <c r="O158" s="453"/>
      <c r="P158" s="453"/>
      <c r="Q158" s="453"/>
      <c r="R158" s="453"/>
      <c r="S158" s="453"/>
      <c r="T158" s="453"/>
      <c r="U158" s="453"/>
      <c r="V158" s="453"/>
      <c r="W158" s="453"/>
      <c r="X158" s="453"/>
      <c r="Y158" s="453"/>
      <c r="Z158" s="453"/>
      <c r="AA158" s="453"/>
      <c r="AB158" s="453"/>
      <c r="AC158" s="453"/>
      <c r="AD158" s="453"/>
      <c r="AE158" s="453"/>
      <c r="AF158" s="453"/>
      <c r="AG158" s="453"/>
      <c r="AH158" s="454"/>
      <c r="AR158" s="133"/>
    </row>
    <row r="159" spans="1:44" s="455" customFormat="1" ht="12.95" customHeight="1">
      <c r="A159" s="452" t="s">
        <v>1302</v>
      </c>
      <c r="B159" s="453"/>
      <c r="C159" s="453"/>
      <c r="D159" s="453"/>
      <c r="E159" s="453"/>
      <c r="F159" s="453"/>
      <c r="G159" s="453"/>
      <c r="H159" s="453"/>
      <c r="I159" s="453"/>
      <c r="J159" s="453"/>
      <c r="K159" s="453"/>
      <c r="L159" s="453"/>
      <c r="M159" s="453"/>
      <c r="N159" s="453"/>
      <c r="O159" s="453"/>
      <c r="P159" s="453"/>
      <c r="Q159" s="453"/>
      <c r="R159" s="453"/>
      <c r="S159" s="453"/>
      <c r="T159" s="453"/>
      <c r="U159" s="453"/>
      <c r="V159" s="453"/>
      <c r="W159" s="453"/>
      <c r="X159" s="453"/>
      <c r="Y159" s="453"/>
      <c r="Z159" s="453"/>
      <c r="AA159" s="453"/>
      <c r="AB159" s="453"/>
      <c r="AC159" s="453"/>
      <c r="AD159" s="453"/>
      <c r="AE159" s="453"/>
      <c r="AF159" s="453"/>
      <c r="AG159" s="453"/>
      <c r="AH159" s="454"/>
      <c r="AR159" s="133"/>
    </row>
    <row r="160" spans="1:44" s="455" customFormat="1" ht="12.95" customHeight="1">
      <c r="A160" s="452" t="s">
        <v>1303</v>
      </c>
      <c r="B160" s="453"/>
      <c r="C160" s="453"/>
      <c r="D160" s="453"/>
      <c r="E160" s="453"/>
      <c r="F160" s="453"/>
      <c r="G160" s="453"/>
      <c r="H160" s="453"/>
      <c r="I160" s="453"/>
      <c r="J160" s="453"/>
      <c r="K160" s="453"/>
      <c r="L160" s="453"/>
      <c r="M160" s="453"/>
      <c r="N160" s="453"/>
      <c r="O160" s="453"/>
      <c r="P160" s="453"/>
      <c r="Q160" s="453"/>
      <c r="R160" s="453"/>
      <c r="S160" s="453"/>
      <c r="T160" s="453"/>
      <c r="U160" s="453"/>
      <c r="V160" s="453"/>
      <c r="W160" s="453"/>
      <c r="X160" s="453"/>
      <c r="Y160" s="453"/>
      <c r="Z160" s="453"/>
      <c r="AA160" s="453"/>
      <c r="AB160" s="453"/>
      <c r="AC160" s="453"/>
      <c r="AD160" s="453"/>
      <c r="AE160" s="453"/>
      <c r="AF160" s="453"/>
      <c r="AG160" s="453"/>
      <c r="AH160" s="454"/>
      <c r="AR160" s="133"/>
    </row>
    <row r="161" spans="1:44" s="455" customFormat="1" ht="12.95" customHeight="1">
      <c r="A161" s="452" t="s">
        <v>1306</v>
      </c>
      <c r="B161" s="453"/>
      <c r="C161" s="453"/>
      <c r="D161" s="453"/>
      <c r="E161" s="453"/>
      <c r="F161" s="453"/>
      <c r="G161" s="453"/>
      <c r="H161" s="453"/>
      <c r="I161" s="453"/>
      <c r="J161" s="453"/>
      <c r="K161" s="453"/>
      <c r="L161" s="453"/>
      <c r="M161" s="453"/>
      <c r="N161" s="453"/>
      <c r="O161" s="453"/>
      <c r="P161" s="453"/>
      <c r="Q161" s="453"/>
      <c r="R161" s="453"/>
      <c r="S161" s="453"/>
      <c r="T161" s="453"/>
      <c r="U161" s="453"/>
      <c r="V161" s="453"/>
      <c r="W161" s="453"/>
      <c r="X161" s="453"/>
      <c r="Y161" s="453"/>
      <c r="Z161" s="453"/>
      <c r="AA161" s="453"/>
      <c r="AB161" s="453"/>
      <c r="AC161" s="453"/>
      <c r="AD161" s="453"/>
      <c r="AE161" s="453"/>
      <c r="AF161" s="453"/>
      <c r="AG161" s="453"/>
      <c r="AH161" s="456"/>
      <c r="AR161" s="133"/>
    </row>
    <row r="162" spans="1:44" s="455" customFormat="1" ht="12.95" customHeight="1">
      <c r="A162" s="452" t="s">
        <v>1308</v>
      </c>
      <c r="B162" s="453"/>
      <c r="C162" s="453"/>
      <c r="D162" s="453"/>
      <c r="E162" s="453"/>
      <c r="F162" s="453"/>
      <c r="G162" s="453"/>
      <c r="H162" s="453"/>
      <c r="I162" s="453"/>
      <c r="J162" s="453"/>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457"/>
      <c r="AR162" s="133"/>
    </row>
    <row r="163" spans="1:44" s="455" customFormat="1" ht="12.95" customHeight="1">
      <c r="A163" s="452" t="s">
        <v>1307</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457"/>
      <c r="AR163" s="133"/>
    </row>
    <row r="164" spans="1:44" s="455" customFormat="1" ht="12.95" customHeight="1">
      <c r="A164" s="452" t="s">
        <v>1586</v>
      </c>
      <c r="B164" s="453"/>
      <c r="C164" s="453"/>
      <c r="D164" s="453"/>
      <c r="E164" s="453"/>
      <c r="F164" s="453"/>
      <c r="G164" s="453"/>
      <c r="H164" s="453"/>
      <c r="I164" s="453"/>
      <c r="J164" s="453"/>
      <c r="K164" s="453"/>
      <c r="L164" s="453"/>
      <c r="M164" s="453"/>
      <c r="N164" s="453"/>
      <c r="O164" s="453"/>
      <c r="P164" s="453"/>
      <c r="Q164" s="453"/>
      <c r="R164" s="453"/>
      <c r="S164" s="453"/>
      <c r="T164" s="453"/>
      <c r="U164" s="453"/>
      <c r="V164" s="453"/>
      <c r="W164" s="453"/>
      <c r="X164" s="453"/>
      <c r="Y164" s="453"/>
      <c r="Z164" s="453"/>
      <c r="AA164" s="453"/>
      <c r="AB164" s="453"/>
      <c r="AC164" s="453"/>
      <c r="AD164" s="453"/>
      <c r="AE164" s="453"/>
      <c r="AF164" s="453"/>
      <c r="AG164" s="453"/>
      <c r="AH164" s="457"/>
      <c r="AR164" s="133"/>
    </row>
    <row r="165" spans="1:44" s="455" customFormat="1" ht="12.95" customHeight="1">
      <c r="A165" s="452" t="s">
        <v>1587</v>
      </c>
      <c r="B165" s="453"/>
      <c r="C165" s="453"/>
      <c r="D165" s="453"/>
      <c r="E165" s="453"/>
      <c r="F165" s="453"/>
      <c r="G165" s="453"/>
      <c r="H165" s="453"/>
      <c r="I165" s="453"/>
      <c r="J165" s="453"/>
      <c r="K165" s="453"/>
      <c r="L165" s="453"/>
      <c r="M165" s="453"/>
      <c r="N165" s="453"/>
      <c r="O165" s="453"/>
      <c r="P165" s="453"/>
      <c r="Q165" s="453"/>
      <c r="R165" s="453"/>
      <c r="S165" s="453"/>
      <c r="T165" s="453"/>
      <c r="U165" s="453"/>
      <c r="V165" s="453"/>
      <c r="W165" s="453"/>
      <c r="X165" s="453"/>
      <c r="Y165" s="453"/>
      <c r="Z165" s="453"/>
      <c r="AA165" s="453"/>
      <c r="AB165" s="453"/>
      <c r="AC165" s="453"/>
      <c r="AD165" s="453"/>
      <c r="AE165" s="453"/>
      <c r="AF165" s="453"/>
      <c r="AG165" s="453"/>
      <c r="AH165" s="457"/>
      <c r="AR165" s="133"/>
    </row>
    <row r="166" spans="1:44" s="455" customFormat="1" ht="12.95" customHeight="1">
      <c r="A166" s="452" t="s">
        <v>1588</v>
      </c>
      <c r="B166" s="453"/>
      <c r="C166" s="453"/>
      <c r="D166" s="453"/>
      <c r="E166" s="453"/>
      <c r="F166" s="453"/>
      <c r="G166" s="453"/>
      <c r="H166" s="453"/>
      <c r="I166" s="453"/>
      <c r="J166" s="453"/>
      <c r="K166" s="453"/>
      <c r="L166" s="453"/>
      <c r="M166" s="453"/>
      <c r="N166" s="453"/>
      <c r="O166" s="453"/>
      <c r="P166" s="453"/>
      <c r="Q166" s="453"/>
      <c r="R166" s="453"/>
      <c r="S166" s="453"/>
      <c r="T166" s="453"/>
      <c r="U166" s="453"/>
      <c r="V166" s="453"/>
      <c r="W166" s="453"/>
      <c r="X166" s="453"/>
      <c r="Y166" s="453"/>
      <c r="Z166" s="453"/>
      <c r="AA166" s="453"/>
      <c r="AB166" s="453"/>
      <c r="AC166" s="453"/>
      <c r="AD166" s="453"/>
      <c r="AE166" s="453"/>
      <c r="AF166" s="453"/>
      <c r="AG166" s="453"/>
      <c r="AH166" s="457"/>
      <c r="AR166" s="133"/>
    </row>
    <row r="167" spans="1:44" s="455" customFormat="1" ht="12.95" customHeight="1">
      <c r="A167" s="452" t="s">
        <v>1589</v>
      </c>
      <c r="B167" s="453"/>
      <c r="C167" s="453"/>
      <c r="D167" s="453"/>
      <c r="E167" s="453"/>
      <c r="F167" s="453"/>
      <c r="G167" s="453"/>
      <c r="H167" s="453"/>
      <c r="I167" s="453"/>
      <c r="J167" s="453"/>
      <c r="K167" s="453"/>
      <c r="L167" s="453"/>
      <c r="M167" s="453"/>
      <c r="N167" s="453"/>
      <c r="O167" s="453"/>
      <c r="P167" s="453"/>
      <c r="Q167" s="453"/>
      <c r="R167" s="453"/>
      <c r="S167" s="453"/>
      <c r="T167" s="453"/>
      <c r="U167" s="453"/>
      <c r="V167" s="453"/>
      <c r="W167" s="453"/>
      <c r="X167" s="453"/>
      <c r="Y167" s="453"/>
      <c r="Z167" s="453"/>
      <c r="AA167" s="453"/>
      <c r="AB167" s="453"/>
      <c r="AC167" s="453"/>
      <c r="AD167" s="453"/>
      <c r="AE167" s="453"/>
      <c r="AF167" s="453"/>
      <c r="AG167" s="453"/>
      <c r="AH167" s="457"/>
      <c r="AR167" s="133"/>
    </row>
    <row r="168" spans="1:44" s="455" customFormat="1" ht="12.95" customHeight="1">
      <c r="A168" s="452" t="s">
        <v>1590</v>
      </c>
      <c r="B168" s="453"/>
      <c r="C168" s="453"/>
      <c r="D168" s="453"/>
      <c r="E168" s="453"/>
      <c r="F168" s="453"/>
      <c r="G168" s="453"/>
      <c r="H168" s="453"/>
      <c r="I168" s="453"/>
      <c r="J168" s="453"/>
      <c r="K168" s="453"/>
      <c r="L168" s="453"/>
      <c r="M168" s="453"/>
      <c r="N168" s="453"/>
      <c r="O168" s="453"/>
      <c r="P168" s="453"/>
      <c r="Q168" s="453"/>
      <c r="R168" s="453"/>
      <c r="S168" s="453"/>
      <c r="T168" s="453"/>
      <c r="U168" s="453"/>
      <c r="V168" s="453"/>
      <c r="W168" s="453"/>
      <c r="X168" s="453"/>
      <c r="Y168" s="453"/>
      <c r="Z168" s="453"/>
      <c r="AA168" s="453"/>
      <c r="AB168" s="453"/>
      <c r="AC168" s="453"/>
      <c r="AD168" s="453"/>
      <c r="AE168" s="453"/>
      <c r="AF168" s="453"/>
      <c r="AG168" s="453"/>
      <c r="AH168" s="457"/>
      <c r="AR168" s="133"/>
    </row>
    <row r="169" spans="1:44" s="455" customFormat="1" ht="12.95" customHeight="1">
      <c r="A169" s="452" t="s">
        <v>1591</v>
      </c>
      <c r="B169" s="453"/>
      <c r="C169" s="453"/>
      <c r="D169" s="453"/>
      <c r="E169" s="453"/>
      <c r="F169" s="453"/>
      <c r="G169" s="453"/>
      <c r="H169" s="453"/>
      <c r="I169" s="453"/>
      <c r="J169" s="453"/>
      <c r="K169" s="453"/>
      <c r="L169" s="453"/>
      <c r="M169" s="453"/>
      <c r="N169" s="453"/>
      <c r="O169" s="453"/>
      <c r="P169" s="453"/>
      <c r="Q169" s="453"/>
      <c r="R169" s="453"/>
      <c r="S169" s="453"/>
      <c r="T169" s="453"/>
      <c r="U169" s="453"/>
      <c r="V169" s="453"/>
      <c r="W169" s="453"/>
      <c r="X169" s="453"/>
      <c r="Y169" s="453"/>
      <c r="Z169" s="453"/>
      <c r="AA169" s="453"/>
      <c r="AB169" s="453"/>
      <c r="AC169" s="453"/>
      <c r="AD169" s="453"/>
      <c r="AE169" s="453"/>
      <c r="AF169" s="453"/>
      <c r="AG169" s="453"/>
      <c r="AH169" s="457"/>
      <c r="AR169" s="133"/>
    </row>
    <row r="170" spans="1:44" s="455" customFormat="1" ht="12.95" customHeight="1">
      <c r="A170" s="452" t="s">
        <v>1500</v>
      </c>
      <c r="B170" s="453"/>
      <c r="C170" s="453"/>
      <c r="D170" s="453"/>
      <c r="E170" s="453"/>
      <c r="F170" s="453"/>
      <c r="G170" s="453"/>
      <c r="H170" s="453"/>
      <c r="I170" s="453"/>
      <c r="J170" s="453"/>
      <c r="K170" s="453"/>
      <c r="L170" s="453"/>
      <c r="M170" s="453"/>
      <c r="N170" s="453"/>
      <c r="O170" s="453"/>
      <c r="P170" s="453"/>
      <c r="Q170" s="453"/>
      <c r="R170" s="453"/>
      <c r="S170" s="453"/>
      <c r="T170" s="453"/>
      <c r="U170" s="453"/>
      <c r="V170" s="453"/>
      <c r="W170" s="453"/>
      <c r="X170" s="453"/>
      <c r="Y170" s="453"/>
      <c r="Z170" s="453"/>
      <c r="AA170" s="453"/>
      <c r="AB170" s="453"/>
      <c r="AC170" s="453"/>
      <c r="AD170" s="453"/>
      <c r="AE170" s="453"/>
      <c r="AF170" s="453"/>
      <c r="AG170" s="453"/>
      <c r="AH170" s="457"/>
      <c r="AR170" s="133"/>
    </row>
    <row r="171" spans="1:44" s="455" customFormat="1" ht="12.95" customHeight="1">
      <c r="A171" s="452" t="s">
        <v>1304</v>
      </c>
      <c r="B171" s="453"/>
      <c r="C171" s="453"/>
      <c r="D171" s="453"/>
      <c r="E171" s="453"/>
      <c r="F171" s="453"/>
      <c r="G171" s="453"/>
      <c r="H171" s="453"/>
      <c r="I171" s="453"/>
      <c r="J171" s="453"/>
      <c r="K171" s="453"/>
      <c r="L171" s="453"/>
      <c r="M171" s="453"/>
      <c r="N171" s="453"/>
      <c r="O171" s="453"/>
      <c r="P171" s="453"/>
      <c r="Q171" s="453"/>
      <c r="R171" s="453"/>
      <c r="S171" s="453"/>
      <c r="T171" s="453"/>
      <c r="U171" s="453"/>
      <c r="V171" s="453"/>
      <c r="W171" s="453"/>
      <c r="X171" s="453"/>
      <c r="Y171" s="453"/>
      <c r="Z171" s="453"/>
      <c r="AA171" s="453"/>
      <c r="AB171" s="453"/>
      <c r="AC171" s="453"/>
      <c r="AD171" s="453"/>
      <c r="AE171" s="453"/>
      <c r="AF171" s="453"/>
      <c r="AG171" s="453"/>
      <c r="AH171" s="458"/>
      <c r="AR171" s="133"/>
    </row>
    <row r="172" spans="1:44" s="455" customFormat="1" ht="12.95" customHeight="1">
      <c r="A172" s="452" t="s">
        <v>1305</v>
      </c>
      <c r="B172" s="453"/>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4"/>
      <c r="AR172" s="133"/>
    </row>
    <row r="173" spans="1:44" s="455" customFormat="1" ht="12.95" customHeight="1">
      <c r="A173" s="452" t="s">
        <v>1501</v>
      </c>
      <c r="B173" s="453"/>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7"/>
      <c r="AR173" s="133"/>
    </row>
    <row r="174" spans="1:44" s="455" customFormat="1" ht="12.95" customHeight="1">
      <c r="A174" s="452" t="s">
        <v>1565</v>
      </c>
      <c r="B174" s="453"/>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4"/>
      <c r="AR174" s="133"/>
    </row>
    <row r="175" spans="1:44" s="455" customFormat="1" ht="12.95" customHeight="1">
      <c r="A175" s="452" t="s">
        <v>1925</v>
      </c>
      <c r="B175" s="453"/>
      <c r="C175" s="453"/>
      <c r="D175" s="453"/>
      <c r="E175" s="453"/>
      <c r="F175" s="453"/>
      <c r="G175" s="453"/>
      <c r="H175" s="453"/>
      <c r="I175" s="453"/>
      <c r="J175" s="453"/>
      <c r="K175" s="453"/>
      <c r="L175" s="453"/>
      <c r="M175" s="453"/>
      <c r="N175" s="453"/>
      <c r="O175" s="453"/>
      <c r="P175" s="453"/>
      <c r="Q175" s="453"/>
      <c r="R175" s="453"/>
      <c r="S175" s="453"/>
      <c r="T175" s="453"/>
      <c r="U175" s="453"/>
      <c r="V175" s="453"/>
      <c r="W175" s="453"/>
      <c r="X175" s="453"/>
      <c r="Y175" s="453"/>
      <c r="Z175" s="453"/>
      <c r="AA175" s="453"/>
      <c r="AB175" s="453"/>
      <c r="AC175" s="453"/>
      <c r="AD175" s="453"/>
      <c r="AE175" s="453"/>
      <c r="AF175" s="453"/>
      <c r="AG175" s="453"/>
      <c r="AH175" s="454"/>
      <c r="AR175" s="133"/>
    </row>
    <row r="176" spans="1:44" s="455" customFormat="1" ht="12.95" customHeight="1">
      <c r="A176" s="452" t="s">
        <v>1566</v>
      </c>
      <c r="B176" s="453"/>
      <c r="C176" s="453"/>
      <c r="D176" s="453"/>
      <c r="E176" s="453"/>
      <c r="F176" s="453"/>
      <c r="G176" s="453"/>
      <c r="H176" s="453"/>
      <c r="I176" s="453"/>
      <c r="J176" s="453"/>
      <c r="K176" s="453"/>
      <c r="L176" s="453"/>
      <c r="M176" s="453"/>
      <c r="N176" s="453"/>
      <c r="O176" s="453"/>
      <c r="P176" s="453"/>
      <c r="Q176" s="453"/>
      <c r="R176" s="453"/>
      <c r="S176" s="453"/>
      <c r="T176" s="453"/>
      <c r="U176" s="453"/>
      <c r="V176" s="453"/>
      <c r="W176" s="453"/>
      <c r="X176" s="453"/>
      <c r="Y176" s="453"/>
      <c r="Z176" s="453"/>
      <c r="AA176" s="453"/>
      <c r="AB176" s="453"/>
      <c r="AC176" s="453"/>
      <c r="AD176" s="453"/>
      <c r="AE176" s="453"/>
      <c r="AF176" s="453"/>
      <c r="AG176" s="453"/>
      <c r="AH176" s="454"/>
      <c r="AR176" s="133"/>
    </row>
    <row r="177" spans="1:44" s="455" customFormat="1" ht="12.95" customHeight="1">
      <c r="A177" s="452" t="s">
        <v>1925</v>
      </c>
      <c r="B177" s="453"/>
      <c r="C177" s="453"/>
      <c r="D177" s="453"/>
      <c r="E177" s="453"/>
      <c r="F177" s="453"/>
      <c r="G177" s="453"/>
      <c r="H177" s="453"/>
      <c r="I177" s="453"/>
      <c r="J177" s="453"/>
      <c r="K177" s="453"/>
      <c r="L177" s="453"/>
      <c r="M177" s="453"/>
      <c r="N177" s="453"/>
      <c r="O177" s="453"/>
      <c r="P177" s="453"/>
      <c r="Q177" s="453"/>
      <c r="R177" s="453"/>
      <c r="S177" s="453"/>
      <c r="T177" s="453"/>
      <c r="U177" s="453"/>
      <c r="V177" s="453"/>
      <c r="W177" s="453"/>
      <c r="X177" s="453"/>
      <c r="Y177" s="453"/>
      <c r="Z177" s="453"/>
      <c r="AA177" s="453"/>
      <c r="AB177" s="453"/>
      <c r="AC177" s="453"/>
      <c r="AD177" s="453"/>
      <c r="AE177" s="453"/>
      <c r="AF177" s="453"/>
      <c r="AG177" s="453"/>
      <c r="AH177" s="454"/>
      <c r="AR177" s="133"/>
    </row>
    <row r="178" spans="1:44" s="455" customFormat="1" ht="12.95" customHeight="1">
      <c r="A178" s="452" t="s">
        <v>1567</v>
      </c>
      <c r="B178" s="453"/>
      <c r="C178" s="453"/>
      <c r="D178" s="453"/>
      <c r="E178" s="453"/>
      <c r="F178" s="453"/>
      <c r="G178" s="453"/>
      <c r="H178" s="453"/>
      <c r="I178" s="453"/>
      <c r="J178" s="453"/>
      <c r="K178" s="453"/>
      <c r="L178" s="453"/>
      <c r="M178" s="453"/>
      <c r="N178" s="453"/>
      <c r="O178" s="453"/>
      <c r="P178" s="453"/>
      <c r="Q178" s="453"/>
      <c r="R178" s="453"/>
      <c r="S178" s="453"/>
      <c r="T178" s="453"/>
      <c r="U178" s="453"/>
      <c r="V178" s="453"/>
      <c r="W178" s="453"/>
      <c r="X178" s="453"/>
      <c r="Y178" s="453"/>
      <c r="Z178" s="453"/>
      <c r="AA178" s="453"/>
      <c r="AB178" s="453"/>
      <c r="AC178" s="453"/>
      <c r="AD178" s="453"/>
      <c r="AE178" s="453"/>
      <c r="AF178" s="453"/>
      <c r="AG178" s="453"/>
      <c r="AH178" s="454"/>
      <c r="AR178" s="133"/>
    </row>
    <row r="179" spans="1:44" s="455" customFormat="1" ht="12.95" customHeight="1">
      <c r="A179" s="452" t="s">
        <v>1453</v>
      </c>
      <c r="B179" s="453"/>
      <c r="C179" s="453"/>
      <c r="D179" s="453"/>
      <c r="E179" s="453"/>
      <c r="F179" s="453"/>
      <c r="G179" s="453"/>
      <c r="H179" s="453"/>
      <c r="I179" s="453"/>
      <c r="J179" s="453"/>
      <c r="K179" s="453"/>
      <c r="L179" s="453"/>
      <c r="M179" s="453"/>
      <c r="N179" s="453"/>
      <c r="O179" s="453"/>
      <c r="P179" s="453"/>
      <c r="Q179" s="453"/>
      <c r="R179" s="453"/>
      <c r="S179" s="453"/>
      <c r="T179" s="453"/>
      <c r="U179" s="453"/>
      <c r="V179" s="453"/>
      <c r="W179" s="453"/>
      <c r="X179" s="453"/>
      <c r="Y179" s="453"/>
      <c r="Z179" s="453"/>
      <c r="AA179" s="453"/>
      <c r="AB179" s="453"/>
      <c r="AC179" s="453"/>
      <c r="AD179" s="453"/>
      <c r="AE179" s="453"/>
      <c r="AF179" s="453"/>
      <c r="AG179" s="453"/>
      <c r="AH179" s="454"/>
      <c r="AR179" s="133"/>
    </row>
    <row r="180" spans="1:44" s="455" customFormat="1" ht="12.95" customHeight="1">
      <c r="A180" s="452" t="s">
        <v>1454</v>
      </c>
      <c r="B180" s="453"/>
      <c r="C180" s="453"/>
      <c r="D180" s="453"/>
      <c r="E180" s="453"/>
      <c r="F180" s="453"/>
      <c r="G180" s="453"/>
      <c r="H180" s="453"/>
      <c r="I180" s="453"/>
      <c r="J180" s="453"/>
      <c r="K180" s="453"/>
      <c r="L180" s="453"/>
      <c r="M180" s="453"/>
      <c r="N180" s="453"/>
      <c r="O180" s="453"/>
      <c r="P180" s="453"/>
      <c r="Q180" s="453"/>
      <c r="R180" s="453"/>
      <c r="S180" s="453"/>
      <c r="T180" s="453"/>
      <c r="U180" s="453"/>
      <c r="V180" s="453"/>
      <c r="W180" s="453"/>
      <c r="X180" s="453"/>
      <c r="Y180" s="453"/>
      <c r="Z180" s="453"/>
      <c r="AA180" s="453"/>
      <c r="AB180" s="453"/>
      <c r="AC180" s="453"/>
      <c r="AD180" s="453"/>
      <c r="AE180" s="453"/>
      <c r="AF180" s="453"/>
      <c r="AG180" s="453"/>
      <c r="AH180" s="458"/>
      <c r="AR180" s="133"/>
    </row>
    <row r="181" spans="1:44" s="455" customFormat="1" ht="12.95" customHeight="1">
      <c r="A181" s="453"/>
      <c r="B181" s="453"/>
      <c r="C181" s="453"/>
      <c r="D181" s="453"/>
      <c r="E181" s="453"/>
      <c r="F181" s="453"/>
      <c r="G181" s="453"/>
      <c r="H181" s="453"/>
      <c r="I181" s="453"/>
      <c r="J181" s="453"/>
      <c r="K181" s="453"/>
      <c r="L181" s="453"/>
      <c r="M181" s="453"/>
      <c r="N181" s="453"/>
      <c r="O181" s="453"/>
      <c r="P181" s="453"/>
      <c r="Q181" s="453"/>
      <c r="R181" s="453"/>
      <c r="S181" s="453"/>
      <c r="T181" s="453"/>
      <c r="U181" s="453"/>
      <c r="V181" s="453"/>
      <c r="W181" s="453"/>
      <c r="X181" s="453"/>
      <c r="Y181" s="453"/>
      <c r="Z181" s="453"/>
      <c r="AA181" s="453"/>
      <c r="AB181" s="453"/>
      <c r="AC181" s="453"/>
      <c r="AD181" s="453"/>
      <c r="AE181" s="453"/>
      <c r="AF181" s="453"/>
      <c r="AG181" s="453"/>
      <c r="AH181" s="454"/>
      <c r="AR181" s="133"/>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OdbFpaKCbaCXmLn1pJwebe8uOxH5DaQZdNuz11YJAD+4DGAkrOYHhrUKXBkVQqOcGTqzTREVRKNVCNDIw5iMRQ==" saltValue="er2fuXRQ0XluvfLWeHV7Vw==" spinCount="100000" sheet="1" objects="1" scenarios="1"/>
  <mergeCells count="140">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H32:I32"/>
    <mergeCell ref="O32:P32"/>
    <mergeCell ref="R32:S32"/>
    <mergeCell ref="B19:D19"/>
    <mergeCell ref="E19:F19"/>
    <mergeCell ref="H19:I19"/>
    <mergeCell ref="O19:P19"/>
    <mergeCell ref="R19:S19"/>
    <mergeCell ref="B32:D32"/>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80:AB80"/>
    <mergeCell ref="AC79:AF80"/>
    <mergeCell ref="R36:W36"/>
    <mergeCell ref="X36:AG36"/>
    <mergeCell ref="A38:AG38"/>
    <mergeCell ref="AB35:AG35"/>
    <mergeCell ref="I36:Q36"/>
    <mergeCell ref="AC78:AF78"/>
    <mergeCell ref="AB41:AF41"/>
    <mergeCell ref="A35:AA35"/>
    <mergeCell ref="A36:H36"/>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2" manualBreakCount="2">
    <brk id="53" max="32" man="1"/>
    <brk id="11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80" zoomScaleNormal="100" zoomScaleSheetLayoutView="80" workbookViewId="0">
      <selection activeCell="H19" sqref="H19:I19"/>
    </sheetView>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609" t="str">
        <f>IF(AH9=TRUE,C9,IF(AH10=TRUE,C10,""))</f>
        <v>賃金改善中間報告書</v>
      </c>
      <c r="N2" s="609"/>
      <c r="O2" s="609"/>
      <c r="P2" s="609"/>
      <c r="Q2" s="609"/>
      <c r="R2" s="609"/>
      <c r="S2" s="312" t="s">
        <v>1257</v>
      </c>
      <c r="T2" s="312"/>
      <c r="U2" s="636">
        <v>8</v>
      </c>
      <c r="V2" s="636"/>
      <c r="W2" s="637" t="s">
        <v>333</v>
      </c>
      <c r="X2" s="637"/>
      <c r="Y2" s="637"/>
      <c r="Z2" s="637"/>
      <c r="AA2" s="637"/>
      <c r="AB2" s="637"/>
      <c r="AC2" s="637"/>
      <c r="AD2" s="637"/>
      <c r="AE2" s="637"/>
      <c r="AF2" s="637"/>
      <c r="AG2" s="637"/>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638" t="s">
        <v>334</v>
      </c>
      <c r="T4" s="638"/>
      <c r="U4" s="638"/>
      <c r="V4" s="638"/>
      <c r="W4" s="638"/>
      <c r="X4" s="639" t="str">
        <f>IF('様式95_外来・在宅ベースアップ評価料（Ⅰ）'!H17=0,"",'様式95_外来・在宅ベースアップ評価料（Ⅰ）'!H17)</f>
        <v/>
      </c>
      <c r="Y4" s="640"/>
      <c r="Z4" s="640"/>
      <c r="AA4" s="640"/>
      <c r="AB4" s="640"/>
      <c r="AC4" s="640"/>
      <c r="AD4" s="640"/>
      <c r="AE4" s="640"/>
      <c r="AF4" s="640"/>
      <c r="AG4" s="641"/>
    </row>
    <row r="5" spans="1:43" ht="16.149999999999999" customHeight="1">
      <c r="A5" s="3"/>
      <c r="B5" s="3"/>
      <c r="C5" s="3"/>
      <c r="D5" s="3"/>
      <c r="E5" s="3"/>
      <c r="F5" s="3"/>
      <c r="G5" s="3"/>
      <c r="H5" s="3"/>
      <c r="I5" s="3"/>
      <c r="J5" s="3"/>
      <c r="K5" s="3"/>
      <c r="L5" s="3"/>
      <c r="M5" s="3"/>
      <c r="N5" s="3"/>
      <c r="O5" s="3"/>
      <c r="P5" s="3"/>
      <c r="Q5" s="3"/>
      <c r="R5" s="3"/>
      <c r="S5" s="645" t="s">
        <v>335</v>
      </c>
      <c r="T5" s="645"/>
      <c r="U5" s="645"/>
      <c r="V5" s="645"/>
      <c r="W5" s="646"/>
      <c r="X5" s="639" t="str">
        <f>IF('様式95_外来・在宅ベースアップ評価料（Ⅰ）'!H18=0,"",'様式95_外来・在宅ベースアップ評価料（Ⅰ）'!H18)</f>
        <v/>
      </c>
      <c r="Y5" s="640"/>
      <c r="Z5" s="640"/>
      <c r="AA5" s="640"/>
      <c r="AB5" s="640"/>
      <c r="AC5" s="640"/>
      <c r="AD5" s="640"/>
      <c r="AE5" s="640"/>
      <c r="AF5" s="640"/>
      <c r="AG5" s="641"/>
    </row>
    <row r="6" spans="1:43" s="115" customFormat="1" ht="16.149999999999999" customHeight="1">
      <c r="S6" s="665" t="s">
        <v>371</v>
      </c>
      <c r="T6" s="665"/>
      <c r="U6" s="665"/>
      <c r="V6" s="665"/>
      <c r="W6" s="666"/>
      <c r="X6" s="662"/>
      <c r="Y6" s="663"/>
      <c r="Z6" s="663"/>
      <c r="AA6" s="663"/>
      <c r="AB6" s="663"/>
      <c r="AC6" s="663"/>
      <c r="AD6" s="663"/>
      <c r="AE6" s="663"/>
      <c r="AF6" s="663"/>
      <c r="AG6" s="664"/>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1</v>
      </c>
      <c r="AI9" s="4">
        <f>IF(AH9=TRUE,1,0)</f>
        <v>1</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34" t="s">
        <v>16</v>
      </c>
      <c r="C19" s="635"/>
      <c r="D19" s="635"/>
      <c r="E19" s="633">
        <v>8</v>
      </c>
      <c r="F19" s="633"/>
      <c r="G19" s="11" t="s">
        <v>17</v>
      </c>
      <c r="H19" s="633"/>
      <c r="I19" s="633"/>
      <c r="J19" s="11" t="s">
        <v>31</v>
      </c>
      <c r="K19" s="11"/>
      <c r="L19" s="11" t="s">
        <v>344</v>
      </c>
      <c r="M19" s="11" t="s">
        <v>16</v>
      </c>
      <c r="N19" s="11"/>
      <c r="O19" s="633">
        <v>8</v>
      </c>
      <c r="P19" s="633"/>
      <c r="Q19" s="11" t="s">
        <v>17</v>
      </c>
      <c r="R19" s="633">
        <v>7</v>
      </c>
      <c r="S19" s="633"/>
      <c r="T19" s="12" t="s">
        <v>31</v>
      </c>
      <c r="V19" s="660" t="str">
        <f>IF(OR(E19="",H19="",O19="",R19=""),"",((O19-E19)*12)+(R19-H19)+1)</f>
        <v/>
      </c>
      <c r="W19" s="660"/>
      <c r="X19" s="660"/>
      <c r="Y19" s="661"/>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6"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6"/>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6"/>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636"/>
      <c r="AD28" s="636"/>
      <c r="AE28" s="636"/>
      <c r="AF28" s="636"/>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34" t="s">
        <v>16</v>
      </c>
      <c r="C32" s="635"/>
      <c r="D32" s="635"/>
      <c r="E32" s="633">
        <v>8</v>
      </c>
      <c r="F32" s="633"/>
      <c r="G32" s="11" t="s">
        <v>17</v>
      </c>
      <c r="H32" s="633"/>
      <c r="I32" s="633"/>
      <c r="J32" s="11" t="s">
        <v>31</v>
      </c>
      <c r="K32" s="11"/>
      <c r="L32" s="11" t="s">
        <v>344</v>
      </c>
      <c r="M32" s="11" t="s">
        <v>16</v>
      </c>
      <c r="N32" s="11"/>
      <c r="O32" s="633">
        <v>8</v>
      </c>
      <c r="P32" s="633"/>
      <c r="Q32" s="11" t="s">
        <v>17</v>
      </c>
      <c r="R32" s="633">
        <v>7</v>
      </c>
      <c r="S32" s="633"/>
      <c r="T32" s="12" t="s">
        <v>31</v>
      </c>
      <c r="V32" s="660" t="str">
        <f>IF(OR(E32="",H32="",O32="",R32=""),"",((O32-E32)*12)+(R32-H32)+1)</f>
        <v/>
      </c>
      <c r="W32" s="660"/>
      <c r="X32" s="660"/>
      <c r="Y32" s="661"/>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05" t="s">
        <v>1912</v>
      </c>
      <c r="B35" s="606"/>
      <c r="C35" s="606"/>
      <c r="D35" s="606"/>
      <c r="E35" s="606"/>
      <c r="F35" s="606"/>
      <c r="G35" s="606"/>
      <c r="H35" s="606"/>
      <c r="I35" s="606"/>
      <c r="J35" s="606"/>
      <c r="K35" s="606"/>
      <c r="L35" s="606"/>
      <c r="M35" s="606"/>
      <c r="N35" s="606"/>
      <c r="O35" s="606"/>
      <c r="P35" s="606"/>
      <c r="Q35" s="606"/>
      <c r="R35" s="606"/>
      <c r="S35" s="606"/>
      <c r="T35" s="606"/>
      <c r="U35" s="606"/>
      <c r="V35" s="606"/>
      <c r="W35" s="606"/>
      <c r="X35" s="606"/>
      <c r="Y35" s="606"/>
      <c r="Z35" s="606"/>
      <c r="AA35" s="606"/>
      <c r="AB35" s="601"/>
      <c r="AC35" s="601"/>
      <c r="AD35" s="601"/>
      <c r="AE35" s="601"/>
      <c r="AF35" s="601"/>
      <c r="AG35" s="602"/>
      <c r="AH35" s="61" t="b">
        <v>0</v>
      </c>
      <c r="AR35" s="4"/>
    </row>
    <row r="36" spans="1:44" s="61" customFormat="1" ht="30" customHeight="1">
      <c r="A36" s="607" t="s">
        <v>1885</v>
      </c>
      <c r="B36" s="608"/>
      <c r="C36" s="608"/>
      <c r="D36" s="608"/>
      <c r="E36" s="608"/>
      <c r="F36" s="608"/>
      <c r="G36" s="608"/>
      <c r="H36" s="608"/>
      <c r="I36" s="595" t="s">
        <v>1886</v>
      </c>
      <c r="J36" s="595"/>
      <c r="K36" s="595"/>
      <c r="L36" s="595"/>
      <c r="M36" s="595"/>
      <c r="N36" s="595"/>
      <c r="O36" s="595"/>
      <c r="P36" s="595"/>
      <c r="Q36" s="595"/>
      <c r="R36" s="595" t="s">
        <v>1887</v>
      </c>
      <c r="S36" s="595"/>
      <c r="T36" s="595"/>
      <c r="U36" s="595"/>
      <c r="V36" s="595"/>
      <c r="W36" s="595"/>
      <c r="X36" s="596" t="str">
        <f>IF($AH$36=$AI$36,"※どちらか１つを選択してください。","")</f>
        <v>※どちらか１つを選択してください。</v>
      </c>
      <c r="Y36" s="596"/>
      <c r="Z36" s="596"/>
      <c r="AA36" s="596"/>
      <c r="AB36" s="596"/>
      <c r="AC36" s="596"/>
      <c r="AD36" s="596"/>
      <c r="AE36" s="596"/>
      <c r="AF36" s="596"/>
      <c r="AG36" s="597"/>
      <c r="AH36" s="61" t="b">
        <v>0</v>
      </c>
      <c r="AI36" s="61" t="b">
        <v>0</v>
      </c>
      <c r="AJ36" s="61" t="str">
        <f>IF($AH$36=$AI$36,"",IF($AH$36=TRUE,1,2))</f>
        <v/>
      </c>
      <c r="AK36" s="429" t="s">
        <v>1907</v>
      </c>
      <c r="AR36" s="4"/>
    </row>
    <row r="37" spans="1:44" s="61" customFormat="1" ht="15" customHeight="1">
      <c r="A37" s="657" t="s">
        <v>1913</v>
      </c>
      <c r="B37" s="658"/>
      <c r="C37" s="658"/>
      <c r="D37" s="658"/>
      <c r="E37" s="658"/>
      <c r="F37" s="658"/>
      <c r="G37" s="658"/>
      <c r="H37" s="658"/>
      <c r="I37" s="658"/>
      <c r="J37" s="658"/>
      <c r="K37" s="658"/>
      <c r="L37" s="658"/>
      <c r="M37" s="658"/>
      <c r="N37" s="658"/>
      <c r="O37" s="658"/>
      <c r="P37" s="658"/>
      <c r="Q37" s="658"/>
      <c r="R37" s="658"/>
      <c r="S37" s="658"/>
      <c r="T37" s="658"/>
      <c r="U37" s="658"/>
      <c r="V37" s="658"/>
      <c r="W37" s="658"/>
      <c r="X37" s="658"/>
      <c r="Y37" s="658"/>
      <c r="Z37" s="658"/>
      <c r="AA37" s="658"/>
      <c r="AB37" s="658"/>
      <c r="AC37" s="658"/>
      <c r="AD37" s="658"/>
      <c r="AE37" s="658"/>
      <c r="AF37" s="658"/>
      <c r="AG37" s="659"/>
      <c r="AR37" s="4"/>
    </row>
    <row r="38" spans="1:44" s="61" customFormat="1" ht="125.1" customHeight="1" thickBot="1">
      <c r="A38" s="598"/>
      <c r="B38" s="599"/>
      <c r="C38" s="599"/>
      <c r="D38" s="599"/>
      <c r="E38" s="599"/>
      <c r="F38" s="599"/>
      <c r="G38" s="599"/>
      <c r="H38" s="599"/>
      <c r="I38" s="599"/>
      <c r="J38" s="599"/>
      <c r="K38" s="599"/>
      <c r="L38" s="599"/>
      <c r="M38" s="599"/>
      <c r="N38" s="599"/>
      <c r="O38" s="599"/>
      <c r="P38" s="599"/>
      <c r="Q38" s="599"/>
      <c r="R38" s="599"/>
      <c r="S38" s="599"/>
      <c r="T38" s="599"/>
      <c r="U38" s="599"/>
      <c r="V38" s="599"/>
      <c r="W38" s="599"/>
      <c r="X38" s="599"/>
      <c r="Y38" s="599"/>
      <c r="Z38" s="599"/>
      <c r="AA38" s="599"/>
      <c r="AB38" s="599"/>
      <c r="AC38" s="599"/>
      <c r="AD38" s="599"/>
      <c r="AE38" s="599"/>
      <c r="AF38" s="599"/>
      <c r="AG38" s="600"/>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53"/>
      <c r="AC41" s="653"/>
      <c r="AD41" s="653"/>
      <c r="AE41" s="653"/>
      <c r="AF41" s="653"/>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49"/>
      <c r="AC42" s="649"/>
      <c r="AD42" s="649"/>
      <c r="AE42" s="649"/>
      <c r="AF42" s="649"/>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67"/>
      <c r="AC46" s="667"/>
      <c r="AD46" s="667"/>
      <c r="AE46" s="667"/>
      <c r="AF46" s="667"/>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51"/>
      <c r="AC47" s="651"/>
      <c r="AD47" s="651"/>
      <c r="AE47" s="651"/>
      <c r="AF47" s="651"/>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52"/>
      <c r="AC48" s="652"/>
      <c r="AD48" s="652"/>
      <c r="AE48" s="652"/>
      <c r="AF48" s="652"/>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50" t="str">
        <f>IF(AH41=TRUE,AI50,IF(AI49=TRUE,"",AI52))</f>
        <v/>
      </c>
      <c r="AC49" s="650"/>
      <c r="AD49" s="650"/>
      <c r="AE49" s="650"/>
      <c r="AF49" s="650"/>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49"/>
      <c r="AC55" s="649"/>
      <c r="AD55" s="649"/>
      <c r="AE55" s="649"/>
      <c r="AF55" s="649"/>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21" t="str">
        <f>IF(SUM(AB49,AB55)=0,"",SUM(AB49,AB55))</f>
        <v/>
      </c>
      <c r="AC59" s="621"/>
      <c r="AD59" s="621"/>
      <c r="AE59" s="621"/>
      <c r="AF59" s="621"/>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642" t="str">
        <f>IF($AH$73=0,"",$AH$73)</f>
        <v/>
      </c>
      <c r="AD73" s="642"/>
      <c r="AE73" s="642"/>
      <c r="AF73" s="642"/>
      <c r="AG73" s="37" t="s">
        <v>306</v>
      </c>
      <c r="AH73" s="413">
        <f>SUM(AC82,AC91,AC100,AC109,AC118,AC127,AC136)</f>
        <v>0</v>
      </c>
      <c r="AR73" s="4"/>
    </row>
    <row r="74" spans="1:44" s="61" customFormat="1" ht="15" customHeight="1">
      <c r="A74" s="622" t="s">
        <v>1258</v>
      </c>
      <c r="B74" s="623"/>
      <c r="C74" s="623"/>
      <c r="D74" s="623"/>
      <c r="E74" s="623"/>
      <c r="F74" s="623"/>
      <c r="G74" s="623"/>
      <c r="H74" s="623"/>
      <c r="I74" s="623"/>
      <c r="J74" s="623"/>
      <c r="K74" s="623"/>
      <c r="L74" s="623"/>
      <c r="M74" s="623"/>
      <c r="N74" s="623"/>
      <c r="O74" s="623"/>
      <c r="P74" s="623"/>
      <c r="Q74" s="623"/>
      <c r="R74" s="623"/>
      <c r="S74" s="623"/>
      <c r="T74" s="623"/>
      <c r="U74" s="623"/>
      <c r="V74" s="623"/>
      <c r="W74" s="623"/>
      <c r="X74" s="623"/>
      <c r="Y74" s="623"/>
      <c r="Z74" s="623"/>
      <c r="AA74" s="623"/>
      <c r="AB74" s="623"/>
      <c r="AC74" s="643" t="str">
        <f>IF($AH$74=0,"",$AH$74)</f>
        <v/>
      </c>
      <c r="AD74" s="643"/>
      <c r="AE74" s="643"/>
      <c r="AF74" s="643"/>
      <c r="AG74" s="45" t="s">
        <v>307</v>
      </c>
      <c r="AH74" s="414">
        <f>SUM(AC83,AC92,AC101,AC110,AC119,AC128,AC137)</f>
        <v>0</v>
      </c>
      <c r="AI74" s="429" t="s">
        <v>1903</v>
      </c>
      <c r="AR74" s="4"/>
    </row>
    <row r="75" spans="1:44" s="61" customFormat="1" ht="15" customHeight="1">
      <c r="A75" s="571" t="str">
        <f>IF(OR($H$19=4,$H$19=5,$AH$28=TRUE),AI75,AI76)</f>
        <v>（12）令和８年５月時点の給与体系を、当該評価料を算定した年度に勤務している職員の賃金に当てはめた場合の対象職員の基本給等総額</v>
      </c>
      <c r="B75" s="572"/>
      <c r="C75" s="572"/>
      <c r="D75" s="572"/>
      <c r="E75" s="572"/>
      <c r="F75" s="572"/>
      <c r="G75" s="572"/>
      <c r="H75" s="572"/>
      <c r="I75" s="572"/>
      <c r="J75" s="572"/>
      <c r="K75" s="572"/>
      <c r="L75" s="572"/>
      <c r="M75" s="572"/>
      <c r="N75" s="572"/>
      <c r="O75" s="572"/>
      <c r="P75" s="572"/>
      <c r="Q75" s="572"/>
      <c r="R75" s="572"/>
      <c r="S75" s="572"/>
      <c r="T75" s="572"/>
      <c r="U75" s="572"/>
      <c r="V75" s="572"/>
      <c r="W75" s="572"/>
      <c r="X75" s="572"/>
      <c r="Y75" s="572"/>
      <c r="Z75" s="572"/>
      <c r="AA75" s="572"/>
      <c r="AB75" s="572"/>
      <c r="AC75" s="644" t="str">
        <f>IF($AH$75=0,"",$AH$75)</f>
        <v/>
      </c>
      <c r="AD75" s="644"/>
      <c r="AE75" s="644"/>
      <c r="AF75" s="644"/>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618" t="str">
        <f>IFERROR(AC74-AC75,"")</f>
        <v/>
      </c>
      <c r="AD76" s="618"/>
      <c r="AE76" s="618"/>
      <c r="AF76" s="618"/>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69" t="str">
        <f>IFERROR((AC76/AC75)*100,"")</f>
        <v/>
      </c>
      <c r="AD77" s="669"/>
      <c r="AE77" s="669"/>
      <c r="AF77" s="669"/>
      <c r="AG77" s="223" t="s">
        <v>356</v>
      </c>
      <c r="AR77" s="4"/>
    </row>
    <row r="78" spans="1:44" s="61" customFormat="1" ht="12.95" customHeight="1">
      <c r="A78" s="655" t="s">
        <v>1908</v>
      </c>
      <c r="B78" s="656"/>
      <c r="C78" s="656"/>
      <c r="D78" s="656"/>
      <c r="E78" s="656"/>
      <c r="F78" s="656"/>
      <c r="G78" s="656"/>
      <c r="H78" s="656"/>
      <c r="I78" s="656"/>
      <c r="J78" s="656"/>
      <c r="K78" s="656"/>
      <c r="L78" s="656"/>
      <c r="M78" s="656"/>
      <c r="N78" s="656"/>
      <c r="O78" s="656"/>
      <c r="P78" s="656"/>
      <c r="Q78" s="656"/>
      <c r="R78" s="656"/>
      <c r="S78" s="656"/>
      <c r="T78" s="656"/>
      <c r="U78" s="656"/>
      <c r="V78" s="656"/>
      <c r="W78" s="656"/>
      <c r="X78" s="656"/>
      <c r="Y78" s="656"/>
      <c r="Z78" s="656"/>
      <c r="AA78" s="656"/>
      <c r="AB78" s="656"/>
      <c r="AC78" s="593"/>
      <c r="AD78" s="593"/>
      <c r="AE78" s="593"/>
      <c r="AF78" s="593"/>
      <c r="AG78" s="219"/>
      <c r="AR78" s="4"/>
    </row>
    <row r="79" spans="1:44" s="61" customFormat="1" ht="12.95" customHeight="1" thickBot="1">
      <c r="A79" s="592" t="s">
        <v>1904</v>
      </c>
      <c r="B79" s="592"/>
      <c r="C79" s="592"/>
      <c r="D79" s="592"/>
      <c r="E79" s="592"/>
      <c r="F79" s="592"/>
      <c r="G79" s="592"/>
      <c r="H79" s="592"/>
      <c r="I79" s="592"/>
      <c r="J79" s="592"/>
      <c r="K79" s="592"/>
      <c r="L79" s="592"/>
      <c r="M79" s="592"/>
      <c r="N79" s="592"/>
      <c r="O79" s="592"/>
      <c r="P79" s="592"/>
      <c r="Q79" s="592"/>
      <c r="R79" s="592"/>
      <c r="S79" s="592"/>
      <c r="T79" s="592"/>
      <c r="U79" s="592"/>
      <c r="V79" s="592"/>
      <c r="W79" s="592"/>
      <c r="X79" s="592"/>
      <c r="Y79" s="592"/>
      <c r="Z79" s="592"/>
      <c r="AA79" s="592"/>
      <c r="AB79" s="592"/>
      <c r="AC79" s="594"/>
      <c r="AD79" s="594"/>
      <c r="AE79" s="594"/>
      <c r="AF79" s="594"/>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20" t="s">
        <v>357</v>
      </c>
      <c r="B81" s="620"/>
      <c r="C81" s="620"/>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619"/>
      <c r="AD82" s="619"/>
      <c r="AE82" s="619"/>
      <c r="AF82" s="619"/>
      <c r="AG82" s="37" t="s">
        <v>306</v>
      </c>
      <c r="AR82" s="4"/>
    </row>
    <row r="83" spans="1:44" s="61" customFormat="1" ht="15" customHeight="1">
      <c r="A83" s="622" t="s">
        <v>1259</v>
      </c>
      <c r="B83" s="623"/>
      <c r="C83" s="623"/>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17"/>
      <c r="AD83" s="617"/>
      <c r="AE83" s="617"/>
      <c r="AF83" s="617"/>
      <c r="AG83" s="45" t="s">
        <v>307</v>
      </c>
      <c r="AI83" s="429" t="s">
        <v>1903</v>
      </c>
      <c r="AR83" s="4"/>
    </row>
    <row r="84" spans="1:44" s="61" customFormat="1" ht="15" customHeight="1">
      <c r="A84" s="571" t="str">
        <f>IF(OR($H$19=4,$H$19=5,$AH$28=TRUE),AI84,AI85)</f>
        <v>（18）令和８年５月時点の給与体系を、当該評価料を算定した年度に勤務している職員の賃金に当てはめた場合の対象職員の基本給等総額</v>
      </c>
      <c r="B84" s="572"/>
      <c r="C84" s="572"/>
      <c r="D84" s="572"/>
      <c r="E84" s="572"/>
      <c r="F84" s="572"/>
      <c r="G84" s="572"/>
      <c r="H84" s="572"/>
      <c r="I84" s="572"/>
      <c r="J84" s="572"/>
      <c r="K84" s="572"/>
      <c r="L84" s="572"/>
      <c r="M84" s="572"/>
      <c r="N84" s="572"/>
      <c r="O84" s="572"/>
      <c r="P84" s="572"/>
      <c r="Q84" s="572"/>
      <c r="R84" s="572"/>
      <c r="S84" s="572"/>
      <c r="T84" s="572"/>
      <c r="U84" s="572"/>
      <c r="V84" s="572"/>
      <c r="W84" s="572"/>
      <c r="X84" s="572"/>
      <c r="Y84" s="572"/>
      <c r="Z84" s="572"/>
      <c r="AA84" s="572"/>
      <c r="AB84" s="572"/>
      <c r="AC84" s="617"/>
      <c r="AD84" s="617"/>
      <c r="AE84" s="617"/>
      <c r="AF84" s="617"/>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618" t="str">
        <f>IF(AC83-AC84=0,"",AC83-AC84)</f>
        <v/>
      </c>
      <c r="AD85" s="618"/>
      <c r="AE85" s="618"/>
      <c r="AF85" s="618"/>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68" t="str">
        <f>IFERROR((AC85/AC84)*100,"")</f>
        <v/>
      </c>
      <c r="AD86" s="668"/>
      <c r="AE86" s="668"/>
      <c r="AF86" s="668"/>
      <c r="AG86" s="315" t="s">
        <v>356</v>
      </c>
      <c r="AR86" s="4"/>
    </row>
    <row r="87" spans="1:44" s="61" customFormat="1" ht="15" customHeight="1">
      <c r="A87" s="625" t="s">
        <v>1279</v>
      </c>
      <c r="B87" s="626"/>
      <c r="C87" s="626"/>
      <c r="D87" s="626"/>
      <c r="E87" s="626"/>
      <c r="F87" s="626"/>
      <c r="G87" s="626"/>
      <c r="H87" s="626"/>
      <c r="I87" s="626"/>
      <c r="J87" s="626"/>
      <c r="K87" s="626"/>
      <c r="L87" s="626"/>
      <c r="M87" s="626"/>
      <c r="N87" s="626"/>
      <c r="O87" s="626"/>
      <c r="P87" s="626"/>
      <c r="Q87" s="626"/>
      <c r="R87" s="626"/>
      <c r="S87" s="626"/>
      <c r="T87" s="626"/>
      <c r="U87" s="626"/>
      <c r="V87" s="626"/>
      <c r="W87" s="626"/>
      <c r="X87" s="626"/>
      <c r="Y87" s="626"/>
      <c r="Z87" s="626"/>
      <c r="AA87" s="626"/>
      <c r="AB87" s="626"/>
      <c r="AC87" s="624"/>
      <c r="AD87" s="624"/>
      <c r="AE87" s="624"/>
      <c r="AF87" s="624"/>
      <c r="AG87" s="252" t="s">
        <v>359</v>
      </c>
      <c r="AR87" s="4"/>
    </row>
    <row r="88" spans="1:44" s="61" customFormat="1" ht="15" customHeight="1" thickBot="1">
      <c r="A88" s="630" t="s">
        <v>1280</v>
      </c>
      <c r="B88" s="631"/>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632"/>
      <c r="AD88" s="632"/>
      <c r="AE88" s="632"/>
      <c r="AF88" s="632"/>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20" t="s">
        <v>360</v>
      </c>
      <c r="B90" s="620"/>
      <c r="C90" s="620"/>
      <c r="D90" s="620"/>
      <c r="E90" s="620"/>
      <c r="F90" s="620"/>
      <c r="G90" s="620"/>
      <c r="H90" s="620"/>
      <c r="I90" s="620"/>
      <c r="J90" s="620"/>
      <c r="K90" s="620"/>
      <c r="L90" s="620"/>
      <c r="M90" s="620"/>
      <c r="N90" s="620"/>
      <c r="O90" s="620"/>
      <c r="P90" s="620"/>
      <c r="Q90" s="620"/>
      <c r="R90" s="620"/>
      <c r="S90" s="620"/>
      <c r="T90" s="620"/>
      <c r="U90" s="620"/>
      <c r="V90" s="620"/>
      <c r="W90" s="620"/>
      <c r="X90" s="620"/>
      <c r="Y90" s="620"/>
      <c r="Z90" s="620"/>
      <c r="AA90" s="620"/>
      <c r="AB90" s="620"/>
      <c r="AC90" s="620"/>
      <c r="AD90" s="620"/>
      <c r="AE90" s="620"/>
      <c r="AF90" s="620"/>
      <c r="AG90" s="620"/>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619"/>
      <c r="AD91" s="619"/>
      <c r="AE91" s="619"/>
      <c r="AF91" s="619"/>
      <c r="AG91" s="37" t="s">
        <v>306</v>
      </c>
      <c r="AR91" s="4"/>
    </row>
    <row r="92" spans="1:44" s="61" customFormat="1" ht="15" customHeight="1">
      <c r="A92" s="622" t="s">
        <v>1260</v>
      </c>
      <c r="B92" s="623"/>
      <c r="C92" s="623"/>
      <c r="D92" s="623"/>
      <c r="E92" s="623"/>
      <c r="F92" s="623"/>
      <c r="G92" s="623"/>
      <c r="H92" s="623"/>
      <c r="I92" s="623"/>
      <c r="J92" s="623"/>
      <c r="K92" s="623"/>
      <c r="L92" s="623"/>
      <c r="M92" s="623"/>
      <c r="N92" s="623"/>
      <c r="O92" s="623"/>
      <c r="P92" s="623"/>
      <c r="Q92" s="623"/>
      <c r="R92" s="623"/>
      <c r="S92" s="623"/>
      <c r="T92" s="623"/>
      <c r="U92" s="623"/>
      <c r="V92" s="623"/>
      <c r="W92" s="623"/>
      <c r="X92" s="623"/>
      <c r="Y92" s="623"/>
      <c r="Z92" s="623"/>
      <c r="AA92" s="623"/>
      <c r="AB92" s="623"/>
      <c r="AC92" s="617"/>
      <c r="AD92" s="617"/>
      <c r="AE92" s="617"/>
      <c r="AF92" s="617"/>
      <c r="AG92" s="45" t="s">
        <v>307</v>
      </c>
      <c r="AI92" s="429" t="s">
        <v>1903</v>
      </c>
      <c r="AR92" s="4"/>
    </row>
    <row r="93" spans="1:44" s="61" customFormat="1" ht="15" customHeight="1">
      <c r="A93" s="571" t="str">
        <f>IF(OR($H$19=4,$H$19=5,$AH$28=TRUE),AI93,AI94)</f>
        <v>（25）令和８年５月時点の給与体系を、当該評価料を算定した年度に勤務している職員の賃金に当てはめた場合の対象職員の基本給等総額</v>
      </c>
      <c r="B93" s="572"/>
      <c r="C93" s="572"/>
      <c r="D93" s="572"/>
      <c r="E93" s="572"/>
      <c r="F93" s="572"/>
      <c r="G93" s="572"/>
      <c r="H93" s="572"/>
      <c r="I93" s="572"/>
      <c r="J93" s="572"/>
      <c r="K93" s="572"/>
      <c r="L93" s="572"/>
      <c r="M93" s="572"/>
      <c r="N93" s="572"/>
      <c r="O93" s="572"/>
      <c r="P93" s="572"/>
      <c r="Q93" s="572"/>
      <c r="R93" s="572"/>
      <c r="S93" s="572"/>
      <c r="T93" s="572"/>
      <c r="U93" s="572"/>
      <c r="V93" s="572"/>
      <c r="W93" s="572"/>
      <c r="X93" s="572"/>
      <c r="Y93" s="572"/>
      <c r="Z93" s="572"/>
      <c r="AA93" s="572"/>
      <c r="AB93" s="572"/>
      <c r="AC93" s="617"/>
      <c r="AD93" s="617"/>
      <c r="AE93" s="617"/>
      <c r="AF93" s="617"/>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618" t="str">
        <f>IF(AC92-AC93=0,"",AC92-AC93)</f>
        <v/>
      </c>
      <c r="AD94" s="618"/>
      <c r="AE94" s="618"/>
      <c r="AF94" s="618"/>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68" t="str">
        <f>IFERROR((AC94/AC93)*100,"")</f>
        <v/>
      </c>
      <c r="AD95" s="668"/>
      <c r="AE95" s="668"/>
      <c r="AF95" s="668"/>
      <c r="AG95" s="315" t="s">
        <v>356</v>
      </c>
      <c r="AR95" s="4"/>
    </row>
    <row r="96" spans="1:44" s="61" customFormat="1" ht="15" customHeight="1">
      <c r="A96" s="610" t="s">
        <v>1288</v>
      </c>
      <c r="B96" s="611"/>
      <c r="C96" s="611"/>
      <c r="D96" s="611"/>
      <c r="E96" s="611"/>
      <c r="F96" s="611"/>
      <c r="G96" s="611"/>
      <c r="H96" s="611"/>
      <c r="I96" s="611"/>
      <c r="J96" s="611"/>
      <c r="K96" s="611"/>
      <c r="L96" s="611"/>
      <c r="M96" s="611"/>
      <c r="N96" s="611"/>
      <c r="O96" s="611"/>
      <c r="P96" s="611"/>
      <c r="Q96" s="611"/>
      <c r="R96" s="611"/>
      <c r="S96" s="611"/>
      <c r="T96" s="611"/>
      <c r="U96" s="611"/>
      <c r="V96" s="611"/>
      <c r="W96" s="611"/>
      <c r="X96" s="611"/>
      <c r="Y96" s="611"/>
      <c r="Z96" s="611"/>
      <c r="AA96" s="611"/>
      <c r="AB96" s="611"/>
      <c r="AC96" s="624"/>
      <c r="AD96" s="624"/>
      <c r="AE96" s="624"/>
      <c r="AF96" s="624"/>
      <c r="AG96" s="252" t="s">
        <v>359</v>
      </c>
      <c r="AR96" s="4"/>
    </row>
    <row r="97" spans="1:44" s="61" customFormat="1" ht="15" customHeight="1" thickBot="1">
      <c r="A97" s="613" t="s">
        <v>1294</v>
      </c>
      <c r="B97" s="614"/>
      <c r="C97" s="614"/>
      <c r="D97" s="614"/>
      <c r="E97" s="614"/>
      <c r="F97" s="614"/>
      <c r="G97" s="614"/>
      <c r="H97" s="614"/>
      <c r="I97" s="614"/>
      <c r="J97" s="614"/>
      <c r="K97" s="614"/>
      <c r="L97" s="614"/>
      <c r="M97" s="614"/>
      <c r="N97" s="614"/>
      <c r="O97" s="614"/>
      <c r="P97" s="614"/>
      <c r="Q97" s="614"/>
      <c r="R97" s="614"/>
      <c r="S97" s="614"/>
      <c r="T97" s="614"/>
      <c r="U97" s="614"/>
      <c r="V97" s="614"/>
      <c r="W97" s="614"/>
      <c r="X97" s="614"/>
      <c r="Y97" s="614"/>
      <c r="Z97" s="614"/>
      <c r="AA97" s="614"/>
      <c r="AB97" s="614"/>
      <c r="AC97" s="632"/>
      <c r="AD97" s="632"/>
      <c r="AE97" s="632"/>
      <c r="AF97" s="632"/>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20" t="s">
        <v>362</v>
      </c>
      <c r="B99" s="620"/>
      <c r="C99" s="620"/>
      <c r="D99" s="620"/>
      <c r="E99" s="620"/>
      <c r="F99" s="620"/>
      <c r="G99" s="620"/>
      <c r="H99" s="620"/>
      <c r="I99" s="620"/>
      <c r="J99" s="620"/>
      <c r="K99" s="620"/>
      <c r="L99" s="620"/>
      <c r="M99" s="620"/>
      <c r="N99" s="620"/>
      <c r="O99" s="620"/>
      <c r="P99" s="620"/>
      <c r="Q99" s="620"/>
      <c r="R99" s="620"/>
      <c r="S99" s="620"/>
      <c r="T99" s="620"/>
      <c r="U99" s="620"/>
      <c r="V99" s="620"/>
      <c r="W99" s="620"/>
      <c r="X99" s="620"/>
      <c r="Y99" s="620"/>
      <c r="Z99" s="620"/>
      <c r="AA99" s="620"/>
      <c r="AB99" s="620"/>
      <c r="AC99" s="620"/>
      <c r="AD99" s="620"/>
      <c r="AE99" s="620"/>
      <c r="AF99" s="620"/>
      <c r="AG99" s="620"/>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619"/>
      <c r="AD100" s="619"/>
      <c r="AE100" s="619"/>
      <c r="AF100" s="619"/>
      <c r="AG100" s="37" t="s">
        <v>306</v>
      </c>
      <c r="AR100" s="4"/>
    </row>
    <row r="101" spans="1:44" s="61" customFormat="1" ht="15" customHeight="1">
      <c r="A101" s="622" t="s">
        <v>1261</v>
      </c>
      <c r="B101" s="623"/>
      <c r="C101" s="623"/>
      <c r="D101" s="623"/>
      <c r="E101" s="623"/>
      <c r="F101" s="623"/>
      <c r="G101" s="623"/>
      <c r="H101" s="623"/>
      <c r="I101" s="623"/>
      <c r="J101" s="623"/>
      <c r="K101" s="623"/>
      <c r="L101" s="623"/>
      <c r="M101" s="623"/>
      <c r="N101" s="623"/>
      <c r="O101" s="623"/>
      <c r="P101" s="623"/>
      <c r="Q101" s="623"/>
      <c r="R101" s="623"/>
      <c r="S101" s="623"/>
      <c r="T101" s="623"/>
      <c r="U101" s="623"/>
      <c r="V101" s="623"/>
      <c r="W101" s="623"/>
      <c r="X101" s="623"/>
      <c r="Y101" s="623"/>
      <c r="Z101" s="623"/>
      <c r="AA101" s="623"/>
      <c r="AB101" s="623"/>
      <c r="AC101" s="617"/>
      <c r="AD101" s="617"/>
      <c r="AE101" s="617"/>
      <c r="AF101" s="617"/>
      <c r="AG101" s="45" t="s">
        <v>307</v>
      </c>
      <c r="AI101" s="429" t="s">
        <v>1903</v>
      </c>
      <c r="AR101" s="4"/>
    </row>
    <row r="102" spans="1:44" s="61" customFormat="1" ht="15" customHeight="1">
      <c r="A102" s="571" t="str">
        <f>IF(OR($H$19=4,$H$19=5,$AH$28=TRUE),AI102,AI103)</f>
        <v>（32）令和８年５月時点の給与体系を、当該評価料を算定した年度に勤務している職員の賃金に当てはめた場合の対象職員の基本給等総額</v>
      </c>
      <c r="B102" s="572"/>
      <c r="C102" s="572"/>
      <c r="D102" s="572"/>
      <c r="E102" s="572"/>
      <c r="F102" s="572"/>
      <c r="G102" s="572"/>
      <c r="H102" s="572"/>
      <c r="I102" s="572"/>
      <c r="J102" s="572"/>
      <c r="K102" s="572"/>
      <c r="L102" s="572"/>
      <c r="M102" s="572"/>
      <c r="N102" s="572"/>
      <c r="O102" s="572"/>
      <c r="P102" s="572"/>
      <c r="Q102" s="572"/>
      <c r="R102" s="572"/>
      <c r="S102" s="572"/>
      <c r="T102" s="572"/>
      <c r="U102" s="572"/>
      <c r="V102" s="572"/>
      <c r="W102" s="572"/>
      <c r="X102" s="572"/>
      <c r="Y102" s="572"/>
      <c r="Z102" s="572"/>
      <c r="AA102" s="572"/>
      <c r="AB102" s="572"/>
      <c r="AC102" s="617"/>
      <c r="AD102" s="617"/>
      <c r="AE102" s="617"/>
      <c r="AF102" s="617"/>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618" t="str">
        <f>IF(AC101-AC102=0,"",AC101-AC102)</f>
        <v/>
      </c>
      <c r="AD103" s="618"/>
      <c r="AE103" s="618"/>
      <c r="AF103" s="618"/>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68" t="str">
        <f>IFERROR((AC103/AC102)*100,"")</f>
        <v/>
      </c>
      <c r="AD104" s="668"/>
      <c r="AE104" s="668"/>
      <c r="AF104" s="668"/>
      <c r="AG104" s="315" t="s">
        <v>356</v>
      </c>
      <c r="AR104" s="4"/>
    </row>
    <row r="105" spans="1:44" s="61" customFormat="1" ht="15" customHeight="1">
      <c r="A105" s="610" t="s">
        <v>1289</v>
      </c>
      <c r="B105" s="611"/>
      <c r="C105" s="611"/>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24"/>
      <c r="AD105" s="624"/>
      <c r="AE105" s="624"/>
      <c r="AF105" s="624"/>
      <c r="AG105" s="252" t="s">
        <v>359</v>
      </c>
      <c r="AR105" s="4"/>
    </row>
    <row r="106" spans="1:44" s="61" customFormat="1" ht="15" customHeight="1" thickBot="1">
      <c r="A106" s="613" t="s">
        <v>1295</v>
      </c>
      <c r="B106" s="614"/>
      <c r="C106" s="614"/>
      <c r="D106" s="614"/>
      <c r="E106" s="614"/>
      <c r="F106" s="614"/>
      <c r="G106" s="614"/>
      <c r="H106" s="614"/>
      <c r="I106" s="614"/>
      <c r="J106" s="614"/>
      <c r="K106" s="614"/>
      <c r="L106" s="614"/>
      <c r="M106" s="614"/>
      <c r="N106" s="614"/>
      <c r="O106" s="614"/>
      <c r="P106" s="614"/>
      <c r="Q106" s="614"/>
      <c r="R106" s="614"/>
      <c r="S106" s="614"/>
      <c r="T106" s="614"/>
      <c r="U106" s="614"/>
      <c r="V106" s="614"/>
      <c r="W106" s="614"/>
      <c r="X106" s="614"/>
      <c r="Y106" s="614"/>
      <c r="Z106" s="614"/>
      <c r="AA106" s="614"/>
      <c r="AB106" s="614"/>
      <c r="AC106" s="632"/>
      <c r="AD106" s="632"/>
      <c r="AE106" s="632"/>
      <c r="AF106" s="632"/>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20" t="s">
        <v>364</v>
      </c>
      <c r="B108" s="620"/>
      <c r="C108" s="620"/>
      <c r="D108" s="620"/>
      <c r="E108" s="620"/>
      <c r="F108" s="620"/>
      <c r="G108" s="620"/>
      <c r="H108" s="620"/>
      <c r="I108" s="620"/>
      <c r="J108" s="620"/>
      <c r="K108" s="620"/>
      <c r="L108" s="620"/>
      <c r="M108" s="620"/>
      <c r="N108" s="620"/>
      <c r="O108" s="620"/>
      <c r="P108" s="620"/>
      <c r="Q108" s="620"/>
      <c r="R108" s="620"/>
      <c r="S108" s="620"/>
      <c r="T108" s="620"/>
      <c r="U108" s="620"/>
      <c r="V108" s="620"/>
      <c r="W108" s="620"/>
      <c r="X108" s="620"/>
      <c r="Y108" s="620"/>
      <c r="Z108" s="620"/>
      <c r="AA108" s="620"/>
      <c r="AB108" s="620"/>
      <c r="AC108" s="620"/>
      <c r="AD108" s="620"/>
      <c r="AE108" s="620"/>
      <c r="AF108" s="620"/>
      <c r="AG108" s="620"/>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619"/>
      <c r="AD109" s="619"/>
      <c r="AE109" s="619"/>
      <c r="AF109" s="619"/>
      <c r="AG109" s="37" t="s">
        <v>306</v>
      </c>
      <c r="AR109" s="4"/>
    </row>
    <row r="110" spans="1:44" s="61" customFormat="1" ht="15" customHeight="1">
      <c r="A110" s="622" t="s">
        <v>1262</v>
      </c>
      <c r="B110" s="623"/>
      <c r="C110" s="623"/>
      <c r="D110" s="623"/>
      <c r="E110" s="623"/>
      <c r="F110" s="623"/>
      <c r="G110" s="623"/>
      <c r="H110" s="623"/>
      <c r="I110" s="623"/>
      <c r="J110" s="623"/>
      <c r="K110" s="623"/>
      <c r="L110" s="623"/>
      <c r="M110" s="623"/>
      <c r="N110" s="623"/>
      <c r="O110" s="623"/>
      <c r="P110" s="623"/>
      <c r="Q110" s="623"/>
      <c r="R110" s="623"/>
      <c r="S110" s="623"/>
      <c r="T110" s="623"/>
      <c r="U110" s="623"/>
      <c r="V110" s="623"/>
      <c r="W110" s="623"/>
      <c r="X110" s="623"/>
      <c r="Y110" s="623"/>
      <c r="Z110" s="623"/>
      <c r="AA110" s="623"/>
      <c r="AB110" s="623"/>
      <c r="AC110" s="617"/>
      <c r="AD110" s="617"/>
      <c r="AE110" s="617"/>
      <c r="AF110" s="617"/>
      <c r="AG110" s="45" t="s">
        <v>307</v>
      </c>
      <c r="AI110" s="429" t="s">
        <v>1903</v>
      </c>
      <c r="AR110" s="4"/>
    </row>
    <row r="111" spans="1:44" s="61" customFormat="1" ht="15" customHeight="1">
      <c r="A111" s="571" t="str">
        <f>IF(OR($H$19=4,$H$19=5,$AH$28=TRUE),AI111,AI112)</f>
        <v>（39）令和８年５月時点の給与体系を、当該評価料を算定した年度に勤務している職員の賃金に当てはめた場合の対象職員の基本給等総額</v>
      </c>
      <c r="B111" s="572"/>
      <c r="C111" s="572"/>
      <c r="D111" s="572"/>
      <c r="E111" s="572"/>
      <c r="F111" s="572"/>
      <c r="G111" s="572"/>
      <c r="H111" s="572"/>
      <c r="I111" s="572"/>
      <c r="J111" s="572"/>
      <c r="K111" s="572"/>
      <c r="L111" s="572"/>
      <c r="M111" s="572"/>
      <c r="N111" s="572"/>
      <c r="O111" s="572"/>
      <c r="P111" s="572"/>
      <c r="Q111" s="572"/>
      <c r="R111" s="572"/>
      <c r="S111" s="572"/>
      <c r="T111" s="572"/>
      <c r="U111" s="572"/>
      <c r="V111" s="572"/>
      <c r="W111" s="572"/>
      <c r="X111" s="572"/>
      <c r="Y111" s="572"/>
      <c r="Z111" s="572"/>
      <c r="AA111" s="572"/>
      <c r="AB111" s="572"/>
      <c r="AC111" s="617"/>
      <c r="AD111" s="617"/>
      <c r="AE111" s="617"/>
      <c r="AF111" s="617"/>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618" t="str">
        <f>IF(AC110-AC111=0,"",AC110-AC111)</f>
        <v/>
      </c>
      <c r="AD112" s="618"/>
      <c r="AE112" s="618"/>
      <c r="AF112" s="618"/>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68" t="str">
        <f>IFERROR((AC112/AC111)*100,"")</f>
        <v/>
      </c>
      <c r="AD113" s="668"/>
      <c r="AE113" s="668"/>
      <c r="AF113" s="668"/>
      <c r="AG113" s="315" t="s">
        <v>356</v>
      </c>
      <c r="AR113" s="4"/>
    </row>
    <row r="114" spans="1:44" s="61" customFormat="1" ht="15" customHeight="1">
      <c r="A114" s="610" t="s">
        <v>1290</v>
      </c>
      <c r="B114" s="611"/>
      <c r="C114" s="611"/>
      <c r="D114" s="611"/>
      <c r="E114" s="611"/>
      <c r="F114" s="611"/>
      <c r="G114" s="611"/>
      <c r="H114" s="611"/>
      <c r="I114" s="611"/>
      <c r="J114" s="611"/>
      <c r="K114" s="611"/>
      <c r="L114" s="611"/>
      <c r="M114" s="611"/>
      <c r="N114" s="611"/>
      <c r="O114" s="611"/>
      <c r="P114" s="611"/>
      <c r="Q114" s="611"/>
      <c r="R114" s="611"/>
      <c r="S114" s="611"/>
      <c r="T114" s="611"/>
      <c r="U114" s="611"/>
      <c r="V114" s="611"/>
      <c r="W114" s="611"/>
      <c r="X114" s="611"/>
      <c r="Y114" s="611"/>
      <c r="Z114" s="611"/>
      <c r="AA114" s="611"/>
      <c r="AB114" s="611"/>
      <c r="AC114" s="624"/>
      <c r="AD114" s="624"/>
      <c r="AE114" s="624"/>
      <c r="AF114" s="624"/>
      <c r="AG114" s="252" t="s">
        <v>359</v>
      </c>
      <c r="AR114" s="4"/>
    </row>
    <row r="115" spans="1:44" s="61" customFormat="1" ht="15" customHeight="1" thickBot="1">
      <c r="A115" s="613" t="s">
        <v>1296</v>
      </c>
      <c r="B115" s="614"/>
      <c r="C115" s="614"/>
      <c r="D115" s="614"/>
      <c r="E115" s="614"/>
      <c r="F115" s="614"/>
      <c r="G115" s="614"/>
      <c r="H115" s="614"/>
      <c r="I115" s="614"/>
      <c r="J115" s="614"/>
      <c r="K115" s="614"/>
      <c r="L115" s="614"/>
      <c r="M115" s="614"/>
      <c r="N115" s="614"/>
      <c r="O115" s="614"/>
      <c r="P115" s="614"/>
      <c r="Q115" s="614"/>
      <c r="R115" s="614"/>
      <c r="S115" s="614"/>
      <c r="T115" s="614"/>
      <c r="U115" s="614"/>
      <c r="V115" s="614"/>
      <c r="W115" s="614"/>
      <c r="X115" s="614"/>
      <c r="Y115" s="614"/>
      <c r="Z115" s="614"/>
      <c r="AA115" s="614"/>
      <c r="AB115" s="614"/>
      <c r="AC115" s="632"/>
      <c r="AD115" s="632"/>
      <c r="AE115" s="632"/>
      <c r="AF115" s="632"/>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20" t="s">
        <v>366</v>
      </c>
      <c r="B117" s="620"/>
      <c r="C117" s="620"/>
      <c r="D117" s="620"/>
      <c r="E117" s="620"/>
      <c r="F117" s="620"/>
      <c r="G117" s="620"/>
      <c r="H117" s="620"/>
      <c r="I117" s="620"/>
      <c r="J117" s="620"/>
      <c r="K117" s="620"/>
      <c r="L117" s="620"/>
      <c r="M117" s="620"/>
      <c r="N117" s="620"/>
      <c r="O117" s="620"/>
      <c r="P117" s="620"/>
      <c r="Q117" s="620"/>
      <c r="R117" s="620"/>
      <c r="S117" s="620"/>
      <c r="T117" s="620"/>
      <c r="U117" s="620"/>
      <c r="V117" s="620"/>
      <c r="W117" s="620"/>
      <c r="X117" s="620"/>
      <c r="Y117" s="620"/>
      <c r="Z117" s="620"/>
      <c r="AA117" s="620"/>
      <c r="AB117" s="620"/>
      <c r="AC117" s="620"/>
      <c r="AD117" s="620"/>
      <c r="AE117" s="620"/>
      <c r="AF117" s="620"/>
      <c r="AG117" s="620"/>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619"/>
      <c r="AD118" s="619"/>
      <c r="AE118" s="619"/>
      <c r="AF118" s="619"/>
      <c r="AG118" s="37" t="s">
        <v>306</v>
      </c>
      <c r="AR118" s="4"/>
    </row>
    <row r="119" spans="1:44" s="61" customFormat="1" ht="15" customHeight="1">
      <c r="A119" s="622" t="s">
        <v>1263</v>
      </c>
      <c r="B119" s="623"/>
      <c r="C119" s="623"/>
      <c r="D119" s="623"/>
      <c r="E119" s="623"/>
      <c r="F119" s="623"/>
      <c r="G119" s="623"/>
      <c r="H119" s="623"/>
      <c r="I119" s="623"/>
      <c r="J119" s="623"/>
      <c r="K119" s="623"/>
      <c r="L119" s="623"/>
      <c r="M119" s="623"/>
      <c r="N119" s="623"/>
      <c r="O119" s="623"/>
      <c r="P119" s="623"/>
      <c r="Q119" s="623"/>
      <c r="R119" s="623"/>
      <c r="S119" s="623"/>
      <c r="T119" s="623"/>
      <c r="U119" s="623"/>
      <c r="V119" s="623"/>
      <c r="W119" s="623"/>
      <c r="X119" s="623"/>
      <c r="Y119" s="623"/>
      <c r="Z119" s="623"/>
      <c r="AA119" s="623"/>
      <c r="AB119" s="623"/>
      <c r="AC119" s="617"/>
      <c r="AD119" s="617"/>
      <c r="AE119" s="617"/>
      <c r="AF119" s="617"/>
      <c r="AG119" s="45" t="s">
        <v>307</v>
      </c>
      <c r="AI119" s="429" t="s">
        <v>1903</v>
      </c>
      <c r="AR119" s="4"/>
    </row>
    <row r="120" spans="1:44" s="61" customFormat="1" ht="15" customHeight="1">
      <c r="A120" s="571" t="str">
        <f>IF(OR($H$19=4,$H$19=5,$AH$28=TRUE),AI120,AI121)</f>
        <v>（46）令和８年５月時点の給与体系を、当該評価料を算定した年度に勤務している職員の賃金に当てはめた場合の対象職員の基本給等総額</v>
      </c>
      <c r="B120" s="572"/>
      <c r="C120" s="572"/>
      <c r="D120" s="572"/>
      <c r="E120" s="572"/>
      <c r="F120" s="572"/>
      <c r="G120" s="572"/>
      <c r="H120" s="572"/>
      <c r="I120" s="572"/>
      <c r="J120" s="572"/>
      <c r="K120" s="572"/>
      <c r="L120" s="572"/>
      <c r="M120" s="572"/>
      <c r="N120" s="572"/>
      <c r="O120" s="572"/>
      <c r="P120" s="572"/>
      <c r="Q120" s="572"/>
      <c r="R120" s="572"/>
      <c r="S120" s="572"/>
      <c r="T120" s="572"/>
      <c r="U120" s="572"/>
      <c r="V120" s="572"/>
      <c r="W120" s="572"/>
      <c r="X120" s="572"/>
      <c r="Y120" s="572"/>
      <c r="Z120" s="572"/>
      <c r="AA120" s="572"/>
      <c r="AB120" s="572"/>
      <c r="AC120" s="617"/>
      <c r="AD120" s="617"/>
      <c r="AE120" s="617"/>
      <c r="AF120" s="617"/>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618" t="str">
        <f>IF(AC119-AC120=0,"",AC119-AC120)</f>
        <v/>
      </c>
      <c r="AD121" s="618"/>
      <c r="AE121" s="618"/>
      <c r="AF121" s="618"/>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68" t="str">
        <f>IFERROR((AC121/AC120)*100,"")</f>
        <v/>
      </c>
      <c r="AD122" s="668"/>
      <c r="AE122" s="668"/>
      <c r="AF122" s="668"/>
      <c r="AG122" s="315" t="s">
        <v>356</v>
      </c>
      <c r="AR122" s="4"/>
    </row>
    <row r="123" spans="1:44" s="61" customFormat="1" ht="15" customHeight="1">
      <c r="A123" s="610" t="s">
        <v>1291</v>
      </c>
      <c r="B123" s="611"/>
      <c r="C123" s="611"/>
      <c r="D123" s="611"/>
      <c r="E123" s="611"/>
      <c r="F123" s="611"/>
      <c r="G123" s="611"/>
      <c r="H123" s="611"/>
      <c r="I123" s="611"/>
      <c r="J123" s="611"/>
      <c r="K123" s="611"/>
      <c r="L123" s="611"/>
      <c r="M123" s="611"/>
      <c r="N123" s="611"/>
      <c r="O123" s="611"/>
      <c r="P123" s="611"/>
      <c r="Q123" s="611"/>
      <c r="R123" s="611"/>
      <c r="S123" s="611"/>
      <c r="T123" s="611"/>
      <c r="U123" s="611"/>
      <c r="V123" s="611"/>
      <c r="W123" s="611"/>
      <c r="X123" s="611"/>
      <c r="Y123" s="611"/>
      <c r="Z123" s="611"/>
      <c r="AA123" s="611"/>
      <c r="AB123" s="611"/>
      <c r="AC123" s="624"/>
      <c r="AD123" s="624"/>
      <c r="AE123" s="624"/>
      <c r="AF123" s="624"/>
      <c r="AG123" s="252" t="s">
        <v>359</v>
      </c>
      <c r="AR123" s="4"/>
    </row>
    <row r="124" spans="1:44" s="61" customFormat="1" ht="15" customHeight="1" thickBot="1">
      <c r="A124" s="613" t="s">
        <v>1297</v>
      </c>
      <c r="B124" s="614"/>
      <c r="C124" s="614"/>
      <c r="D124" s="614"/>
      <c r="E124" s="614"/>
      <c r="F124" s="614"/>
      <c r="G124" s="614"/>
      <c r="H124" s="614"/>
      <c r="I124" s="614"/>
      <c r="J124" s="614"/>
      <c r="K124" s="614"/>
      <c r="L124" s="614"/>
      <c r="M124" s="614"/>
      <c r="N124" s="614"/>
      <c r="O124" s="614"/>
      <c r="P124" s="614"/>
      <c r="Q124" s="614"/>
      <c r="R124" s="614"/>
      <c r="S124" s="614"/>
      <c r="T124" s="614"/>
      <c r="U124" s="614"/>
      <c r="V124" s="614"/>
      <c r="W124" s="614"/>
      <c r="X124" s="614"/>
      <c r="Y124" s="614"/>
      <c r="Z124" s="614"/>
      <c r="AA124" s="614"/>
      <c r="AB124" s="614"/>
      <c r="AC124" s="632"/>
      <c r="AD124" s="632"/>
      <c r="AE124" s="632"/>
      <c r="AF124" s="632"/>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20" t="s">
        <v>1287</v>
      </c>
      <c r="B126" s="620"/>
      <c r="C126" s="620"/>
      <c r="D126" s="620"/>
      <c r="E126" s="620"/>
      <c r="F126" s="620"/>
      <c r="G126" s="620"/>
      <c r="H126" s="620"/>
      <c r="I126" s="620"/>
      <c r="J126" s="620"/>
      <c r="K126" s="620"/>
      <c r="L126" s="620"/>
      <c r="M126" s="620"/>
      <c r="N126" s="620"/>
      <c r="O126" s="620"/>
      <c r="P126" s="620"/>
      <c r="Q126" s="620"/>
      <c r="R126" s="620"/>
      <c r="S126" s="620"/>
      <c r="T126" s="620"/>
      <c r="U126" s="620"/>
      <c r="V126" s="620"/>
      <c r="W126" s="620"/>
      <c r="X126" s="620"/>
      <c r="Y126" s="620"/>
      <c r="Z126" s="620"/>
      <c r="AA126" s="620"/>
      <c r="AB126" s="620"/>
      <c r="AC126" s="620"/>
      <c r="AD126" s="620"/>
      <c r="AE126" s="620"/>
      <c r="AF126" s="620"/>
      <c r="AG126" s="620"/>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619"/>
      <c r="AD127" s="619"/>
      <c r="AE127" s="619"/>
      <c r="AF127" s="619"/>
      <c r="AG127" s="37" t="s">
        <v>306</v>
      </c>
      <c r="AR127" s="4"/>
    </row>
    <row r="128" spans="1:44" s="61" customFormat="1" ht="15" customHeight="1">
      <c r="A128" s="622" t="s">
        <v>1264</v>
      </c>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X128" s="623"/>
      <c r="Y128" s="623"/>
      <c r="Z128" s="623"/>
      <c r="AA128" s="623"/>
      <c r="AB128" s="623"/>
      <c r="AC128" s="617"/>
      <c r="AD128" s="617"/>
      <c r="AE128" s="617"/>
      <c r="AF128" s="617"/>
      <c r="AG128" s="45" t="s">
        <v>307</v>
      </c>
      <c r="AI128" s="429" t="s">
        <v>1903</v>
      </c>
      <c r="AR128" s="4"/>
    </row>
    <row r="129" spans="1:44" s="61" customFormat="1" ht="15" customHeight="1">
      <c r="A129" s="571" t="str">
        <f>IF(OR($H$19=4,$H$19=5,$AH$28=TRUE),AI129,AI130)</f>
        <v>（53）令和８年５月時点の給与体系を、当該評価料を算定した年度に勤務している職員の賃金に当てはめた場合の対象職員の基本給等総額</v>
      </c>
      <c r="B129" s="572"/>
      <c r="C129" s="572"/>
      <c r="D129" s="572"/>
      <c r="E129" s="572"/>
      <c r="F129" s="572"/>
      <c r="G129" s="572"/>
      <c r="H129" s="572"/>
      <c r="I129" s="572"/>
      <c r="J129" s="572"/>
      <c r="K129" s="572"/>
      <c r="L129" s="572"/>
      <c r="M129" s="572"/>
      <c r="N129" s="572"/>
      <c r="O129" s="572"/>
      <c r="P129" s="572"/>
      <c r="Q129" s="572"/>
      <c r="R129" s="572"/>
      <c r="S129" s="572"/>
      <c r="T129" s="572"/>
      <c r="U129" s="572"/>
      <c r="V129" s="572"/>
      <c r="W129" s="572"/>
      <c r="X129" s="572"/>
      <c r="Y129" s="572"/>
      <c r="Z129" s="572"/>
      <c r="AA129" s="572"/>
      <c r="AB129" s="572"/>
      <c r="AC129" s="617"/>
      <c r="AD129" s="617"/>
      <c r="AE129" s="617"/>
      <c r="AF129" s="617"/>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618" t="str">
        <f>IF(AC128-AC129=0,"",AC128-AC129)</f>
        <v/>
      </c>
      <c r="AD130" s="618"/>
      <c r="AE130" s="618"/>
      <c r="AF130" s="618"/>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68" t="str">
        <f>IFERROR((AC130/AC129)*100,"")</f>
        <v/>
      </c>
      <c r="AD131" s="668"/>
      <c r="AE131" s="668"/>
      <c r="AF131" s="668"/>
      <c r="AG131" s="315" t="s">
        <v>356</v>
      </c>
      <c r="AR131" s="4"/>
    </row>
    <row r="132" spans="1:44" s="61" customFormat="1" ht="15" customHeight="1">
      <c r="A132" s="610" t="s">
        <v>1292</v>
      </c>
      <c r="B132" s="611"/>
      <c r="C132" s="611"/>
      <c r="D132" s="611"/>
      <c r="E132" s="611"/>
      <c r="F132" s="611"/>
      <c r="G132" s="611"/>
      <c r="H132" s="611"/>
      <c r="I132" s="611"/>
      <c r="J132" s="611"/>
      <c r="K132" s="611"/>
      <c r="L132" s="611"/>
      <c r="M132" s="611"/>
      <c r="N132" s="611"/>
      <c r="O132" s="611"/>
      <c r="P132" s="611"/>
      <c r="Q132" s="611"/>
      <c r="R132" s="611"/>
      <c r="S132" s="611"/>
      <c r="T132" s="611"/>
      <c r="U132" s="611"/>
      <c r="V132" s="611"/>
      <c r="W132" s="611"/>
      <c r="X132" s="611"/>
      <c r="Y132" s="611"/>
      <c r="Z132" s="611"/>
      <c r="AA132" s="611"/>
      <c r="AB132" s="611"/>
      <c r="AC132" s="624"/>
      <c r="AD132" s="624"/>
      <c r="AE132" s="624"/>
      <c r="AF132" s="624"/>
      <c r="AG132" s="252" t="s">
        <v>359</v>
      </c>
      <c r="AR132" s="4"/>
    </row>
    <row r="133" spans="1:44" s="61" customFormat="1" ht="15" customHeight="1" thickBot="1">
      <c r="A133" s="613" t="s">
        <v>1298</v>
      </c>
      <c r="B133" s="614"/>
      <c r="C133" s="614"/>
      <c r="D133" s="614"/>
      <c r="E133" s="614"/>
      <c r="F133" s="614"/>
      <c r="G133" s="614"/>
      <c r="H133" s="614"/>
      <c r="I133" s="614"/>
      <c r="J133" s="614"/>
      <c r="K133" s="614"/>
      <c r="L133" s="614"/>
      <c r="M133" s="614"/>
      <c r="N133" s="614"/>
      <c r="O133" s="614"/>
      <c r="P133" s="614"/>
      <c r="Q133" s="614"/>
      <c r="R133" s="614"/>
      <c r="S133" s="614"/>
      <c r="T133" s="614"/>
      <c r="U133" s="614"/>
      <c r="V133" s="614"/>
      <c r="W133" s="614"/>
      <c r="X133" s="614"/>
      <c r="Y133" s="614"/>
      <c r="Z133" s="614"/>
      <c r="AA133" s="614"/>
      <c r="AB133" s="614"/>
      <c r="AC133" s="632"/>
      <c r="AD133" s="632"/>
      <c r="AE133" s="632"/>
      <c r="AF133" s="632"/>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20" t="s">
        <v>368</v>
      </c>
      <c r="B135" s="620"/>
      <c r="C135" s="620"/>
      <c r="D135" s="620"/>
      <c r="E135" s="620"/>
      <c r="F135" s="620"/>
      <c r="G135" s="620"/>
      <c r="H135" s="620"/>
      <c r="I135" s="620"/>
      <c r="J135" s="620"/>
      <c r="K135" s="620"/>
      <c r="L135" s="620"/>
      <c r="M135" s="620"/>
      <c r="N135" s="620"/>
      <c r="O135" s="620"/>
      <c r="P135" s="620"/>
      <c r="Q135" s="620"/>
      <c r="R135" s="620"/>
      <c r="S135" s="620"/>
      <c r="T135" s="620"/>
      <c r="U135" s="620"/>
      <c r="V135" s="620"/>
      <c r="W135" s="620"/>
      <c r="X135" s="620"/>
      <c r="Y135" s="620"/>
      <c r="Z135" s="620"/>
      <c r="AA135" s="620"/>
      <c r="AB135" s="620"/>
      <c r="AC135" s="620"/>
      <c r="AD135" s="620"/>
      <c r="AE135" s="620"/>
      <c r="AF135" s="620"/>
      <c r="AG135" s="620"/>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619"/>
      <c r="AD136" s="619"/>
      <c r="AE136" s="619"/>
      <c r="AF136" s="619"/>
      <c r="AG136" s="37" t="s">
        <v>306</v>
      </c>
      <c r="AR136" s="4"/>
    </row>
    <row r="137" spans="1:44" s="61" customFormat="1" ht="15" customHeight="1">
      <c r="A137" s="622" t="s">
        <v>1265</v>
      </c>
      <c r="B137" s="623"/>
      <c r="C137" s="623"/>
      <c r="D137" s="623"/>
      <c r="E137" s="623"/>
      <c r="F137" s="623"/>
      <c r="G137" s="623"/>
      <c r="H137" s="623"/>
      <c r="I137" s="623"/>
      <c r="J137" s="623"/>
      <c r="K137" s="623"/>
      <c r="L137" s="623"/>
      <c r="M137" s="623"/>
      <c r="N137" s="623"/>
      <c r="O137" s="623"/>
      <c r="P137" s="623"/>
      <c r="Q137" s="623"/>
      <c r="R137" s="623"/>
      <c r="S137" s="623"/>
      <c r="T137" s="623"/>
      <c r="U137" s="623"/>
      <c r="V137" s="623"/>
      <c r="W137" s="623"/>
      <c r="X137" s="623"/>
      <c r="Y137" s="623"/>
      <c r="Z137" s="623"/>
      <c r="AA137" s="623"/>
      <c r="AB137" s="623"/>
      <c r="AC137" s="617"/>
      <c r="AD137" s="617"/>
      <c r="AE137" s="617"/>
      <c r="AF137" s="617"/>
      <c r="AG137" s="45" t="s">
        <v>307</v>
      </c>
      <c r="AI137" s="429" t="s">
        <v>1903</v>
      </c>
      <c r="AR137" s="4"/>
    </row>
    <row r="138" spans="1:44" s="61" customFormat="1" ht="15" customHeight="1">
      <c r="A138" s="571" t="str">
        <f>IF(OR($H$19=4,$H$19=5,$AH$28=TRUE),AI138,AI139)</f>
        <v>（60）令和８年５月時点の給与体系を、当該評価料を算定した年度に勤務している職員の賃金に当てはめた場合の対象職員の基本給等総額</v>
      </c>
      <c r="B138" s="572"/>
      <c r="C138" s="572"/>
      <c r="D138" s="572"/>
      <c r="E138" s="572"/>
      <c r="F138" s="572"/>
      <c r="G138" s="572"/>
      <c r="H138" s="572"/>
      <c r="I138" s="572"/>
      <c r="J138" s="572"/>
      <c r="K138" s="572"/>
      <c r="L138" s="572"/>
      <c r="M138" s="572"/>
      <c r="N138" s="572"/>
      <c r="O138" s="572"/>
      <c r="P138" s="572"/>
      <c r="Q138" s="572"/>
      <c r="R138" s="572"/>
      <c r="S138" s="572"/>
      <c r="T138" s="572"/>
      <c r="U138" s="572"/>
      <c r="V138" s="572"/>
      <c r="W138" s="572"/>
      <c r="X138" s="572"/>
      <c r="Y138" s="572"/>
      <c r="Z138" s="572"/>
      <c r="AA138" s="572"/>
      <c r="AB138" s="572"/>
      <c r="AC138" s="617"/>
      <c r="AD138" s="617"/>
      <c r="AE138" s="617"/>
      <c r="AF138" s="617"/>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618" t="str">
        <f>IF(AC137-AC138=0,"",AC137-AC138)</f>
        <v/>
      </c>
      <c r="AD139" s="618"/>
      <c r="AE139" s="618"/>
      <c r="AF139" s="618"/>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68" t="str">
        <f>IFERROR((AC139/AC138)*100,"")</f>
        <v/>
      </c>
      <c r="AD140" s="668"/>
      <c r="AE140" s="668"/>
      <c r="AF140" s="668"/>
      <c r="AG140" s="315" t="s">
        <v>356</v>
      </c>
      <c r="AR140" s="4"/>
    </row>
    <row r="141" spans="1:44" s="61" customFormat="1" ht="15" customHeight="1">
      <c r="A141" s="610" t="s">
        <v>1293</v>
      </c>
      <c r="B141" s="611"/>
      <c r="C141" s="611"/>
      <c r="D141" s="611"/>
      <c r="E141" s="611"/>
      <c r="F141" s="611"/>
      <c r="G141" s="611"/>
      <c r="H141" s="611"/>
      <c r="I141" s="611"/>
      <c r="J141" s="611"/>
      <c r="K141" s="611"/>
      <c r="L141" s="611"/>
      <c r="M141" s="611"/>
      <c r="N141" s="611"/>
      <c r="O141" s="611"/>
      <c r="P141" s="611"/>
      <c r="Q141" s="611"/>
      <c r="R141" s="611"/>
      <c r="S141" s="611"/>
      <c r="T141" s="611"/>
      <c r="U141" s="611"/>
      <c r="V141" s="611"/>
      <c r="W141" s="611"/>
      <c r="X141" s="611"/>
      <c r="Y141" s="611"/>
      <c r="Z141" s="611"/>
      <c r="AA141" s="611"/>
      <c r="AB141" s="611"/>
      <c r="AC141" s="624"/>
      <c r="AD141" s="624"/>
      <c r="AE141" s="624"/>
      <c r="AF141" s="624"/>
      <c r="AG141" s="252" t="s">
        <v>359</v>
      </c>
      <c r="AR141" s="4"/>
    </row>
    <row r="142" spans="1:44" s="61" customFormat="1" ht="15" customHeight="1" thickBot="1">
      <c r="A142" s="613" t="s">
        <v>1299</v>
      </c>
      <c r="B142" s="614"/>
      <c r="C142" s="614"/>
      <c r="D142" s="614"/>
      <c r="E142" s="614"/>
      <c r="F142" s="614"/>
      <c r="G142" s="614"/>
      <c r="H142" s="614"/>
      <c r="I142" s="614"/>
      <c r="J142" s="614"/>
      <c r="K142" s="614"/>
      <c r="L142" s="614"/>
      <c r="M142" s="614"/>
      <c r="N142" s="614"/>
      <c r="O142" s="614"/>
      <c r="P142" s="614"/>
      <c r="Q142" s="614"/>
      <c r="R142" s="614"/>
      <c r="S142" s="614"/>
      <c r="T142" s="614"/>
      <c r="U142" s="614"/>
      <c r="V142" s="614"/>
      <c r="W142" s="614"/>
      <c r="X142" s="614"/>
      <c r="Y142" s="614"/>
      <c r="Z142" s="614"/>
      <c r="AA142" s="614"/>
      <c r="AB142" s="614"/>
      <c r="AC142" s="632"/>
      <c r="AD142" s="632"/>
      <c r="AE142" s="632"/>
      <c r="AF142" s="632"/>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15" t="str">
        <f>AB59</f>
        <v/>
      </c>
      <c r="AC145" s="615"/>
      <c r="AD145" s="615"/>
      <c r="AE145" s="615"/>
      <c r="AF145" s="615"/>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12" t="str">
        <f>IFERROR(AC76*V19,"")</f>
        <v/>
      </c>
      <c r="AC146" s="612"/>
      <c r="AD146" s="612"/>
      <c r="AE146" s="612"/>
      <c r="AF146" s="612"/>
      <c r="AG146" s="15" t="s">
        <v>307</v>
      </c>
      <c r="AR146" s="4"/>
    </row>
    <row r="147" spans="1:44" s="61" customFormat="1" ht="20.100000000000001" customHeight="1">
      <c r="A147" s="610" t="s">
        <v>1910</v>
      </c>
      <c r="B147" s="611"/>
      <c r="C147" s="611"/>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2" t="str">
        <f>IF(AC78="","",AC78)</f>
        <v/>
      </c>
      <c r="AC147" s="612"/>
      <c r="AD147" s="612"/>
      <c r="AE147" s="612"/>
      <c r="AF147" s="612"/>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12" t="str">
        <f>IFERROR((AB146+AB147)-AB145,"")</f>
        <v/>
      </c>
      <c r="AC148" s="612"/>
      <c r="AD148" s="612"/>
      <c r="AE148" s="612"/>
      <c r="AF148" s="612"/>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70" t="str">
        <f>IF(AB148="","",IF(AB148&gt;=0,"賃金改善額充当済み","賃金改善額充当不足"))</f>
        <v/>
      </c>
      <c r="AC149" s="670"/>
      <c r="AD149" s="670"/>
      <c r="AE149" s="670"/>
      <c r="AF149" s="670"/>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7"/>
      <c r="G153" s="627"/>
      <c r="H153" s="3" t="s">
        <v>17</v>
      </c>
      <c r="I153" s="627"/>
      <c r="J153" s="627"/>
      <c r="K153" s="3" t="s">
        <v>31</v>
      </c>
      <c r="L153" s="627"/>
      <c r="M153" s="627"/>
      <c r="N153" s="3" t="s">
        <v>19</v>
      </c>
      <c r="O153" s="3"/>
      <c r="P153" s="3"/>
      <c r="Q153" s="3" t="s">
        <v>32</v>
      </c>
      <c r="R153" s="3"/>
      <c r="S153" s="3"/>
      <c r="T153" s="3"/>
      <c r="U153" s="628"/>
      <c r="V153" s="628"/>
      <c r="W153" s="628"/>
      <c r="X153" s="628"/>
      <c r="Y153" s="628"/>
      <c r="Z153" s="628"/>
      <c r="AA153" s="628"/>
      <c r="AB153" s="628"/>
      <c r="AC153" s="628"/>
      <c r="AD153" s="628"/>
      <c r="AE153" s="628"/>
      <c r="AF153" s="628"/>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2.95" customHeight="1">
      <c r="A155" s="127" t="s">
        <v>319</v>
      </c>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69"/>
      <c r="AR155" s="4"/>
    </row>
    <row r="156" spans="1:44" s="61" customFormat="1" ht="12.95" customHeight="1">
      <c r="A156" s="452" t="s">
        <v>1300</v>
      </c>
      <c r="B156" s="453"/>
      <c r="C156" s="453"/>
      <c r="D156" s="453"/>
      <c r="E156" s="453"/>
      <c r="F156" s="453"/>
      <c r="G156" s="453"/>
      <c r="H156" s="453"/>
      <c r="I156" s="453"/>
      <c r="J156" s="453"/>
      <c r="K156" s="453"/>
      <c r="L156" s="453"/>
      <c r="M156" s="453"/>
      <c r="N156" s="453"/>
      <c r="O156" s="453"/>
      <c r="P156" s="453"/>
      <c r="Q156" s="453"/>
      <c r="R156" s="453"/>
      <c r="S156" s="453"/>
      <c r="T156" s="453"/>
      <c r="U156" s="453"/>
      <c r="V156" s="453"/>
      <c r="W156" s="453"/>
      <c r="X156" s="453"/>
      <c r="Y156" s="453"/>
      <c r="Z156" s="453"/>
      <c r="AA156" s="453"/>
      <c r="AB156" s="453"/>
      <c r="AC156" s="453"/>
      <c r="AD156" s="453"/>
      <c r="AE156" s="453"/>
      <c r="AF156" s="453"/>
      <c r="AG156" s="453"/>
      <c r="AH156" s="69"/>
      <c r="AR156" s="4"/>
    </row>
    <row r="157" spans="1:44" s="61" customFormat="1" ht="12.95" customHeight="1">
      <c r="A157" s="452" t="s">
        <v>1301</v>
      </c>
      <c r="B157" s="453"/>
      <c r="C157" s="453"/>
      <c r="D157" s="453"/>
      <c r="E157" s="453"/>
      <c r="F157" s="453"/>
      <c r="G157" s="453"/>
      <c r="H157" s="453"/>
      <c r="I157" s="453"/>
      <c r="J157" s="453"/>
      <c r="K157" s="453"/>
      <c r="L157" s="453"/>
      <c r="M157" s="453"/>
      <c r="N157" s="453"/>
      <c r="O157" s="453"/>
      <c r="P157" s="453"/>
      <c r="Q157" s="453"/>
      <c r="R157" s="453"/>
      <c r="S157" s="453"/>
      <c r="T157" s="453"/>
      <c r="U157" s="453"/>
      <c r="V157" s="453"/>
      <c r="W157" s="453"/>
      <c r="X157" s="453"/>
      <c r="Y157" s="453"/>
      <c r="Z157" s="453"/>
      <c r="AA157" s="453"/>
      <c r="AB157" s="453"/>
      <c r="AC157" s="453"/>
      <c r="AD157" s="453"/>
      <c r="AE157" s="453"/>
      <c r="AF157" s="453"/>
      <c r="AG157" s="453"/>
      <c r="AH157" s="69"/>
      <c r="AR157" s="4"/>
    </row>
    <row r="158" spans="1:44" s="61" customFormat="1" ht="12.95" customHeight="1">
      <c r="A158" s="452" t="s">
        <v>1302</v>
      </c>
      <c r="B158" s="453"/>
      <c r="C158" s="453"/>
      <c r="D158" s="453"/>
      <c r="E158" s="453"/>
      <c r="F158" s="453"/>
      <c r="G158" s="453"/>
      <c r="H158" s="453"/>
      <c r="I158" s="453"/>
      <c r="J158" s="453"/>
      <c r="K158" s="453"/>
      <c r="L158" s="453"/>
      <c r="M158" s="453"/>
      <c r="N158" s="453"/>
      <c r="O158" s="453"/>
      <c r="P158" s="453"/>
      <c r="Q158" s="453"/>
      <c r="R158" s="453"/>
      <c r="S158" s="453"/>
      <c r="T158" s="453"/>
      <c r="U158" s="453"/>
      <c r="V158" s="453"/>
      <c r="W158" s="453"/>
      <c r="X158" s="453"/>
      <c r="Y158" s="453"/>
      <c r="Z158" s="453"/>
      <c r="AA158" s="453"/>
      <c r="AB158" s="453"/>
      <c r="AC158" s="453"/>
      <c r="AD158" s="453"/>
      <c r="AE158" s="453"/>
      <c r="AF158" s="453"/>
      <c r="AG158" s="453"/>
      <c r="AH158" s="69"/>
      <c r="AR158" s="4"/>
    </row>
    <row r="159" spans="1:44" s="61" customFormat="1" ht="12.95" customHeight="1">
      <c r="A159" s="452" t="s">
        <v>1303</v>
      </c>
      <c r="B159" s="453"/>
      <c r="C159" s="453"/>
      <c r="D159" s="453"/>
      <c r="E159" s="453"/>
      <c r="F159" s="453"/>
      <c r="G159" s="453"/>
      <c r="H159" s="453"/>
      <c r="I159" s="453"/>
      <c r="J159" s="453"/>
      <c r="K159" s="453"/>
      <c r="L159" s="453"/>
      <c r="M159" s="453"/>
      <c r="N159" s="453"/>
      <c r="O159" s="453"/>
      <c r="P159" s="453"/>
      <c r="Q159" s="453"/>
      <c r="R159" s="453"/>
      <c r="S159" s="453"/>
      <c r="T159" s="453"/>
      <c r="U159" s="453"/>
      <c r="V159" s="453"/>
      <c r="W159" s="453"/>
      <c r="X159" s="453"/>
      <c r="Y159" s="453"/>
      <c r="Z159" s="453"/>
      <c r="AA159" s="453"/>
      <c r="AB159" s="453"/>
      <c r="AC159" s="453"/>
      <c r="AD159" s="453"/>
      <c r="AE159" s="453"/>
      <c r="AF159" s="453"/>
      <c r="AG159" s="453"/>
      <c r="AH159" s="69"/>
      <c r="AR159" s="4"/>
    </row>
    <row r="160" spans="1:44" s="61" customFormat="1" ht="12.95" customHeight="1">
      <c r="A160" s="452" t="s">
        <v>1306</v>
      </c>
      <c r="B160" s="453"/>
      <c r="C160" s="453"/>
      <c r="D160" s="453"/>
      <c r="E160" s="453"/>
      <c r="F160" s="453"/>
      <c r="G160" s="453"/>
      <c r="H160" s="453"/>
      <c r="I160" s="453"/>
      <c r="J160" s="453"/>
      <c r="K160" s="453"/>
      <c r="L160" s="453"/>
      <c r="M160" s="453"/>
      <c r="N160" s="453"/>
      <c r="O160" s="453"/>
      <c r="P160" s="453"/>
      <c r="Q160" s="453"/>
      <c r="R160" s="453"/>
      <c r="S160" s="453"/>
      <c r="T160" s="453"/>
      <c r="U160" s="453"/>
      <c r="V160" s="453"/>
      <c r="W160" s="453"/>
      <c r="X160" s="453"/>
      <c r="Y160" s="453"/>
      <c r="Z160" s="453"/>
      <c r="AA160" s="453"/>
      <c r="AB160" s="453"/>
      <c r="AC160" s="453"/>
      <c r="AD160" s="453"/>
      <c r="AE160" s="453"/>
      <c r="AF160" s="453"/>
      <c r="AG160" s="453"/>
      <c r="AH160" s="71"/>
      <c r="AR160" s="4"/>
    </row>
    <row r="161" spans="1:44" s="61" customFormat="1" ht="12.95" customHeight="1">
      <c r="A161" s="452" t="s">
        <v>1308</v>
      </c>
      <c r="B161" s="453"/>
      <c r="C161" s="453"/>
      <c r="D161" s="453"/>
      <c r="E161" s="453"/>
      <c r="F161" s="453"/>
      <c r="G161" s="453"/>
      <c r="H161" s="453"/>
      <c r="I161" s="453"/>
      <c r="J161" s="453"/>
      <c r="K161" s="453"/>
      <c r="L161" s="453"/>
      <c r="M161" s="453"/>
      <c r="N161" s="453"/>
      <c r="O161" s="453"/>
      <c r="P161" s="453"/>
      <c r="Q161" s="453"/>
      <c r="R161" s="453"/>
      <c r="S161" s="453"/>
      <c r="T161" s="453"/>
      <c r="U161" s="453"/>
      <c r="V161" s="453"/>
      <c r="W161" s="453"/>
      <c r="X161" s="453"/>
      <c r="Y161" s="453"/>
      <c r="Z161" s="453"/>
      <c r="AA161" s="453"/>
      <c r="AB161" s="453"/>
      <c r="AC161" s="453"/>
      <c r="AD161" s="453"/>
      <c r="AE161" s="453"/>
      <c r="AF161" s="453"/>
      <c r="AG161" s="453"/>
      <c r="AH161" s="70"/>
      <c r="AR161" s="4"/>
    </row>
    <row r="162" spans="1:44" s="61" customFormat="1" ht="12.95" customHeight="1">
      <c r="A162" s="452" t="s">
        <v>1307</v>
      </c>
      <c r="B162" s="453"/>
      <c r="C162" s="453"/>
      <c r="D162" s="453"/>
      <c r="E162" s="453"/>
      <c r="F162" s="453"/>
      <c r="G162" s="453"/>
      <c r="H162" s="453"/>
      <c r="I162" s="453"/>
      <c r="J162" s="453"/>
      <c r="K162" s="453"/>
      <c r="L162" s="453"/>
      <c r="M162" s="453"/>
      <c r="N162" s="453"/>
      <c r="O162" s="453"/>
      <c r="P162" s="453"/>
      <c r="Q162" s="453"/>
      <c r="R162" s="453"/>
      <c r="S162" s="453"/>
      <c r="T162" s="453"/>
      <c r="U162" s="453"/>
      <c r="V162" s="453"/>
      <c r="W162" s="453"/>
      <c r="X162" s="453"/>
      <c r="Y162" s="453"/>
      <c r="Z162" s="453"/>
      <c r="AA162" s="453"/>
      <c r="AB162" s="453"/>
      <c r="AC162" s="453"/>
      <c r="AD162" s="453"/>
      <c r="AE162" s="453"/>
      <c r="AF162" s="453"/>
      <c r="AG162" s="453"/>
      <c r="AH162" s="70"/>
      <c r="AR162" s="4"/>
    </row>
    <row r="163" spans="1:44" s="61" customFormat="1" ht="12.95" customHeight="1">
      <c r="A163" s="452" t="s">
        <v>1461</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70"/>
      <c r="AR163" s="4"/>
    </row>
    <row r="164" spans="1:44" s="61" customFormat="1" ht="12.95" customHeight="1">
      <c r="A164" s="452" t="s">
        <v>1462</v>
      </c>
      <c r="B164" s="453"/>
      <c r="C164" s="453"/>
      <c r="D164" s="453"/>
      <c r="E164" s="453"/>
      <c r="F164" s="453"/>
      <c r="G164" s="453"/>
      <c r="H164" s="453"/>
      <c r="I164" s="453"/>
      <c r="J164" s="453"/>
      <c r="K164" s="453"/>
      <c r="L164" s="453"/>
      <c r="M164" s="453"/>
      <c r="N164" s="453"/>
      <c r="O164" s="453"/>
      <c r="P164" s="453"/>
      <c r="Q164" s="453"/>
      <c r="R164" s="453"/>
      <c r="S164" s="453"/>
      <c r="T164" s="453"/>
      <c r="U164" s="453"/>
      <c r="V164" s="453"/>
      <c r="W164" s="453"/>
      <c r="X164" s="453"/>
      <c r="Y164" s="453"/>
      <c r="Z164" s="453"/>
      <c r="AA164" s="453"/>
      <c r="AB164" s="453"/>
      <c r="AC164" s="453"/>
      <c r="AD164" s="453"/>
      <c r="AE164" s="453"/>
      <c r="AF164" s="453"/>
      <c r="AG164" s="453"/>
      <c r="AH164" s="70"/>
      <c r="AR164" s="4"/>
    </row>
    <row r="165" spans="1:44" s="61" customFormat="1" ht="12.95" customHeight="1">
      <c r="A165" s="452" t="s">
        <v>1463</v>
      </c>
      <c r="B165" s="453"/>
      <c r="C165" s="453"/>
      <c r="D165" s="453"/>
      <c r="E165" s="453"/>
      <c r="F165" s="453"/>
      <c r="G165" s="453"/>
      <c r="H165" s="453"/>
      <c r="I165" s="453"/>
      <c r="J165" s="453"/>
      <c r="K165" s="453"/>
      <c r="L165" s="453"/>
      <c r="M165" s="453"/>
      <c r="N165" s="453"/>
      <c r="O165" s="453"/>
      <c r="P165" s="453"/>
      <c r="Q165" s="453"/>
      <c r="R165" s="453"/>
      <c r="S165" s="453"/>
      <c r="T165" s="453"/>
      <c r="U165" s="453"/>
      <c r="V165" s="453"/>
      <c r="W165" s="453"/>
      <c r="X165" s="453"/>
      <c r="Y165" s="453"/>
      <c r="Z165" s="453"/>
      <c r="AA165" s="453"/>
      <c r="AB165" s="453"/>
      <c r="AC165" s="453"/>
      <c r="AD165" s="453"/>
      <c r="AE165" s="453"/>
      <c r="AF165" s="453"/>
      <c r="AG165" s="453"/>
      <c r="AH165" s="70"/>
      <c r="AR165" s="4"/>
    </row>
    <row r="166" spans="1:44" s="61" customFormat="1" ht="12.95" customHeight="1">
      <c r="A166" s="452" t="s">
        <v>1464</v>
      </c>
      <c r="B166" s="453"/>
      <c r="C166" s="453"/>
      <c r="D166" s="453"/>
      <c r="E166" s="453"/>
      <c r="F166" s="453"/>
      <c r="G166" s="453"/>
      <c r="H166" s="453"/>
      <c r="I166" s="453"/>
      <c r="J166" s="453"/>
      <c r="K166" s="453"/>
      <c r="L166" s="453"/>
      <c r="M166" s="453"/>
      <c r="N166" s="453"/>
      <c r="O166" s="453"/>
      <c r="P166" s="453"/>
      <c r="Q166" s="453"/>
      <c r="R166" s="453"/>
      <c r="S166" s="453"/>
      <c r="T166" s="453"/>
      <c r="U166" s="453"/>
      <c r="V166" s="453"/>
      <c r="W166" s="453"/>
      <c r="X166" s="453"/>
      <c r="Y166" s="453"/>
      <c r="Z166" s="453"/>
      <c r="AA166" s="453"/>
      <c r="AB166" s="453"/>
      <c r="AC166" s="453"/>
      <c r="AD166" s="453"/>
      <c r="AE166" s="453"/>
      <c r="AF166" s="453"/>
      <c r="AG166" s="453"/>
      <c r="AH166" s="70"/>
      <c r="AR166" s="4"/>
    </row>
    <row r="167" spans="1:44" s="61" customFormat="1" ht="12.95" customHeight="1">
      <c r="A167" s="452" t="s">
        <v>1465</v>
      </c>
      <c r="B167" s="453"/>
      <c r="C167" s="453"/>
      <c r="D167" s="453"/>
      <c r="E167" s="453"/>
      <c r="F167" s="453"/>
      <c r="G167" s="453"/>
      <c r="H167" s="453"/>
      <c r="I167" s="453"/>
      <c r="J167" s="453"/>
      <c r="K167" s="453"/>
      <c r="L167" s="453"/>
      <c r="M167" s="453"/>
      <c r="N167" s="453"/>
      <c r="O167" s="453"/>
      <c r="P167" s="453"/>
      <c r="Q167" s="453"/>
      <c r="R167" s="453"/>
      <c r="S167" s="453"/>
      <c r="T167" s="453"/>
      <c r="U167" s="453"/>
      <c r="V167" s="453"/>
      <c r="W167" s="453"/>
      <c r="X167" s="453"/>
      <c r="Y167" s="453"/>
      <c r="Z167" s="453"/>
      <c r="AA167" s="453"/>
      <c r="AB167" s="453"/>
      <c r="AC167" s="453"/>
      <c r="AD167" s="453"/>
      <c r="AE167" s="453"/>
      <c r="AF167" s="453"/>
      <c r="AG167" s="453"/>
      <c r="AH167" s="70"/>
      <c r="AR167" s="4"/>
    </row>
    <row r="168" spans="1:44" s="61" customFormat="1" ht="12.95" customHeight="1">
      <c r="A168" s="452" t="s">
        <v>1466</v>
      </c>
      <c r="B168" s="453"/>
      <c r="C168" s="453"/>
      <c r="D168" s="453"/>
      <c r="E168" s="453"/>
      <c r="F168" s="453"/>
      <c r="G168" s="453"/>
      <c r="H168" s="453"/>
      <c r="I168" s="453"/>
      <c r="J168" s="453"/>
      <c r="K168" s="453"/>
      <c r="L168" s="453"/>
      <c r="M168" s="453"/>
      <c r="N168" s="453"/>
      <c r="O168" s="453"/>
      <c r="P168" s="453"/>
      <c r="Q168" s="453"/>
      <c r="R168" s="453"/>
      <c r="S168" s="453"/>
      <c r="T168" s="453"/>
      <c r="U168" s="453"/>
      <c r="V168" s="453"/>
      <c r="W168" s="453"/>
      <c r="X168" s="453"/>
      <c r="Y168" s="453"/>
      <c r="Z168" s="453"/>
      <c r="AA168" s="453"/>
      <c r="AB168" s="453"/>
      <c r="AC168" s="453"/>
      <c r="AD168" s="453"/>
      <c r="AE168" s="453"/>
      <c r="AF168" s="453"/>
      <c r="AG168" s="453"/>
      <c r="AH168" s="70"/>
      <c r="AR168" s="4"/>
    </row>
    <row r="169" spans="1:44" s="61" customFormat="1" ht="12.95" customHeight="1">
      <c r="A169" s="452" t="s">
        <v>1568</v>
      </c>
      <c r="B169" s="453"/>
      <c r="C169" s="453"/>
      <c r="D169" s="453"/>
      <c r="E169" s="453"/>
      <c r="F169" s="453"/>
      <c r="G169" s="453"/>
      <c r="H169" s="453"/>
      <c r="I169" s="453"/>
      <c r="J169" s="453"/>
      <c r="K169" s="453"/>
      <c r="L169" s="453"/>
      <c r="M169" s="453"/>
      <c r="N169" s="453"/>
      <c r="O169" s="453"/>
      <c r="P169" s="453"/>
      <c r="Q169" s="453"/>
      <c r="R169" s="453"/>
      <c r="S169" s="453"/>
      <c r="T169" s="453"/>
      <c r="U169" s="453"/>
      <c r="V169" s="453"/>
      <c r="W169" s="453"/>
      <c r="X169" s="453"/>
      <c r="Y169" s="453"/>
      <c r="Z169" s="453"/>
      <c r="AA169" s="453"/>
      <c r="AB169" s="453"/>
      <c r="AC169" s="453"/>
      <c r="AD169" s="453"/>
      <c r="AE169" s="453"/>
      <c r="AF169" s="453"/>
      <c r="AG169" s="453"/>
      <c r="AH169" s="70"/>
      <c r="AR169" s="4"/>
    </row>
    <row r="170" spans="1:44" s="61" customFormat="1" ht="12.95" customHeight="1">
      <c r="A170" s="452" t="s">
        <v>1304</v>
      </c>
      <c r="B170" s="453"/>
      <c r="C170" s="453"/>
      <c r="D170" s="453"/>
      <c r="E170" s="453"/>
      <c r="F170" s="453"/>
      <c r="G170" s="453"/>
      <c r="H170" s="453"/>
      <c r="I170" s="453"/>
      <c r="J170" s="453"/>
      <c r="K170" s="453"/>
      <c r="L170" s="453"/>
      <c r="M170" s="453"/>
      <c r="N170" s="453"/>
      <c r="O170" s="453"/>
      <c r="P170" s="453"/>
      <c r="Q170" s="453"/>
      <c r="R170" s="453"/>
      <c r="S170" s="453"/>
      <c r="T170" s="453"/>
      <c r="U170" s="453"/>
      <c r="V170" s="453"/>
      <c r="W170" s="453"/>
      <c r="X170" s="453"/>
      <c r="Y170" s="453"/>
      <c r="Z170" s="453"/>
      <c r="AA170" s="453"/>
      <c r="AB170" s="453"/>
      <c r="AC170" s="453"/>
      <c r="AD170" s="453"/>
      <c r="AE170" s="453"/>
      <c r="AF170" s="453"/>
      <c r="AG170" s="453"/>
      <c r="AH170" s="72"/>
      <c r="AR170" s="4"/>
    </row>
    <row r="171" spans="1:44" s="61" customFormat="1" ht="12.95" customHeight="1">
      <c r="A171" s="452" t="s">
        <v>1305</v>
      </c>
      <c r="B171" s="453"/>
      <c r="C171" s="453"/>
      <c r="D171" s="453"/>
      <c r="E171" s="453"/>
      <c r="F171" s="453"/>
      <c r="G171" s="453"/>
      <c r="H171" s="453"/>
      <c r="I171" s="453"/>
      <c r="J171" s="453"/>
      <c r="K171" s="453"/>
      <c r="L171" s="453"/>
      <c r="M171" s="453"/>
      <c r="N171" s="453"/>
      <c r="O171" s="453"/>
      <c r="P171" s="453"/>
      <c r="Q171" s="453"/>
      <c r="R171" s="453"/>
      <c r="S171" s="453"/>
      <c r="T171" s="453"/>
      <c r="U171" s="453"/>
      <c r="V171" s="453"/>
      <c r="W171" s="453"/>
      <c r="X171" s="453"/>
      <c r="Y171" s="453"/>
      <c r="Z171" s="453"/>
      <c r="AA171" s="453"/>
      <c r="AB171" s="453"/>
      <c r="AC171" s="453"/>
      <c r="AD171" s="453"/>
      <c r="AE171" s="453"/>
      <c r="AF171" s="453"/>
      <c r="AG171" s="453"/>
      <c r="AH171" s="69"/>
      <c r="AR171" s="4"/>
    </row>
    <row r="172" spans="1:44" s="61" customFormat="1" ht="12.95" customHeight="1">
      <c r="A172" s="452" t="s">
        <v>1501</v>
      </c>
      <c r="B172" s="453"/>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70"/>
      <c r="AR172" s="4"/>
    </row>
    <row r="173" spans="1:44" s="61" customFormat="1" ht="12.95" customHeight="1">
      <c r="A173" s="452" t="s">
        <v>1565</v>
      </c>
      <c r="B173" s="453"/>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69"/>
      <c r="AR173" s="4"/>
    </row>
    <row r="174" spans="1:44" s="61" customFormat="1" ht="12.95" customHeight="1">
      <c r="A174" s="452" t="s">
        <v>1926</v>
      </c>
      <c r="B174" s="453"/>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69"/>
      <c r="AR174" s="4"/>
    </row>
    <row r="175" spans="1:44" s="61" customFormat="1" ht="12.95" customHeight="1">
      <c r="A175" s="452" t="s">
        <v>1566</v>
      </c>
      <c r="B175" s="453"/>
      <c r="C175" s="453"/>
      <c r="D175" s="453"/>
      <c r="E175" s="453"/>
      <c r="F175" s="453"/>
      <c r="G175" s="453"/>
      <c r="H175" s="453"/>
      <c r="I175" s="453"/>
      <c r="J175" s="453"/>
      <c r="K175" s="453"/>
      <c r="L175" s="453"/>
      <c r="M175" s="453"/>
      <c r="N175" s="453"/>
      <c r="O175" s="453"/>
      <c r="P175" s="453"/>
      <c r="Q175" s="453"/>
      <c r="R175" s="453"/>
      <c r="S175" s="453"/>
      <c r="T175" s="453"/>
      <c r="U175" s="453"/>
      <c r="V175" s="453"/>
      <c r="W175" s="453"/>
      <c r="X175" s="453"/>
      <c r="Y175" s="453"/>
      <c r="Z175" s="453"/>
      <c r="AA175" s="453"/>
      <c r="AB175" s="453"/>
      <c r="AC175" s="453"/>
      <c r="AD175" s="453"/>
      <c r="AE175" s="453"/>
      <c r="AF175" s="453"/>
      <c r="AG175" s="453"/>
      <c r="AH175" s="69"/>
      <c r="AR175" s="4"/>
    </row>
    <row r="176" spans="1:44" s="61" customFormat="1" ht="12.95" customHeight="1">
      <c r="A176" s="452" t="s">
        <v>1925</v>
      </c>
      <c r="B176" s="453"/>
      <c r="C176" s="453"/>
      <c r="D176" s="453"/>
      <c r="E176" s="453"/>
      <c r="F176" s="453"/>
      <c r="G176" s="453"/>
      <c r="H176" s="453"/>
      <c r="I176" s="453"/>
      <c r="J176" s="453"/>
      <c r="K176" s="453"/>
      <c r="L176" s="453"/>
      <c r="M176" s="453"/>
      <c r="N176" s="453"/>
      <c r="O176" s="453"/>
      <c r="P176" s="453"/>
      <c r="Q176" s="453"/>
      <c r="R176" s="453"/>
      <c r="S176" s="453"/>
      <c r="T176" s="453"/>
      <c r="U176" s="453"/>
      <c r="V176" s="453"/>
      <c r="W176" s="453"/>
      <c r="X176" s="453"/>
      <c r="Y176" s="453"/>
      <c r="Z176" s="453"/>
      <c r="AA176" s="453"/>
      <c r="AB176" s="453"/>
      <c r="AC176" s="453"/>
      <c r="AD176" s="453"/>
      <c r="AE176" s="453"/>
      <c r="AF176" s="453"/>
      <c r="AG176" s="453"/>
      <c r="AH176" s="69"/>
      <c r="AR176" s="4"/>
    </row>
    <row r="177" spans="1:44" s="61" customFormat="1" ht="12.95" customHeight="1">
      <c r="A177" s="452" t="s">
        <v>1567</v>
      </c>
      <c r="B177" s="453"/>
      <c r="C177" s="453"/>
      <c r="D177" s="453"/>
      <c r="E177" s="453"/>
      <c r="F177" s="453"/>
      <c r="G177" s="453"/>
      <c r="H177" s="453"/>
      <c r="I177" s="453"/>
      <c r="J177" s="453"/>
      <c r="K177" s="453"/>
      <c r="L177" s="453"/>
      <c r="M177" s="453"/>
      <c r="N177" s="453"/>
      <c r="O177" s="453"/>
      <c r="P177" s="453"/>
      <c r="Q177" s="453"/>
      <c r="R177" s="453"/>
      <c r="S177" s="453"/>
      <c r="T177" s="453"/>
      <c r="U177" s="453"/>
      <c r="V177" s="453"/>
      <c r="W177" s="453"/>
      <c r="X177" s="453"/>
      <c r="Y177" s="453"/>
      <c r="Z177" s="453"/>
      <c r="AA177" s="453"/>
      <c r="AB177" s="453"/>
      <c r="AC177" s="453"/>
      <c r="AD177" s="453"/>
      <c r="AE177" s="453"/>
      <c r="AF177" s="453"/>
      <c r="AG177" s="453"/>
      <c r="AH177" s="69"/>
      <c r="AR177" s="4"/>
    </row>
    <row r="178" spans="1:44" s="61" customFormat="1" ht="12.95" customHeight="1">
      <c r="A178" s="452" t="s">
        <v>1453</v>
      </c>
      <c r="B178" s="453"/>
      <c r="C178" s="453"/>
      <c r="D178" s="453"/>
      <c r="E178" s="453"/>
      <c r="F178" s="453"/>
      <c r="G178" s="453"/>
      <c r="H178" s="453"/>
      <c r="I178" s="453"/>
      <c r="J178" s="453"/>
      <c r="K178" s="453"/>
      <c r="L178" s="453"/>
      <c r="M178" s="453"/>
      <c r="N178" s="453"/>
      <c r="O178" s="453"/>
      <c r="P178" s="453"/>
      <c r="Q178" s="453"/>
      <c r="R178" s="453"/>
      <c r="S178" s="453"/>
      <c r="T178" s="453"/>
      <c r="U178" s="453"/>
      <c r="V178" s="453"/>
      <c r="W178" s="453"/>
      <c r="X178" s="453"/>
      <c r="Y178" s="453"/>
      <c r="Z178" s="453"/>
      <c r="AA178" s="453"/>
      <c r="AB178" s="453"/>
      <c r="AC178" s="453"/>
      <c r="AD178" s="453"/>
      <c r="AE178" s="453"/>
      <c r="AF178" s="453"/>
      <c r="AG178" s="453"/>
      <c r="AH178" s="69"/>
      <c r="AR178" s="4"/>
    </row>
    <row r="179" spans="1:44" s="61" customFormat="1" ht="12.95" customHeight="1">
      <c r="A179" s="452" t="s">
        <v>1454</v>
      </c>
      <c r="B179" s="453"/>
      <c r="C179" s="453"/>
      <c r="D179" s="453"/>
      <c r="E179" s="453"/>
      <c r="F179" s="453"/>
      <c r="G179" s="453"/>
      <c r="H179" s="453"/>
      <c r="I179" s="453"/>
      <c r="J179" s="453"/>
      <c r="K179" s="453"/>
      <c r="L179" s="453"/>
      <c r="M179" s="453"/>
      <c r="N179" s="453"/>
      <c r="O179" s="453"/>
      <c r="P179" s="453"/>
      <c r="Q179" s="453"/>
      <c r="R179" s="453"/>
      <c r="S179" s="453"/>
      <c r="T179" s="453"/>
      <c r="U179" s="453"/>
      <c r="V179" s="453"/>
      <c r="W179" s="453"/>
      <c r="X179" s="453"/>
      <c r="Y179" s="453"/>
      <c r="Z179" s="453"/>
      <c r="AA179" s="453"/>
      <c r="AB179" s="453"/>
      <c r="AC179" s="453"/>
      <c r="AD179" s="453"/>
      <c r="AE179" s="453"/>
      <c r="AF179" s="453"/>
      <c r="AG179" s="453"/>
      <c r="AH179" s="72"/>
      <c r="AR179" s="4"/>
    </row>
    <row r="180" spans="1:44" s="61" customFormat="1" ht="12.95" customHeight="1">
      <c r="A180" s="453"/>
      <c r="B180" s="453"/>
      <c r="C180" s="453"/>
      <c r="D180" s="453"/>
      <c r="E180" s="453"/>
      <c r="F180" s="453"/>
      <c r="G180" s="453"/>
      <c r="H180" s="453"/>
      <c r="I180" s="453"/>
      <c r="J180" s="453"/>
      <c r="K180" s="453"/>
      <c r="L180" s="453"/>
      <c r="M180" s="453"/>
      <c r="N180" s="453"/>
      <c r="O180" s="453"/>
      <c r="P180" s="453"/>
      <c r="Q180" s="453"/>
      <c r="R180" s="453"/>
      <c r="S180" s="453"/>
      <c r="T180" s="453"/>
      <c r="U180" s="453"/>
      <c r="V180" s="453"/>
      <c r="W180" s="453"/>
      <c r="X180" s="453"/>
      <c r="Y180" s="453"/>
      <c r="Z180" s="453"/>
      <c r="AA180" s="453"/>
      <c r="AB180" s="453"/>
      <c r="AC180" s="453"/>
      <c r="AD180" s="453"/>
      <c r="AE180" s="453"/>
      <c r="AF180" s="453"/>
      <c r="AG180" s="453"/>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TrSz07Qcu5SF5wHdAOck3EDw6Yl8bjpIpugLUKTEUyx5dvuySWRilERk2Zb5Ssm5fjEqmP8HCI8nVUlkMenZcA==" saltValue="HPdy1v9CquZ1TrBFNbuTFA==" spinCount="100000" sheet="1" objects="1" scenarios="1"/>
  <mergeCells count="142">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92:AB92"/>
    <mergeCell ref="AC92:AF92"/>
    <mergeCell ref="A93:AB93"/>
    <mergeCell ref="AC93:AF93"/>
    <mergeCell ref="AC94:AF94"/>
    <mergeCell ref="AC95:AF95"/>
    <mergeCell ref="A87:AB87"/>
    <mergeCell ref="AC87:AF87"/>
    <mergeCell ref="A88:AB88"/>
    <mergeCell ref="AC88:AF88"/>
    <mergeCell ref="A90:AG90"/>
    <mergeCell ref="AC91:AF91"/>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B55:AF55"/>
    <mergeCell ref="AB59:AF59"/>
    <mergeCell ref="AC73:AF73"/>
    <mergeCell ref="A74:AB74"/>
    <mergeCell ref="AC74:AF74"/>
    <mergeCell ref="A75:AB75"/>
    <mergeCell ref="AC75:AF75"/>
    <mergeCell ref="AB42:AF42"/>
    <mergeCell ref="AB46:AF46"/>
    <mergeCell ref="AB47:AF47"/>
    <mergeCell ref="AB48:AF48"/>
    <mergeCell ref="AB49:AF49"/>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35:AA35"/>
    <mergeCell ref="AB35:AG35"/>
    <mergeCell ref="A36:H36"/>
    <mergeCell ref="I36:Q36"/>
    <mergeCell ref="A38:AG38"/>
    <mergeCell ref="AB41:AF41"/>
    <mergeCell ref="R36:W36"/>
    <mergeCell ref="X36:AG36"/>
    <mergeCell ref="A37:AG37"/>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2" manualBreakCount="2">
    <brk id="53" max="32" man="1"/>
    <brk id="11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A83073FA8A2F4AA83C7BED9E9B071D" ma:contentTypeVersion="12" ma:contentTypeDescription="新しいドキュメントを作成します。" ma:contentTypeScope="" ma:versionID="dd0c201f76fbc9329039fc472910e8ae">
  <xsd:schema xmlns:xsd="http://www.w3.org/2001/XMLSchema" xmlns:xs="http://www.w3.org/2001/XMLSchema" xmlns:p="http://schemas.microsoft.com/office/2006/metadata/properties" xmlns:ns2="652e0e82-6a8a-478b-9326-268b6508f865" xmlns:ns3="6e54fded-79c0-47e3-829c-72d1090572e9" targetNamespace="http://schemas.microsoft.com/office/2006/metadata/properties" ma:root="true" ma:fieldsID="1b074f2533dc7050e5fd93b26fe71725" ns2:_="" ns3:_="">
    <xsd:import namespace="652e0e82-6a8a-478b-9326-268b6508f865"/>
    <xsd:import namespace="6e54fded-79c0-47e3-829c-72d109057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e0e82-6a8a-478b-9326-268b6508f8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54fded-79c0-47e3-829c-72d1090572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e02aa3-6bdb-4d6c-8c2a-14fa7701f50c}" ma:internalName="TaxCatchAll" ma:showField="CatchAllData" ma:web="6e54fded-79c0-47e3-829c-72d109057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2e0e82-6a8a-478b-9326-268b6508f865">
      <Terms xmlns="http://schemas.microsoft.com/office/infopath/2007/PartnerControls"/>
    </lcf76f155ced4ddcb4097134ff3c332f>
    <TaxCatchAll xmlns="6e54fded-79c0-47e3-829c-72d1090572e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58029-AF20-4294-93B7-F1E00EA61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e0e82-6a8a-478b-9326-268b6508f865"/>
    <ds:schemaRef ds:uri="6e54fded-79c0-47e3-829c-72d109057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7416dcb5-151a-428d-b9dd-c50cd68ce8a8"/>
    <ds:schemaRef ds:uri="http://schemas.microsoft.com/office/infopath/2007/PartnerControls"/>
    <ds:schemaRef ds:uri="http://schemas.openxmlformats.org/package/2006/metadata/core-properties"/>
    <ds:schemaRef ds:uri="cc65c493-46e3-4a51-bdc3-517cdfaa7574"/>
    <ds:schemaRef ds:uri="http://purl.org/dc/terms/"/>
    <ds:schemaRef ds:uri="652e0e82-6a8a-478b-9326-268b6508f865"/>
    <ds:schemaRef ds:uri="6e54fded-79c0-47e3-829c-72d1090572e9"/>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0x01010086A83073FA8A2F4AA83C7BED9E9B071D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