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7.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8.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9.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10.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1.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D60516F2-8869-4F5D-AC72-619CA9FE276F}" xr6:coauthVersionLast="47" xr6:coauthVersionMax="47" xr10:uidLastSave="{00000000-0000-0000-0000-000000000000}"/>
  <workbookProtection workbookAlgorithmName="SHA-512" workbookHashValue="S9UNNAiEZXZNkmg7Kd9jaSpLXVmE5lAMkdNTNu9/RMpLWvaxsaVWSBpMAlsFKyQNXhEs533h/aD1ssmdDOf5tA==" workbookSaltValue="4ae1tutjv4kesRW3fvNJiQ==" workbookSpinCount="100000" lockStructure="1"/>
  <bookViews>
    <workbookView xWindow="32940" yWindow="3780" windowWidth="21600" windowHeight="11385" tabRatio="952" firstSheet="5" activeTab="11" xr2:uid="{267EAD69-4E90-4369-9A5C-88EC81EC9FD9}"/>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_実績報告書（無床診療所及びⅡを算定する有床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'（別添）_実績報告書（歯科診療所及びⅡを算定する有床診療所）'!$A$1:$AG$150</definedName>
    <definedName name="_xlnm.Print_Area" localSheetId="8">'（別添）_実績報告書（病院及び有床診療所）'!$A$1:$AG$155</definedName>
    <definedName name="_xlnm.Print_Area" localSheetId="9">'（別添）_実績報告書（無床診療所及びⅡを算定する有床診療所）'!$A$1:$AG$150</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13" l="1"/>
  <c r="TF2" i="21" l="1"/>
  <c r="BQ2" i="21"/>
  <c r="TI2" i="21" l="1"/>
  <c r="ACZ2" i="21"/>
  <c r="ACY2" i="21"/>
  <c r="ACX2" i="21"/>
  <c r="ACW2" i="21"/>
  <c r="ACU2" i="21"/>
  <c r="ACT2" i="21"/>
  <c r="ACQ2" i="21"/>
  <c r="ACP2" i="21"/>
  <c r="ACK2" i="21"/>
  <c r="ACJ2" i="21"/>
  <c r="ACG2" i="21"/>
  <c r="ACF2" i="21"/>
  <c r="ACA2" i="21"/>
  <c r="ABZ2" i="21"/>
  <c r="ABX2" i="21"/>
  <c r="ABW2" i="21"/>
  <c r="ABV2" i="21"/>
  <c r="ABT2" i="21"/>
  <c r="ABS2" i="21"/>
  <c r="ABQ2" i="21"/>
  <c r="ABP2" i="21"/>
  <c r="ABO2" i="21"/>
  <c r="ABM2" i="21"/>
  <c r="ABL2" i="21"/>
  <c r="ABJ2" i="21"/>
  <c r="ABI2" i="21"/>
  <c r="ABH2" i="21"/>
  <c r="ABF2" i="21"/>
  <c r="ABE2" i="21"/>
  <c r="ABC2" i="21"/>
  <c r="ABB2" i="21"/>
  <c r="ABA2" i="21"/>
  <c r="AAY2" i="21"/>
  <c r="AAX2" i="21"/>
  <c r="AAV2" i="21"/>
  <c r="AAS2" i="21"/>
  <c r="AAQ2" i="21"/>
  <c r="AAP2" i="21"/>
  <c r="AAO2" i="21"/>
  <c r="AAN2" i="21"/>
  <c r="AAL2" i="21"/>
  <c r="AAK2" i="21"/>
  <c r="AAI2" i="21"/>
  <c r="AAH2" i="21"/>
  <c r="ZW2" i="21"/>
  <c r="ZV2" i="21"/>
  <c r="ZU2" i="21"/>
  <c r="ZT2" i="21"/>
  <c r="ZS2" i="21"/>
  <c r="ZR2" i="21"/>
  <c r="ZQ2" i="21"/>
  <c r="ZP2" i="21"/>
  <c r="ZM2" i="21"/>
  <c r="ZL2" i="21"/>
  <c r="ZK2" i="21"/>
  <c r="ZJ2" i="21"/>
  <c r="ZI2" i="21"/>
  <c r="ZF2" i="21"/>
  <c r="ZE2" i="21"/>
  <c r="ZD2" i="21"/>
  <c r="ZC2" i="21"/>
  <c r="ZB2" i="21"/>
  <c r="YY2" i="21"/>
  <c r="YX2" i="21"/>
  <c r="YW2" i="21"/>
  <c r="YV2" i="21"/>
  <c r="YU2" i="21"/>
  <c r="YR2" i="21"/>
  <c r="YQ2" i="21"/>
  <c r="YP2" i="21"/>
  <c r="YM2" i="21"/>
  <c r="YK2" i="21"/>
  <c r="YJ2" i="21"/>
  <c r="YB2" i="21"/>
  <c r="XY2" i="21"/>
  <c r="XX2" i="21"/>
  <c r="XW2" i="21"/>
  <c r="XV2" i="21"/>
  <c r="XT2" i="21"/>
  <c r="XS2" i="21"/>
  <c r="XP2" i="21"/>
  <c r="XO2" i="21"/>
  <c r="XJ2" i="21"/>
  <c r="XI2" i="21"/>
  <c r="XF2" i="21"/>
  <c r="XE2" i="21"/>
  <c r="WZ2" i="21"/>
  <c r="WY2" i="21"/>
  <c r="WW2" i="21"/>
  <c r="WV2" i="21"/>
  <c r="WU2" i="21"/>
  <c r="WS2" i="21"/>
  <c r="WR2" i="21"/>
  <c r="WP2" i="21"/>
  <c r="WO2" i="21"/>
  <c r="WN2" i="21"/>
  <c r="WL2" i="21"/>
  <c r="WK2" i="21"/>
  <c r="WI2" i="21"/>
  <c r="WH2" i="21"/>
  <c r="WG2" i="21"/>
  <c r="WE2" i="21"/>
  <c r="WD2" i="21"/>
  <c r="WB2" i="21"/>
  <c r="WA2" i="21"/>
  <c r="VZ2" i="21"/>
  <c r="VX2" i="21"/>
  <c r="VW2" i="21"/>
  <c r="VU2" i="21"/>
  <c r="VR2" i="21"/>
  <c r="VP2" i="21"/>
  <c r="VO2" i="21"/>
  <c r="VN2" i="21"/>
  <c r="VM2" i="21"/>
  <c r="VK2" i="21"/>
  <c r="VJ2" i="21"/>
  <c r="VH2" i="21"/>
  <c r="VG2" i="21"/>
  <c r="UV2" i="21"/>
  <c r="UU2" i="21"/>
  <c r="UT2" i="21"/>
  <c r="US2" i="21"/>
  <c r="UR2" i="21"/>
  <c r="UQ2" i="21"/>
  <c r="UP2" i="21"/>
  <c r="UO2" i="21"/>
  <c r="UL2" i="21"/>
  <c r="UK2" i="21"/>
  <c r="UJ2" i="21"/>
  <c r="UI2" i="21"/>
  <c r="UH2" i="21"/>
  <c r="UE2" i="21"/>
  <c r="UD2" i="21"/>
  <c r="UC2" i="21"/>
  <c r="UB2" i="21"/>
  <c r="UA2" i="21"/>
  <c r="TX2" i="21"/>
  <c r="TW2" i="21"/>
  <c r="TV2" i="21"/>
  <c r="TU2" i="21"/>
  <c r="TT2" i="21"/>
  <c r="TQ2" i="21"/>
  <c r="TP2" i="21"/>
  <c r="TO2" i="21"/>
  <c r="TL2" i="21"/>
  <c r="TJ2" i="21"/>
  <c r="TA2" i="21" l="1"/>
  <c r="G21" i="23" l="1"/>
  <c r="OS2" i="21" s="1"/>
  <c r="D21" i="23"/>
  <c r="OR2" i="21" s="1"/>
  <c r="SX2" i="21"/>
  <c r="SW2" i="21"/>
  <c r="SV2" i="21"/>
  <c r="SU2" i="21"/>
  <c r="SS2" i="21"/>
  <c r="SR2" i="21"/>
  <c r="SO2" i="21"/>
  <c r="SN2" i="21"/>
  <c r="SI2" i="21"/>
  <c r="SH2" i="21"/>
  <c r="SE2" i="21"/>
  <c r="SD2" i="21"/>
  <c r="RY2" i="21"/>
  <c r="RX2" i="21"/>
  <c r="RV2" i="21"/>
  <c r="RR2" i="21"/>
  <c r="RQ2" i="21"/>
  <c r="RO2" i="21"/>
  <c r="RK2" i="21"/>
  <c r="RJ2" i="21"/>
  <c r="RH2" i="21"/>
  <c r="RD2" i="21"/>
  <c r="RC2" i="21"/>
  <c r="RA2" i="21"/>
  <c r="QW2" i="21"/>
  <c r="QV2" i="21"/>
  <c r="QT2" i="21"/>
  <c r="QP2" i="21"/>
  <c r="QO2" i="21"/>
  <c r="QM2" i="21"/>
  <c r="QJ2" i="21"/>
  <c r="QH2" i="21"/>
  <c r="QG2" i="21"/>
  <c r="QF2" i="21"/>
  <c r="QE2" i="21"/>
  <c r="QC2" i="21"/>
  <c r="QB2" i="21"/>
  <c r="PZ2" i="21"/>
  <c r="PY2" i="21"/>
  <c r="PS2" i="21"/>
  <c r="PR2" i="21"/>
  <c r="PQ2" i="21"/>
  <c r="PP2" i="21"/>
  <c r="PN2" i="21"/>
  <c r="PM2" i="21"/>
  <c r="PL2" i="21"/>
  <c r="PK2" i="21"/>
  <c r="PJ2" i="21"/>
  <c r="PH2" i="21"/>
  <c r="PG2" i="21"/>
  <c r="PF2" i="21"/>
  <c r="PE2" i="21"/>
  <c r="PD2" i="21"/>
  <c r="PB2" i="21"/>
  <c r="PA2" i="21"/>
  <c r="OZ2" i="21"/>
  <c r="OY2" i="21"/>
  <c r="OX2" i="21"/>
  <c r="OU2" i="21"/>
  <c r="OT2" i="21"/>
  <c r="OP2" i="21"/>
  <c r="OO2" i="21"/>
  <c r="OG2" i="21"/>
  <c r="AK27" i="4" l="1"/>
  <c r="AD22" i="25" l="1"/>
  <c r="ZA2" i="21" s="1"/>
  <c r="AD23" i="25"/>
  <c r="ZH2" i="21" s="1"/>
  <c r="AD24" i="25"/>
  <c r="ZO2" i="21" s="1"/>
  <c r="AD21" i="25"/>
  <c r="YT2" i="21" s="1"/>
  <c r="Z22" i="25"/>
  <c r="YZ2" i="21" s="1"/>
  <c r="Z23" i="25"/>
  <c r="ZG2" i="21" s="1"/>
  <c r="Z24" i="25"/>
  <c r="Z21" i="25"/>
  <c r="H15" i="25"/>
  <c r="E15" i="25"/>
  <c r="YH2" i="21" s="1"/>
  <c r="R12" i="25"/>
  <c r="YF2" i="21" s="1"/>
  <c r="O12" i="25"/>
  <c r="YE2" i="21" s="1"/>
  <c r="H12" i="25"/>
  <c r="YD2" i="21" s="1"/>
  <c r="E12" i="25"/>
  <c r="YC2" i="21" s="1"/>
  <c r="AD22" i="24"/>
  <c r="TZ2" i="21" s="1"/>
  <c r="AD23" i="24"/>
  <c r="UG2" i="21" s="1"/>
  <c r="AD24" i="24"/>
  <c r="AD21" i="24"/>
  <c r="Z22" i="24"/>
  <c r="TY2" i="21" s="1"/>
  <c r="Z23" i="24"/>
  <c r="UF2" i="21" s="1"/>
  <c r="Z24" i="24"/>
  <c r="UM2" i="21" s="1"/>
  <c r="Z21" i="24"/>
  <c r="TR2" i="21" s="1"/>
  <c r="H15" i="24"/>
  <c r="E15" i="24"/>
  <c r="R12" i="24"/>
  <c r="TE2" i="21" s="1"/>
  <c r="O12" i="24"/>
  <c r="TD2" i="21" s="1"/>
  <c r="H12" i="24"/>
  <c r="TC2" i="21" s="1"/>
  <c r="E12" i="24"/>
  <c r="TB2" i="21" s="1"/>
  <c r="R13" i="23"/>
  <c r="OK2" i="21" s="1"/>
  <c r="O13" i="23"/>
  <c r="OJ2" i="21" s="1"/>
  <c r="H13" i="23"/>
  <c r="OI2" i="21" s="1"/>
  <c r="E13" i="23"/>
  <c r="OH2" i="21" s="1"/>
  <c r="AC22" i="23"/>
  <c r="AC23" i="23"/>
  <c r="PI2" i="21" s="1"/>
  <c r="AC24" i="23"/>
  <c r="PO2" i="21" s="1"/>
  <c r="G27" i="23"/>
  <c r="D27" i="23"/>
  <c r="H16" i="23"/>
  <c r="ON2" i="21" s="1"/>
  <c r="E16" i="23"/>
  <c r="OM2" i="21" s="1"/>
  <c r="AB126" i="25"/>
  <c r="ACO2" i="21" s="1"/>
  <c r="AB125" i="25"/>
  <c r="ACN2" i="21" s="1"/>
  <c r="AB124" i="25"/>
  <c r="ACM2" i="21" s="1"/>
  <c r="AB114" i="25"/>
  <c r="AB113" i="25"/>
  <c r="AB112" i="25"/>
  <c r="ACC2" i="21" s="1"/>
  <c r="AB103" i="25"/>
  <c r="AB102" i="25"/>
  <c r="AB94" i="25"/>
  <c r="AB93" i="25"/>
  <c r="AB85" i="25"/>
  <c r="AB84" i="25"/>
  <c r="AB76" i="25"/>
  <c r="AB75" i="25"/>
  <c r="AB67" i="25"/>
  <c r="AB66" i="25"/>
  <c r="AAT2" i="21" s="1"/>
  <c r="AB127" i="24"/>
  <c r="AB126" i="24"/>
  <c r="AB125" i="24"/>
  <c r="XL2" i="21" s="1"/>
  <c r="AB115" i="24"/>
  <c r="AB114" i="24"/>
  <c r="AB113" i="24"/>
  <c r="XB2" i="21" s="1"/>
  <c r="AB104" i="24"/>
  <c r="AB103" i="24"/>
  <c r="AB95" i="24"/>
  <c r="AB94" i="24"/>
  <c r="AB86" i="24"/>
  <c r="AB85" i="24"/>
  <c r="AB77" i="24"/>
  <c r="AB76" i="24"/>
  <c r="AB68" i="24"/>
  <c r="VT2" i="21" s="1"/>
  <c r="AB67" i="24"/>
  <c r="VS2" i="21" s="1"/>
  <c r="AB133" i="23"/>
  <c r="AB132" i="23"/>
  <c r="AB131" i="23"/>
  <c r="SK2" i="21" s="1"/>
  <c r="AB121" i="23"/>
  <c r="AB120" i="23"/>
  <c r="AB119" i="23"/>
  <c r="SA2" i="21" s="1"/>
  <c r="AB110" i="23"/>
  <c r="AB109" i="23"/>
  <c r="RT2" i="21" s="1"/>
  <c r="AB101" i="23"/>
  <c r="RN2" i="21" s="1"/>
  <c r="AB100" i="23"/>
  <c r="RM2" i="21" s="1"/>
  <c r="AB92" i="23"/>
  <c r="AB91" i="23"/>
  <c r="RF2" i="21" s="1"/>
  <c r="AB83" i="23"/>
  <c r="AB82" i="23"/>
  <c r="QY2" i="21" s="1"/>
  <c r="AB74" i="23"/>
  <c r="AB73" i="23"/>
  <c r="QR2" i="21" s="1"/>
  <c r="AB105" i="25"/>
  <c r="ABY2" i="21" s="1"/>
  <c r="AB108" i="25"/>
  <c r="ACB2" i="21" s="1"/>
  <c r="AB99" i="25"/>
  <c r="ABU2" i="21" s="1"/>
  <c r="AB87" i="25"/>
  <c r="ABK2" i="21" s="1"/>
  <c r="AB90" i="25"/>
  <c r="ABN2" i="21" s="1"/>
  <c r="AB81" i="25"/>
  <c r="ABG2" i="21" s="1"/>
  <c r="AB52" i="25"/>
  <c r="P37" i="25"/>
  <c r="M37" i="25"/>
  <c r="G37" i="25"/>
  <c r="D37" i="25"/>
  <c r="P36" i="25"/>
  <c r="M36" i="25"/>
  <c r="G36" i="25"/>
  <c r="D36" i="25"/>
  <c r="P35" i="25"/>
  <c r="M35" i="25"/>
  <c r="G35" i="25"/>
  <c r="D35" i="25"/>
  <c r="P34" i="25"/>
  <c r="M34" i="25"/>
  <c r="Z31" i="25"/>
  <c r="ZY2" i="21" s="1"/>
  <c r="S31" i="25"/>
  <c r="ZX2" i="21" s="1"/>
  <c r="P30" i="25"/>
  <c r="M30" i="25"/>
  <c r="G30" i="25"/>
  <c r="D30" i="25"/>
  <c r="P29" i="25"/>
  <c r="M29" i="25"/>
  <c r="G29" i="25"/>
  <c r="D29" i="25"/>
  <c r="P28" i="25"/>
  <c r="M28" i="25"/>
  <c r="G28" i="25"/>
  <c r="D28" i="25"/>
  <c r="P27" i="25"/>
  <c r="M27" i="25"/>
  <c r="AB109" i="24"/>
  <c r="XA2" i="21" s="1"/>
  <c r="AB106" i="24"/>
  <c r="WX2" i="21" s="1"/>
  <c r="AB100" i="24"/>
  <c r="WT2" i="21" s="1"/>
  <c r="AB91" i="24"/>
  <c r="WM2" i="21" s="1"/>
  <c r="AB88" i="24"/>
  <c r="WJ2" i="21" s="1"/>
  <c r="AB82" i="24"/>
  <c r="WF2" i="21" s="1"/>
  <c r="AB52" i="24"/>
  <c r="P37" i="24"/>
  <c r="M37" i="24"/>
  <c r="G37" i="24"/>
  <c r="D37" i="24"/>
  <c r="P36" i="24"/>
  <c r="M36" i="24"/>
  <c r="G36" i="24"/>
  <c r="D36" i="24"/>
  <c r="P35" i="24"/>
  <c r="M35" i="24"/>
  <c r="G35" i="24"/>
  <c r="D35" i="24"/>
  <c r="P34" i="24"/>
  <c r="M34" i="24"/>
  <c r="Z31" i="24"/>
  <c r="UX2" i="21" s="1"/>
  <c r="S31" i="24"/>
  <c r="UW2" i="21" s="1"/>
  <c r="P30" i="24"/>
  <c r="M30" i="24"/>
  <c r="G30" i="24"/>
  <c r="D30" i="24"/>
  <c r="P29" i="24"/>
  <c r="M29" i="24"/>
  <c r="G29" i="24"/>
  <c r="D29" i="24"/>
  <c r="P28" i="24"/>
  <c r="M28" i="24"/>
  <c r="G28" i="24"/>
  <c r="D28" i="24"/>
  <c r="P27" i="24"/>
  <c r="M27" i="24"/>
  <c r="AB103" i="23"/>
  <c r="RP2" i="21" s="1"/>
  <c r="AB52" i="23"/>
  <c r="P37" i="23"/>
  <c r="M37" i="23"/>
  <c r="G37" i="23"/>
  <c r="D37" i="23"/>
  <c r="P36" i="23"/>
  <c r="M36" i="23"/>
  <c r="G36" i="23"/>
  <c r="D36" i="23"/>
  <c r="P35" i="23"/>
  <c r="M35" i="23"/>
  <c r="G35" i="23"/>
  <c r="D35" i="23"/>
  <c r="P34" i="23"/>
  <c r="M34" i="23"/>
  <c r="AC31" i="23"/>
  <c r="PT2" i="21" s="1"/>
  <c r="P30" i="23"/>
  <c r="M30" i="23"/>
  <c r="G30" i="23"/>
  <c r="D30" i="23"/>
  <c r="P29" i="23"/>
  <c r="M29" i="23"/>
  <c r="G29" i="23"/>
  <c r="D29" i="23"/>
  <c r="P28" i="23"/>
  <c r="M28" i="23"/>
  <c r="G28" i="23"/>
  <c r="D28" i="23"/>
  <c r="P27" i="23"/>
  <c r="M27" i="23"/>
  <c r="AB129" i="25" l="1"/>
  <c r="ACR2" i="21" s="1"/>
  <c r="AB133" i="25"/>
  <c r="ACV2" i="21" s="1"/>
  <c r="AB118" i="25"/>
  <c r="ACI2" i="21" s="1"/>
  <c r="ACE2" i="21"/>
  <c r="AB117" i="25"/>
  <c r="ACH2" i="21" s="1"/>
  <c r="ACD2" i="21"/>
  <c r="AB69" i="25"/>
  <c r="AAW2" i="21" s="1"/>
  <c r="AAU2" i="21"/>
  <c r="D21" i="25"/>
  <c r="G21" i="25"/>
  <c r="YI2" i="21"/>
  <c r="V15" i="25"/>
  <c r="YL2" i="21" s="1"/>
  <c r="AB119" i="24"/>
  <c r="XH2" i="21" s="1"/>
  <c r="XD2" i="21"/>
  <c r="AB122" i="24"/>
  <c r="XK2" i="21" s="1"/>
  <c r="AB118" i="24"/>
  <c r="XG2" i="21" s="1"/>
  <c r="XC2" i="21"/>
  <c r="D21" i="24"/>
  <c r="TM2" i="21" s="1"/>
  <c r="TG2" i="21"/>
  <c r="G21" i="24"/>
  <c r="TN2" i="21" s="1"/>
  <c r="TH2" i="21"/>
  <c r="AB130" i="24"/>
  <c r="XQ2" i="21" s="1"/>
  <c r="XM2" i="21"/>
  <c r="AB134" i="24"/>
  <c r="XU2" i="21" s="1"/>
  <c r="XN2" i="21"/>
  <c r="AB137" i="23"/>
  <c r="SQ2" i="21" s="1"/>
  <c r="SM2" i="21"/>
  <c r="AB136" i="23"/>
  <c r="SP2" i="21" s="1"/>
  <c r="SL2" i="21"/>
  <c r="AB128" i="23"/>
  <c r="SJ2" i="21" s="1"/>
  <c r="SC2" i="21"/>
  <c r="AB124" i="23"/>
  <c r="SF2" i="21" s="1"/>
  <c r="SB2" i="21"/>
  <c r="AB115" i="23"/>
  <c r="RZ2" i="21" s="1"/>
  <c r="RU2" i="21"/>
  <c r="AB97" i="23"/>
  <c r="RL2" i="21" s="1"/>
  <c r="RG2" i="21"/>
  <c r="AB85" i="23"/>
  <c r="RB2" i="21" s="1"/>
  <c r="QZ2" i="21"/>
  <c r="V16" i="23"/>
  <c r="OQ2" i="21" s="1"/>
  <c r="AB79" i="23"/>
  <c r="QX2" i="21" s="1"/>
  <c r="QS2" i="21"/>
  <c r="Z37" i="25"/>
  <c r="AAG2" i="21" s="1"/>
  <c r="S37" i="25"/>
  <c r="AAF2" i="21" s="1"/>
  <c r="ZN2" i="21"/>
  <c r="S36" i="25"/>
  <c r="AAD2" i="21" s="1"/>
  <c r="Z36" i="25"/>
  <c r="AAE2" i="21" s="1"/>
  <c r="S35" i="25"/>
  <c r="AAB2" i="21" s="1"/>
  <c r="Z35" i="25"/>
  <c r="AAC2" i="21" s="1"/>
  <c r="S34" i="25"/>
  <c r="ZZ2" i="21" s="1"/>
  <c r="YS2" i="21"/>
  <c r="Z34" i="25"/>
  <c r="AAA2" i="21" s="1"/>
  <c r="S37" i="24"/>
  <c r="VE2" i="21" s="1"/>
  <c r="Z37" i="24"/>
  <c r="VF2" i="21" s="1"/>
  <c r="UN2" i="21"/>
  <c r="Z36" i="24"/>
  <c r="VD2" i="21" s="1"/>
  <c r="S36" i="24"/>
  <c r="VC2" i="21" s="1"/>
  <c r="S35" i="24"/>
  <c r="VA2" i="21" s="1"/>
  <c r="Z35" i="24"/>
  <c r="VB2" i="21" s="1"/>
  <c r="Z34" i="24"/>
  <c r="UZ2" i="21" s="1"/>
  <c r="TS2" i="21"/>
  <c r="S34" i="24"/>
  <c r="UY2" i="21" s="1"/>
  <c r="AC37" i="23"/>
  <c r="PX2" i="21" s="1"/>
  <c r="AC36" i="23"/>
  <c r="PW2" i="21" s="1"/>
  <c r="AC35" i="23"/>
  <c r="PV2" i="21" s="1"/>
  <c r="PC2" i="21"/>
  <c r="AB121" i="25"/>
  <c r="ACL2" i="21" s="1"/>
  <c r="AB72" i="25"/>
  <c r="AAZ2" i="21" s="1"/>
  <c r="G34" i="23"/>
  <c r="AB73" i="24"/>
  <c r="VY2" i="21" s="1"/>
  <c r="AB70" i="24"/>
  <c r="VV2" i="21" s="1"/>
  <c r="D27" i="25"/>
  <c r="AB88" i="23"/>
  <c r="RE2" i="21" s="1"/>
  <c r="AB106" i="23"/>
  <c r="RS2" i="21" s="1"/>
  <c r="AB140" i="23"/>
  <c r="ST2" i="21" s="1"/>
  <c r="AB125" i="23"/>
  <c r="SG2" i="21" s="1"/>
  <c r="AB79" i="24"/>
  <c r="WC2" i="21" s="1"/>
  <c r="AB97" i="24"/>
  <c r="WQ2" i="21" s="1"/>
  <c r="AB131" i="24"/>
  <c r="XR2" i="21" s="1"/>
  <c r="V15" i="24"/>
  <c r="TK2" i="21" s="1"/>
  <c r="AB76" i="23"/>
  <c r="QU2" i="21" s="1"/>
  <c r="AB94" i="23"/>
  <c r="RI2" i="21" s="1"/>
  <c r="AB112" i="23"/>
  <c r="RW2" i="21" s="1"/>
  <c r="AB78" i="25"/>
  <c r="ABD2" i="21" s="1"/>
  <c r="AB96" i="25"/>
  <c r="ABR2" i="21" s="1"/>
  <c r="AB130" i="25"/>
  <c r="ACS2" i="21" s="1"/>
  <c r="D34" i="23"/>
  <c r="D34" i="25" l="1"/>
  <c r="YN2" i="21"/>
  <c r="G34" i="25"/>
  <c r="YO2" i="21"/>
  <c r="G27" i="25"/>
  <c r="D27" i="24"/>
  <c r="D34" i="24"/>
  <c r="G27" i="24"/>
  <c r="G34" i="24"/>
  <c r="Z40" i="25"/>
  <c r="AB45" i="25" s="1"/>
  <c r="Z40" i="24"/>
  <c r="AB69" i="9"/>
  <c r="AB68" i="9"/>
  <c r="AB65" i="9"/>
  <c r="AB65" i="23" s="1"/>
  <c r="QL2" i="21" s="1"/>
  <c r="AB66" i="9"/>
  <c r="AB64" i="9"/>
  <c r="AB64" i="23" s="1"/>
  <c r="QK2" i="21" s="1"/>
  <c r="AAJ2" i="21" l="1"/>
  <c r="AB50" i="25"/>
  <c r="AAR2" i="21" s="1"/>
  <c r="AAM2" i="21"/>
  <c r="AB45" i="24"/>
  <c r="VI2" i="21"/>
  <c r="AB70" i="23"/>
  <c r="QQ2" i="21" s="1"/>
  <c r="AB67" i="23"/>
  <c r="QN2" i="21" s="1"/>
  <c r="ADA2" i="21"/>
  <c r="AB50" i="24" l="1"/>
  <c r="VQ2" i="21" s="1"/>
  <c r="VL2" i="21"/>
  <c r="H6" i="13"/>
  <c r="H5" i="13"/>
  <c r="M71" i="4"/>
  <c r="H6" i="6" l="1"/>
  <c r="H5" i="6"/>
  <c r="J2" i="21"/>
  <c r="I2" i="21"/>
  <c r="H2" i="21"/>
  <c r="G2" i="21"/>
  <c r="F2" i="21"/>
  <c r="E2" i="21"/>
  <c r="D2" i="21"/>
  <c r="C2" i="21"/>
  <c r="B2" i="21"/>
  <c r="O16" i="22"/>
  <c r="B16" i="22" s="1"/>
  <c r="AK91" i="4"/>
  <c r="CU2" i="21" s="1"/>
  <c r="AB136" i="18"/>
  <c r="AB124" i="18"/>
  <c r="AB111" i="18"/>
  <c r="AB102" i="18"/>
  <c r="AB93" i="18"/>
  <c r="AB84" i="18"/>
  <c r="AB75" i="18"/>
  <c r="AB136" i="11"/>
  <c r="AB124" i="11"/>
  <c r="AB111" i="11"/>
  <c r="AB102" i="11"/>
  <c r="AB93" i="11"/>
  <c r="AB84" i="11"/>
  <c r="AB75" i="11"/>
  <c r="AB140" i="9"/>
  <c r="AB128" i="9"/>
  <c r="AB115" i="9"/>
  <c r="AB106" i="9"/>
  <c r="AB97" i="9"/>
  <c r="AB88" i="9"/>
  <c r="AB79" i="9"/>
  <c r="AB70" i="9"/>
  <c r="E5" i="22"/>
  <c r="R37" i="18"/>
  <c r="J44" i="7"/>
  <c r="OD2" i="21"/>
  <c r="OC2" i="21"/>
  <c r="OB2" i="21"/>
  <c r="OA2" i="21"/>
  <c r="NZ2" i="21"/>
  <c r="NY2" i="21"/>
  <c r="NX2" i="21"/>
  <c r="NW2" i="21"/>
  <c r="NV2" i="21"/>
  <c r="NT2" i="21"/>
  <c r="NS2" i="21"/>
  <c r="NP2" i="21"/>
  <c r="NO2" i="21"/>
  <c r="NN2" i="21"/>
  <c r="NM2" i="21"/>
  <c r="NL2" i="21"/>
  <c r="NJ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X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B2" i="21"/>
  <c r="KA2" i="21"/>
  <c r="JX2" i="21"/>
  <c r="JW2" i="21"/>
  <c r="JV2" i="21"/>
  <c r="JU2" i="21"/>
  <c r="JT2" i="21"/>
  <c r="JR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F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J2" i="21"/>
  <c r="GI2" i="21"/>
  <c r="GF2" i="21"/>
  <c r="GE2" i="21"/>
  <c r="GD2" i="21"/>
  <c r="GC2" i="21"/>
  <c r="GB2" i="21"/>
  <c r="FZ2" i="21"/>
  <c r="FY2" i="21"/>
  <c r="FV2" i="21"/>
  <c r="FU2" i="21"/>
  <c r="FT2" i="21"/>
  <c r="FS2" i="21"/>
  <c r="FR2" i="21"/>
  <c r="FP2" i="21"/>
  <c r="FO2" i="21"/>
  <c r="FM2" i="21"/>
  <c r="FL2" i="21"/>
  <c r="FK2" i="21"/>
  <c r="FI2" i="21"/>
  <c r="FH2" i="21"/>
  <c r="FF2" i="21"/>
  <c r="FE2" i="21"/>
  <c r="FD2" i="21"/>
  <c r="FB2" i="21"/>
  <c r="FA2" i="21"/>
  <c r="EY2" i="21"/>
  <c r="EX2" i="21"/>
  <c r="EW2" i="21"/>
  <c r="EU2" i="21"/>
  <c r="ET2" i="21"/>
  <c r="ER2" i="21"/>
  <c r="EQ2" i="21"/>
  <c r="EP2" i="21"/>
  <c r="EN2" i="21"/>
  <c r="EM2" i="21"/>
  <c r="EK2" i="21"/>
  <c r="EJ2" i="21"/>
  <c r="EI2" i="21"/>
  <c r="EG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K2" i="21" l="1"/>
  <c r="X4" i="25"/>
  <c r="XZ2" i="21" s="1"/>
  <c r="X4" i="23"/>
  <c r="OE2" i="21" s="1"/>
  <c r="X4" i="24"/>
  <c r="SY2" i="21" s="1"/>
  <c r="X5" i="24"/>
  <c r="SZ2" i="21" s="1"/>
  <c r="X5" i="25"/>
  <c r="YA2" i="21" s="1"/>
  <c r="X5" i="23"/>
  <c r="OF2" i="21" s="1"/>
  <c r="L2" i="21"/>
  <c r="H6" i="7"/>
  <c r="EO2" i="21"/>
  <c r="J91" i="4"/>
  <c r="C54" i="7" l="1"/>
  <c r="NU2" i="21"/>
  <c r="AB133" i="18"/>
  <c r="NR2" i="21" s="1"/>
  <c r="AB132" i="18"/>
  <c r="NQ2" i="21" s="1"/>
  <c r="NK2" i="21"/>
  <c r="AB121" i="18"/>
  <c r="NH2" i="21" s="1"/>
  <c r="AB120" i="18"/>
  <c r="NG2" i="21" s="1"/>
  <c r="NA2" i="21"/>
  <c r="AB108" i="18"/>
  <c r="MX2" i="21" s="1"/>
  <c r="MT2" i="21"/>
  <c r="AB99" i="18"/>
  <c r="MQ2" i="21" s="1"/>
  <c r="MM2" i="21"/>
  <c r="AB90" i="18"/>
  <c r="MJ2" i="21" s="1"/>
  <c r="MF2" i="21"/>
  <c r="AB81" i="18"/>
  <c r="MC2" i="21" s="1"/>
  <c r="LY2" i="21"/>
  <c r="AB72" i="18"/>
  <c r="LV2" i="21" s="1"/>
  <c r="KC2" i="21"/>
  <c r="AB133" i="11"/>
  <c r="JZ2" i="21" s="1"/>
  <c r="AB132" i="11"/>
  <c r="JY2" i="21" s="1"/>
  <c r="JS2" i="21"/>
  <c r="AB121" i="11"/>
  <c r="JP2" i="21" s="1"/>
  <c r="AB120" i="11"/>
  <c r="JO2" i="21" s="1"/>
  <c r="JI2" i="21"/>
  <c r="AB108" i="11"/>
  <c r="JF2" i="21" s="1"/>
  <c r="JB2" i="21"/>
  <c r="AB99" i="11"/>
  <c r="IY2" i="21" s="1"/>
  <c r="IU2" i="21"/>
  <c r="AB90" i="11"/>
  <c r="IR2" i="21" s="1"/>
  <c r="IN2" i="21"/>
  <c r="AB81" i="11"/>
  <c r="IK2" i="21" s="1"/>
  <c r="IG2" i="21"/>
  <c r="AB72" i="11"/>
  <c r="ID2" i="21" s="1"/>
  <c r="GK2" i="21"/>
  <c r="V4" i="11"/>
  <c r="GU2" i="21" s="1"/>
  <c r="EH2" i="21"/>
  <c r="EV2" i="21"/>
  <c r="FC2" i="21"/>
  <c r="FJ2" i="21"/>
  <c r="FQ2" i="21"/>
  <c r="GA2" i="21"/>
  <c r="V16" i="9"/>
  <c r="V13" i="23" s="1"/>
  <c r="OL2" i="21" s="1"/>
  <c r="M69" i="4"/>
  <c r="CL2" i="21" s="1"/>
  <c r="V16" i="18"/>
  <c r="V12" i="25" s="1"/>
  <c r="YG2" i="21" s="1"/>
  <c r="V4" i="18"/>
  <c r="KM2" i="21" s="1"/>
  <c r="V4" i="9"/>
  <c r="CZ2" i="21" s="1"/>
  <c r="H5" i="4"/>
  <c r="BL2" i="21" s="1"/>
  <c r="H5" i="7"/>
  <c r="R2" i="21" s="1"/>
  <c r="Z71" i="4"/>
  <c r="V84" i="4" s="1"/>
  <c r="KT2" i="21" l="1"/>
  <c r="CT2" i="21"/>
  <c r="CO2" i="21"/>
  <c r="DG2" i="21"/>
  <c r="V5" i="11"/>
  <c r="GV2" i="21" s="1"/>
  <c r="S2" i="21"/>
  <c r="LE2" i="21" l="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3" i="9" l="1"/>
  <c r="FG2" i="21" s="1"/>
  <c r="M53" i="13"/>
  <c r="M51" i="13"/>
  <c r="X26" i="13"/>
  <c r="Q26" i="13"/>
  <c r="J26" i="13"/>
  <c r="C26" i="13"/>
  <c r="X15" i="13"/>
  <c r="Q15" i="13"/>
  <c r="J15" i="13"/>
  <c r="C15" i="13"/>
  <c r="AB137" i="9"/>
  <c r="GH2" i="21" s="1"/>
  <c r="AB136" i="9"/>
  <c r="GG2" i="21" s="1"/>
  <c r="AB125" i="9"/>
  <c r="FX2" i="21" s="1"/>
  <c r="AB124" i="9"/>
  <c r="FW2" i="21" s="1"/>
  <c r="Z69" i="4"/>
  <c r="CM2" i="21" s="1"/>
  <c r="M56" i="13" l="1"/>
  <c r="AK98" i="7"/>
  <c r="BD2" i="21" s="1"/>
  <c r="AK93" i="4"/>
  <c r="CW2" i="21" s="1"/>
  <c r="J93" i="4" l="1"/>
  <c r="J98" i="7"/>
  <c r="AA37" i="11"/>
  <c r="HN2" i="21" s="1"/>
  <c r="V21" i="11"/>
  <c r="HG2" i="21" s="1"/>
  <c r="V16" i="11"/>
  <c r="AB85" i="9"/>
  <c r="ES2" i="21" s="1"/>
  <c r="AB112" i="9"/>
  <c r="FN2" i="21" s="1"/>
  <c r="AB94" i="9"/>
  <c r="EZ2" i="21" s="1"/>
  <c r="I84" i="4"/>
  <c r="X34" i="4"/>
  <c r="Q34" i="4"/>
  <c r="J34" i="4"/>
  <c r="C34" i="4"/>
  <c r="M81" i="7"/>
  <c r="M87" i="7" s="1"/>
  <c r="M79" i="7"/>
  <c r="AV2" i="21" s="1"/>
  <c r="Z81" i="7"/>
  <c r="X44" i="7"/>
  <c r="Q44" i="7"/>
  <c r="C44" i="7"/>
  <c r="HB2" i="21" l="1"/>
  <c r="V12" i="24"/>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76" i="9"/>
  <c r="EL2" i="21" s="1"/>
  <c r="V21" i="9"/>
  <c r="DL2" i="21" s="1"/>
  <c r="AB67" i="9"/>
  <c r="EE2" i="21" s="1"/>
  <c r="AK37" i="7"/>
  <c r="HP2" i="21" l="1"/>
  <c r="AB36" i="11"/>
  <c r="HL2" i="21" s="1"/>
  <c r="AZ2" i="21"/>
  <c r="AK84" i="7"/>
  <c r="AB34" i="11"/>
  <c r="HJ2" i="21" s="1"/>
  <c r="AB34" i="18"/>
  <c r="LB2" i="21" s="1"/>
  <c r="J99" i="7"/>
  <c r="AK73" i="4"/>
  <c r="J92" i="4"/>
  <c r="AB32" i="9"/>
  <c r="DR2" i="21" s="1"/>
  <c r="AB29" i="9"/>
  <c r="DN2" i="21" s="1"/>
  <c r="H10" i="8"/>
  <c r="G10" i="8"/>
  <c r="H11" i="8"/>
  <c r="G11" i="8"/>
  <c r="AB33" i="18" l="1"/>
  <c r="AB33" i="11"/>
  <c r="HI2" i="21" s="1"/>
  <c r="I10" i="8"/>
  <c r="J10" i="8" s="1"/>
  <c r="I11" i="8"/>
  <c r="G5" i="8"/>
  <c r="Z79" i="7"/>
  <c r="AW2" i="21" s="1"/>
  <c r="H6" i="4"/>
  <c r="AK34" i="7"/>
  <c r="V5" i="9" l="1"/>
  <c r="DA2" i="21" s="1"/>
  <c r="BM2" i="21"/>
  <c r="AB42" i="18"/>
  <c r="AB48" i="18" s="1"/>
  <c r="AB51" i="18" s="1"/>
  <c r="LA2" i="21"/>
  <c r="AK100" i="7"/>
  <c r="BF2" i="21" s="1"/>
  <c r="AB42" i="11"/>
  <c r="AB48" i="11" s="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OV2" i="21" s="1"/>
  <c r="DP2" i="21" l="1"/>
  <c r="AC21" i="23"/>
  <c r="AB31" i="9"/>
  <c r="DQ2" i="21" s="1"/>
  <c r="AC34" i="23" l="1"/>
  <c r="PU2" i="21" s="1"/>
  <c r="OW2" i="21"/>
  <c r="AB30" i="9"/>
  <c r="DO2" i="21" s="1"/>
  <c r="AC40" i="23" l="1"/>
  <c r="AB45" i="23" s="1"/>
  <c r="AB50" i="23" s="1"/>
  <c r="QI2" i="21" s="1"/>
  <c r="AB28" i="9"/>
  <c r="DM2" i="21" s="1"/>
  <c r="QD2" i="21" l="1"/>
  <c r="QA2" i="21"/>
  <c r="AB35" i="9"/>
  <c r="AB41" i="9" s="1"/>
  <c r="AB44" i="9" s="1"/>
  <c r="DU2" i="21" l="1"/>
  <c r="DX2" i="21" l="1"/>
  <c r="EA2" i="21"/>
  <c r="DV2" i="21" l="1"/>
  <c r="AJ40" i="9"/>
  <c r="AK40" i="9" l="1"/>
  <c r="DW2" i="21"/>
</calcChain>
</file>

<file path=xl/sharedStrings.xml><?xml version="1.0" encoding="utf-8"?>
<sst xmlns="http://schemas.openxmlformats.org/spreadsheetml/2006/main" count="3308" uniqueCount="1611">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</sst>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4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1">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5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21" fillId="0" borderId="0" xfId="0" applyFo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0" fontId="27" fillId="0" borderId="0" xfId="1" applyFont="1" applyAlignment="1">
      <alignment horizontal="center" vertical="center"/>
    </xf>
    <xf numFmtId="176" fontId="9" fillId="0" borderId="0" xfId="1" applyNumberFormat="1" applyFont="1" applyAlignment="1">
      <alignment horizontal="center" vertical="center"/>
    </xf>
    <xf numFmtId="0" fontId="28" fillId="0" borderId="0" xfId="1" applyFont="1" applyAlignment="1">
      <alignment vertical="center" textRotation="255"/>
    </xf>
    <xf numFmtId="0" fontId="29"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1"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2" fillId="0" borderId="0" xfId="0" applyFont="1">
      <alignment vertical="center"/>
    </xf>
    <xf numFmtId="0" fontId="11" fillId="0" borderId="0" xfId="0" applyFont="1">
      <alignment vertical="center"/>
    </xf>
    <xf numFmtId="0" fontId="33"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5"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4" fillId="2" borderId="0" xfId="0" applyFont="1" applyFill="1" applyProtection="1">
      <alignment vertical="center"/>
      <protection locked="0"/>
    </xf>
    <xf numFmtId="0" fontId="3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3" fillId="0" borderId="15" xfId="0" applyFont="1" applyBorder="1" applyAlignment="1">
      <alignment vertical="center" wrapText="1"/>
    </xf>
    <xf numFmtId="0" fontId="11" fillId="0" borderId="0" xfId="0" applyFont="1" applyAlignment="1">
      <alignment vertical="center" wrapText="1"/>
    </xf>
    <xf numFmtId="0" fontId="33"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40" fillId="0" borderId="0" xfId="0" applyFont="1">
      <alignment vertical="center"/>
    </xf>
    <xf numFmtId="0" fontId="38" fillId="0" borderId="0" xfId="0" applyFont="1">
      <alignment vertical="center"/>
    </xf>
    <xf numFmtId="0" fontId="11" fillId="0" borderId="16" xfId="0" applyFont="1" applyBorder="1">
      <alignment vertical="center"/>
    </xf>
    <xf numFmtId="0" fontId="3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8" fillId="0" borderId="10" xfId="0" applyFont="1" applyBorder="1" applyAlignment="1">
      <alignment horizontal="left" vertical="center"/>
    </xf>
    <xf numFmtId="0" fontId="39" fillId="0" borderId="10" xfId="0" applyFont="1" applyBorder="1" applyAlignment="1">
      <alignment horizontal="left" vertical="center" wrapText="1"/>
    </xf>
    <xf numFmtId="0" fontId="38" fillId="0" borderId="10" xfId="0" applyFont="1" applyBorder="1" applyAlignment="1">
      <alignment horizontal="left" vertical="center" indent="2"/>
    </xf>
    <xf numFmtId="0" fontId="11" fillId="0" borderId="3" xfId="0" applyFont="1" applyBorder="1" applyAlignment="1">
      <alignment horizontal="center"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5" fillId="0" borderId="8" xfId="0" applyFont="1" applyBorder="1">
      <alignment vertical="center"/>
    </xf>
    <xf numFmtId="0" fontId="42"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4" fillId="0" borderId="0" xfId="0" applyFont="1">
      <alignment vertical="center"/>
    </xf>
    <xf numFmtId="0" fontId="45" fillId="0" borderId="0" xfId="1" applyFont="1" applyAlignment="1">
      <alignment horizontal="left" vertical="center"/>
    </xf>
    <xf numFmtId="0" fontId="45"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2"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6"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8" fillId="0" borderId="0" xfId="0" applyFont="1" applyAlignment="1">
      <alignment horizontal="right" vertical="center"/>
    </xf>
    <xf numFmtId="0" fontId="38"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8" fillId="0" borderId="38" xfId="0" applyFont="1" applyBorder="1" applyAlignment="1">
      <alignment horizontal="left" vertical="center" indent="2"/>
    </xf>
    <xf numFmtId="0" fontId="38" fillId="0" borderId="0" xfId="0" applyFont="1" applyAlignment="1">
      <alignment horizontal="left" vertical="center" indent="2"/>
    </xf>
    <xf numFmtId="0" fontId="38" fillId="0" borderId="56" xfId="0" applyFont="1" applyBorder="1" applyAlignment="1">
      <alignment horizontal="left" vertical="center" indent="2"/>
    </xf>
    <xf numFmtId="0" fontId="11" fillId="0" borderId="0" xfId="0" applyFont="1" applyAlignment="1">
      <alignment horizontal="left" vertical="center" wrapText="1" indent="1"/>
    </xf>
    <xf numFmtId="0" fontId="39" fillId="0" borderId="0" xfId="0" applyFont="1" applyAlignment="1">
      <alignment horizontal="left" vertical="center" wrapText="1"/>
    </xf>
    <xf numFmtId="0" fontId="39" fillId="0" borderId="56" xfId="0" applyFont="1" applyBorder="1" applyAlignment="1">
      <alignment horizontal="left" vertical="center" wrapText="1"/>
    </xf>
    <xf numFmtId="0" fontId="11" fillId="0" borderId="0" xfId="0" applyFont="1" applyAlignment="1">
      <alignment horizontal="left" vertical="center" wrapText="1" indent="2"/>
    </xf>
    <xf numFmtId="0" fontId="41"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2"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Radio" firstButton="1" fmlaLink="$AK$9"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CheckBox" fmlaLink="$AH$51" lockText="1" noThreeD="1"/>
</file>

<file path=xl/ctrlProps/ctrlProp68.xml><?xml version="1.0" encoding="utf-8"?>
<formControlPr xmlns="http://schemas.microsoft.com/office/spreadsheetml/2009/9/main" objectType="Radio" firstButton="1" fmlaLink="$AH$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K$10" noThreeD="1"/>
</file>

<file path=xl/ctrlProps/ctrlProp70.xml><?xml version="1.0" encoding="utf-8"?>
<formControlPr xmlns="http://schemas.microsoft.com/office/spreadsheetml/2009/9/main" objectType="CheckBox" checked="Checked" fmlaLink="$AH$17" lockText="1" noThreeD="1"/>
</file>

<file path=xl/ctrlProps/ctrlProp71.xml><?xml version="1.0" encoding="utf-8"?>
<formControlPr xmlns="http://schemas.microsoft.com/office/spreadsheetml/2009/9/main" objectType="CheckBox" fmlaLink="$AH$51" lockText="1" noThreeD="1"/>
</file>

<file path=xl/ctrlProps/ctrlProp72.xml><?xml version="1.0" encoding="utf-8"?>
<formControlPr xmlns="http://schemas.microsoft.com/office/spreadsheetml/2009/9/main" objectType="Radio" firstButton="1" fmlaLink="$AH$8"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checked="Checked" fmlaLink="$AH$17" lockText="1" noThreeD="1"/>
</file>

<file path=xl/ctrlProps/ctrlProp75.xml><?xml version="1.0" encoding="utf-8"?>
<formControlPr xmlns="http://schemas.microsoft.com/office/spreadsheetml/2009/9/main" objectType="CheckBox" fmlaLink="$AH$51" lockText="1"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9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9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9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A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A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A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A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8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8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71.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70.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75.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8"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8.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6.vml"/><Relationship Id="rId7" Type="http://schemas.openxmlformats.org/officeDocument/2006/relationships/ctrlProp" Target="../ctrlProps/ctrlProp5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7.vml"/><Relationship Id="rId7" Type="http://schemas.openxmlformats.org/officeDocument/2006/relationships/ctrlProp" Target="../ctrlProps/ctrlProp6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5"/>
  <sheetViews>
    <sheetView showGridLines="0" view="pageBreakPreview" zoomScaleNormal="100" zoomScaleSheetLayoutView="100" workbookViewId="0">
      <selection activeCell="C20" sqref="C20:L20"/>
    </sheetView>
  </sheetViews>
  <sheetFormatPr defaultRowHeight="13.5" x14ac:dyDescent="0.4"/>
  <cols>
    <col min="1" max="1" width="2.875" style="211" customWidth="1"/>
    <col min="2" max="8" width="6.25" style="211" customWidth="1"/>
    <col min="9" max="11" width="9" style="211"/>
    <col min="12" max="13" width="3.625" style="211" customWidth="1"/>
    <col min="14" max="14" width="9.5" style="211" bestFit="1" customWidth="1"/>
    <col min="15" max="15" width="0" style="211" hidden="1" customWidth="1"/>
    <col min="16" max="16384" width="9" style="211"/>
  </cols>
  <sheetData>
    <row r="1" spans="1:15" x14ac:dyDescent="0.4">
      <c r="A1" s="211" t="s">
        <v>0</v>
      </c>
      <c r="M1" s="289">
        <v>20240911</v>
      </c>
    </row>
    <row r="3" spans="1:15" ht="18.75" customHeight="1" x14ac:dyDescent="0.4">
      <c r="A3" s="246" t="s">
        <v>1</v>
      </c>
      <c r="B3" s="247"/>
      <c r="C3" s="247"/>
      <c r="D3" s="247"/>
      <c r="E3" s="247"/>
      <c r="F3" s="247"/>
      <c r="G3" s="247"/>
      <c r="H3" s="247"/>
      <c r="I3" s="247"/>
      <c r="J3" s="247"/>
      <c r="K3" s="247"/>
      <c r="L3" s="247"/>
      <c r="M3" s="247"/>
    </row>
    <row r="4" spans="1:15" ht="11.25" customHeight="1" thickBot="1" x14ac:dyDescent="0.45">
      <c r="A4" s="246"/>
      <c r="B4" s="247"/>
      <c r="C4" s="247"/>
      <c r="D4" s="247"/>
      <c r="E4" s="247"/>
      <c r="F4" s="247"/>
      <c r="G4" s="247"/>
      <c r="H4" s="247"/>
      <c r="I4" s="247"/>
      <c r="J4" s="247"/>
      <c r="K4" s="247"/>
      <c r="L4" s="247"/>
      <c r="M4" s="247"/>
    </row>
    <row r="5" spans="1:15" x14ac:dyDescent="0.4">
      <c r="A5" s="249"/>
      <c r="B5" s="250"/>
      <c r="C5" s="250"/>
      <c r="D5" s="250"/>
      <c r="E5" s="283" t="str">
        <f>IF(E6="","",IF(LEN(E6)=7,"","↓保険医療機関コードを7桁で記載してください"))</f>
        <v/>
      </c>
      <c r="F5" s="250"/>
      <c r="G5" s="250"/>
      <c r="H5" s="250"/>
      <c r="I5" s="250"/>
      <c r="J5" s="250"/>
      <c r="K5" s="250"/>
      <c r="L5" s="250"/>
      <c r="M5" s="251"/>
    </row>
    <row r="6" spans="1:15" ht="22.5" customHeight="1" x14ac:dyDescent="0.4">
      <c r="A6" s="252"/>
      <c r="B6" s="376" t="s">
        <v>2</v>
      </c>
      <c r="C6" s="376"/>
      <c r="D6" s="376"/>
      <c r="E6" s="378"/>
      <c r="F6" s="379"/>
      <c r="G6" s="380"/>
      <c r="H6" s="248"/>
      <c r="I6" s="375" t="s">
        <v>3</v>
      </c>
      <c r="J6" s="375"/>
      <c r="K6" s="375"/>
      <c r="L6" s="248"/>
      <c r="M6" s="253"/>
    </row>
    <row r="7" spans="1:15" ht="22.5" customHeight="1" x14ac:dyDescent="0.4">
      <c r="A7" s="254"/>
      <c r="B7" s="377" t="s">
        <v>4</v>
      </c>
      <c r="C7" s="377"/>
      <c r="D7" s="377"/>
      <c r="E7" s="381"/>
      <c r="F7" s="382"/>
      <c r="G7" s="383"/>
      <c r="H7" s="248"/>
      <c r="I7" s="375"/>
      <c r="J7" s="375"/>
      <c r="K7" s="375"/>
      <c r="L7" s="248"/>
      <c r="M7" s="253"/>
    </row>
    <row r="8" spans="1:15" ht="11.25" customHeight="1" x14ac:dyDescent="0.4">
      <c r="A8" s="255"/>
      <c r="B8" s="256"/>
      <c r="C8" s="256"/>
      <c r="D8" s="256"/>
      <c r="E8" s="212"/>
      <c r="F8" s="212"/>
      <c r="G8" s="212"/>
      <c r="H8" s="212"/>
      <c r="I8" s="212"/>
      <c r="J8" s="212"/>
      <c r="K8" s="212"/>
      <c r="L8" s="212"/>
      <c r="M8" s="257"/>
    </row>
    <row r="9" spans="1:15" ht="22.5" customHeight="1" x14ac:dyDescent="0.4">
      <c r="A9" s="255"/>
      <c r="B9" s="370" t="s">
        <v>5</v>
      </c>
      <c r="C9" s="370"/>
      <c r="D9" s="370"/>
      <c r="E9" s="212"/>
      <c r="F9" s="212"/>
      <c r="G9" s="212"/>
      <c r="H9" s="212"/>
      <c r="I9" s="212"/>
      <c r="J9" s="212"/>
      <c r="K9" s="212"/>
      <c r="L9" s="212"/>
      <c r="M9" s="257"/>
    </row>
    <row r="10" spans="1:15" ht="22.5" customHeight="1" x14ac:dyDescent="0.4">
      <c r="A10" s="255"/>
      <c r="B10" s="373" t="s">
        <v>6</v>
      </c>
      <c r="C10" s="373"/>
      <c r="D10" s="373"/>
      <c r="E10" s="374"/>
      <c r="F10" s="374"/>
      <c r="G10" s="374"/>
      <c r="H10" s="374"/>
      <c r="I10" s="212"/>
      <c r="J10" s="212"/>
      <c r="K10" s="212"/>
      <c r="L10" s="212"/>
      <c r="M10" s="257"/>
    </row>
    <row r="11" spans="1:15" ht="22.5" customHeight="1" x14ac:dyDescent="0.4">
      <c r="A11" s="255"/>
      <c r="B11" s="373" t="s">
        <v>7</v>
      </c>
      <c r="C11" s="373"/>
      <c r="D11" s="373"/>
      <c r="E11" s="374"/>
      <c r="F11" s="374"/>
      <c r="G11" s="374"/>
      <c r="H11" s="374"/>
      <c r="I11" s="212"/>
      <c r="J11" s="212"/>
      <c r="K11" s="212"/>
      <c r="L11" s="212"/>
      <c r="M11" s="257"/>
    </row>
    <row r="12" spans="1:15" ht="11.25" customHeight="1" x14ac:dyDescent="0.4">
      <c r="A12" s="252"/>
      <c r="M12" s="258"/>
    </row>
    <row r="13" spans="1:15" ht="22.5" customHeight="1" x14ac:dyDescent="0.4">
      <c r="A13" s="252"/>
      <c r="B13" s="266" t="s">
        <v>8</v>
      </c>
      <c r="C13" s="267"/>
      <c r="D13" s="267"/>
      <c r="E13" s="267"/>
      <c r="F13" s="267"/>
      <c r="G13" s="267"/>
      <c r="H13" s="267"/>
      <c r="I13" s="267"/>
      <c r="J13" s="267"/>
      <c r="K13" s="267"/>
      <c r="L13" s="268"/>
      <c r="M13" s="258"/>
    </row>
    <row r="14" spans="1:15" ht="48.75" customHeight="1" x14ac:dyDescent="0.4">
      <c r="A14" s="252"/>
      <c r="B14" s="269"/>
      <c r="C14" s="362"/>
      <c r="D14" s="362"/>
      <c r="E14" s="362"/>
      <c r="F14" s="362"/>
      <c r="G14" s="362"/>
      <c r="H14" s="362"/>
      <c r="I14" s="362"/>
      <c r="J14" s="363" t="s">
        <v>9</v>
      </c>
      <c r="K14" s="363"/>
      <c r="L14" s="364"/>
      <c r="M14" s="274"/>
    </row>
    <row r="15" spans="1:15" ht="11.25" customHeight="1" x14ac:dyDescent="0.4">
      <c r="A15" s="252"/>
      <c r="B15" s="271"/>
      <c r="C15" s="277"/>
      <c r="D15" s="277"/>
      <c r="E15" s="277"/>
      <c r="F15" s="277"/>
      <c r="G15" s="277"/>
      <c r="H15" s="277"/>
      <c r="I15" s="277"/>
      <c r="J15" s="278"/>
      <c r="K15" s="278"/>
      <c r="L15" s="279"/>
      <c r="M15" s="274"/>
      <c r="O15" s="286"/>
    </row>
    <row r="16" spans="1:15" ht="11.25" customHeight="1" x14ac:dyDescent="0.4">
      <c r="A16" s="252"/>
      <c r="B16" s="284" t="str">
        <f>IF(O16=4,"","↓チェックをしてください。すべての基準に適合していない場合には届出ができません。")</f>
        <v>↓チェックをしてください。すべての基準に適合していない場合には届出ができません。</v>
      </c>
      <c r="L16" s="280"/>
      <c r="M16" s="258"/>
      <c r="O16" s="286">
        <f>COUNTIF(O17:O20,"TRUE")</f>
        <v>0</v>
      </c>
    </row>
    <row r="17" spans="1:15" ht="36.75" customHeight="1" x14ac:dyDescent="0.4">
      <c r="A17" s="252"/>
      <c r="B17" s="281"/>
      <c r="C17" s="371" t="s">
        <v>10</v>
      </c>
      <c r="D17" s="371"/>
      <c r="E17" s="371"/>
      <c r="F17" s="371"/>
      <c r="G17" s="371"/>
      <c r="H17" s="371"/>
      <c r="I17" s="371"/>
      <c r="J17" s="371"/>
      <c r="K17" s="371"/>
      <c r="L17" s="372"/>
      <c r="M17" s="275"/>
      <c r="O17" s="286" t="b">
        <v>0</v>
      </c>
    </row>
    <row r="18" spans="1:15" ht="36.75" customHeight="1" x14ac:dyDescent="0.4">
      <c r="A18" s="252"/>
      <c r="B18" s="281"/>
      <c r="C18" s="371" t="s">
        <v>11</v>
      </c>
      <c r="D18" s="371"/>
      <c r="E18" s="371"/>
      <c r="F18" s="371"/>
      <c r="G18" s="371"/>
      <c r="H18" s="371"/>
      <c r="I18" s="371"/>
      <c r="J18" s="371"/>
      <c r="K18" s="371"/>
      <c r="L18" s="372"/>
      <c r="M18" s="275"/>
      <c r="O18" s="286" t="b">
        <v>0</v>
      </c>
    </row>
    <row r="19" spans="1:15" ht="36.75" customHeight="1" x14ac:dyDescent="0.4">
      <c r="A19" s="252"/>
      <c r="B19" s="281"/>
      <c r="C19" s="371" t="s">
        <v>12</v>
      </c>
      <c r="D19" s="371"/>
      <c r="E19" s="371"/>
      <c r="F19" s="371"/>
      <c r="G19" s="371"/>
      <c r="H19" s="371"/>
      <c r="I19" s="371"/>
      <c r="J19" s="371"/>
      <c r="K19" s="371"/>
      <c r="L19" s="372"/>
      <c r="M19" s="275"/>
      <c r="O19" s="286" t="b">
        <v>0</v>
      </c>
    </row>
    <row r="20" spans="1:15" ht="36.75" customHeight="1" x14ac:dyDescent="0.4">
      <c r="A20" s="252"/>
      <c r="B20" s="281"/>
      <c r="C20" s="371" t="s">
        <v>13</v>
      </c>
      <c r="D20" s="371"/>
      <c r="E20" s="371"/>
      <c r="F20" s="371"/>
      <c r="G20" s="371"/>
      <c r="H20" s="371"/>
      <c r="I20" s="371"/>
      <c r="J20" s="371"/>
      <c r="K20" s="371"/>
      <c r="L20" s="372"/>
      <c r="M20" s="275"/>
      <c r="O20" s="286" t="b">
        <v>0</v>
      </c>
    </row>
    <row r="21" spans="1:15" ht="15" customHeight="1" x14ac:dyDescent="0.4">
      <c r="A21" s="252"/>
      <c r="B21" s="269"/>
      <c r="D21" s="365"/>
      <c r="E21" s="365"/>
      <c r="F21" s="365"/>
      <c r="G21" s="365"/>
      <c r="H21" s="365"/>
      <c r="I21" s="365"/>
      <c r="J21" s="365"/>
      <c r="K21" s="365"/>
      <c r="L21" s="366"/>
      <c r="M21" s="258"/>
    </row>
    <row r="22" spans="1:15" ht="22.5" customHeight="1" x14ac:dyDescent="0.4">
      <c r="A22" s="252"/>
      <c r="B22" s="367" t="s">
        <v>14</v>
      </c>
      <c r="C22" s="368"/>
      <c r="D22" s="368"/>
      <c r="E22" s="368"/>
      <c r="F22" s="368"/>
      <c r="G22" s="368"/>
      <c r="H22" s="368"/>
      <c r="I22" s="368"/>
      <c r="J22" s="368"/>
      <c r="K22" s="368"/>
      <c r="L22" s="369"/>
      <c r="M22" s="276"/>
    </row>
    <row r="23" spans="1:15" ht="15" customHeight="1" x14ac:dyDescent="0.4">
      <c r="A23" s="252"/>
      <c r="B23" s="269"/>
      <c r="L23" s="280"/>
      <c r="M23" s="258"/>
    </row>
    <row r="24" spans="1:15" ht="22.5" customHeight="1" x14ac:dyDescent="0.4">
      <c r="A24" s="252"/>
      <c r="B24" s="270" t="s">
        <v>15</v>
      </c>
      <c r="C24" s="282"/>
      <c r="D24" s="259" t="s">
        <v>16</v>
      </c>
      <c r="E24" s="282"/>
      <c r="F24" s="259" t="s">
        <v>17</v>
      </c>
      <c r="G24" s="282"/>
      <c r="H24" s="259" t="s">
        <v>18</v>
      </c>
      <c r="L24" s="280"/>
      <c r="M24" s="258"/>
    </row>
    <row r="25" spans="1:15" ht="15" customHeight="1" x14ac:dyDescent="0.4">
      <c r="A25" s="252"/>
      <c r="B25" s="269"/>
      <c r="L25" s="280"/>
      <c r="M25" s="258"/>
    </row>
    <row r="26" spans="1:15" ht="22.5" customHeight="1" x14ac:dyDescent="0.4">
      <c r="A26" s="252"/>
      <c r="B26" s="269"/>
      <c r="C26" s="260" t="s">
        <v>19</v>
      </c>
      <c r="H26" s="361"/>
      <c r="I26" s="361"/>
      <c r="J26" s="361"/>
      <c r="K26" s="361"/>
      <c r="L26" s="280"/>
      <c r="M26" s="258"/>
    </row>
    <row r="27" spans="1:15" ht="22.5" customHeight="1" x14ac:dyDescent="0.4">
      <c r="A27" s="252"/>
      <c r="B27" s="269"/>
      <c r="C27" s="260" t="s">
        <v>20</v>
      </c>
      <c r="H27" s="361"/>
      <c r="I27" s="361"/>
      <c r="J27" s="361"/>
      <c r="K27" s="361"/>
      <c r="L27" s="280"/>
      <c r="M27" s="258"/>
    </row>
    <row r="28" spans="1:15" ht="15" customHeight="1" x14ac:dyDescent="0.4">
      <c r="A28" s="252"/>
      <c r="B28" s="269"/>
      <c r="L28" s="280"/>
      <c r="M28" s="258"/>
    </row>
    <row r="29" spans="1:15" ht="22.5" customHeight="1" x14ac:dyDescent="0.4">
      <c r="A29" s="252"/>
      <c r="B29" s="269"/>
      <c r="G29" s="211" t="s">
        <v>21</v>
      </c>
      <c r="I29" s="359"/>
      <c r="J29" s="359"/>
      <c r="K29" s="359"/>
      <c r="L29" s="280"/>
      <c r="M29" s="258"/>
    </row>
    <row r="30" spans="1:15" ht="15" customHeight="1" x14ac:dyDescent="0.4">
      <c r="A30" s="252"/>
      <c r="B30" s="269"/>
      <c r="L30" s="280"/>
      <c r="M30" s="258"/>
    </row>
    <row r="31" spans="1:15" ht="22.5" customHeight="1" x14ac:dyDescent="0.4">
      <c r="A31" s="252"/>
      <c r="B31" s="360"/>
      <c r="C31" s="359"/>
      <c r="D31" s="359"/>
      <c r="E31" s="359"/>
      <c r="F31" s="211" t="s">
        <v>22</v>
      </c>
      <c r="L31" s="280"/>
      <c r="M31" s="258"/>
    </row>
    <row r="32" spans="1:15" ht="11.25" customHeight="1" x14ac:dyDescent="0.4">
      <c r="A32" s="252"/>
      <c r="B32" s="271"/>
      <c r="C32" s="272"/>
      <c r="D32" s="272"/>
      <c r="E32" s="272"/>
      <c r="F32" s="272"/>
      <c r="G32" s="272"/>
      <c r="H32" s="272"/>
      <c r="I32" s="272"/>
      <c r="J32" s="272"/>
      <c r="K32" s="272"/>
      <c r="L32" s="273"/>
      <c r="M32" s="258"/>
    </row>
    <row r="33" spans="1:13" ht="22.5" customHeight="1" x14ac:dyDescent="0.4">
      <c r="A33" s="252"/>
      <c r="B33" s="261" t="s">
        <v>23</v>
      </c>
      <c r="M33" s="258"/>
    </row>
    <row r="34" spans="1:13" ht="22.5" customHeight="1" x14ac:dyDescent="0.4">
      <c r="A34" s="252"/>
      <c r="B34" s="261" t="s">
        <v>24</v>
      </c>
      <c r="M34" s="258"/>
    </row>
    <row r="35" spans="1:13" ht="22.5" customHeight="1" thickBot="1" x14ac:dyDescent="0.45">
      <c r="A35" s="262"/>
      <c r="B35" s="263" t="s">
        <v>25</v>
      </c>
      <c r="C35" s="264"/>
      <c r="D35" s="264"/>
      <c r="E35" s="264"/>
      <c r="F35" s="264"/>
      <c r="G35" s="264"/>
      <c r="H35" s="264"/>
      <c r="I35" s="264"/>
      <c r="J35" s="264"/>
      <c r="K35" s="264"/>
      <c r="L35" s="264"/>
      <c r="M35" s="265"/>
    </row>
  </sheetData>
  <sheetProtection algorithmName="SHA-512" hashValue="KdfACQ3/vFDA95Nrdv0R+qWNHnDUhoLR+ESnw910NfFtG31HEhx8PmDVxb9HzukIqBQ7u5u1B4Fgl88VvIu4EA==" saltValue="r689hhYOGar8/ZG2HHlNjg==" spinCount="100000" sheet="1" objects="1" scenarios="1"/>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view="pageBreakPreview" zoomScaleNormal="100" zoomScaleSheetLayoutView="100" workbookViewId="0">
      <selection activeCell="U139" sqref="U139:AF139"/>
    </sheetView>
  </sheetViews>
  <sheetFormatPr defaultColWidth="8.75" defaultRowHeight="13.5" outlineLevelCol="1" x14ac:dyDescent="0.4"/>
  <cols>
    <col min="1" max="1" width="4.75" style="4" customWidth="1"/>
    <col min="2" max="2" width="3.375" style="4" customWidth="1"/>
    <col min="3" max="3" width="4.625" style="4" customWidth="1"/>
    <col min="4" max="32" width="3.375" style="4" customWidth="1"/>
    <col min="33" max="33" width="3.375" style="29" customWidth="1"/>
    <col min="34" max="34" width="7" style="208" hidden="1" customWidth="1" outlineLevel="1"/>
    <col min="35" max="40" width="2.75" style="208" hidden="1" customWidth="1" outlineLevel="1"/>
    <col min="41" max="42" width="8.75" style="208" hidden="1" customWidth="1" outlineLevel="1"/>
    <col min="43" max="43" width="8.75" style="4" collapsed="1"/>
    <col min="44" max="16384" width="8.75" style="4"/>
  </cols>
  <sheetData>
    <row r="1" spans="1:33" ht="16.149999999999999" customHeight="1" x14ac:dyDescent="0.4">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x14ac:dyDescent="0.4">
      <c r="A2" s="456" t="s">
        <v>533</v>
      </c>
      <c r="B2" s="456"/>
      <c r="C2" s="456"/>
      <c r="D2" s="456"/>
      <c r="E2" s="456"/>
      <c r="F2" s="456"/>
      <c r="G2" s="456"/>
      <c r="H2" s="456"/>
      <c r="I2" s="456"/>
      <c r="J2" s="456"/>
      <c r="K2" s="456"/>
      <c r="L2" s="456"/>
      <c r="M2" s="456"/>
      <c r="N2" s="456"/>
      <c r="O2" s="456"/>
      <c r="P2" s="456"/>
      <c r="Q2" s="456"/>
      <c r="R2" s="456"/>
      <c r="S2" s="456"/>
      <c r="T2" s="457"/>
      <c r="U2" s="457"/>
      <c r="V2" s="196" t="s">
        <v>256</v>
      </c>
      <c r="W2" s="2"/>
      <c r="Z2" s="2"/>
      <c r="AA2" s="2"/>
      <c r="AB2" s="2"/>
      <c r="AC2" s="2"/>
      <c r="AD2" s="2"/>
      <c r="AE2" s="2"/>
      <c r="AF2" s="2"/>
      <c r="AG2" s="2"/>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x14ac:dyDescent="0.4">
      <c r="A4" s="3"/>
      <c r="B4" s="3"/>
      <c r="C4" s="3"/>
      <c r="D4" s="3"/>
      <c r="E4" s="3"/>
      <c r="F4" s="3"/>
      <c r="G4" s="3"/>
      <c r="H4" s="3"/>
      <c r="I4" s="3"/>
      <c r="J4" s="3"/>
      <c r="K4" s="3"/>
      <c r="L4" s="3"/>
      <c r="M4" s="3"/>
      <c r="N4" s="3"/>
      <c r="O4" s="3"/>
      <c r="P4" s="3"/>
      <c r="Q4" s="3"/>
      <c r="R4" s="3"/>
      <c r="S4" s="450" t="s">
        <v>257</v>
      </c>
      <c r="T4" s="450"/>
      <c r="U4" s="450"/>
      <c r="V4" s="450"/>
      <c r="W4" s="450"/>
      <c r="X4" s="480" t="str">
        <f>IF('様式95_外来・在宅ベースアップ評価料（Ⅰ）'!H5=0,"",'様式95_外来・在宅ベースアップ評価料（Ⅰ）'!H5)</f>
        <v/>
      </c>
      <c r="Y4" s="499"/>
      <c r="Z4" s="499"/>
      <c r="AA4" s="499"/>
      <c r="AB4" s="499"/>
      <c r="AC4" s="499"/>
      <c r="AD4" s="499"/>
      <c r="AE4" s="499"/>
      <c r="AF4" s="499"/>
      <c r="AG4" s="500"/>
    </row>
    <row r="5" spans="1:33" ht="16.149999999999999" customHeight="1" x14ac:dyDescent="0.4">
      <c r="A5" s="3"/>
      <c r="B5" s="3"/>
      <c r="C5" s="3"/>
      <c r="D5" s="3"/>
      <c r="E5" s="3"/>
      <c r="F5" s="3"/>
      <c r="G5" s="3"/>
      <c r="H5" s="3"/>
      <c r="I5" s="3"/>
      <c r="J5" s="3"/>
      <c r="K5" s="3"/>
      <c r="L5" s="3"/>
      <c r="M5" s="3"/>
      <c r="N5" s="3"/>
      <c r="O5" s="3"/>
      <c r="P5" s="3"/>
      <c r="Q5" s="3"/>
      <c r="R5" s="3"/>
      <c r="S5" s="3" t="s">
        <v>258</v>
      </c>
      <c r="T5" s="3"/>
      <c r="U5" s="3"/>
      <c r="V5" s="3"/>
      <c r="W5" s="3"/>
      <c r="X5" s="480" t="str">
        <f>IF('様式95_外来・在宅ベースアップ評価料（Ⅰ）'!H6=0,"",'様式95_外来・在宅ベースアップ評価料（Ⅰ）'!H6)</f>
        <v/>
      </c>
      <c r="Y5" s="499"/>
      <c r="Z5" s="499"/>
      <c r="AA5" s="499"/>
      <c r="AB5" s="499"/>
      <c r="AC5" s="499"/>
      <c r="AD5" s="499"/>
      <c r="AE5" s="499"/>
      <c r="AF5" s="499"/>
      <c r="AG5" s="500"/>
    </row>
    <row r="6" spans="1:33" ht="16.149999999999999" customHeight="1" x14ac:dyDescent="0.4">
      <c r="A6" s="2" t="s">
        <v>259</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x14ac:dyDescent="0.45">
      <c r="A7" s="3" t="s">
        <v>260</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x14ac:dyDescent="0.45">
      <c r="A8" s="3"/>
      <c r="B8" s="504"/>
      <c r="C8" s="505"/>
      <c r="D8" s="442" t="s">
        <v>261</v>
      </c>
      <c r="E8" s="485"/>
      <c r="F8" s="485"/>
      <c r="G8" s="485"/>
      <c r="H8" s="485"/>
      <c r="I8" s="485"/>
      <c r="J8" s="485"/>
      <c r="K8" s="485"/>
      <c r="L8" s="485"/>
      <c r="M8" s="485"/>
      <c r="N8" s="485"/>
      <c r="O8" s="485"/>
      <c r="P8" s="485"/>
      <c r="Q8" s="485"/>
      <c r="R8" s="485"/>
      <c r="S8" s="485"/>
      <c r="T8" s="485"/>
      <c r="U8" s="485"/>
      <c r="V8" s="485"/>
      <c r="W8" s="485"/>
      <c r="X8" s="485"/>
      <c r="Y8" s="485"/>
      <c r="Z8" s="485"/>
      <c r="AA8" s="3"/>
      <c r="AB8" s="3"/>
      <c r="AC8" s="3"/>
      <c r="AD8" s="3"/>
      <c r="AE8" s="3"/>
      <c r="AF8" s="3"/>
      <c r="AG8" s="20"/>
    </row>
    <row r="9" spans="1:33" ht="16.149999999999999" customHeight="1" thickBot="1" x14ac:dyDescent="0.45">
      <c r="A9" s="3"/>
      <c r="B9" s="504"/>
      <c r="C9" s="505"/>
      <c r="D9" s="470" t="s">
        <v>262</v>
      </c>
      <c r="E9" s="488"/>
      <c r="F9" s="488"/>
      <c r="G9" s="488"/>
      <c r="H9" s="488"/>
      <c r="I9" s="488"/>
      <c r="J9" s="488"/>
      <c r="K9" s="488"/>
      <c r="L9" s="488"/>
      <c r="M9" s="488"/>
      <c r="N9" s="488"/>
      <c r="O9" s="488"/>
      <c r="P9" s="488"/>
      <c r="Q9" s="488"/>
      <c r="R9" s="488"/>
      <c r="S9" s="488"/>
      <c r="T9" s="488"/>
      <c r="U9" s="488"/>
      <c r="V9" s="488"/>
      <c r="W9" s="488"/>
      <c r="X9" s="488"/>
      <c r="Y9" s="488"/>
      <c r="Z9" s="488"/>
      <c r="AA9" s="3"/>
      <c r="AB9" s="3"/>
      <c r="AC9" s="3"/>
      <c r="AD9" s="3"/>
      <c r="AE9" s="3"/>
      <c r="AF9" s="3"/>
      <c r="AG9" s="20"/>
    </row>
    <row r="10" spans="1:33" ht="16.149999999999999" customHeight="1" x14ac:dyDescent="0.4">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x14ac:dyDescent="0.45">
      <c r="A11" s="3" t="s">
        <v>263</v>
      </c>
      <c r="B11" s="3"/>
      <c r="C11" s="3"/>
      <c r="D11" s="3"/>
      <c r="E11" s="3"/>
      <c r="F11" s="3"/>
      <c r="L11" s="3"/>
      <c r="M11" s="3"/>
      <c r="N11" s="3"/>
      <c r="O11" s="3"/>
      <c r="P11" s="3"/>
      <c r="Q11" s="3"/>
      <c r="R11" s="3"/>
      <c r="S11" s="3"/>
      <c r="T11" s="3"/>
      <c r="U11" s="3"/>
      <c r="V11" s="3"/>
      <c r="AE11" s="3"/>
      <c r="AF11" s="3"/>
      <c r="AG11" s="20"/>
    </row>
    <row r="12" spans="1:33" ht="16.149999999999999" customHeight="1" thickBot="1" x14ac:dyDescent="0.45">
      <c r="B12" s="448" t="s">
        <v>15</v>
      </c>
      <c r="C12" s="486"/>
      <c r="D12" s="486"/>
      <c r="E12" s="501" t="str">
        <f>IF('（別添）_計画書（無床診療所及びⅡを算定する有床診療所）'!E16=0,"",'（別添）_計画書（無床診療所及びⅡを算定する有床診療所）'!E16)</f>
        <v/>
      </c>
      <c r="F12" s="501"/>
      <c r="G12" s="21" t="s">
        <v>16</v>
      </c>
      <c r="H12" s="501" t="str">
        <f>IF('（別添）_計画書（無床診療所及びⅡを算定する有床診療所）'!H16=0,"",'（別添）_計画書（無床診療所及びⅡを算定する有床診療所）'!H16)</f>
        <v/>
      </c>
      <c r="I12" s="501"/>
      <c r="J12" s="21" t="s">
        <v>264</v>
      </c>
      <c r="K12" s="21"/>
      <c r="L12" s="21" t="s">
        <v>265</v>
      </c>
      <c r="M12" s="21" t="s">
        <v>15</v>
      </c>
      <c r="N12" s="21"/>
      <c r="O12" s="501" t="str">
        <f>IF('（別添）_計画書（無床診療所及びⅡを算定する有床診療所）'!O16=0,"",'（別添）_計画書（無床診療所及びⅡを算定する有床診療所）'!O16)</f>
        <v/>
      </c>
      <c r="P12" s="501"/>
      <c r="Q12" s="21" t="s">
        <v>16</v>
      </c>
      <c r="R12" s="501" t="str">
        <f>IF('（別添）_計画書（無床診療所及びⅡを算定する有床診療所）'!R16=0,"",'（別添）_計画書（無床診療所及びⅡを算定する有床診療所）'!R16)</f>
        <v/>
      </c>
      <c r="S12" s="501"/>
      <c r="T12" s="22" t="s">
        <v>264</v>
      </c>
      <c r="V12" s="502">
        <f>'（別添）_計画書（無床診療所及びⅡを算定する有床診療所）'!V16</f>
        <v>1</v>
      </c>
      <c r="W12" s="502"/>
      <c r="X12" s="502"/>
      <c r="Y12" s="503"/>
      <c r="Z12" s="3" t="s">
        <v>266</v>
      </c>
      <c r="AA12" s="3"/>
      <c r="AG12" s="20"/>
    </row>
    <row r="13" spans="1:33" ht="16.149999999999999" customHeight="1" x14ac:dyDescent="0.4">
      <c r="B13" s="29"/>
      <c r="C13" s="29"/>
      <c r="D13" s="29"/>
      <c r="E13" s="29"/>
      <c r="F13" s="29"/>
      <c r="H13" s="29"/>
      <c r="I13" s="29"/>
      <c r="O13" s="29"/>
      <c r="P13" s="29"/>
      <c r="R13" s="29"/>
      <c r="S13" s="29"/>
      <c r="V13" s="301"/>
      <c r="W13" s="301"/>
      <c r="X13" s="301"/>
      <c r="Y13" s="301"/>
    </row>
    <row r="14" spans="1:33" ht="16.149999999999999" customHeight="1" thickBot="1" x14ac:dyDescent="0.45">
      <c r="A14" s="3" t="s">
        <v>534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x14ac:dyDescent="0.45">
      <c r="A15" s="3"/>
      <c r="B15" s="448" t="s">
        <v>15</v>
      </c>
      <c r="C15" s="486"/>
      <c r="D15" s="486"/>
      <c r="E15" s="501" t="str">
        <f>IF('（別添）_計画書（無床診療所及びⅡを算定する有床診療所）'!E21=0,"",'（別添）_計画書（無床診療所及びⅡを算定する有床診療所）'!E21)</f>
        <v/>
      </c>
      <c r="F15" s="501"/>
      <c r="G15" s="21" t="s">
        <v>16</v>
      </c>
      <c r="H15" s="501" t="str">
        <f>IF('（別添）_計画書（無床診療所及びⅡを算定する有床診療所）'!H21=0,"",'（別添）_計画書（無床診療所及びⅡを算定する有床診療所）'!H21)</f>
        <v/>
      </c>
      <c r="I15" s="501"/>
      <c r="J15" s="21" t="s">
        <v>264</v>
      </c>
      <c r="K15" s="21"/>
      <c r="L15" s="21" t="s">
        <v>265</v>
      </c>
      <c r="M15" s="21" t="s">
        <v>15</v>
      </c>
      <c r="N15" s="21"/>
      <c r="O15" s="449"/>
      <c r="P15" s="449"/>
      <c r="Q15" s="21" t="s">
        <v>16</v>
      </c>
      <c r="R15" s="449"/>
      <c r="S15" s="449"/>
      <c r="T15" s="22" t="s">
        <v>264</v>
      </c>
      <c r="V15" s="502">
        <f>IFERROR(IF(E15=O15,R15-H15+1,IF(O15-E15=1,12-H15+1+R15,IF(O15-E15=2,12-H15+1+R15+12,"エラー"))),1)</f>
        <v>1</v>
      </c>
      <c r="W15" s="502"/>
      <c r="X15" s="502"/>
      <c r="Y15" s="503"/>
      <c r="Z15" s="3" t="s">
        <v>266</v>
      </c>
      <c r="AA15" s="3"/>
      <c r="AG15" s="20"/>
    </row>
    <row r="16" spans="1:33" ht="16.149999999999999" customHeight="1" thickBot="1" x14ac:dyDescent="0.45">
      <c r="B16" s="29"/>
      <c r="C16" s="29"/>
      <c r="D16" s="29"/>
      <c r="E16" s="29"/>
      <c r="F16" s="29"/>
      <c r="H16" s="29"/>
      <c r="I16" s="29"/>
      <c r="O16" s="29"/>
      <c r="P16" s="29"/>
      <c r="R16" s="29"/>
      <c r="S16" s="29"/>
      <c r="V16" s="302"/>
      <c r="W16" s="302"/>
      <c r="X16" s="302"/>
      <c r="Y16" s="302"/>
    </row>
    <row r="17" spans="1:34" ht="16.149999999999999" customHeight="1" thickBot="1" x14ac:dyDescent="0.45">
      <c r="A17" s="2" t="s">
        <v>375</v>
      </c>
      <c r="B17" s="2"/>
      <c r="C17" s="3"/>
      <c r="D17" s="3"/>
      <c r="E17" s="3"/>
      <c r="F17" s="3"/>
      <c r="G17" s="3"/>
      <c r="H17" s="3"/>
      <c r="I17" s="3"/>
      <c r="J17" s="3"/>
      <c r="K17" s="3"/>
      <c r="L17" s="3"/>
      <c r="M17" s="3"/>
      <c r="N17" s="3"/>
      <c r="O17" s="3"/>
      <c r="P17" s="3"/>
      <c r="Q17" s="3"/>
      <c r="R17" s="3"/>
      <c r="S17" s="3"/>
      <c r="T17" s="3"/>
      <c r="U17" s="3"/>
      <c r="W17" s="209"/>
      <c r="X17" s="492" t="s">
        <v>376</v>
      </c>
      <c r="Y17" s="493"/>
      <c r="Z17" s="3"/>
      <c r="AA17" s="3"/>
      <c r="AB17" s="3"/>
      <c r="AC17" s="3"/>
      <c r="AD17" s="3"/>
      <c r="AE17" s="3"/>
      <c r="AF17" s="3"/>
      <c r="AG17" s="20"/>
      <c r="AH17" s="208" t="b">
        <v>1</v>
      </c>
    </row>
    <row r="18" spans="1:34" ht="16.149999999999999" customHeight="1" thickBot="1" x14ac:dyDescent="0.45">
      <c r="A18" s="4" t="s">
        <v>535</v>
      </c>
      <c r="B18" s="196"/>
    </row>
    <row r="19" spans="1:34" ht="16.149999999999999" customHeight="1" x14ac:dyDescent="0.4">
      <c r="A19" s="216" t="s">
        <v>536</v>
      </c>
      <c r="B19" s="5"/>
      <c r="C19" s="5"/>
      <c r="D19" s="5"/>
      <c r="E19" s="5"/>
      <c r="F19" s="5"/>
      <c r="G19" s="5"/>
      <c r="H19" s="5"/>
      <c r="I19" s="5"/>
      <c r="J19" s="5"/>
      <c r="K19" s="5"/>
      <c r="L19" s="5"/>
      <c r="M19" s="5"/>
      <c r="N19" s="5"/>
      <c r="O19" s="5"/>
      <c r="P19" s="5"/>
      <c r="Q19" s="5"/>
      <c r="R19" s="529"/>
      <c r="S19" s="530"/>
      <c r="T19" s="530"/>
      <c r="U19" s="530"/>
      <c r="V19" s="530"/>
      <c r="W19" s="530"/>
      <c r="X19" s="530"/>
      <c r="Y19" s="65"/>
      <c r="Z19" s="65"/>
      <c r="AA19" s="65"/>
      <c r="AB19" s="65"/>
      <c r="AC19" s="531"/>
      <c r="AD19" s="531"/>
      <c r="AE19" s="531"/>
      <c r="AF19" s="531"/>
      <c r="AG19" s="88"/>
    </row>
    <row r="20" spans="1:34" ht="16.149999999999999" customHeight="1" x14ac:dyDescent="0.4">
      <c r="A20" s="303"/>
      <c r="B20" s="532" t="s">
        <v>438</v>
      </c>
      <c r="C20" s="532"/>
      <c r="D20" s="532"/>
      <c r="E20" s="532"/>
      <c r="F20" s="532"/>
      <c r="G20" s="532"/>
      <c r="H20" s="532"/>
      <c r="I20" s="532"/>
      <c r="J20" s="532"/>
      <c r="K20" s="532"/>
      <c r="L20" s="532"/>
      <c r="M20" s="532"/>
      <c r="N20" s="532"/>
      <c r="O20" s="532"/>
      <c r="P20" s="532"/>
      <c r="Q20" s="532"/>
      <c r="R20" s="532"/>
      <c r="S20" s="533" t="s">
        <v>439</v>
      </c>
      <c r="T20" s="534"/>
      <c r="U20" s="534"/>
      <c r="V20" s="534"/>
      <c r="W20" s="534"/>
      <c r="X20" s="534"/>
      <c r="Y20" s="535"/>
      <c r="Z20" s="533" t="s">
        <v>381</v>
      </c>
      <c r="AA20" s="534"/>
      <c r="AB20" s="534"/>
      <c r="AC20" s="535"/>
      <c r="AD20" s="533" t="s">
        <v>382</v>
      </c>
      <c r="AE20" s="534"/>
      <c r="AF20" s="534"/>
      <c r="AG20" s="536"/>
    </row>
    <row r="21" spans="1:34" ht="16.149999999999999" customHeight="1" x14ac:dyDescent="0.4">
      <c r="A21" s="303"/>
      <c r="B21" s="304" t="s">
        <v>440</v>
      </c>
      <c r="C21" s="305" t="s">
        <v>15</v>
      </c>
      <c r="D21" s="499" t="str">
        <f>E15</f>
        <v/>
      </c>
      <c r="E21" s="499"/>
      <c r="F21" s="84" t="s">
        <v>16</v>
      </c>
      <c r="G21" s="499" t="str">
        <f>H15</f>
        <v/>
      </c>
      <c r="H21" s="499"/>
      <c r="I21" s="84" t="s">
        <v>264</v>
      </c>
      <c r="J21" s="84" t="s">
        <v>441</v>
      </c>
      <c r="K21" s="84" t="s">
        <v>442</v>
      </c>
      <c r="L21" s="84"/>
      <c r="M21" s="514"/>
      <c r="N21" s="514"/>
      <c r="O21" s="306" t="s">
        <v>16</v>
      </c>
      <c r="P21" s="514"/>
      <c r="Q21" s="514"/>
      <c r="R21" s="307" t="s">
        <v>264</v>
      </c>
      <c r="S21" s="537"/>
      <c r="T21" s="515"/>
      <c r="U21" s="515"/>
      <c r="V21" s="515"/>
      <c r="W21" s="515"/>
      <c r="X21" s="515"/>
      <c r="Y21" s="538"/>
      <c r="Z21" s="480" t="str">
        <f>IF(S21="","",VLOOKUP(S21,'リスト（外来）'!C:D,2,FALSE))</f>
        <v/>
      </c>
      <c r="AA21" s="499"/>
      <c r="AB21" s="499"/>
      <c r="AC21" s="68" t="s">
        <v>276</v>
      </c>
      <c r="AD21" s="480" t="str">
        <f>IF(S21="","",VLOOKUP(S21,'リスト（外来）'!C:E,3,FALSE))</f>
        <v/>
      </c>
      <c r="AE21" s="499"/>
      <c r="AF21" s="499"/>
      <c r="AG21" s="308" t="s">
        <v>276</v>
      </c>
    </row>
    <row r="22" spans="1:34" ht="16.149999999999999" customHeight="1" x14ac:dyDescent="0.4">
      <c r="A22" s="303"/>
      <c r="B22" s="304" t="s">
        <v>443</v>
      </c>
      <c r="C22" s="305" t="s">
        <v>15</v>
      </c>
      <c r="D22" s="514"/>
      <c r="E22" s="514"/>
      <c r="F22" s="84" t="s">
        <v>16</v>
      </c>
      <c r="G22" s="514"/>
      <c r="H22" s="514"/>
      <c r="I22" s="84" t="s">
        <v>264</v>
      </c>
      <c r="J22" s="84" t="s">
        <v>441</v>
      </c>
      <c r="K22" s="84" t="s">
        <v>442</v>
      </c>
      <c r="L22" s="84"/>
      <c r="M22" s="514"/>
      <c r="N22" s="514"/>
      <c r="O22" s="306" t="s">
        <v>16</v>
      </c>
      <c r="P22" s="514"/>
      <c r="Q22" s="514"/>
      <c r="R22" s="307" t="s">
        <v>264</v>
      </c>
      <c r="S22" s="537"/>
      <c r="T22" s="515"/>
      <c r="U22" s="515"/>
      <c r="V22" s="515"/>
      <c r="W22" s="515"/>
      <c r="X22" s="515"/>
      <c r="Y22" s="538"/>
      <c r="Z22" s="480" t="str">
        <f>IF(S22="","",VLOOKUP(S22,'リスト（外来）'!C:D,2,FALSE))</f>
        <v/>
      </c>
      <c r="AA22" s="499"/>
      <c r="AB22" s="499"/>
      <c r="AC22" s="68" t="s">
        <v>276</v>
      </c>
      <c r="AD22" s="480" t="str">
        <f>IF(S22="","",VLOOKUP(S22,'リスト（外来）'!C:E,3,FALSE))</f>
        <v/>
      </c>
      <c r="AE22" s="499"/>
      <c r="AF22" s="499"/>
      <c r="AG22" s="308" t="s">
        <v>276</v>
      </c>
    </row>
    <row r="23" spans="1:34" ht="16.149999999999999" customHeight="1" x14ac:dyDescent="0.4">
      <c r="A23" s="303"/>
      <c r="B23" s="304" t="s">
        <v>444</v>
      </c>
      <c r="C23" s="305" t="s">
        <v>15</v>
      </c>
      <c r="D23" s="514"/>
      <c r="E23" s="514"/>
      <c r="F23" s="84" t="s">
        <v>16</v>
      </c>
      <c r="G23" s="514"/>
      <c r="H23" s="514"/>
      <c r="I23" s="84" t="s">
        <v>264</v>
      </c>
      <c r="J23" s="84" t="s">
        <v>441</v>
      </c>
      <c r="K23" s="84" t="s">
        <v>442</v>
      </c>
      <c r="L23" s="84"/>
      <c r="M23" s="514"/>
      <c r="N23" s="514"/>
      <c r="O23" s="306" t="s">
        <v>16</v>
      </c>
      <c r="P23" s="514"/>
      <c r="Q23" s="514"/>
      <c r="R23" s="307" t="s">
        <v>264</v>
      </c>
      <c r="S23" s="537"/>
      <c r="T23" s="515"/>
      <c r="U23" s="515"/>
      <c r="V23" s="515"/>
      <c r="W23" s="515"/>
      <c r="X23" s="515"/>
      <c r="Y23" s="538"/>
      <c r="Z23" s="480" t="str">
        <f>IF(S23="","",VLOOKUP(S23,'リスト（外来）'!C:D,2,FALSE))</f>
        <v/>
      </c>
      <c r="AA23" s="499"/>
      <c r="AB23" s="499"/>
      <c r="AC23" s="68" t="s">
        <v>276</v>
      </c>
      <c r="AD23" s="480" t="str">
        <f>IF(S23="","",VLOOKUP(S23,'リスト（外来）'!C:E,3,FALSE))</f>
        <v/>
      </c>
      <c r="AE23" s="499"/>
      <c r="AF23" s="499"/>
      <c r="AG23" s="308" t="s">
        <v>276</v>
      </c>
    </row>
    <row r="24" spans="1:34" ht="16.149999999999999" customHeight="1" x14ac:dyDescent="0.4">
      <c r="A24" s="303"/>
      <c r="B24" s="309" t="s">
        <v>445</v>
      </c>
      <c r="C24" s="305" t="s">
        <v>15</v>
      </c>
      <c r="D24" s="514"/>
      <c r="E24" s="514"/>
      <c r="F24" s="84" t="s">
        <v>16</v>
      </c>
      <c r="G24" s="514"/>
      <c r="H24" s="514"/>
      <c r="I24" s="84" t="s">
        <v>264</v>
      </c>
      <c r="J24" s="84" t="s">
        <v>441</v>
      </c>
      <c r="K24" s="84" t="s">
        <v>442</v>
      </c>
      <c r="L24" s="84"/>
      <c r="M24" s="514"/>
      <c r="N24" s="514"/>
      <c r="O24" s="306" t="s">
        <v>16</v>
      </c>
      <c r="P24" s="514"/>
      <c r="Q24" s="514"/>
      <c r="R24" s="307" t="s">
        <v>264</v>
      </c>
      <c r="S24" s="537"/>
      <c r="T24" s="515"/>
      <c r="U24" s="515"/>
      <c r="V24" s="515"/>
      <c r="W24" s="515"/>
      <c r="X24" s="515"/>
      <c r="Y24" s="538"/>
      <c r="Z24" s="480" t="str">
        <f>IF(S24="","",VLOOKUP(S24,'リスト（外来）'!C:D,2,FALSE))</f>
        <v/>
      </c>
      <c r="AA24" s="499"/>
      <c r="AB24" s="499"/>
      <c r="AC24" s="68" t="s">
        <v>276</v>
      </c>
      <c r="AD24" s="480" t="str">
        <f>IF(S24="","",VLOOKUP(S24,'リスト（外来）'!C:E,3,FALSE))</f>
        <v/>
      </c>
      <c r="AE24" s="499"/>
      <c r="AF24" s="499"/>
      <c r="AG24" s="308" t="s">
        <v>276</v>
      </c>
    </row>
    <row r="25" spans="1:34" ht="16.149999999999999" customHeight="1" x14ac:dyDescent="0.4">
      <c r="A25" s="217" t="s">
        <v>446</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544"/>
      <c r="AD25" s="544"/>
      <c r="AE25" s="544"/>
      <c r="AF25" s="544"/>
      <c r="AG25" s="308"/>
    </row>
    <row r="26" spans="1:34" ht="16.149999999999999" customHeight="1" x14ac:dyDescent="0.4">
      <c r="A26" s="303"/>
      <c r="B26" s="533" t="s">
        <v>438</v>
      </c>
      <c r="C26" s="534"/>
      <c r="D26" s="534"/>
      <c r="E26" s="534"/>
      <c r="F26" s="534"/>
      <c r="G26" s="534"/>
      <c r="H26" s="534"/>
      <c r="I26" s="534"/>
      <c r="J26" s="534"/>
      <c r="K26" s="534"/>
      <c r="L26" s="534"/>
      <c r="M26" s="534"/>
      <c r="N26" s="534"/>
      <c r="O26" s="534"/>
      <c r="P26" s="534"/>
      <c r="Q26" s="534"/>
      <c r="R26" s="535"/>
      <c r="S26" s="533" t="s">
        <v>537</v>
      </c>
      <c r="T26" s="534"/>
      <c r="U26" s="534"/>
      <c r="V26" s="534"/>
      <c r="W26" s="534"/>
      <c r="X26" s="534"/>
      <c r="Y26" s="535"/>
      <c r="Z26" s="534" t="s">
        <v>538</v>
      </c>
      <c r="AA26" s="534"/>
      <c r="AB26" s="534"/>
      <c r="AC26" s="534"/>
      <c r="AD26" s="534"/>
      <c r="AE26" s="534"/>
      <c r="AF26" s="534"/>
      <c r="AG26" s="536"/>
    </row>
    <row r="27" spans="1:34" ht="16.149999999999999" customHeight="1" x14ac:dyDescent="0.4">
      <c r="A27" s="303"/>
      <c r="B27" s="304" t="s">
        <v>440</v>
      </c>
      <c r="C27" s="305" t="s">
        <v>15</v>
      </c>
      <c r="D27" s="499" t="str">
        <f>IF(D21="","",D21)</f>
        <v/>
      </c>
      <c r="E27" s="499"/>
      <c r="F27" s="84" t="s">
        <v>16</v>
      </c>
      <c r="G27" s="499" t="str">
        <f>IF(G21="","",G21)</f>
        <v/>
      </c>
      <c r="H27" s="499"/>
      <c r="I27" s="84" t="s">
        <v>264</v>
      </c>
      <c r="J27" s="84" t="s">
        <v>441</v>
      </c>
      <c r="K27" s="84" t="s">
        <v>442</v>
      </c>
      <c r="L27" s="84"/>
      <c r="M27" s="539" t="str">
        <f>IF(M21="","",M21)</f>
        <v/>
      </c>
      <c r="N27" s="539"/>
      <c r="O27" s="306" t="s">
        <v>16</v>
      </c>
      <c r="P27" s="539" t="str">
        <f>IF(P21="","",P21)</f>
        <v/>
      </c>
      <c r="Q27" s="539"/>
      <c r="R27" s="307" t="s">
        <v>264</v>
      </c>
      <c r="S27" s="540"/>
      <c r="T27" s="541"/>
      <c r="U27" s="541"/>
      <c r="V27" s="541"/>
      <c r="W27" s="541"/>
      <c r="X27" s="541"/>
      <c r="Y27" s="310" t="s">
        <v>278</v>
      </c>
      <c r="Z27" s="542"/>
      <c r="AA27" s="543"/>
      <c r="AB27" s="543"/>
      <c r="AC27" s="543"/>
      <c r="AD27" s="543"/>
      <c r="AE27" s="543"/>
      <c r="AF27" s="543"/>
      <c r="AG27" s="308" t="s">
        <v>278</v>
      </c>
    </row>
    <row r="28" spans="1:34" ht="16.149999999999999" customHeight="1" x14ac:dyDescent="0.4">
      <c r="A28" s="303"/>
      <c r="B28" s="304" t="s">
        <v>443</v>
      </c>
      <c r="C28" s="305" t="s">
        <v>15</v>
      </c>
      <c r="D28" s="539" t="str">
        <f>IF(D22="","",D22)</f>
        <v/>
      </c>
      <c r="E28" s="539"/>
      <c r="F28" s="84" t="s">
        <v>16</v>
      </c>
      <c r="G28" s="539" t="str">
        <f>IF(G22="","",G22)</f>
        <v/>
      </c>
      <c r="H28" s="539"/>
      <c r="I28" s="84" t="s">
        <v>264</v>
      </c>
      <c r="J28" s="84" t="s">
        <v>441</v>
      </c>
      <c r="K28" s="84" t="s">
        <v>442</v>
      </c>
      <c r="L28" s="84"/>
      <c r="M28" s="539" t="str">
        <f>IF(M22="","",M22)</f>
        <v/>
      </c>
      <c r="N28" s="539"/>
      <c r="O28" s="306" t="s">
        <v>16</v>
      </c>
      <c r="P28" s="539" t="str">
        <f>IF(P22="","",P22)</f>
        <v/>
      </c>
      <c r="Q28" s="539"/>
      <c r="R28" s="307" t="s">
        <v>264</v>
      </c>
      <c r="S28" s="540"/>
      <c r="T28" s="541"/>
      <c r="U28" s="541"/>
      <c r="V28" s="541"/>
      <c r="W28" s="541"/>
      <c r="X28" s="541"/>
      <c r="Y28" s="310" t="s">
        <v>278</v>
      </c>
      <c r="Z28" s="542"/>
      <c r="AA28" s="543"/>
      <c r="AB28" s="543"/>
      <c r="AC28" s="543"/>
      <c r="AD28" s="543"/>
      <c r="AE28" s="543"/>
      <c r="AF28" s="543"/>
      <c r="AG28" s="308" t="s">
        <v>278</v>
      </c>
    </row>
    <row r="29" spans="1:34" ht="16.149999999999999" customHeight="1" x14ac:dyDescent="0.4">
      <c r="A29" s="303"/>
      <c r="B29" s="304" t="s">
        <v>444</v>
      </c>
      <c r="C29" s="305" t="s">
        <v>15</v>
      </c>
      <c r="D29" s="539" t="str">
        <f>IF(D23="","",D23)</f>
        <v/>
      </c>
      <c r="E29" s="539"/>
      <c r="F29" s="84" t="s">
        <v>16</v>
      </c>
      <c r="G29" s="539" t="str">
        <f>IF(G23="","",G23)</f>
        <v/>
      </c>
      <c r="H29" s="539"/>
      <c r="I29" s="84" t="s">
        <v>264</v>
      </c>
      <c r="J29" s="84" t="s">
        <v>441</v>
      </c>
      <c r="K29" s="84" t="s">
        <v>442</v>
      </c>
      <c r="L29" s="84"/>
      <c r="M29" s="539" t="str">
        <f>IF(M23="","",M23)</f>
        <v/>
      </c>
      <c r="N29" s="539"/>
      <c r="O29" s="306" t="s">
        <v>16</v>
      </c>
      <c r="P29" s="539" t="str">
        <f>IF(P23="","",P23)</f>
        <v/>
      </c>
      <c r="Q29" s="539"/>
      <c r="R29" s="307" t="s">
        <v>264</v>
      </c>
      <c r="S29" s="540"/>
      <c r="T29" s="541"/>
      <c r="U29" s="541"/>
      <c r="V29" s="541"/>
      <c r="W29" s="541"/>
      <c r="X29" s="541"/>
      <c r="Y29" s="310" t="s">
        <v>278</v>
      </c>
      <c r="Z29" s="542"/>
      <c r="AA29" s="543"/>
      <c r="AB29" s="543"/>
      <c r="AC29" s="543"/>
      <c r="AD29" s="543"/>
      <c r="AE29" s="543"/>
      <c r="AF29" s="543"/>
      <c r="AG29" s="308" t="s">
        <v>278</v>
      </c>
    </row>
    <row r="30" spans="1:34" ht="16.149999999999999" customHeight="1" x14ac:dyDescent="0.4">
      <c r="A30" s="311"/>
      <c r="B30" s="309" t="s">
        <v>445</v>
      </c>
      <c r="C30" s="305" t="s">
        <v>15</v>
      </c>
      <c r="D30" s="539" t="str">
        <f>IF(D24="","",D24)</f>
        <v/>
      </c>
      <c r="E30" s="539"/>
      <c r="F30" s="84" t="s">
        <v>16</v>
      </c>
      <c r="G30" s="539" t="str">
        <f>IF(G24="","",G24)</f>
        <v/>
      </c>
      <c r="H30" s="539"/>
      <c r="I30" s="84" t="s">
        <v>264</v>
      </c>
      <c r="J30" s="84" t="s">
        <v>441</v>
      </c>
      <c r="K30" s="84" t="s">
        <v>442</v>
      </c>
      <c r="L30" s="84"/>
      <c r="M30" s="539" t="str">
        <f>IF(M24="","",M24)</f>
        <v/>
      </c>
      <c r="N30" s="539"/>
      <c r="O30" s="306" t="s">
        <v>16</v>
      </c>
      <c r="P30" s="539" t="str">
        <f>IF(P24="","",P24)</f>
        <v/>
      </c>
      <c r="Q30" s="539"/>
      <c r="R30" s="307" t="s">
        <v>264</v>
      </c>
      <c r="S30" s="540"/>
      <c r="T30" s="541"/>
      <c r="U30" s="541"/>
      <c r="V30" s="541"/>
      <c r="W30" s="541"/>
      <c r="X30" s="541"/>
      <c r="Y30" s="310" t="s">
        <v>278</v>
      </c>
      <c r="Z30" s="542"/>
      <c r="AA30" s="543"/>
      <c r="AB30" s="543"/>
      <c r="AC30" s="543"/>
      <c r="AD30" s="543"/>
      <c r="AE30" s="543"/>
      <c r="AF30" s="543"/>
      <c r="AG30" s="308" t="s">
        <v>278</v>
      </c>
    </row>
    <row r="31" spans="1:34" ht="16.149999999999999" customHeight="1" x14ac:dyDescent="0.4">
      <c r="A31" s="303"/>
      <c r="B31" s="549" t="s">
        <v>448</v>
      </c>
      <c r="C31" s="550"/>
      <c r="D31" s="550"/>
      <c r="E31" s="550"/>
      <c r="F31" s="550"/>
      <c r="G31" s="550"/>
      <c r="H31" s="550"/>
      <c r="I31" s="550"/>
      <c r="J31" s="550"/>
      <c r="K31" s="550"/>
      <c r="L31" s="550"/>
      <c r="M31" s="550"/>
      <c r="N31" s="550"/>
      <c r="O31" s="550"/>
      <c r="P31" s="550"/>
      <c r="Q31" s="550"/>
      <c r="R31" s="551"/>
      <c r="S31" s="552">
        <f>SUM(S27:X30)</f>
        <v>0</v>
      </c>
      <c r="T31" s="553"/>
      <c r="U31" s="553"/>
      <c r="V31" s="553"/>
      <c r="W31" s="553"/>
      <c r="X31" s="553"/>
      <c r="Y31" s="310" t="s">
        <v>278</v>
      </c>
      <c r="Z31" s="554">
        <f>SUM(Z27:AF30)</f>
        <v>0</v>
      </c>
      <c r="AA31" s="468"/>
      <c r="AB31" s="468"/>
      <c r="AC31" s="468"/>
      <c r="AD31" s="468"/>
      <c r="AE31" s="468"/>
      <c r="AF31" s="468"/>
      <c r="AG31" s="308" t="s">
        <v>278</v>
      </c>
    </row>
    <row r="32" spans="1:34" ht="16.149999999999999" customHeight="1" x14ac:dyDescent="0.4">
      <c r="A32" s="217" t="s">
        <v>539</v>
      </c>
      <c r="B32" s="312"/>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555"/>
      <c r="AD32" s="555"/>
      <c r="AE32" s="555"/>
      <c r="AF32" s="555"/>
      <c r="AG32" s="313"/>
    </row>
    <row r="33" spans="1:42" ht="16.149999999999999" customHeight="1" x14ac:dyDescent="0.4">
      <c r="A33" s="303"/>
      <c r="B33" s="533" t="s">
        <v>438</v>
      </c>
      <c r="C33" s="534"/>
      <c r="D33" s="534"/>
      <c r="E33" s="534"/>
      <c r="F33" s="534"/>
      <c r="G33" s="534"/>
      <c r="H33" s="534"/>
      <c r="I33" s="534"/>
      <c r="J33" s="534"/>
      <c r="K33" s="534"/>
      <c r="L33" s="534"/>
      <c r="M33" s="534"/>
      <c r="N33" s="534"/>
      <c r="O33" s="534"/>
      <c r="P33" s="534"/>
      <c r="Q33" s="534"/>
      <c r="R33" s="535"/>
      <c r="S33" s="533" t="s">
        <v>540</v>
      </c>
      <c r="T33" s="534"/>
      <c r="U33" s="534"/>
      <c r="V33" s="534"/>
      <c r="W33" s="534"/>
      <c r="X33" s="534"/>
      <c r="Y33" s="535"/>
      <c r="Z33" s="534" t="s">
        <v>541</v>
      </c>
      <c r="AA33" s="534"/>
      <c r="AB33" s="534"/>
      <c r="AC33" s="534"/>
      <c r="AD33" s="534"/>
      <c r="AE33" s="534"/>
      <c r="AF33" s="534"/>
      <c r="AG33" s="536"/>
    </row>
    <row r="34" spans="1:42" ht="16.149999999999999" customHeight="1" x14ac:dyDescent="0.4">
      <c r="A34" s="303"/>
      <c r="B34" s="304" t="s">
        <v>440</v>
      </c>
      <c r="C34" s="305" t="s">
        <v>15</v>
      </c>
      <c r="D34" s="499" t="str">
        <f>IF(D21="","",D21)</f>
        <v/>
      </c>
      <c r="E34" s="499"/>
      <c r="F34" s="84" t="s">
        <v>16</v>
      </c>
      <c r="G34" s="499" t="str">
        <f>IF(G21="","",G21)</f>
        <v/>
      </c>
      <c r="H34" s="499"/>
      <c r="I34" s="84" t="s">
        <v>264</v>
      </c>
      <c r="J34" s="84" t="s">
        <v>441</v>
      </c>
      <c r="K34" s="84" t="s">
        <v>442</v>
      </c>
      <c r="L34" s="84"/>
      <c r="M34" s="539" t="str">
        <f>IF(M21="","",M21)</f>
        <v/>
      </c>
      <c r="N34" s="539"/>
      <c r="O34" s="306" t="s">
        <v>16</v>
      </c>
      <c r="P34" s="539" t="str">
        <f>IF(P21="","",P21)</f>
        <v/>
      </c>
      <c r="Q34" s="539"/>
      <c r="R34" s="306" t="s">
        <v>264</v>
      </c>
      <c r="S34" s="545" t="str">
        <f>IFERROR(S27*Z21*10,"")</f>
        <v/>
      </c>
      <c r="T34" s="546"/>
      <c r="U34" s="546"/>
      <c r="V34" s="546"/>
      <c r="W34" s="546"/>
      <c r="X34" s="546"/>
      <c r="Y34" s="310" t="s">
        <v>270</v>
      </c>
      <c r="Z34" s="547" t="str">
        <f>IFERROR(Z27*AD21*10,"")</f>
        <v/>
      </c>
      <c r="AA34" s="548"/>
      <c r="AB34" s="548"/>
      <c r="AC34" s="548"/>
      <c r="AD34" s="548"/>
      <c r="AE34" s="548"/>
      <c r="AF34" s="548"/>
      <c r="AG34" s="314" t="s">
        <v>270</v>
      </c>
    </row>
    <row r="35" spans="1:42" ht="16.149999999999999" customHeight="1" x14ac:dyDescent="0.4">
      <c r="A35" s="303"/>
      <c r="B35" s="304" t="s">
        <v>443</v>
      </c>
      <c r="C35" s="305" t="s">
        <v>15</v>
      </c>
      <c r="D35" s="539" t="str">
        <f>IF(D22="","",D22)</f>
        <v/>
      </c>
      <c r="E35" s="539"/>
      <c r="F35" s="84" t="s">
        <v>16</v>
      </c>
      <c r="G35" s="539" t="str">
        <f>IF(G22="","",G22)</f>
        <v/>
      </c>
      <c r="H35" s="539"/>
      <c r="I35" s="84" t="s">
        <v>264</v>
      </c>
      <c r="J35" s="84" t="s">
        <v>441</v>
      </c>
      <c r="K35" s="84" t="s">
        <v>442</v>
      </c>
      <c r="L35" s="84"/>
      <c r="M35" s="539" t="str">
        <f>IF(M22="","",M22)</f>
        <v/>
      </c>
      <c r="N35" s="539"/>
      <c r="O35" s="306" t="s">
        <v>16</v>
      </c>
      <c r="P35" s="539" t="str">
        <f>IF(P22="","",P22)</f>
        <v/>
      </c>
      <c r="Q35" s="539"/>
      <c r="R35" s="306" t="s">
        <v>264</v>
      </c>
      <c r="S35" s="545" t="str">
        <f t="shared" ref="S35:S37" si="0">IFERROR(S28*Z22*10,"")</f>
        <v/>
      </c>
      <c r="T35" s="546"/>
      <c r="U35" s="546"/>
      <c r="V35" s="546"/>
      <c r="W35" s="546"/>
      <c r="X35" s="546"/>
      <c r="Y35" s="310" t="s">
        <v>270</v>
      </c>
      <c r="Z35" s="547" t="str">
        <f t="shared" ref="Z35:Z37" si="1">IFERROR(Z28*AD22*10,"")</f>
        <v/>
      </c>
      <c r="AA35" s="548"/>
      <c r="AB35" s="548"/>
      <c r="AC35" s="548"/>
      <c r="AD35" s="548"/>
      <c r="AE35" s="548"/>
      <c r="AF35" s="548"/>
      <c r="AG35" s="314" t="s">
        <v>270</v>
      </c>
    </row>
    <row r="36" spans="1:42" ht="16.149999999999999" customHeight="1" x14ac:dyDescent="0.4">
      <c r="A36" s="303"/>
      <c r="B36" s="304" t="s">
        <v>444</v>
      </c>
      <c r="C36" s="305" t="s">
        <v>15</v>
      </c>
      <c r="D36" s="539" t="str">
        <f>IF(D23="","",D23)</f>
        <v/>
      </c>
      <c r="E36" s="539"/>
      <c r="F36" s="84" t="s">
        <v>16</v>
      </c>
      <c r="G36" s="539" t="str">
        <f>IF(G23="","",G23)</f>
        <v/>
      </c>
      <c r="H36" s="539"/>
      <c r="I36" s="84" t="s">
        <v>264</v>
      </c>
      <c r="J36" s="84" t="s">
        <v>441</v>
      </c>
      <c r="K36" s="84" t="s">
        <v>442</v>
      </c>
      <c r="L36" s="84"/>
      <c r="M36" s="539" t="str">
        <f>IF(M23="","",M23)</f>
        <v/>
      </c>
      <c r="N36" s="539"/>
      <c r="O36" s="306" t="s">
        <v>16</v>
      </c>
      <c r="P36" s="539" t="str">
        <f>IF(P23="","",P23)</f>
        <v/>
      </c>
      <c r="Q36" s="539"/>
      <c r="R36" s="306" t="s">
        <v>264</v>
      </c>
      <c r="S36" s="545" t="str">
        <f t="shared" si="0"/>
        <v/>
      </c>
      <c r="T36" s="546"/>
      <c r="U36" s="546"/>
      <c r="V36" s="546"/>
      <c r="W36" s="546"/>
      <c r="X36" s="546"/>
      <c r="Y36" s="310" t="s">
        <v>270</v>
      </c>
      <c r="Z36" s="547" t="str">
        <f t="shared" si="1"/>
        <v/>
      </c>
      <c r="AA36" s="548"/>
      <c r="AB36" s="548"/>
      <c r="AC36" s="548"/>
      <c r="AD36" s="548"/>
      <c r="AE36" s="548"/>
      <c r="AF36" s="548"/>
      <c r="AG36" s="314" t="s">
        <v>270</v>
      </c>
    </row>
    <row r="37" spans="1:42" ht="16.149999999999999" customHeight="1" x14ac:dyDescent="0.4">
      <c r="A37" s="303"/>
      <c r="B37" s="315" t="s">
        <v>445</v>
      </c>
      <c r="C37" s="316" t="s">
        <v>15</v>
      </c>
      <c r="D37" s="539" t="str">
        <f>IF(D24="","",D24)</f>
        <v/>
      </c>
      <c r="E37" s="539"/>
      <c r="F37" s="84" t="s">
        <v>16</v>
      </c>
      <c r="G37" s="539" t="str">
        <f>IF(G24="","",G24)</f>
        <v/>
      </c>
      <c r="H37" s="539"/>
      <c r="I37" s="84" t="s">
        <v>264</v>
      </c>
      <c r="J37" s="84" t="s">
        <v>441</v>
      </c>
      <c r="K37" s="84" t="s">
        <v>442</v>
      </c>
      <c r="L37" s="84"/>
      <c r="M37" s="539" t="str">
        <f>IF(M24="","",M24)</f>
        <v/>
      </c>
      <c r="N37" s="539"/>
      <c r="O37" s="306" t="s">
        <v>16</v>
      </c>
      <c r="P37" s="539" t="str">
        <f>IF(P24="","",P24)</f>
        <v/>
      </c>
      <c r="Q37" s="539"/>
      <c r="R37" s="306" t="s">
        <v>264</v>
      </c>
      <c r="S37" s="545" t="str">
        <f t="shared" si="0"/>
        <v/>
      </c>
      <c r="T37" s="546"/>
      <c r="U37" s="546"/>
      <c r="V37" s="546"/>
      <c r="W37" s="546"/>
      <c r="X37" s="546"/>
      <c r="Y37" s="310" t="s">
        <v>270</v>
      </c>
      <c r="Z37" s="547" t="str">
        <f t="shared" si="1"/>
        <v/>
      </c>
      <c r="AA37" s="548"/>
      <c r="AB37" s="548"/>
      <c r="AC37" s="548"/>
      <c r="AD37" s="548"/>
      <c r="AE37" s="548"/>
      <c r="AF37" s="548"/>
      <c r="AG37" s="314" t="s">
        <v>270</v>
      </c>
    </row>
    <row r="38" spans="1:42" s="59" customFormat="1" ht="16.149999999999999" customHeight="1" x14ac:dyDescent="0.4">
      <c r="A38" s="317"/>
      <c r="B38" s="318" t="s">
        <v>451</v>
      </c>
      <c r="C38" s="319" t="s">
        <v>452</v>
      </c>
      <c r="D38" s="320"/>
      <c r="E38" s="320"/>
      <c r="F38" s="319"/>
      <c r="G38" s="320"/>
      <c r="H38" s="320"/>
      <c r="I38" s="319"/>
      <c r="J38" s="319"/>
      <c r="K38" s="319"/>
      <c r="L38" s="319"/>
      <c r="M38" s="320"/>
      <c r="N38" s="320"/>
      <c r="O38" s="320"/>
      <c r="P38" s="320"/>
      <c r="Q38" s="320"/>
      <c r="R38" s="320"/>
      <c r="S38" s="320"/>
      <c r="T38" s="320"/>
      <c r="U38" s="320"/>
      <c r="V38" s="320"/>
      <c r="W38" s="320"/>
      <c r="X38" s="320"/>
      <c r="Y38" s="320"/>
      <c r="Z38" s="556"/>
      <c r="AA38" s="557"/>
      <c r="AB38" s="557"/>
      <c r="AC38" s="557"/>
      <c r="AD38" s="557"/>
      <c r="AE38" s="557"/>
      <c r="AF38" s="557"/>
      <c r="AG38" s="314" t="s">
        <v>270</v>
      </c>
      <c r="AH38" s="240"/>
      <c r="AI38" s="240"/>
      <c r="AJ38" s="240"/>
      <c r="AK38" s="240"/>
      <c r="AL38" s="240"/>
      <c r="AM38" s="240"/>
      <c r="AN38" s="240"/>
      <c r="AO38" s="240"/>
      <c r="AP38" s="240"/>
    </row>
    <row r="39" spans="1:42" s="59" customFormat="1" ht="16.149999999999999" customHeight="1" x14ac:dyDescent="0.4">
      <c r="A39" s="317"/>
      <c r="B39" s="321" t="s">
        <v>453</v>
      </c>
      <c r="C39" s="319" t="s">
        <v>454</v>
      </c>
      <c r="D39" s="320"/>
      <c r="E39" s="320"/>
      <c r="F39" s="319"/>
      <c r="G39" s="320"/>
      <c r="H39" s="320"/>
      <c r="I39" s="319"/>
      <c r="J39" s="319"/>
      <c r="K39" s="319"/>
      <c r="L39" s="319"/>
      <c r="M39" s="320"/>
      <c r="N39" s="320"/>
      <c r="O39" s="320"/>
      <c r="P39" s="320"/>
      <c r="Q39" s="320"/>
      <c r="R39" s="320"/>
      <c r="S39" s="320"/>
      <c r="T39" s="320"/>
      <c r="U39" s="320"/>
      <c r="V39" s="320"/>
      <c r="W39" s="320"/>
      <c r="X39" s="320"/>
      <c r="Y39" s="320"/>
      <c r="Z39" s="556"/>
      <c r="AA39" s="557"/>
      <c r="AB39" s="557"/>
      <c r="AC39" s="557"/>
      <c r="AD39" s="557"/>
      <c r="AE39" s="557"/>
      <c r="AF39" s="557"/>
      <c r="AG39" s="314" t="s">
        <v>270</v>
      </c>
      <c r="AH39" s="240"/>
      <c r="AI39" s="240"/>
      <c r="AJ39" s="240"/>
      <c r="AK39" s="240"/>
      <c r="AL39" s="240"/>
      <c r="AM39" s="240"/>
      <c r="AN39" s="240"/>
      <c r="AO39" s="240"/>
      <c r="AP39" s="240"/>
    </row>
    <row r="40" spans="1:42" ht="16.149999999999999" customHeight="1" thickBot="1" x14ac:dyDescent="0.45">
      <c r="A40" s="322"/>
      <c r="B40" s="558" t="s">
        <v>448</v>
      </c>
      <c r="C40" s="559"/>
      <c r="D40" s="559"/>
      <c r="E40" s="559"/>
      <c r="F40" s="559"/>
      <c r="G40" s="559"/>
      <c r="H40" s="559"/>
      <c r="I40" s="559"/>
      <c r="J40" s="559"/>
      <c r="K40" s="559"/>
      <c r="L40" s="559"/>
      <c r="M40" s="559"/>
      <c r="N40" s="559"/>
      <c r="O40" s="559"/>
      <c r="P40" s="559"/>
      <c r="Q40" s="559"/>
      <c r="R40" s="559"/>
      <c r="S40" s="559"/>
      <c r="T40" s="559"/>
      <c r="U40" s="559"/>
      <c r="V40" s="559"/>
      <c r="W40" s="559"/>
      <c r="X40" s="559"/>
      <c r="Y40" s="560"/>
      <c r="Z40" s="561">
        <f>IFERROR(SUM(S34:X37)+SUM(Z34:AF37)-Z38+Z39,0)</f>
        <v>0</v>
      </c>
      <c r="AA40" s="465"/>
      <c r="AB40" s="465"/>
      <c r="AC40" s="465"/>
      <c r="AD40" s="465"/>
      <c r="AE40" s="465"/>
      <c r="AF40" s="465"/>
      <c r="AG40" s="323" t="s">
        <v>270</v>
      </c>
    </row>
    <row r="41" spans="1:42" ht="15.6" customHeight="1" x14ac:dyDescent="0.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x14ac:dyDescent="0.45">
      <c r="A42" s="2" t="s">
        <v>455</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x14ac:dyDescent="0.4">
      <c r="A43" s="11" t="s">
        <v>456</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467"/>
      <c r="AC43" s="467"/>
      <c r="AD43" s="467"/>
      <c r="AE43" s="467"/>
      <c r="AF43" s="467"/>
      <c r="AG43" s="146" t="s">
        <v>270</v>
      </c>
    </row>
    <row r="44" spans="1:42" ht="16.149999999999999" customHeight="1" x14ac:dyDescent="0.4">
      <c r="A44" s="17"/>
      <c r="B44" s="66" t="s">
        <v>457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518"/>
      <c r="AC44" s="518"/>
      <c r="AD44" s="518"/>
      <c r="AE44" s="518"/>
      <c r="AF44" s="518"/>
      <c r="AG44" s="147" t="s">
        <v>270</v>
      </c>
    </row>
    <row r="45" spans="1:42" ht="16.149999999999999" customHeight="1" x14ac:dyDescent="0.4">
      <c r="A45" s="17"/>
      <c r="B45" s="66" t="s">
        <v>542</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524">
        <f>Z40</f>
        <v>0</v>
      </c>
      <c r="AC45" s="524"/>
      <c r="AD45" s="524"/>
      <c r="AE45" s="524"/>
      <c r="AF45" s="524"/>
      <c r="AG45" s="147" t="s">
        <v>270</v>
      </c>
    </row>
    <row r="46" spans="1:42" s="59" customFormat="1" ht="16.149999999999999" customHeight="1" x14ac:dyDescent="0.4">
      <c r="A46" s="55"/>
      <c r="B46" s="98" t="s">
        <v>459</v>
      </c>
      <c r="C46" s="57"/>
      <c r="D46" s="114"/>
      <c r="E46" s="114"/>
      <c r="F46" s="57"/>
      <c r="G46" s="114"/>
      <c r="H46" s="114"/>
      <c r="I46" s="57"/>
      <c r="J46" s="57"/>
      <c r="K46" s="57"/>
      <c r="L46" s="57"/>
      <c r="M46" s="114"/>
      <c r="N46" s="114"/>
      <c r="O46" s="114"/>
      <c r="P46" s="114"/>
      <c r="Q46" s="114"/>
      <c r="R46" s="114"/>
      <c r="S46" s="114"/>
      <c r="T46" s="114"/>
      <c r="U46" s="114"/>
      <c r="V46" s="114"/>
      <c r="W46" s="114"/>
      <c r="X46" s="114"/>
      <c r="Y46" s="114"/>
      <c r="Z46" s="114"/>
      <c r="AA46" s="114"/>
      <c r="AB46" s="564"/>
      <c r="AC46" s="564"/>
      <c r="AD46" s="564"/>
      <c r="AE46" s="564"/>
      <c r="AF46" s="564"/>
      <c r="AG46" s="145" t="s">
        <v>270</v>
      </c>
      <c r="AH46" s="240"/>
      <c r="AI46" s="240"/>
      <c r="AJ46" s="240"/>
      <c r="AK46" s="240"/>
      <c r="AL46" s="240"/>
      <c r="AM46" s="240"/>
      <c r="AN46" s="240"/>
      <c r="AO46" s="240"/>
      <c r="AP46" s="240"/>
    </row>
    <row r="47" spans="1:42" s="59" customFormat="1" ht="16.149999999999999" customHeight="1" x14ac:dyDescent="0.4">
      <c r="A47" s="55"/>
      <c r="B47" s="116" t="s">
        <v>543</v>
      </c>
      <c r="C47" s="57"/>
      <c r="D47" s="114"/>
      <c r="E47" s="114"/>
      <c r="F47" s="57"/>
      <c r="G47" s="114"/>
      <c r="H47" s="114"/>
      <c r="I47" s="57"/>
      <c r="J47" s="57"/>
      <c r="K47" s="57"/>
      <c r="L47" s="57"/>
      <c r="M47" s="114"/>
      <c r="N47" s="114"/>
      <c r="O47" s="114"/>
      <c r="P47" s="114"/>
      <c r="Q47" s="114"/>
      <c r="R47" s="114"/>
      <c r="S47" s="114"/>
      <c r="T47" s="114"/>
      <c r="U47" s="114"/>
      <c r="V47" s="114"/>
      <c r="W47" s="114"/>
      <c r="X47" s="114"/>
      <c r="Y47" s="114"/>
      <c r="Z47" s="114"/>
      <c r="AA47" s="114"/>
      <c r="AB47" s="564"/>
      <c r="AC47" s="564"/>
      <c r="AD47" s="564"/>
      <c r="AE47" s="564"/>
      <c r="AF47" s="564"/>
      <c r="AG47" s="145" t="s">
        <v>270</v>
      </c>
      <c r="AH47" s="240"/>
      <c r="AI47" s="240"/>
      <c r="AJ47" s="240"/>
      <c r="AK47" s="240"/>
      <c r="AL47" s="240"/>
      <c r="AM47" s="240"/>
      <c r="AN47" s="240"/>
      <c r="AO47" s="240"/>
      <c r="AP47" s="240"/>
    </row>
    <row r="48" spans="1:42" ht="16.149999999999999" customHeight="1" x14ac:dyDescent="0.4">
      <c r="A48" s="17"/>
      <c r="B48" s="95" t="s">
        <v>461</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464"/>
      <c r="AC48" s="464"/>
      <c r="AD48" s="464"/>
      <c r="AE48" s="464"/>
      <c r="AF48" s="464"/>
      <c r="AG48" s="147" t="s">
        <v>270</v>
      </c>
    </row>
    <row r="49" spans="1:34" ht="16.149999999999999" customHeight="1" x14ac:dyDescent="0.4">
      <c r="A49" s="17"/>
      <c r="B49" s="66" t="s">
        <v>462</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464"/>
      <c r="AC49" s="464"/>
      <c r="AD49" s="464"/>
      <c r="AE49" s="464"/>
      <c r="AF49" s="464"/>
      <c r="AG49" s="147" t="s">
        <v>270</v>
      </c>
    </row>
    <row r="50" spans="1:34" ht="16.149999999999999" customHeight="1" x14ac:dyDescent="0.4">
      <c r="A50" s="17"/>
      <c r="B50" s="66" t="s">
        <v>463</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20">
        <f>AB43-SUM(AB44:AF49)</f>
        <v>0</v>
      </c>
      <c r="AC50" s="520"/>
      <c r="AD50" s="520"/>
      <c r="AE50" s="520"/>
      <c r="AF50" s="520"/>
      <c r="AG50" s="25" t="s">
        <v>270</v>
      </c>
    </row>
    <row r="51" spans="1:34" ht="16.149999999999999" customHeight="1" thickBot="1" x14ac:dyDescent="0.45">
      <c r="A51" s="562" t="s">
        <v>464</v>
      </c>
      <c r="B51" s="563"/>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3"/>
      <c r="AA51" s="563"/>
      <c r="AB51" s="521"/>
      <c r="AC51" s="521"/>
      <c r="AD51" s="521"/>
      <c r="AE51" s="521"/>
      <c r="AF51" s="521"/>
      <c r="AG51" s="324"/>
      <c r="AH51" s="208" t="b">
        <v>0</v>
      </c>
    </row>
    <row r="52" spans="1:34" ht="16.149999999999999" customHeight="1"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506" t="str">
        <f>IF(AH51=TRUE,"問題なし","問題あり")</f>
        <v>問題あり</v>
      </c>
      <c r="AC52" s="506"/>
      <c r="AD52" s="506"/>
      <c r="AE52" s="506"/>
      <c r="AF52" s="506"/>
      <c r="AG52" s="20"/>
    </row>
    <row r="53" spans="1:34" ht="16.149999999999999" customHeight="1" x14ac:dyDescent="0.4">
      <c r="A53" s="132"/>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x14ac:dyDescent="0.4">
      <c r="A54" s="132"/>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x14ac:dyDescent="0.4">
      <c r="A55" s="132"/>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x14ac:dyDescent="0.4">
      <c r="A56" s="132"/>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x14ac:dyDescent="0.4">
      <c r="A57" s="13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x14ac:dyDescent="0.4">
      <c r="A58" s="13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x14ac:dyDescent="0.4">
      <c r="A59" s="132"/>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x14ac:dyDescent="0.4">
      <c r="A60" s="132"/>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x14ac:dyDescent="0.4">
      <c r="A61" s="132"/>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x14ac:dyDescent="0.4">
      <c r="A62" s="132"/>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x14ac:dyDescent="0.4">
      <c r="A63" s="132"/>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x14ac:dyDescent="0.4">
      <c r="A64" s="132"/>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x14ac:dyDescent="0.4">
      <c r="A65" s="183" t="s">
        <v>289</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x14ac:dyDescent="0.45">
      <c r="A66" s="2" t="s">
        <v>465</v>
      </c>
      <c r="B66" s="3"/>
      <c r="C66" s="3"/>
      <c r="D66" s="3"/>
      <c r="E66" s="3"/>
      <c r="F66" s="3"/>
      <c r="G66" s="3"/>
      <c r="H66" s="3"/>
      <c r="I66" s="3"/>
      <c r="J66" s="3"/>
      <c r="K66" s="3"/>
      <c r="L66" s="3"/>
      <c r="M66" s="3"/>
      <c r="N66" s="3"/>
      <c r="O66" s="3"/>
      <c r="P66" s="3"/>
      <c r="Q66" s="3"/>
      <c r="R66" s="3"/>
      <c r="S66" s="3"/>
      <c r="T66" s="3"/>
      <c r="U66" s="3"/>
      <c r="V66" s="3"/>
      <c r="W66" s="3"/>
      <c r="X66" s="3"/>
      <c r="Y66" s="3"/>
      <c r="Z66" s="3"/>
      <c r="AA66" s="196"/>
      <c r="AB66" s="196"/>
      <c r="AC66" s="196"/>
      <c r="AD66" s="196"/>
      <c r="AE66" s="196"/>
      <c r="AF66" s="196"/>
      <c r="AG66" s="118"/>
    </row>
    <row r="67" spans="1:33" ht="16.149999999999999" customHeight="1" x14ac:dyDescent="0.4">
      <c r="A67" s="96" t="s">
        <v>466</v>
      </c>
      <c r="B67" s="65"/>
      <c r="C67" s="37"/>
      <c r="D67" s="37"/>
      <c r="E67" s="37"/>
      <c r="F67" s="37"/>
      <c r="G67" s="37"/>
      <c r="H67" s="37"/>
      <c r="I67" s="37"/>
      <c r="J67" s="37"/>
      <c r="K67" s="37"/>
      <c r="L67" s="37"/>
      <c r="M67" s="37"/>
      <c r="N67" s="37"/>
      <c r="O67" s="37"/>
      <c r="P67" s="37"/>
      <c r="Q67" s="37"/>
      <c r="R67" s="37"/>
      <c r="S67" s="37"/>
      <c r="T67" s="37"/>
      <c r="U67" s="37"/>
      <c r="V67" s="37"/>
      <c r="W67" s="37"/>
      <c r="X67" s="37"/>
      <c r="Y67" s="37"/>
      <c r="Z67" s="37"/>
      <c r="AA67" s="86"/>
      <c r="AB67" s="526">
        <f>'（別添）_計画書（無床診療所及びⅡを算定する有床診療所）'!AB69</f>
        <v>0</v>
      </c>
      <c r="AC67" s="526"/>
      <c r="AD67" s="526"/>
      <c r="AE67" s="526"/>
      <c r="AF67" s="526"/>
      <c r="AG67" s="88" t="s">
        <v>292</v>
      </c>
    </row>
    <row r="68" spans="1:33" ht="16.149999999999999" customHeight="1" x14ac:dyDescent="0.4">
      <c r="A68" s="108" t="s">
        <v>467</v>
      </c>
      <c r="B68" s="84"/>
      <c r="C68" s="15"/>
      <c r="D68" s="15"/>
      <c r="E68" s="15"/>
      <c r="F68" s="15"/>
      <c r="G68" s="15"/>
      <c r="H68" s="15"/>
      <c r="I68" s="15"/>
      <c r="J68" s="15"/>
      <c r="K68" s="15"/>
      <c r="L68" s="15"/>
      <c r="M68" s="15"/>
      <c r="N68" s="15"/>
      <c r="O68" s="15"/>
      <c r="P68" s="15"/>
      <c r="Q68" s="15"/>
      <c r="R68" s="15"/>
      <c r="S68" s="15"/>
      <c r="T68" s="15"/>
      <c r="U68" s="15"/>
      <c r="V68" s="15"/>
      <c r="W68" s="15"/>
      <c r="X68" s="15"/>
      <c r="Y68" s="15"/>
      <c r="Z68" s="15"/>
      <c r="AA68" s="85"/>
      <c r="AB68" s="468">
        <f>'（別添）_計画書（無床診療所及びⅡを算定する有床診療所）'!AB70</f>
        <v>0</v>
      </c>
      <c r="AC68" s="468"/>
      <c r="AD68" s="468"/>
      <c r="AE68" s="468"/>
      <c r="AF68" s="468"/>
      <c r="AG68" s="144" t="s">
        <v>270</v>
      </c>
    </row>
    <row r="69" spans="1:33" ht="16.149999999999999" customHeight="1" x14ac:dyDescent="0.4">
      <c r="A69" s="1" t="s">
        <v>468</v>
      </c>
      <c r="B69" s="3"/>
      <c r="C69" s="3"/>
      <c r="D69" s="3"/>
      <c r="E69" s="3"/>
      <c r="F69" s="3"/>
      <c r="G69" s="3"/>
      <c r="H69" s="3"/>
      <c r="I69" s="3"/>
      <c r="J69" s="3"/>
      <c r="K69" s="3"/>
      <c r="L69" s="3"/>
      <c r="M69" s="3"/>
      <c r="N69" s="3"/>
      <c r="O69" s="3"/>
      <c r="P69" s="3"/>
      <c r="Q69" s="3"/>
      <c r="R69" s="3"/>
      <c r="S69" s="3"/>
      <c r="T69" s="3"/>
      <c r="U69" s="3"/>
      <c r="V69" s="3"/>
      <c r="W69" s="3"/>
      <c r="X69" s="3"/>
      <c r="Y69" s="3"/>
      <c r="Z69" s="3"/>
      <c r="AA69" s="3"/>
      <c r="AB69" s="432"/>
      <c r="AC69" s="432"/>
      <c r="AD69" s="432"/>
      <c r="AE69" s="432"/>
      <c r="AF69" s="432"/>
      <c r="AG69" s="200" t="s">
        <v>270</v>
      </c>
    </row>
    <row r="70" spans="1:33" ht="16.149999999999999" customHeight="1" x14ac:dyDescent="0.4">
      <c r="A70" s="103" t="s">
        <v>469</v>
      </c>
      <c r="B70" s="6"/>
      <c r="C70" s="6"/>
      <c r="D70" s="6"/>
      <c r="E70" s="6"/>
      <c r="F70" s="6"/>
      <c r="G70" s="6"/>
      <c r="H70" s="6"/>
      <c r="I70" s="6"/>
      <c r="J70" s="6"/>
      <c r="K70" s="6"/>
      <c r="L70" s="6"/>
      <c r="M70" s="6"/>
      <c r="N70" s="6"/>
      <c r="O70" s="6"/>
      <c r="P70" s="6"/>
      <c r="Q70" s="6"/>
      <c r="R70" s="6"/>
      <c r="S70" s="6"/>
      <c r="T70" s="6"/>
      <c r="U70" s="6"/>
      <c r="V70" s="6"/>
      <c r="W70" s="6"/>
      <c r="X70" s="6"/>
      <c r="Y70" s="6"/>
      <c r="Z70" s="6"/>
      <c r="AA70" s="6"/>
      <c r="AB70" s="433">
        <f>AB69-AB68</f>
        <v>0</v>
      </c>
      <c r="AC70" s="433"/>
      <c r="AD70" s="433"/>
      <c r="AE70" s="433"/>
      <c r="AF70" s="433"/>
      <c r="AG70" s="200" t="s">
        <v>270</v>
      </c>
    </row>
    <row r="71" spans="1:33" ht="16.149999999999999" customHeight="1" x14ac:dyDescent="0.4">
      <c r="A71" s="17"/>
      <c r="B71" s="98" t="s">
        <v>470</v>
      </c>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518"/>
      <c r="AC71" s="518"/>
      <c r="AD71" s="518"/>
      <c r="AE71" s="518"/>
      <c r="AF71" s="518"/>
      <c r="AG71" s="148" t="s">
        <v>270</v>
      </c>
    </row>
    <row r="72" spans="1:33" ht="16.149999999999999" customHeight="1" thickBot="1" x14ac:dyDescent="0.45">
      <c r="A72" s="43"/>
      <c r="B72" s="100" t="s">
        <v>471</v>
      </c>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527"/>
      <c r="AC72" s="527"/>
      <c r="AD72" s="527"/>
      <c r="AE72" s="527"/>
      <c r="AF72" s="527"/>
      <c r="AG72" s="148" t="s">
        <v>298</v>
      </c>
    </row>
    <row r="73" spans="1:33" ht="16.149999999999999" customHeight="1" thickTop="1" thickBot="1" x14ac:dyDescent="0.45">
      <c r="A73" s="99"/>
      <c r="B73" s="101" t="s">
        <v>472</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525">
        <f>IFERROR(AB72/AB68*100,0)</f>
        <v>0</v>
      </c>
      <c r="AC73" s="525"/>
      <c r="AD73" s="525"/>
      <c r="AE73" s="525"/>
      <c r="AF73" s="525"/>
      <c r="AG73" s="149" t="s">
        <v>300</v>
      </c>
    </row>
    <row r="74" spans="1:33" ht="16.149999999999999" customHeight="1" x14ac:dyDescent="0.4">
      <c r="A74" s="59"/>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33" ht="16.149999999999999" customHeight="1" thickBot="1" x14ac:dyDescent="0.45">
      <c r="A75" s="2" t="s">
        <v>387</v>
      </c>
      <c r="B75" s="3"/>
      <c r="C75" s="3"/>
      <c r="D75" s="3"/>
      <c r="E75" s="3"/>
      <c r="F75" s="3"/>
      <c r="G75" s="3"/>
      <c r="H75" s="3"/>
      <c r="I75" s="3"/>
      <c r="J75" s="3"/>
      <c r="K75" s="3"/>
      <c r="L75" s="3"/>
      <c r="M75" s="3"/>
      <c r="N75" s="3"/>
      <c r="O75" s="3"/>
      <c r="P75" s="3"/>
      <c r="Q75" s="3"/>
      <c r="R75" s="3"/>
      <c r="S75" s="3"/>
      <c r="T75" s="3"/>
      <c r="U75" s="3"/>
      <c r="V75" s="3"/>
      <c r="W75" s="3"/>
      <c r="X75" s="3"/>
      <c r="Y75" s="3"/>
      <c r="Z75" s="3"/>
      <c r="AA75" s="426"/>
      <c r="AB75" s="426"/>
      <c r="AC75" s="426"/>
      <c r="AD75" s="426"/>
      <c r="AE75" s="426"/>
      <c r="AF75" s="426"/>
      <c r="AG75" s="426"/>
    </row>
    <row r="76" spans="1:33" ht="16.149999999999999" customHeight="1" x14ac:dyDescent="0.4">
      <c r="A76" s="131" t="s">
        <v>473</v>
      </c>
      <c r="B76" s="65"/>
      <c r="C76" s="37"/>
      <c r="D76" s="37"/>
      <c r="E76" s="37"/>
      <c r="F76" s="37"/>
      <c r="G76" s="37"/>
      <c r="H76" s="37"/>
      <c r="I76" s="37"/>
      <c r="J76" s="37"/>
      <c r="K76" s="37"/>
      <c r="L76" s="37"/>
      <c r="M76" s="37"/>
      <c r="N76" s="37"/>
      <c r="O76" s="37"/>
      <c r="P76" s="37"/>
      <c r="Q76" s="37"/>
      <c r="R76" s="37"/>
      <c r="S76" s="37"/>
      <c r="T76" s="37"/>
      <c r="U76" s="37"/>
      <c r="V76" s="37"/>
      <c r="W76" s="37"/>
      <c r="X76" s="37"/>
      <c r="Y76" s="37"/>
      <c r="Z76" s="37"/>
      <c r="AA76" s="86"/>
      <c r="AB76" s="526">
        <f>'（別添）_計画書（無床診療所及びⅡを算定する有床診療所）'!AB78</f>
        <v>0</v>
      </c>
      <c r="AC76" s="526"/>
      <c r="AD76" s="526"/>
      <c r="AE76" s="526"/>
      <c r="AF76" s="526"/>
      <c r="AG76" s="88" t="s">
        <v>292</v>
      </c>
    </row>
    <row r="77" spans="1:33" ht="16.149999999999999" customHeight="1" x14ac:dyDescent="0.4">
      <c r="A77" s="1" t="s">
        <v>474</v>
      </c>
      <c r="B77" s="84"/>
      <c r="C77" s="15"/>
      <c r="D77" s="15"/>
      <c r="E77" s="15"/>
      <c r="F77" s="15"/>
      <c r="G77" s="15"/>
      <c r="H77" s="15"/>
      <c r="I77" s="15"/>
      <c r="J77" s="15"/>
      <c r="K77" s="15"/>
      <c r="L77" s="15"/>
      <c r="M77" s="15"/>
      <c r="N77" s="15"/>
      <c r="O77" s="15"/>
      <c r="P77" s="15"/>
      <c r="Q77" s="15"/>
      <c r="R77" s="15"/>
      <c r="S77" s="15"/>
      <c r="T77" s="15"/>
      <c r="U77" s="15"/>
      <c r="V77" s="15"/>
      <c r="W77" s="15"/>
      <c r="X77" s="15"/>
      <c r="Y77" s="15"/>
      <c r="Z77" s="15"/>
      <c r="AA77" s="85"/>
      <c r="AB77" s="468">
        <f>'（別添）_計画書（無床診療所及びⅡを算定する有床診療所）'!AB79</f>
        <v>0</v>
      </c>
      <c r="AC77" s="468"/>
      <c r="AD77" s="468"/>
      <c r="AE77" s="468"/>
      <c r="AF77" s="468"/>
      <c r="AG77" s="144" t="s">
        <v>270</v>
      </c>
    </row>
    <row r="78" spans="1:33" ht="16.149999999999999" customHeight="1" x14ac:dyDescent="0.4">
      <c r="A78" s="1" t="s">
        <v>475</v>
      </c>
      <c r="B78" s="3"/>
      <c r="C78" s="3"/>
      <c r="D78" s="3"/>
      <c r="E78" s="3"/>
      <c r="F78" s="3"/>
      <c r="G78" s="3"/>
      <c r="H78" s="3"/>
      <c r="I78" s="3"/>
      <c r="J78" s="3"/>
      <c r="K78" s="3"/>
      <c r="L78" s="3"/>
      <c r="M78" s="3"/>
      <c r="N78" s="3"/>
      <c r="O78" s="3"/>
      <c r="P78" s="3"/>
      <c r="Q78" s="3"/>
      <c r="R78" s="3"/>
      <c r="S78" s="3"/>
      <c r="T78" s="3"/>
      <c r="U78" s="3"/>
      <c r="V78" s="3"/>
      <c r="W78" s="3"/>
      <c r="X78" s="3"/>
      <c r="Y78" s="3"/>
      <c r="Z78" s="3"/>
      <c r="AA78" s="3"/>
      <c r="AB78" s="432"/>
      <c r="AC78" s="432"/>
      <c r="AD78" s="432"/>
      <c r="AE78" s="432"/>
      <c r="AF78" s="432"/>
      <c r="AG78" s="200" t="s">
        <v>270</v>
      </c>
    </row>
    <row r="79" spans="1:33" ht="16.149999999999999" customHeight="1" x14ac:dyDescent="0.4">
      <c r="A79" s="103" t="s">
        <v>476</v>
      </c>
      <c r="B79" s="6"/>
      <c r="C79" s="6"/>
      <c r="D79" s="6"/>
      <c r="E79" s="6"/>
      <c r="F79" s="6"/>
      <c r="G79" s="6"/>
      <c r="H79" s="6"/>
      <c r="I79" s="6"/>
      <c r="J79" s="6"/>
      <c r="K79" s="6"/>
      <c r="L79" s="6"/>
      <c r="M79" s="6"/>
      <c r="N79" s="6"/>
      <c r="O79" s="6"/>
      <c r="P79" s="6"/>
      <c r="Q79" s="6"/>
      <c r="R79" s="6"/>
      <c r="S79" s="6"/>
      <c r="T79" s="6"/>
      <c r="U79" s="6"/>
      <c r="V79" s="6"/>
      <c r="W79" s="6"/>
      <c r="X79" s="6"/>
      <c r="Y79" s="6"/>
      <c r="Z79" s="6"/>
      <c r="AA79" s="6"/>
      <c r="AB79" s="433">
        <f>AB78-AB77</f>
        <v>0</v>
      </c>
      <c r="AC79" s="433"/>
      <c r="AD79" s="433"/>
      <c r="AE79" s="433"/>
      <c r="AF79" s="433"/>
      <c r="AG79" s="200" t="s">
        <v>270</v>
      </c>
    </row>
    <row r="80" spans="1:33" ht="16.149999999999999" customHeight="1" x14ac:dyDescent="0.4">
      <c r="A80" s="17"/>
      <c r="B80" s="98" t="s">
        <v>477</v>
      </c>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518"/>
      <c r="AC80" s="518"/>
      <c r="AD80" s="518"/>
      <c r="AE80" s="518"/>
      <c r="AF80" s="518"/>
      <c r="AG80" s="148" t="s">
        <v>270</v>
      </c>
    </row>
    <row r="81" spans="1:33" ht="16.149999999999999" customHeight="1" thickBot="1" x14ac:dyDescent="0.45">
      <c r="A81" s="43"/>
      <c r="B81" s="100" t="s">
        <v>478</v>
      </c>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527"/>
      <c r="AC81" s="527"/>
      <c r="AD81" s="527"/>
      <c r="AE81" s="527"/>
      <c r="AF81" s="527"/>
      <c r="AG81" s="148" t="s">
        <v>298</v>
      </c>
    </row>
    <row r="82" spans="1:33" ht="16.350000000000001" customHeight="1" thickTop="1" thickBot="1" x14ac:dyDescent="0.45">
      <c r="A82" s="99"/>
      <c r="B82" s="101" t="s">
        <v>479</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525">
        <f>IFERROR(AB81/AB77*100,0)</f>
        <v>0</v>
      </c>
      <c r="AC82" s="525"/>
      <c r="AD82" s="525"/>
      <c r="AE82" s="525"/>
      <c r="AF82" s="525"/>
      <c r="AG82" s="149" t="s">
        <v>300</v>
      </c>
    </row>
    <row r="83" spans="1:33" ht="16.350000000000001" customHeight="1" x14ac:dyDescent="0.4"/>
    <row r="84" spans="1:33" ht="16.149999999999999" customHeight="1" thickBot="1" x14ac:dyDescent="0.45">
      <c r="A84" s="2" t="s">
        <v>388</v>
      </c>
      <c r="B84" s="3"/>
      <c r="C84" s="3"/>
      <c r="D84" s="3"/>
      <c r="E84" s="3"/>
      <c r="F84" s="3"/>
      <c r="G84" s="3"/>
      <c r="H84" s="3"/>
      <c r="I84" s="3"/>
      <c r="J84" s="3"/>
      <c r="K84" s="3"/>
      <c r="L84" s="3"/>
      <c r="M84" s="3"/>
      <c r="N84" s="3"/>
      <c r="O84" s="3"/>
      <c r="P84" s="3"/>
      <c r="Q84" s="3"/>
      <c r="R84" s="3"/>
      <c r="S84" s="3"/>
      <c r="T84" s="3"/>
      <c r="U84" s="3"/>
      <c r="V84" s="3"/>
      <c r="W84" s="3"/>
      <c r="X84" s="3"/>
      <c r="Y84" s="3"/>
      <c r="Z84" s="3"/>
      <c r="AA84" s="426"/>
      <c r="AB84" s="426"/>
      <c r="AC84" s="426"/>
      <c r="AD84" s="426"/>
      <c r="AE84" s="426"/>
      <c r="AF84" s="426"/>
      <c r="AG84" s="426"/>
    </row>
    <row r="85" spans="1:33" ht="16.149999999999999" customHeight="1" x14ac:dyDescent="0.4">
      <c r="A85" s="131" t="s">
        <v>480</v>
      </c>
      <c r="B85" s="65"/>
      <c r="C85" s="37"/>
      <c r="D85" s="37"/>
      <c r="E85" s="37"/>
      <c r="F85" s="37"/>
      <c r="G85" s="37"/>
      <c r="H85" s="37"/>
      <c r="I85" s="37"/>
      <c r="J85" s="37"/>
      <c r="K85" s="37"/>
      <c r="L85" s="37"/>
      <c r="M85" s="37"/>
      <c r="N85" s="37"/>
      <c r="O85" s="37"/>
      <c r="P85" s="37"/>
      <c r="Q85" s="37"/>
      <c r="R85" s="37"/>
      <c r="S85" s="37"/>
      <c r="T85" s="37"/>
      <c r="U85" s="37"/>
      <c r="V85" s="37"/>
      <c r="W85" s="37"/>
      <c r="X85" s="37"/>
      <c r="Y85" s="37"/>
      <c r="Z85" s="37"/>
      <c r="AA85" s="86"/>
      <c r="AB85" s="526">
        <f>'（別添）_計画書（無床診療所及びⅡを算定する有床診療所）'!AB87</f>
        <v>0</v>
      </c>
      <c r="AC85" s="526"/>
      <c r="AD85" s="526"/>
      <c r="AE85" s="526"/>
      <c r="AF85" s="526"/>
      <c r="AG85" s="88" t="s">
        <v>292</v>
      </c>
    </row>
    <row r="86" spans="1:33" ht="16.149999999999999" customHeight="1" x14ac:dyDescent="0.4">
      <c r="A86" s="1" t="s">
        <v>481</v>
      </c>
      <c r="B86" s="84"/>
      <c r="C86" s="15"/>
      <c r="D86" s="15"/>
      <c r="E86" s="15"/>
      <c r="F86" s="15"/>
      <c r="G86" s="15"/>
      <c r="H86" s="15"/>
      <c r="I86" s="15"/>
      <c r="J86" s="15"/>
      <c r="K86" s="15"/>
      <c r="L86" s="15"/>
      <c r="M86" s="15"/>
      <c r="N86" s="15"/>
      <c r="O86" s="15"/>
      <c r="P86" s="15"/>
      <c r="Q86" s="15"/>
      <c r="R86" s="15"/>
      <c r="S86" s="15"/>
      <c r="T86" s="15"/>
      <c r="U86" s="15"/>
      <c r="V86" s="15"/>
      <c r="W86" s="15"/>
      <c r="X86" s="15"/>
      <c r="Y86" s="15"/>
      <c r="Z86" s="15"/>
      <c r="AA86" s="85"/>
      <c r="AB86" s="468">
        <f>'（別添）_計画書（無床診療所及びⅡを算定する有床診療所）'!AB88</f>
        <v>0</v>
      </c>
      <c r="AC86" s="468"/>
      <c r="AD86" s="468"/>
      <c r="AE86" s="468"/>
      <c r="AF86" s="468"/>
      <c r="AG86" s="144" t="s">
        <v>270</v>
      </c>
    </row>
    <row r="87" spans="1:33" ht="16.149999999999999" customHeight="1" x14ac:dyDescent="0.4">
      <c r="A87" s="1" t="s">
        <v>482</v>
      </c>
      <c r="B87" s="3"/>
      <c r="C87" s="3"/>
      <c r="D87" s="3"/>
      <c r="E87" s="3"/>
      <c r="F87" s="3"/>
      <c r="G87" s="3"/>
      <c r="H87" s="3"/>
      <c r="I87" s="3"/>
      <c r="J87" s="3"/>
      <c r="K87" s="3"/>
      <c r="L87" s="3"/>
      <c r="M87" s="3"/>
      <c r="N87" s="3"/>
      <c r="O87" s="3"/>
      <c r="P87" s="3"/>
      <c r="Q87" s="3"/>
      <c r="R87" s="3"/>
      <c r="S87" s="3"/>
      <c r="T87" s="3"/>
      <c r="U87" s="3"/>
      <c r="V87" s="3"/>
      <c r="W87" s="3"/>
      <c r="X87" s="3"/>
      <c r="Y87" s="3"/>
      <c r="Z87" s="3"/>
      <c r="AA87" s="3"/>
      <c r="AB87" s="432"/>
      <c r="AC87" s="432"/>
      <c r="AD87" s="432"/>
      <c r="AE87" s="432"/>
      <c r="AF87" s="432"/>
      <c r="AG87" s="200" t="s">
        <v>270</v>
      </c>
    </row>
    <row r="88" spans="1:33" ht="16.149999999999999" customHeight="1" x14ac:dyDescent="0.4">
      <c r="A88" s="103" t="s">
        <v>483</v>
      </c>
      <c r="B88" s="6"/>
      <c r="C88" s="6"/>
      <c r="D88" s="6"/>
      <c r="E88" s="6"/>
      <c r="F88" s="6"/>
      <c r="G88" s="6"/>
      <c r="H88" s="6"/>
      <c r="I88" s="6"/>
      <c r="J88" s="6"/>
      <c r="K88" s="6"/>
      <c r="L88" s="6"/>
      <c r="M88" s="6"/>
      <c r="N88" s="6"/>
      <c r="O88" s="6"/>
      <c r="P88" s="6"/>
      <c r="Q88" s="6"/>
      <c r="R88" s="6"/>
      <c r="S88" s="6"/>
      <c r="T88" s="6"/>
      <c r="U88" s="6"/>
      <c r="V88" s="6"/>
      <c r="W88" s="6"/>
      <c r="X88" s="6"/>
      <c r="Y88" s="6"/>
      <c r="Z88" s="6"/>
      <c r="AA88" s="6"/>
      <c r="AB88" s="433">
        <f>AB87-AB86</f>
        <v>0</v>
      </c>
      <c r="AC88" s="433"/>
      <c r="AD88" s="433"/>
      <c r="AE88" s="433"/>
      <c r="AF88" s="433"/>
      <c r="AG88" s="200" t="s">
        <v>270</v>
      </c>
    </row>
    <row r="89" spans="1:33" ht="16.149999999999999" customHeight="1" x14ac:dyDescent="0.4">
      <c r="A89" s="17"/>
      <c r="B89" s="98" t="s">
        <v>484</v>
      </c>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518"/>
      <c r="AC89" s="518"/>
      <c r="AD89" s="518"/>
      <c r="AE89" s="518"/>
      <c r="AF89" s="518"/>
      <c r="AG89" s="148" t="s">
        <v>270</v>
      </c>
    </row>
    <row r="90" spans="1:33" ht="16.149999999999999" customHeight="1" thickBot="1" x14ac:dyDescent="0.45">
      <c r="A90" s="43"/>
      <c r="B90" s="100" t="s">
        <v>485</v>
      </c>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527"/>
      <c r="AC90" s="527"/>
      <c r="AD90" s="527"/>
      <c r="AE90" s="527"/>
      <c r="AF90" s="527"/>
      <c r="AG90" s="148" t="s">
        <v>298</v>
      </c>
    </row>
    <row r="91" spans="1:33" ht="16.350000000000001" customHeight="1" thickTop="1" thickBot="1" x14ac:dyDescent="0.45">
      <c r="A91" s="99"/>
      <c r="B91" s="101" t="s">
        <v>486</v>
      </c>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525">
        <f>IFERROR(AB90/AB86*100,0)</f>
        <v>0</v>
      </c>
      <c r="AC91" s="525"/>
      <c r="AD91" s="525"/>
      <c r="AE91" s="525"/>
      <c r="AF91" s="525"/>
      <c r="AG91" s="149" t="s">
        <v>300</v>
      </c>
    </row>
    <row r="92" spans="1:33" ht="16.350000000000001" customHeight="1" x14ac:dyDescent="0.4"/>
    <row r="93" spans="1:33" ht="16.149999999999999" customHeight="1" thickBot="1" x14ac:dyDescent="0.45">
      <c r="A93" s="2" t="s">
        <v>389</v>
      </c>
      <c r="B93" s="3"/>
      <c r="C93" s="3"/>
      <c r="D93" s="3"/>
      <c r="E93" s="3"/>
      <c r="F93" s="3"/>
      <c r="G93" s="3"/>
      <c r="H93" s="3"/>
      <c r="I93" s="3"/>
      <c r="J93" s="3"/>
      <c r="K93" s="3"/>
      <c r="L93" s="3"/>
      <c r="M93" s="3"/>
      <c r="N93" s="3"/>
      <c r="O93" s="3"/>
      <c r="P93" s="3"/>
      <c r="Q93" s="3"/>
      <c r="R93" s="3"/>
      <c r="S93" s="3"/>
      <c r="T93" s="3"/>
      <c r="U93" s="3"/>
      <c r="V93" s="3"/>
      <c r="W93" s="3"/>
      <c r="X93" s="3"/>
      <c r="Y93" s="3"/>
      <c r="Z93" s="3"/>
      <c r="AA93" s="426"/>
      <c r="AB93" s="426"/>
      <c r="AC93" s="426"/>
      <c r="AD93" s="426"/>
      <c r="AE93" s="426"/>
      <c r="AF93" s="426"/>
      <c r="AG93" s="426"/>
    </row>
    <row r="94" spans="1:33" ht="16.149999999999999" customHeight="1" x14ac:dyDescent="0.4">
      <c r="A94" s="131" t="s">
        <v>487</v>
      </c>
      <c r="B94" s="65"/>
      <c r="C94" s="37"/>
      <c r="D94" s="37"/>
      <c r="E94" s="37"/>
      <c r="F94" s="37"/>
      <c r="G94" s="37"/>
      <c r="H94" s="37"/>
      <c r="I94" s="37"/>
      <c r="J94" s="37"/>
      <c r="K94" s="37"/>
      <c r="L94" s="37"/>
      <c r="M94" s="37"/>
      <c r="N94" s="37"/>
      <c r="O94" s="37"/>
      <c r="P94" s="37"/>
      <c r="Q94" s="37"/>
      <c r="R94" s="37"/>
      <c r="S94" s="37"/>
      <c r="T94" s="37"/>
      <c r="U94" s="37"/>
      <c r="V94" s="37"/>
      <c r="W94" s="37"/>
      <c r="X94" s="37"/>
      <c r="Y94" s="37"/>
      <c r="Z94" s="37"/>
      <c r="AA94" s="86"/>
      <c r="AB94" s="526">
        <f>'（別添）_計画書（無床診療所及びⅡを算定する有床診療所）'!AB96</f>
        <v>0</v>
      </c>
      <c r="AC94" s="526"/>
      <c r="AD94" s="526"/>
      <c r="AE94" s="526"/>
      <c r="AF94" s="526"/>
      <c r="AG94" s="88" t="s">
        <v>292</v>
      </c>
    </row>
    <row r="95" spans="1:33" ht="16.149999999999999" customHeight="1" x14ac:dyDescent="0.4">
      <c r="A95" s="1" t="s">
        <v>488</v>
      </c>
      <c r="B95" s="84"/>
      <c r="C95" s="15"/>
      <c r="D95" s="15"/>
      <c r="E95" s="15"/>
      <c r="F95" s="15"/>
      <c r="G95" s="15"/>
      <c r="H95" s="15"/>
      <c r="I95" s="15"/>
      <c r="J95" s="15"/>
      <c r="K95" s="15"/>
      <c r="L95" s="15"/>
      <c r="M95" s="15"/>
      <c r="N95" s="15"/>
      <c r="O95" s="15"/>
      <c r="P95" s="15"/>
      <c r="Q95" s="15"/>
      <c r="R95" s="15"/>
      <c r="S95" s="15"/>
      <c r="T95" s="15"/>
      <c r="U95" s="15"/>
      <c r="V95" s="15"/>
      <c r="W95" s="15"/>
      <c r="X95" s="15"/>
      <c r="Y95" s="15"/>
      <c r="Z95" s="15"/>
      <c r="AA95" s="85"/>
      <c r="AB95" s="468">
        <f>'（別添）_計画書（無床診療所及びⅡを算定する有床診療所）'!AB97</f>
        <v>0</v>
      </c>
      <c r="AC95" s="468"/>
      <c r="AD95" s="468"/>
      <c r="AE95" s="468"/>
      <c r="AF95" s="468"/>
      <c r="AG95" s="144" t="s">
        <v>270</v>
      </c>
    </row>
    <row r="96" spans="1:33" ht="16.149999999999999" customHeight="1" x14ac:dyDescent="0.4">
      <c r="A96" s="1" t="s">
        <v>489</v>
      </c>
      <c r="B96" s="3"/>
      <c r="C96" s="3"/>
      <c r="D96" s="3"/>
      <c r="E96" s="3"/>
      <c r="F96" s="3"/>
      <c r="G96" s="3"/>
      <c r="H96" s="3"/>
      <c r="I96" s="3"/>
      <c r="J96" s="3"/>
      <c r="K96" s="3"/>
      <c r="L96" s="3"/>
      <c r="M96" s="3"/>
      <c r="N96" s="3"/>
      <c r="O96" s="3"/>
      <c r="P96" s="3"/>
      <c r="Q96" s="3"/>
      <c r="R96" s="3"/>
      <c r="S96" s="3"/>
      <c r="T96" s="3"/>
      <c r="U96" s="3"/>
      <c r="V96" s="3"/>
      <c r="W96" s="3"/>
      <c r="X96" s="3"/>
      <c r="Y96" s="3"/>
      <c r="Z96" s="3"/>
      <c r="AA96" s="3"/>
      <c r="AB96" s="432"/>
      <c r="AC96" s="432"/>
      <c r="AD96" s="432"/>
      <c r="AE96" s="432"/>
      <c r="AF96" s="432"/>
      <c r="AG96" s="200" t="s">
        <v>270</v>
      </c>
    </row>
    <row r="97" spans="1:35" ht="16.149999999999999" customHeight="1" x14ac:dyDescent="0.4">
      <c r="A97" s="103" t="s">
        <v>490</v>
      </c>
      <c r="B97" s="6"/>
      <c r="C97" s="6"/>
      <c r="D97" s="6"/>
      <c r="E97" s="6"/>
      <c r="F97" s="6"/>
      <c r="G97" s="6"/>
      <c r="H97" s="6"/>
      <c r="I97" s="6"/>
      <c r="J97" s="6"/>
      <c r="K97" s="6"/>
      <c r="L97" s="6"/>
      <c r="M97" s="6"/>
      <c r="N97" s="6"/>
      <c r="O97" s="6"/>
      <c r="P97" s="6"/>
      <c r="Q97" s="6"/>
      <c r="R97" s="6"/>
      <c r="S97" s="6"/>
      <c r="T97" s="6"/>
      <c r="U97" s="6"/>
      <c r="V97" s="6"/>
      <c r="W97" s="6"/>
      <c r="X97" s="6"/>
      <c r="Y97" s="6"/>
      <c r="Z97" s="6"/>
      <c r="AA97" s="6"/>
      <c r="AB97" s="433">
        <f>AB96-AB95</f>
        <v>0</v>
      </c>
      <c r="AC97" s="433"/>
      <c r="AD97" s="433"/>
      <c r="AE97" s="433"/>
      <c r="AF97" s="433"/>
      <c r="AG97" s="200" t="s">
        <v>270</v>
      </c>
    </row>
    <row r="98" spans="1:35" ht="16.149999999999999" customHeight="1" x14ac:dyDescent="0.4">
      <c r="A98" s="17"/>
      <c r="B98" s="98" t="s">
        <v>491</v>
      </c>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518"/>
      <c r="AC98" s="518"/>
      <c r="AD98" s="518"/>
      <c r="AE98" s="518"/>
      <c r="AF98" s="518"/>
      <c r="AG98" s="148" t="s">
        <v>270</v>
      </c>
    </row>
    <row r="99" spans="1:35" ht="16.350000000000001" customHeight="1" thickBot="1" x14ac:dyDescent="0.45">
      <c r="A99" s="43"/>
      <c r="B99" s="100" t="s">
        <v>492</v>
      </c>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527"/>
      <c r="AC99" s="527"/>
      <c r="AD99" s="527"/>
      <c r="AE99" s="527"/>
      <c r="AF99" s="527"/>
      <c r="AG99" s="148" t="s">
        <v>298</v>
      </c>
    </row>
    <row r="100" spans="1:35" ht="16.350000000000001" customHeight="1" thickTop="1" thickBot="1" x14ac:dyDescent="0.45">
      <c r="A100" s="99"/>
      <c r="B100" s="101" t="s">
        <v>493</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525">
        <f>IFERROR(AB99/AB95*100,0)</f>
        <v>0</v>
      </c>
      <c r="AC100" s="525"/>
      <c r="AD100" s="525"/>
      <c r="AE100" s="525"/>
      <c r="AF100" s="525"/>
      <c r="AG100" s="149" t="s">
        <v>300</v>
      </c>
    </row>
    <row r="101" spans="1:35" ht="16.350000000000001" customHeight="1" x14ac:dyDescent="0.4"/>
    <row r="102" spans="1:35" ht="16.149999999999999" customHeight="1" thickBot="1" x14ac:dyDescent="0.45">
      <c r="A102" s="2" t="s">
        <v>333</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426"/>
      <c r="AB102" s="426"/>
      <c r="AC102" s="426"/>
      <c r="AD102" s="426"/>
      <c r="AE102" s="426"/>
      <c r="AF102" s="426"/>
      <c r="AG102" s="426"/>
    </row>
    <row r="103" spans="1:35" ht="16.149999999999999" customHeight="1" x14ac:dyDescent="0.4">
      <c r="A103" s="191" t="s">
        <v>544</v>
      </c>
      <c r="B103" s="65"/>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86"/>
      <c r="AB103" s="526">
        <f>'（別添）_計画書（無床診療所及びⅡを算定する有床診療所）'!AB105</f>
        <v>0</v>
      </c>
      <c r="AC103" s="526"/>
      <c r="AD103" s="526"/>
      <c r="AE103" s="526"/>
      <c r="AF103" s="526"/>
      <c r="AG103" s="88" t="s">
        <v>292</v>
      </c>
    </row>
    <row r="104" spans="1:35" ht="16.149999999999999" customHeight="1" x14ac:dyDescent="0.4">
      <c r="A104" s="190" t="s">
        <v>545</v>
      </c>
      <c r="B104" s="84"/>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85"/>
      <c r="AB104" s="468">
        <f>'（別添）_計画書（無床診療所及びⅡを算定する有床診療所）'!AB106</f>
        <v>0</v>
      </c>
      <c r="AC104" s="468"/>
      <c r="AD104" s="468"/>
      <c r="AE104" s="468"/>
      <c r="AF104" s="468"/>
      <c r="AG104" s="144" t="s">
        <v>270</v>
      </c>
    </row>
    <row r="105" spans="1:35" ht="16.149999999999999" customHeight="1" x14ac:dyDescent="0.4">
      <c r="A105" s="1" t="s">
        <v>546</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432"/>
      <c r="AC105" s="432"/>
      <c r="AD105" s="432"/>
      <c r="AE105" s="432"/>
      <c r="AF105" s="432"/>
      <c r="AG105" s="200" t="s">
        <v>270</v>
      </c>
    </row>
    <row r="106" spans="1:35" ht="16.149999999999999" customHeight="1" x14ac:dyDescent="0.4">
      <c r="A106" s="192" t="s">
        <v>498</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433">
        <f>AB105-AB104</f>
        <v>0</v>
      </c>
      <c r="AC106" s="433"/>
      <c r="AD106" s="433"/>
      <c r="AE106" s="433"/>
      <c r="AF106" s="433"/>
      <c r="AG106" s="200" t="s">
        <v>270</v>
      </c>
    </row>
    <row r="107" spans="1:35" ht="16.149999999999999" customHeight="1" x14ac:dyDescent="0.4">
      <c r="A107" s="17"/>
      <c r="B107" s="98" t="s">
        <v>499</v>
      </c>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518"/>
      <c r="AC107" s="518"/>
      <c r="AD107" s="518"/>
      <c r="AE107" s="518"/>
      <c r="AF107" s="518"/>
      <c r="AG107" s="148" t="s">
        <v>270</v>
      </c>
    </row>
    <row r="108" spans="1:35" ht="16.149999999999999" customHeight="1" thickBot="1" x14ac:dyDescent="0.45">
      <c r="A108" s="43"/>
      <c r="B108" s="193" t="s">
        <v>500</v>
      </c>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527"/>
      <c r="AC108" s="527"/>
      <c r="AD108" s="527"/>
      <c r="AE108" s="527"/>
      <c r="AF108" s="527"/>
      <c r="AG108" s="148" t="s">
        <v>298</v>
      </c>
    </row>
    <row r="109" spans="1:35" ht="16.350000000000001" customHeight="1" thickTop="1" thickBot="1" x14ac:dyDescent="0.45">
      <c r="A109" s="99"/>
      <c r="B109" s="194" t="s">
        <v>501</v>
      </c>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525">
        <f>IFERROR(AB108/AB104*100,0)</f>
        <v>0</v>
      </c>
      <c r="AC109" s="525"/>
      <c r="AD109" s="525"/>
      <c r="AE109" s="525"/>
      <c r="AF109" s="525"/>
      <c r="AG109" s="149" t="s">
        <v>300</v>
      </c>
    </row>
    <row r="110" spans="1:35" ht="16.350000000000001" customHeight="1" x14ac:dyDescent="0.4"/>
    <row r="111" spans="1:35" ht="16.350000000000001" customHeight="1" x14ac:dyDescent="0.4">
      <c r="A111" s="75" t="s">
        <v>341</v>
      </c>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150"/>
    </row>
    <row r="112" spans="1:35" ht="16.149999999999999" customHeight="1" thickBot="1" x14ac:dyDescent="0.45">
      <c r="A112" s="73" t="s">
        <v>342</v>
      </c>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422"/>
      <c r="AB112" s="422"/>
      <c r="AC112" s="422"/>
      <c r="AD112" s="422"/>
      <c r="AE112" s="422"/>
      <c r="AF112" s="422"/>
      <c r="AG112" s="422"/>
      <c r="AH112" s="229"/>
      <c r="AI112" s="229"/>
    </row>
    <row r="113" spans="1:35" ht="16.149999999999999" customHeight="1" x14ac:dyDescent="0.4">
      <c r="A113" s="130" t="s">
        <v>547</v>
      </c>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89"/>
      <c r="AB113" s="526">
        <f>'（別添）_計画書（無床診療所及びⅡを算定する有床診療所）'!AB115</f>
        <v>0</v>
      </c>
      <c r="AC113" s="526"/>
      <c r="AD113" s="526"/>
      <c r="AE113" s="526"/>
      <c r="AF113" s="526"/>
      <c r="AG113" s="91" t="s">
        <v>292</v>
      </c>
      <c r="AH113" s="213"/>
      <c r="AI113" s="213"/>
    </row>
    <row r="114" spans="1:35" ht="16.149999999999999" customHeight="1" x14ac:dyDescent="0.4">
      <c r="A114" s="119" t="s">
        <v>548</v>
      </c>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90"/>
      <c r="AB114" s="468">
        <f>'（別添）_計画書（無床診療所及びⅡを算定する有床診療所）'!AB116</f>
        <v>0</v>
      </c>
      <c r="AC114" s="468"/>
      <c r="AD114" s="468"/>
      <c r="AE114" s="468"/>
      <c r="AF114" s="468"/>
      <c r="AG114" s="136" t="s">
        <v>270</v>
      </c>
      <c r="AH114" s="213"/>
      <c r="AI114" s="213"/>
    </row>
    <row r="115" spans="1:35" ht="16.149999999999999" customHeight="1" x14ac:dyDescent="0.4">
      <c r="A115" s="119" t="s">
        <v>549</v>
      </c>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90"/>
      <c r="AB115" s="468">
        <f>'（別添）_計画書（無床診療所及びⅡを算定する有床診療所）'!AB117</f>
        <v>0</v>
      </c>
      <c r="AC115" s="468"/>
      <c r="AD115" s="468"/>
      <c r="AE115" s="468"/>
      <c r="AF115" s="468"/>
      <c r="AG115" s="136" t="s">
        <v>270</v>
      </c>
    </row>
    <row r="116" spans="1:35" ht="16.149999999999999" customHeight="1" x14ac:dyDescent="0.4">
      <c r="A116" s="119" t="s">
        <v>550</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440"/>
      <c r="AC116" s="440"/>
      <c r="AD116" s="440"/>
      <c r="AE116" s="440"/>
      <c r="AF116" s="440"/>
      <c r="AG116" s="151" t="s">
        <v>270</v>
      </c>
    </row>
    <row r="117" spans="1:35" ht="16.149999999999999" customHeight="1" x14ac:dyDescent="0.4">
      <c r="A117" s="119" t="s">
        <v>551</v>
      </c>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424"/>
      <c r="AC117" s="424"/>
      <c r="AD117" s="424"/>
      <c r="AE117" s="424"/>
      <c r="AF117" s="424"/>
      <c r="AG117" s="151" t="s">
        <v>270</v>
      </c>
    </row>
    <row r="118" spans="1:35" ht="16.149999999999999" customHeight="1" x14ac:dyDescent="0.4">
      <c r="A118" s="123" t="s">
        <v>552</v>
      </c>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439">
        <f>AB116-AB114</f>
        <v>0</v>
      </c>
      <c r="AC118" s="439"/>
      <c r="AD118" s="439"/>
      <c r="AE118" s="439"/>
      <c r="AF118" s="439"/>
      <c r="AG118" s="151" t="s">
        <v>270</v>
      </c>
    </row>
    <row r="119" spans="1:35" ht="16.149999999999999" customHeight="1" x14ac:dyDescent="0.4">
      <c r="A119" s="123" t="s">
        <v>553</v>
      </c>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439">
        <f>AB117-AB115</f>
        <v>0</v>
      </c>
      <c r="AC119" s="439"/>
      <c r="AD119" s="439"/>
      <c r="AE119" s="439"/>
      <c r="AF119" s="439"/>
      <c r="AG119" s="151" t="s">
        <v>270</v>
      </c>
    </row>
    <row r="120" spans="1:35" ht="16.149999999999999" customHeight="1" x14ac:dyDescent="0.4">
      <c r="A120" s="104"/>
      <c r="B120" s="105" t="s">
        <v>554</v>
      </c>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424"/>
      <c r="AC120" s="424"/>
      <c r="AD120" s="424"/>
      <c r="AE120" s="424"/>
      <c r="AF120" s="424"/>
      <c r="AG120" s="154" t="s">
        <v>270</v>
      </c>
    </row>
    <row r="121" spans="1:35" ht="16.149999999999999" customHeight="1" thickBot="1" x14ac:dyDescent="0.45">
      <c r="A121" s="106"/>
      <c r="B121" s="125" t="s">
        <v>555</v>
      </c>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425"/>
      <c r="AC121" s="425"/>
      <c r="AD121" s="425"/>
      <c r="AE121" s="425"/>
      <c r="AF121" s="425"/>
      <c r="AG121" s="154" t="s">
        <v>298</v>
      </c>
    </row>
    <row r="122" spans="1:35" ht="16.350000000000001" customHeight="1" thickTop="1" thickBot="1" x14ac:dyDescent="0.45">
      <c r="A122" s="107"/>
      <c r="B122" s="126" t="s">
        <v>556</v>
      </c>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528">
        <f>IFERROR(AB121/AB115*100,0)</f>
        <v>0</v>
      </c>
      <c r="AC122" s="528"/>
      <c r="AD122" s="528"/>
      <c r="AE122" s="528"/>
      <c r="AF122" s="528"/>
      <c r="AG122" s="155" t="s">
        <v>300</v>
      </c>
    </row>
    <row r="123" spans="1:35" ht="16.350000000000001" customHeight="1" x14ac:dyDescent="0.4">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150"/>
    </row>
    <row r="124" spans="1:35" ht="16.149999999999999" customHeight="1" thickBot="1" x14ac:dyDescent="0.45">
      <c r="A124" s="73" t="s">
        <v>557</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422"/>
      <c r="AB124" s="422"/>
      <c r="AC124" s="422"/>
      <c r="AD124" s="422"/>
      <c r="AE124" s="422"/>
      <c r="AF124" s="422"/>
      <c r="AG124" s="422"/>
      <c r="AH124" s="229"/>
      <c r="AI124" s="229"/>
    </row>
    <row r="125" spans="1:35" ht="16.149999999999999" customHeight="1" x14ac:dyDescent="0.4">
      <c r="A125" s="130" t="s">
        <v>558</v>
      </c>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89"/>
      <c r="AB125" s="526">
        <f>'（別添）_計画書（無床診療所及びⅡを算定する有床診療所）'!AB127</f>
        <v>0</v>
      </c>
      <c r="AC125" s="526"/>
      <c r="AD125" s="526"/>
      <c r="AE125" s="526"/>
      <c r="AF125" s="526"/>
      <c r="AG125" s="91" t="s">
        <v>292</v>
      </c>
      <c r="AH125" s="213"/>
      <c r="AI125" s="213"/>
    </row>
    <row r="126" spans="1:35" ht="16.149999999999999" customHeight="1" x14ac:dyDescent="0.4">
      <c r="A126" s="119" t="s">
        <v>559</v>
      </c>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90"/>
      <c r="AB126" s="468">
        <f>'（別添）_計画書（無床診療所及びⅡを算定する有床診療所）'!AB128</f>
        <v>0</v>
      </c>
      <c r="AC126" s="468"/>
      <c r="AD126" s="468"/>
      <c r="AE126" s="468"/>
      <c r="AF126" s="468"/>
      <c r="AG126" s="136" t="s">
        <v>270</v>
      </c>
      <c r="AH126" s="213"/>
      <c r="AI126" s="213"/>
    </row>
    <row r="127" spans="1:35" ht="16.149999999999999" customHeight="1" x14ac:dyDescent="0.4">
      <c r="A127" s="119" t="s">
        <v>560</v>
      </c>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90"/>
      <c r="AB127" s="468">
        <f>'（別添）_計画書（無床診療所及びⅡを算定する有床診療所）'!AB129</f>
        <v>0</v>
      </c>
      <c r="AC127" s="468"/>
      <c r="AD127" s="468"/>
      <c r="AE127" s="468"/>
      <c r="AF127" s="468"/>
      <c r="AG127" s="136" t="s">
        <v>270</v>
      </c>
    </row>
    <row r="128" spans="1:35" ht="16.149999999999999" customHeight="1" x14ac:dyDescent="0.4">
      <c r="A128" s="119" t="s">
        <v>561</v>
      </c>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440"/>
      <c r="AC128" s="440"/>
      <c r="AD128" s="440"/>
      <c r="AE128" s="440"/>
      <c r="AF128" s="440"/>
      <c r="AG128" s="151" t="s">
        <v>270</v>
      </c>
    </row>
    <row r="129" spans="1:34" ht="16.149999999999999" customHeight="1" x14ac:dyDescent="0.4">
      <c r="A129" s="119" t="s">
        <v>562</v>
      </c>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424"/>
      <c r="AC129" s="424"/>
      <c r="AD129" s="424"/>
      <c r="AE129" s="424"/>
      <c r="AF129" s="424"/>
      <c r="AG129" s="151" t="s">
        <v>270</v>
      </c>
    </row>
    <row r="130" spans="1:34" ht="16.149999999999999" customHeight="1" x14ac:dyDescent="0.4">
      <c r="A130" s="123" t="s">
        <v>563</v>
      </c>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439">
        <f>AB128-AB126</f>
        <v>0</v>
      </c>
      <c r="AC130" s="439"/>
      <c r="AD130" s="439"/>
      <c r="AE130" s="439"/>
      <c r="AF130" s="439"/>
      <c r="AG130" s="151" t="s">
        <v>270</v>
      </c>
    </row>
    <row r="131" spans="1:34" ht="16.149999999999999" customHeight="1" x14ac:dyDescent="0.4">
      <c r="A131" s="123" t="s">
        <v>564</v>
      </c>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439">
        <f>AB129-AB127</f>
        <v>0</v>
      </c>
      <c r="AC131" s="439"/>
      <c r="AD131" s="439"/>
      <c r="AE131" s="439"/>
      <c r="AF131" s="439"/>
      <c r="AG131" s="151" t="s">
        <v>270</v>
      </c>
    </row>
    <row r="132" spans="1:34" ht="16.149999999999999" customHeight="1" x14ac:dyDescent="0.4">
      <c r="A132" s="104"/>
      <c r="B132" s="105" t="s">
        <v>565</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424"/>
      <c r="AC132" s="424"/>
      <c r="AD132" s="424"/>
      <c r="AE132" s="424"/>
      <c r="AF132" s="424"/>
      <c r="AG132" s="154" t="s">
        <v>270</v>
      </c>
    </row>
    <row r="133" spans="1:34" ht="16.149999999999999" customHeight="1" thickBot="1" x14ac:dyDescent="0.45">
      <c r="A133" s="106"/>
      <c r="B133" s="125" t="s">
        <v>566</v>
      </c>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425"/>
      <c r="AC133" s="425"/>
      <c r="AD133" s="425"/>
      <c r="AE133" s="425"/>
      <c r="AF133" s="425"/>
      <c r="AG133" s="154" t="s">
        <v>298</v>
      </c>
    </row>
    <row r="134" spans="1:34" ht="16.350000000000001" customHeight="1" thickTop="1" thickBot="1" x14ac:dyDescent="0.45">
      <c r="A134" s="107"/>
      <c r="B134" s="126" t="s">
        <v>567</v>
      </c>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528">
        <f>IFERROR(AB133/AB127*100,0)</f>
        <v>0</v>
      </c>
      <c r="AC134" s="528"/>
      <c r="AD134" s="528"/>
      <c r="AE134" s="528"/>
      <c r="AF134" s="528"/>
      <c r="AG134" s="155" t="s">
        <v>300</v>
      </c>
    </row>
    <row r="135" spans="1:34" ht="4.1500000000000004" customHeight="1" x14ac:dyDescent="0.4">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x14ac:dyDescent="0.4">
      <c r="A136" s="3" t="s">
        <v>531</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x14ac:dyDescent="0.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x14ac:dyDescent="0.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x14ac:dyDescent="0.4">
      <c r="A139" s="3"/>
      <c r="B139" s="3"/>
      <c r="C139" s="3"/>
      <c r="D139" s="3" t="s">
        <v>15</v>
      </c>
      <c r="E139" s="3"/>
      <c r="F139" s="436"/>
      <c r="G139" s="436"/>
      <c r="H139" s="3" t="s">
        <v>16</v>
      </c>
      <c r="I139" s="436"/>
      <c r="J139" s="436"/>
      <c r="K139" s="3" t="s">
        <v>264</v>
      </c>
      <c r="L139" s="436"/>
      <c r="M139" s="436"/>
      <c r="N139" s="3" t="s">
        <v>18</v>
      </c>
      <c r="O139" s="3"/>
      <c r="P139" s="3"/>
      <c r="Q139" s="3" t="s">
        <v>532</v>
      </c>
      <c r="R139" s="3"/>
      <c r="S139" s="3"/>
      <c r="T139" s="3"/>
      <c r="U139" s="437"/>
      <c r="V139" s="437"/>
      <c r="W139" s="437"/>
      <c r="X139" s="437"/>
      <c r="Y139" s="437"/>
      <c r="Z139" s="437"/>
      <c r="AA139" s="437"/>
      <c r="AB139" s="437"/>
      <c r="AC139" s="437"/>
      <c r="AD139" s="437"/>
      <c r="AE139" s="437"/>
      <c r="AF139" s="437"/>
      <c r="AG139" s="20"/>
    </row>
    <row r="140" spans="1:34" ht="10.9" customHeight="1" x14ac:dyDescent="0.4">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x14ac:dyDescent="0.4">
      <c r="A141" s="3" t="s">
        <v>371</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x14ac:dyDescent="0.4">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234"/>
    </row>
    <row r="143" spans="1:34" ht="15" customHeight="1" x14ac:dyDescent="0.4">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234"/>
    </row>
    <row r="144" spans="1:34" ht="15" customHeight="1" x14ac:dyDescent="0.4">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234"/>
    </row>
    <row r="145" spans="1:34" ht="15" customHeight="1" x14ac:dyDescent="0.4">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234"/>
    </row>
    <row r="146" spans="1:34" ht="15" customHeight="1" x14ac:dyDescent="0.4">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234"/>
    </row>
    <row r="147" spans="1:34" ht="15" customHeight="1" x14ac:dyDescent="0.4">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234"/>
    </row>
    <row r="148" spans="1:34" ht="15" customHeight="1" x14ac:dyDescent="0.4">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234"/>
    </row>
    <row r="149" spans="1:34" ht="15" customHeight="1" x14ac:dyDescent="0.4">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242"/>
    </row>
    <row r="150" spans="1:34" ht="15" customHeight="1" x14ac:dyDescent="0.4">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236"/>
    </row>
    <row r="151" spans="1:34" ht="15" customHeight="1" x14ac:dyDescent="0.4">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236"/>
    </row>
    <row r="152" spans="1:34" ht="15" customHeight="1" x14ac:dyDescent="0.4">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236"/>
    </row>
    <row r="153" spans="1:34" ht="15" customHeight="1" x14ac:dyDescent="0.4">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243"/>
    </row>
    <row r="154" spans="1:34" ht="15" customHeight="1" x14ac:dyDescent="0.4">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234"/>
    </row>
    <row r="155" spans="1:34" ht="15" customHeight="1" x14ac:dyDescent="0.4">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234"/>
    </row>
    <row r="156" spans="1:34"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234"/>
    </row>
    <row r="157" spans="1:34"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243"/>
    </row>
    <row r="158" spans="1:34"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234"/>
    </row>
    <row r="159" spans="1:34" ht="15" customHeight="1" x14ac:dyDescent="0.4">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row>
    <row r="160" spans="1:34" ht="15" customHeight="1" x14ac:dyDescent="0.4">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row>
    <row r="161" spans="1:33" ht="15" customHeight="1" x14ac:dyDescent="0.4">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42"/>
    </row>
    <row r="162" spans="1:33" ht="15" customHeight="1" x14ac:dyDescent="0.4">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42"/>
    </row>
    <row r="163" spans="1:33" ht="15" customHeight="1" x14ac:dyDescent="0.4">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42"/>
    </row>
    <row r="164" spans="1:33" ht="15" customHeight="1" x14ac:dyDescent="0.4">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42"/>
    </row>
    <row r="165" spans="1:33" ht="15" customHeight="1" x14ac:dyDescent="0.4">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42"/>
    </row>
    <row r="166" spans="1:33" x14ac:dyDescent="0.4">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42"/>
    </row>
    <row r="167" spans="1:33" x14ac:dyDescent="0.4">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42"/>
    </row>
    <row r="168" spans="1:33" x14ac:dyDescent="0.4">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42"/>
    </row>
    <row r="169" spans="1:33" x14ac:dyDescent="0.4">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42"/>
    </row>
    <row r="170" spans="1:33" x14ac:dyDescent="0.4">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42"/>
    </row>
    <row r="171" spans="1:33" x14ac:dyDescent="0.4">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42"/>
    </row>
    <row r="172" spans="1:33" x14ac:dyDescent="0.4">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42"/>
    </row>
    <row r="173" spans="1:33" x14ac:dyDescent="0.4">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42"/>
    </row>
    <row r="174" spans="1:33" x14ac:dyDescent="0.4">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42"/>
    </row>
    <row r="175" spans="1:33" x14ac:dyDescent="0.4">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42"/>
    </row>
    <row r="176" spans="1:33" x14ac:dyDescent="0.4">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42"/>
    </row>
    <row r="177" spans="1:33" x14ac:dyDescent="0.4">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42"/>
    </row>
    <row r="178" spans="1:33" x14ac:dyDescent="0.4">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42"/>
    </row>
    <row r="179" spans="1:33" x14ac:dyDescent="0.4">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42"/>
    </row>
    <row r="180" spans="1:33" x14ac:dyDescent="0.4">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42"/>
    </row>
    <row r="181" spans="1:33" x14ac:dyDescent="0.4">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42"/>
    </row>
  </sheetData>
  <sheetProtection algorithmName="SHA-512" hashValue="gt9FIyTkhb5LV0KM+/A548OAj/yEp8v22cJV6LyqyUqUdhjEONKfGt+4vXwskJ3WD2lalF+vjq9Qb3BCKBmHZA==" saltValue="RqCNFMDTY1FmbhlncRJHPA==" spinCount="100000" sheet="1" objects="1" scenarios="1"/>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view="pageBreakPreview" zoomScaleNormal="100" zoomScaleSheetLayoutView="100" workbookViewId="0">
      <selection activeCell="AU11" sqref="AU11"/>
    </sheetView>
  </sheetViews>
  <sheetFormatPr defaultColWidth="8.75" defaultRowHeight="13.5" outlineLevelCol="1" x14ac:dyDescent="0.4"/>
  <cols>
    <col min="1" max="1" width="4.75" style="4" customWidth="1"/>
    <col min="2" max="2" width="3.375" style="4" customWidth="1"/>
    <col min="3" max="3" width="4.625" style="4" customWidth="1"/>
    <col min="4" max="32" width="3.375" style="4" customWidth="1"/>
    <col min="33" max="33" width="3.375" style="29" customWidth="1"/>
    <col min="34" max="34" width="7" style="208" hidden="1" customWidth="1" outlineLevel="1"/>
    <col min="35" max="40" width="2.75" style="208" hidden="1" customWidth="1" outlineLevel="1"/>
    <col min="41" max="43" width="8.75" style="208" hidden="1" customWidth="1" outlineLevel="1"/>
    <col min="44" max="44" width="8.75" style="4" collapsed="1"/>
    <col min="45" max="16384" width="8.75" style="4"/>
  </cols>
  <sheetData>
    <row r="1" spans="1:33" ht="16.149999999999999" customHeight="1" x14ac:dyDescent="0.4">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x14ac:dyDescent="0.4">
      <c r="A2" s="456" t="s">
        <v>568</v>
      </c>
      <c r="B2" s="456"/>
      <c r="C2" s="456"/>
      <c r="D2" s="456"/>
      <c r="E2" s="456"/>
      <c r="F2" s="456"/>
      <c r="G2" s="456"/>
      <c r="H2" s="456"/>
      <c r="I2" s="456"/>
      <c r="J2" s="456"/>
      <c r="K2" s="456"/>
      <c r="L2" s="456"/>
      <c r="M2" s="456"/>
      <c r="N2" s="456"/>
      <c r="O2" s="456"/>
      <c r="P2" s="456"/>
      <c r="Q2" s="456"/>
      <c r="R2" s="456"/>
      <c r="S2" s="456"/>
      <c r="T2" s="457"/>
      <c r="U2" s="457"/>
      <c r="V2" s="196" t="s">
        <v>435</v>
      </c>
      <c r="W2" s="2"/>
      <c r="X2" s="2"/>
      <c r="Y2" s="2"/>
      <c r="Z2" s="2"/>
      <c r="AA2" s="2"/>
      <c r="AB2" s="2"/>
      <c r="AC2" s="2"/>
      <c r="AD2" s="2"/>
      <c r="AE2" s="2"/>
      <c r="AF2" s="2"/>
      <c r="AG2" s="2"/>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x14ac:dyDescent="0.4">
      <c r="A4" s="3"/>
      <c r="B4" s="3"/>
      <c r="C4" s="3"/>
      <c r="D4" s="3"/>
      <c r="E4" s="3"/>
      <c r="F4" s="3"/>
      <c r="G4" s="3"/>
      <c r="H4" s="3"/>
      <c r="I4" s="3"/>
      <c r="J4" s="3"/>
      <c r="K4" s="3"/>
      <c r="L4" s="3"/>
      <c r="M4" s="3"/>
      <c r="N4" s="3"/>
      <c r="O4" s="3"/>
      <c r="P4" s="3"/>
      <c r="Q4" s="3"/>
      <c r="R4" s="3"/>
      <c r="S4" s="450" t="s">
        <v>257</v>
      </c>
      <c r="T4" s="450"/>
      <c r="U4" s="450"/>
      <c r="V4" s="450"/>
      <c r="W4" s="450"/>
      <c r="X4" s="480" t="str">
        <f>IF('様式95_外来・在宅ベースアップ評価料（Ⅰ）'!H5=0,"",'様式95_外来・在宅ベースアップ評価料（Ⅰ）'!H5)</f>
        <v/>
      </c>
      <c r="Y4" s="499"/>
      <c r="Z4" s="499"/>
      <c r="AA4" s="499"/>
      <c r="AB4" s="499"/>
      <c r="AC4" s="499"/>
      <c r="AD4" s="499"/>
      <c r="AE4" s="499"/>
      <c r="AF4" s="499"/>
      <c r="AG4" s="500"/>
    </row>
    <row r="5" spans="1:33" ht="16.149999999999999" customHeight="1" x14ac:dyDescent="0.4">
      <c r="A5" s="3"/>
      <c r="B5" s="3"/>
      <c r="C5" s="3"/>
      <c r="D5" s="3"/>
      <c r="E5" s="3"/>
      <c r="F5" s="3"/>
      <c r="G5" s="3"/>
      <c r="H5" s="3"/>
      <c r="I5" s="3"/>
      <c r="J5" s="3"/>
      <c r="K5" s="3"/>
      <c r="L5" s="3"/>
      <c r="M5" s="3"/>
      <c r="N5" s="3"/>
      <c r="O5" s="3"/>
      <c r="P5" s="3"/>
      <c r="Q5" s="3"/>
      <c r="R5" s="3"/>
      <c r="S5" s="3" t="s">
        <v>258</v>
      </c>
      <c r="T5" s="3"/>
      <c r="U5" s="3"/>
      <c r="V5" s="3"/>
      <c r="W5" s="3"/>
      <c r="X5" s="480" t="str">
        <f>IF('様式95_外来・在宅ベースアップ評価料（Ⅰ）'!H6=0,"",'様式95_外来・在宅ベースアップ評価料（Ⅰ）'!H6)</f>
        <v/>
      </c>
      <c r="Y5" s="499"/>
      <c r="Z5" s="499"/>
      <c r="AA5" s="499"/>
      <c r="AB5" s="499"/>
      <c r="AC5" s="499"/>
      <c r="AD5" s="499"/>
      <c r="AE5" s="499"/>
      <c r="AF5" s="499"/>
      <c r="AG5" s="500"/>
    </row>
    <row r="6" spans="1:33" ht="16.149999999999999" customHeight="1" x14ac:dyDescent="0.4">
      <c r="A6" s="2" t="s">
        <v>259</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x14ac:dyDescent="0.45">
      <c r="A7" s="3" t="s">
        <v>260</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x14ac:dyDescent="0.45">
      <c r="A8" s="3"/>
      <c r="B8" s="504"/>
      <c r="C8" s="505"/>
      <c r="D8" s="442" t="s">
        <v>261</v>
      </c>
      <c r="E8" s="485"/>
      <c r="F8" s="485"/>
      <c r="G8" s="485"/>
      <c r="H8" s="485"/>
      <c r="I8" s="485"/>
      <c r="J8" s="485"/>
      <c r="K8" s="485"/>
      <c r="L8" s="485"/>
      <c r="M8" s="485"/>
      <c r="N8" s="485"/>
      <c r="O8" s="485"/>
      <c r="P8" s="485"/>
      <c r="Q8" s="485"/>
      <c r="R8" s="485"/>
      <c r="S8" s="485"/>
      <c r="T8" s="485"/>
      <c r="U8" s="485"/>
      <c r="V8" s="485"/>
      <c r="W8" s="485"/>
      <c r="X8" s="485"/>
      <c r="Y8" s="485"/>
      <c r="Z8" s="485"/>
      <c r="AA8" s="3"/>
      <c r="AB8" s="3"/>
      <c r="AC8" s="3"/>
      <c r="AD8" s="3"/>
      <c r="AE8" s="3"/>
      <c r="AF8" s="3"/>
      <c r="AG8" s="20"/>
    </row>
    <row r="9" spans="1:33" ht="16.149999999999999" customHeight="1" thickBot="1" x14ac:dyDescent="0.45">
      <c r="A9" s="3"/>
      <c r="B9" s="504"/>
      <c r="C9" s="505"/>
      <c r="D9" s="470" t="s">
        <v>262</v>
      </c>
      <c r="E9" s="488"/>
      <c r="F9" s="488"/>
      <c r="G9" s="488"/>
      <c r="H9" s="488"/>
      <c r="I9" s="488"/>
      <c r="J9" s="488"/>
      <c r="K9" s="488"/>
      <c r="L9" s="488"/>
      <c r="M9" s="488"/>
      <c r="N9" s="488"/>
      <c r="O9" s="488"/>
      <c r="P9" s="488"/>
      <c r="Q9" s="488"/>
      <c r="R9" s="488"/>
      <c r="S9" s="488"/>
      <c r="T9" s="488"/>
      <c r="U9" s="488"/>
      <c r="V9" s="488"/>
      <c r="W9" s="488"/>
      <c r="X9" s="488"/>
      <c r="Y9" s="488"/>
      <c r="Z9" s="488"/>
      <c r="AA9" s="3"/>
      <c r="AB9" s="3"/>
      <c r="AC9" s="3"/>
      <c r="AD9" s="3"/>
      <c r="AE9" s="3"/>
      <c r="AF9" s="3"/>
      <c r="AG9" s="20"/>
    </row>
    <row r="10" spans="1:33" ht="16.149999999999999" customHeight="1" x14ac:dyDescent="0.4">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x14ac:dyDescent="0.45">
      <c r="A11" s="3" t="s">
        <v>263</v>
      </c>
      <c r="B11" s="3"/>
      <c r="C11" s="3"/>
      <c r="D11" s="3"/>
      <c r="E11" s="3"/>
      <c r="F11" s="3"/>
      <c r="L11" s="3"/>
      <c r="M11" s="3"/>
      <c r="N11" s="3"/>
      <c r="O11" s="3"/>
      <c r="P11" s="3"/>
      <c r="Q11" s="3"/>
      <c r="R11" s="3"/>
      <c r="S11" s="3"/>
      <c r="T11" s="3"/>
      <c r="U11" s="3"/>
      <c r="V11" s="3"/>
      <c r="AE11" s="3"/>
      <c r="AF11" s="3"/>
      <c r="AG11" s="20"/>
    </row>
    <row r="12" spans="1:33" ht="16.149999999999999" customHeight="1" thickBot="1" x14ac:dyDescent="0.45">
      <c r="B12" s="448" t="s">
        <v>15</v>
      </c>
      <c r="C12" s="486"/>
      <c r="D12" s="486"/>
      <c r="E12" s="501" t="str">
        <f>IF('（別添）_計画書（歯科診療所及びⅡを算定する有床診療所）'!E16=0,"",'（別添）_計画書（歯科診療所及びⅡを算定する有床診療所）'!E16)</f>
        <v/>
      </c>
      <c r="F12" s="501"/>
      <c r="G12" s="21" t="s">
        <v>16</v>
      </c>
      <c r="H12" s="501" t="str">
        <f>IF('（別添）_計画書（歯科診療所及びⅡを算定する有床診療所）'!H16=0,"",'（別添）_計画書（歯科診療所及びⅡを算定する有床診療所）'!H16)</f>
        <v/>
      </c>
      <c r="I12" s="501"/>
      <c r="J12" s="21" t="s">
        <v>264</v>
      </c>
      <c r="K12" s="21"/>
      <c r="L12" s="21" t="s">
        <v>265</v>
      </c>
      <c r="M12" s="21" t="s">
        <v>15</v>
      </c>
      <c r="N12" s="21"/>
      <c r="O12" s="501" t="str">
        <f>IF('（別添）_計画書（歯科診療所及びⅡを算定する有床診療所）'!O16=0,"",'（別添）_計画書（歯科診療所及びⅡを算定する有床診療所）'!O16)</f>
        <v/>
      </c>
      <c r="P12" s="501"/>
      <c r="Q12" s="21" t="s">
        <v>16</v>
      </c>
      <c r="R12" s="501" t="str">
        <f>IF('（別添）_計画書（歯科診療所及びⅡを算定する有床診療所）'!R16=0,"",'（別添）_計画書（歯科診療所及びⅡを算定する有床診療所）'!R16)</f>
        <v/>
      </c>
      <c r="S12" s="501"/>
      <c r="T12" s="22" t="s">
        <v>264</v>
      </c>
      <c r="V12" s="502">
        <f>'（別添）_計画書（歯科診療所及びⅡを算定する有床診療所）'!V16</f>
        <v>1</v>
      </c>
      <c r="W12" s="502"/>
      <c r="X12" s="502"/>
      <c r="Y12" s="503"/>
      <c r="Z12" s="3" t="s">
        <v>266</v>
      </c>
      <c r="AA12" s="3"/>
      <c r="AG12" s="20"/>
    </row>
    <row r="13" spans="1:33" ht="16.149999999999999" customHeight="1" x14ac:dyDescent="0.4">
      <c r="B13" s="29"/>
      <c r="C13" s="29"/>
      <c r="D13" s="29"/>
      <c r="E13" s="29"/>
      <c r="F13" s="29"/>
      <c r="H13" s="29"/>
      <c r="I13" s="29"/>
      <c r="O13" s="29"/>
      <c r="P13" s="29"/>
      <c r="R13" s="29"/>
      <c r="S13" s="29"/>
      <c r="V13" s="301"/>
      <c r="W13" s="301"/>
      <c r="X13" s="301"/>
      <c r="Y13" s="301"/>
    </row>
    <row r="14" spans="1:33" ht="16.149999999999999" customHeight="1" thickBot="1" x14ac:dyDescent="0.45">
      <c r="A14" s="3" t="s">
        <v>534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x14ac:dyDescent="0.45">
      <c r="A15" s="3"/>
      <c r="B15" s="448" t="s">
        <v>15</v>
      </c>
      <c r="C15" s="486"/>
      <c r="D15" s="486"/>
      <c r="E15" s="501" t="str">
        <f>IF('（別添）_計画書（歯科診療所及びⅡを算定する有床診療所）'!E21=0,"",'（別添）_計画書（歯科診療所及びⅡを算定する有床診療所）'!E21)</f>
        <v/>
      </c>
      <c r="F15" s="501"/>
      <c r="G15" s="21" t="s">
        <v>16</v>
      </c>
      <c r="H15" s="501" t="str">
        <f>IF('（別添）_計画書（歯科診療所及びⅡを算定する有床診療所）'!H21=0,"",'（別添）_計画書（歯科診療所及びⅡを算定する有床診療所）'!H21)</f>
        <v/>
      </c>
      <c r="I15" s="501"/>
      <c r="J15" s="21" t="s">
        <v>264</v>
      </c>
      <c r="K15" s="21"/>
      <c r="L15" s="21" t="s">
        <v>265</v>
      </c>
      <c r="M15" s="21" t="s">
        <v>15</v>
      </c>
      <c r="N15" s="21"/>
      <c r="O15" s="449"/>
      <c r="P15" s="449"/>
      <c r="Q15" s="21" t="s">
        <v>16</v>
      </c>
      <c r="R15" s="449"/>
      <c r="S15" s="449"/>
      <c r="T15" s="22" t="s">
        <v>264</v>
      </c>
      <c r="V15" s="502">
        <f>IFERROR(IF(E15=O15,R15-H15+1,IF(O15-E15=1,12-H15+1+R15,IF(O15-E15=2,12-H15+1+R15+12,"エラー"))),1)</f>
        <v>1</v>
      </c>
      <c r="W15" s="502"/>
      <c r="X15" s="502"/>
      <c r="Y15" s="503"/>
      <c r="Z15" s="3" t="s">
        <v>266</v>
      </c>
      <c r="AA15" s="3"/>
      <c r="AG15" s="20"/>
    </row>
    <row r="16" spans="1:33" ht="16.149999999999999" customHeight="1" thickBot="1" x14ac:dyDescent="0.45">
      <c r="B16" s="29"/>
      <c r="C16" s="29"/>
      <c r="D16" s="29"/>
      <c r="E16" s="29"/>
      <c r="F16" s="29"/>
      <c r="H16" s="29"/>
      <c r="I16" s="29"/>
      <c r="O16" s="29"/>
      <c r="P16" s="29"/>
      <c r="R16" s="29"/>
      <c r="S16" s="29"/>
      <c r="V16" s="302"/>
      <c r="W16" s="302"/>
      <c r="X16" s="302"/>
      <c r="Y16" s="302"/>
    </row>
    <row r="17" spans="1:36" ht="16.149999999999999" customHeight="1" thickBot="1" x14ac:dyDescent="0.45">
      <c r="A17" s="2" t="s">
        <v>411</v>
      </c>
      <c r="B17" s="2"/>
      <c r="C17" s="3"/>
      <c r="D17" s="3"/>
      <c r="E17" s="3"/>
      <c r="F17" s="3"/>
      <c r="G17" s="3"/>
      <c r="H17" s="3"/>
      <c r="I17" s="3"/>
      <c r="J17" s="3"/>
      <c r="K17" s="3"/>
      <c r="L17" s="3"/>
      <c r="M17" s="3"/>
      <c r="N17" s="3"/>
      <c r="O17" s="3"/>
      <c r="P17" s="3"/>
      <c r="Q17" s="3"/>
      <c r="R17" s="3"/>
      <c r="S17" s="3"/>
      <c r="T17" s="3"/>
      <c r="U17" s="3"/>
      <c r="W17" s="209"/>
      <c r="X17" s="492" t="s">
        <v>376</v>
      </c>
      <c r="Y17" s="493"/>
      <c r="Z17" s="3"/>
      <c r="AA17" s="3"/>
      <c r="AB17" s="3"/>
      <c r="AC17" s="3"/>
      <c r="AD17" s="3"/>
      <c r="AE17" s="3"/>
      <c r="AF17" s="3"/>
      <c r="AG17" s="20"/>
      <c r="AH17" s="208" t="b">
        <v>1</v>
      </c>
    </row>
    <row r="18" spans="1:36" ht="16.149999999999999" customHeight="1" thickBot="1" x14ac:dyDescent="0.45">
      <c r="A18" s="4" t="s">
        <v>535</v>
      </c>
      <c r="B18" s="196"/>
    </row>
    <row r="19" spans="1:36" ht="16.149999999999999" customHeight="1" x14ac:dyDescent="0.4">
      <c r="A19" s="216" t="s">
        <v>569</v>
      </c>
      <c r="B19" s="5"/>
      <c r="C19" s="5"/>
      <c r="D19" s="5"/>
      <c r="E19" s="5"/>
      <c r="F19" s="5"/>
      <c r="G19" s="5"/>
      <c r="H19" s="5"/>
      <c r="I19" s="5"/>
      <c r="J19" s="5"/>
      <c r="K19" s="5"/>
      <c r="L19" s="5"/>
      <c r="M19" s="5"/>
      <c r="N19" s="5"/>
      <c r="O19" s="5"/>
      <c r="P19" s="5"/>
      <c r="Q19" s="5"/>
      <c r="R19" s="529"/>
      <c r="S19" s="530"/>
      <c r="T19" s="530"/>
      <c r="U19" s="530"/>
      <c r="V19" s="530"/>
      <c r="W19" s="530"/>
      <c r="X19" s="530"/>
      <c r="Y19" s="65"/>
      <c r="Z19" s="65"/>
      <c r="AA19" s="65"/>
      <c r="AB19" s="65"/>
      <c r="AC19" s="531"/>
      <c r="AD19" s="531"/>
      <c r="AE19" s="531"/>
      <c r="AF19" s="531"/>
      <c r="AG19" s="88"/>
    </row>
    <row r="20" spans="1:36" ht="16.149999999999999" customHeight="1" x14ac:dyDescent="0.4">
      <c r="A20" s="303"/>
      <c r="B20" s="532" t="s">
        <v>438</v>
      </c>
      <c r="C20" s="532"/>
      <c r="D20" s="532"/>
      <c r="E20" s="532"/>
      <c r="F20" s="532"/>
      <c r="G20" s="532"/>
      <c r="H20" s="532"/>
      <c r="I20" s="532"/>
      <c r="J20" s="532"/>
      <c r="K20" s="532"/>
      <c r="L20" s="532"/>
      <c r="M20" s="532"/>
      <c r="N20" s="532"/>
      <c r="O20" s="532"/>
      <c r="P20" s="532"/>
      <c r="Q20" s="532"/>
      <c r="R20" s="532"/>
      <c r="S20" s="533" t="s">
        <v>439</v>
      </c>
      <c r="T20" s="534"/>
      <c r="U20" s="534"/>
      <c r="V20" s="534"/>
      <c r="W20" s="534"/>
      <c r="X20" s="534"/>
      <c r="Y20" s="535"/>
      <c r="Z20" s="533" t="s">
        <v>381</v>
      </c>
      <c r="AA20" s="534"/>
      <c r="AB20" s="534"/>
      <c r="AC20" s="535"/>
      <c r="AD20" s="533" t="s">
        <v>382</v>
      </c>
      <c r="AE20" s="534"/>
      <c r="AF20" s="534"/>
      <c r="AG20" s="536"/>
    </row>
    <row r="21" spans="1:36" ht="16.149999999999999" customHeight="1" x14ac:dyDescent="0.4">
      <c r="A21" s="303"/>
      <c r="B21" s="304" t="s">
        <v>440</v>
      </c>
      <c r="C21" s="305" t="s">
        <v>15</v>
      </c>
      <c r="D21" s="499" t="str">
        <f>E15</f>
        <v/>
      </c>
      <c r="E21" s="499"/>
      <c r="F21" s="84" t="s">
        <v>16</v>
      </c>
      <c r="G21" s="499" t="str">
        <f>H15</f>
        <v/>
      </c>
      <c r="H21" s="499"/>
      <c r="I21" s="84" t="s">
        <v>264</v>
      </c>
      <c r="J21" s="84" t="s">
        <v>441</v>
      </c>
      <c r="K21" s="84" t="s">
        <v>442</v>
      </c>
      <c r="L21" s="84"/>
      <c r="M21" s="514"/>
      <c r="N21" s="514"/>
      <c r="O21" s="306" t="s">
        <v>16</v>
      </c>
      <c r="P21" s="514"/>
      <c r="Q21" s="514"/>
      <c r="R21" s="307" t="s">
        <v>264</v>
      </c>
      <c r="S21" s="537"/>
      <c r="T21" s="515"/>
      <c r="U21" s="515"/>
      <c r="V21" s="515"/>
      <c r="W21" s="515"/>
      <c r="X21" s="515"/>
      <c r="Y21" s="538"/>
      <c r="Z21" s="480" t="str">
        <f>IF(S21="","",VLOOKUP(S21,'リスト（外来）'!C:D,2,FALSE))</f>
        <v/>
      </c>
      <c r="AA21" s="499"/>
      <c r="AB21" s="499"/>
      <c r="AC21" s="68" t="s">
        <v>276</v>
      </c>
      <c r="AD21" s="480" t="str">
        <f>IF(S21="","",VLOOKUP(S21,'リスト（外来）'!C:E,3,FALSE))</f>
        <v/>
      </c>
      <c r="AE21" s="499"/>
      <c r="AF21" s="499"/>
      <c r="AG21" s="308" t="s">
        <v>276</v>
      </c>
    </row>
    <row r="22" spans="1:36" ht="16.149999999999999" customHeight="1" x14ac:dyDescent="0.4">
      <c r="A22" s="303"/>
      <c r="B22" s="304" t="s">
        <v>443</v>
      </c>
      <c r="C22" s="305" t="s">
        <v>15</v>
      </c>
      <c r="D22" s="514"/>
      <c r="E22" s="514"/>
      <c r="F22" s="84" t="s">
        <v>16</v>
      </c>
      <c r="G22" s="514"/>
      <c r="H22" s="514"/>
      <c r="I22" s="84" t="s">
        <v>264</v>
      </c>
      <c r="J22" s="84" t="s">
        <v>441</v>
      </c>
      <c r="K22" s="84" t="s">
        <v>442</v>
      </c>
      <c r="L22" s="84"/>
      <c r="M22" s="514"/>
      <c r="N22" s="514"/>
      <c r="O22" s="306" t="s">
        <v>16</v>
      </c>
      <c r="P22" s="514"/>
      <c r="Q22" s="514"/>
      <c r="R22" s="307" t="s">
        <v>264</v>
      </c>
      <c r="S22" s="537"/>
      <c r="T22" s="515"/>
      <c r="U22" s="515"/>
      <c r="V22" s="515"/>
      <c r="W22" s="515"/>
      <c r="X22" s="515"/>
      <c r="Y22" s="538"/>
      <c r="Z22" s="480" t="str">
        <f>IF(S22="","",VLOOKUP(S22,'リスト（外来）'!C:D,2,FALSE))</f>
        <v/>
      </c>
      <c r="AA22" s="499"/>
      <c r="AB22" s="499"/>
      <c r="AC22" s="68" t="s">
        <v>276</v>
      </c>
      <c r="AD22" s="480" t="str">
        <f>IF(S22="","",VLOOKUP(S22,'リスト（外来）'!C:E,3,FALSE))</f>
        <v/>
      </c>
      <c r="AE22" s="499"/>
      <c r="AF22" s="499"/>
      <c r="AG22" s="308" t="s">
        <v>276</v>
      </c>
    </row>
    <row r="23" spans="1:36" ht="16.149999999999999" customHeight="1" x14ac:dyDescent="0.4">
      <c r="A23" s="303"/>
      <c r="B23" s="304" t="s">
        <v>444</v>
      </c>
      <c r="C23" s="305" t="s">
        <v>15</v>
      </c>
      <c r="D23" s="514"/>
      <c r="E23" s="514"/>
      <c r="F23" s="84" t="s">
        <v>16</v>
      </c>
      <c r="G23" s="514"/>
      <c r="H23" s="514"/>
      <c r="I23" s="84" t="s">
        <v>264</v>
      </c>
      <c r="J23" s="84" t="s">
        <v>441</v>
      </c>
      <c r="K23" s="84" t="s">
        <v>442</v>
      </c>
      <c r="L23" s="84"/>
      <c r="M23" s="514"/>
      <c r="N23" s="514"/>
      <c r="O23" s="306" t="s">
        <v>16</v>
      </c>
      <c r="P23" s="514"/>
      <c r="Q23" s="514"/>
      <c r="R23" s="307" t="s">
        <v>264</v>
      </c>
      <c r="S23" s="537"/>
      <c r="T23" s="515"/>
      <c r="U23" s="515"/>
      <c r="V23" s="515"/>
      <c r="W23" s="515"/>
      <c r="X23" s="515"/>
      <c r="Y23" s="538"/>
      <c r="Z23" s="480" t="str">
        <f>IF(S23="","",VLOOKUP(S23,'リスト（外来）'!C:D,2,FALSE))</f>
        <v/>
      </c>
      <c r="AA23" s="499"/>
      <c r="AB23" s="499"/>
      <c r="AC23" s="68" t="s">
        <v>276</v>
      </c>
      <c r="AD23" s="480" t="str">
        <f>IF(S23="","",VLOOKUP(S23,'リスト（外来）'!C:E,3,FALSE))</f>
        <v/>
      </c>
      <c r="AE23" s="499"/>
      <c r="AF23" s="499"/>
      <c r="AG23" s="308" t="s">
        <v>276</v>
      </c>
    </row>
    <row r="24" spans="1:36" ht="16.149999999999999" customHeight="1" x14ac:dyDescent="0.4">
      <c r="A24" s="303"/>
      <c r="B24" s="309" t="s">
        <v>445</v>
      </c>
      <c r="C24" s="305" t="s">
        <v>15</v>
      </c>
      <c r="D24" s="514"/>
      <c r="E24" s="514"/>
      <c r="F24" s="84" t="s">
        <v>16</v>
      </c>
      <c r="G24" s="514"/>
      <c r="H24" s="514"/>
      <c r="I24" s="84" t="s">
        <v>264</v>
      </c>
      <c r="J24" s="84" t="s">
        <v>441</v>
      </c>
      <c r="K24" s="84" t="s">
        <v>442</v>
      </c>
      <c r="L24" s="84"/>
      <c r="M24" s="514"/>
      <c r="N24" s="514"/>
      <c r="O24" s="306" t="s">
        <v>16</v>
      </c>
      <c r="P24" s="514"/>
      <c r="Q24" s="514"/>
      <c r="R24" s="307" t="s">
        <v>264</v>
      </c>
      <c r="S24" s="537"/>
      <c r="T24" s="515"/>
      <c r="U24" s="515"/>
      <c r="V24" s="515"/>
      <c r="W24" s="515"/>
      <c r="X24" s="515"/>
      <c r="Y24" s="538"/>
      <c r="Z24" s="480" t="str">
        <f>IF(S24="","",VLOOKUP(S24,'リスト（外来）'!C:D,2,FALSE))</f>
        <v/>
      </c>
      <c r="AA24" s="499"/>
      <c r="AB24" s="499"/>
      <c r="AC24" s="68" t="s">
        <v>276</v>
      </c>
      <c r="AD24" s="480" t="str">
        <f>IF(S24="","",VLOOKUP(S24,'リスト（外来）'!C:E,3,FALSE))</f>
        <v/>
      </c>
      <c r="AE24" s="499"/>
      <c r="AF24" s="499"/>
      <c r="AG24" s="308" t="s">
        <v>276</v>
      </c>
    </row>
    <row r="25" spans="1:36" ht="16.149999999999999" customHeight="1" x14ac:dyDescent="0.4">
      <c r="A25" s="217" t="s">
        <v>446</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544"/>
      <c r="AD25" s="544"/>
      <c r="AE25" s="544"/>
      <c r="AF25" s="544"/>
      <c r="AG25" s="308"/>
      <c r="AJ25" s="244"/>
    </row>
    <row r="26" spans="1:36" ht="16.149999999999999" customHeight="1" x14ac:dyDescent="0.4">
      <c r="A26" s="303"/>
      <c r="B26" s="533" t="s">
        <v>438</v>
      </c>
      <c r="C26" s="534"/>
      <c r="D26" s="534"/>
      <c r="E26" s="534"/>
      <c r="F26" s="534"/>
      <c r="G26" s="534"/>
      <c r="H26" s="534"/>
      <c r="I26" s="534"/>
      <c r="J26" s="534"/>
      <c r="K26" s="534"/>
      <c r="L26" s="534"/>
      <c r="M26" s="534"/>
      <c r="N26" s="534"/>
      <c r="O26" s="534"/>
      <c r="P26" s="534"/>
      <c r="Q26" s="534"/>
      <c r="R26" s="535"/>
      <c r="S26" s="533" t="s">
        <v>537</v>
      </c>
      <c r="T26" s="534"/>
      <c r="U26" s="534"/>
      <c r="V26" s="534"/>
      <c r="W26" s="534"/>
      <c r="X26" s="534"/>
      <c r="Y26" s="535"/>
      <c r="Z26" s="534" t="s">
        <v>538</v>
      </c>
      <c r="AA26" s="534"/>
      <c r="AB26" s="534"/>
      <c r="AC26" s="534"/>
      <c r="AD26" s="534"/>
      <c r="AE26" s="534"/>
      <c r="AF26" s="534"/>
      <c r="AG26" s="536"/>
    </row>
    <row r="27" spans="1:36" ht="16.149999999999999" customHeight="1" x14ac:dyDescent="0.4">
      <c r="A27" s="303"/>
      <c r="B27" s="304" t="s">
        <v>440</v>
      </c>
      <c r="C27" s="305" t="s">
        <v>15</v>
      </c>
      <c r="D27" s="499" t="str">
        <f>IF(D21="","",D21)</f>
        <v/>
      </c>
      <c r="E27" s="499"/>
      <c r="F27" s="84" t="s">
        <v>16</v>
      </c>
      <c r="G27" s="499" t="str">
        <f>IF(G21="","",G21)</f>
        <v/>
      </c>
      <c r="H27" s="499"/>
      <c r="I27" s="84" t="s">
        <v>264</v>
      </c>
      <c r="J27" s="84" t="s">
        <v>441</v>
      </c>
      <c r="K27" s="84" t="s">
        <v>442</v>
      </c>
      <c r="L27" s="84"/>
      <c r="M27" s="539" t="str">
        <f>IF(M21="","",M21)</f>
        <v/>
      </c>
      <c r="N27" s="539"/>
      <c r="O27" s="306" t="s">
        <v>16</v>
      </c>
      <c r="P27" s="539" t="str">
        <f>IF(P21="","",P21)</f>
        <v/>
      </c>
      <c r="Q27" s="539"/>
      <c r="R27" s="307" t="s">
        <v>264</v>
      </c>
      <c r="S27" s="540"/>
      <c r="T27" s="541"/>
      <c r="U27" s="541"/>
      <c r="V27" s="541"/>
      <c r="W27" s="541"/>
      <c r="X27" s="541"/>
      <c r="Y27" s="310" t="s">
        <v>278</v>
      </c>
      <c r="Z27" s="542"/>
      <c r="AA27" s="543"/>
      <c r="AB27" s="543"/>
      <c r="AC27" s="543"/>
      <c r="AD27" s="543"/>
      <c r="AE27" s="543"/>
      <c r="AF27" s="543"/>
      <c r="AG27" s="308" t="s">
        <v>278</v>
      </c>
    </row>
    <row r="28" spans="1:36" ht="16.149999999999999" customHeight="1" x14ac:dyDescent="0.4">
      <c r="A28" s="303"/>
      <c r="B28" s="304" t="s">
        <v>443</v>
      </c>
      <c r="C28" s="305" t="s">
        <v>15</v>
      </c>
      <c r="D28" s="539" t="str">
        <f>IF(D22="","",D22)</f>
        <v/>
      </c>
      <c r="E28" s="539"/>
      <c r="F28" s="84" t="s">
        <v>16</v>
      </c>
      <c r="G28" s="539" t="str">
        <f>IF(G22="","",G22)</f>
        <v/>
      </c>
      <c r="H28" s="539"/>
      <c r="I28" s="84" t="s">
        <v>264</v>
      </c>
      <c r="J28" s="84" t="s">
        <v>441</v>
      </c>
      <c r="K28" s="84" t="s">
        <v>442</v>
      </c>
      <c r="L28" s="84"/>
      <c r="M28" s="539" t="str">
        <f>IF(M22="","",M22)</f>
        <v/>
      </c>
      <c r="N28" s="539"/>
      <c r="O28" s="306" t="s">
        <v>16</v>
      </c>
      <c r="P28" s="539" t="str">
        <f>IF(P22="","",P22)</f>
        <v/>
      </c>
      <c r="Q28" s="539"/>
      <c r="R28" s="307" t="s">
        <v>264</v>
      </c>
      <c r="S28" s="540"/>
      <c r="T28" s="541"/>
      <c r="U28" s="541"/>
      <c r="V28" s="541"/>
      <c r="W28" s="541"/>
      <c r="X28" s="541"/>
      <c r="Y28" s="310" t="s">
        <v>278</v>
      </c>
      <c r="Z28" s="542"/>
      <c r="AA28" s="543"/>
      <c r="AB28" s="543"/>
      <c r="AC28" s="543"/>
      <c r="AD28" s="543"/>
      <c r="AE28" s="543"/>
      <c r="AF28" s="543"/>
      <c r="AG28" s="308" t="s">
        <v>278</v>
      </c>
    </row>
    <row r="29" spans="1:36" ht="16.149999999999999" customHeight="1" x14ac:dyDescent="0.4">
      <c r="A29" s="303"/>
      <c r="B29" s="304" t="s">
        <v>444</v>
      </c>
      <c r="C29" s="305" t="s">
        <v>15</v>
      </c>
      <c r="D29" s="539" t="str">
        <f>IF(D23="","",D23)</f>
        <v/>
      </c>
      <c r="E29" s="539"/>
      <c r="F29" s="84" t="s">
        <v>16</v>
      </c>
      <c r="G29" s="539" t="str">
        <f>IF(G23="","",G23)</f>
        <v/>
      </c>
      <c r="H29" s="539"/>
      <c r="I29" s="84" t="s">
        <v>264</v>
      </c>
      <c r="J29" s="84" t="s">
        <v>441</v>
      </c>
      <c r="K29" s="84" t="s">
        <v>442</v>
      </c>
      <c r="L29" s="84"/>
      <c r="M29" s="539" t="str">
        <f>IF(M23="","",M23)</f>
        <v/>
      </c>
      <c r="N29" s="539"/>
      <c r="O29" s="306" t="s">
        <v>16</v>
      </c>
      <c r="P29" s="539" t="str">
        <f>IF(P23="","",P23)</f>
        <v/>
      </c>
      <c r="Q29" s="539"/>
      <c r="R29" s="307" t="s">
        <v>264</v>
      </c>
      <c r="S29" s="540"/>
      <c r="T29" s="541"/>
      <c r="U29" s="541"/>
      <c r="V29" s="541"/>
      <c r="W29" s="541"/>
      <c r="X29" s="541"/>
      <c r="Y29" s="310" t="s">
        <v>278</v>
      </c>
      <c r="Z29" s="542"/>
      <c r="AA29" s="543"/>
      <c r="AB29" s="543"/>
      <c r="AC29" s="543"/>
      <c r="AD29" s="543"/>
      <c r="AE29" s="543"/>
      <c r="AF29" s="543"/>
      <c r="AG29" s="308" t="s">
        <v>278</v>
      </c>
    </row>
    <row r="30" spans="1:36" ht="16.149999999999999" customHeight="1" x14ac:dyDescent="0.4">
      <c r="A30" s="311"/>
      <c r="B30" s="309" t="s">
        <v>445</v>
      </c>
      <c r="C30" s="305" t="s">
        <v>15</v>
      </c>
      <c r="D30" s="539" t="str">
        <f>IF(D24="","",D24)</f>
        <v/>
      </c>
      <c r="E30" s="539"/>
      <c r="F30" s="84" t="s">
        <v>16</v>
      </c>
      <c r="G30" s="539" t="str">
        <f>IF(G24="","",G24)</f>
        <v/>
      </c>
      <c r="H30" s="539"/>
      <c r="I30" s="84" t="s">
        <v>264</v>
      </c>
      <c r="J30" s="84" t="s">
        <v>441</v>
      </c>
      <c r="K30" s="84" t="s">
        <v>442</v>
      </c>
      <c r="L30" s="84"/>
      <c r="M30" s="539" t="str">
        <f>IF(M24="","",M24)</f>
        <v/>
      </c>
      <c r="N30" s="539"/>
      <c r="O30" s="306" t="s">
        <v>16</v>
      </c>
      <c r="P30" s="539" t="str">
        <f>IF(P24="","",P24)</f>
        <v/>
      </c>
      <c r="Q30" s="539"/>
      <c r="R30" s="307" t="s">
        <v>264</v>
      </c>
      <c r="S30" s="540"/>
      <c r="T30" s="541"/>
      <c r="U30" s="541"/>
      <c r="V30" s="541"/>
      <c r="W30" s="541"/>
      <c r="X30" s="541"/>
      <c r="Y30" s="310" t="s">
        <v>278</v>
      </c>
      <c r="Z30" s="542"/>
      <c r="AA30" s="543"/>
      <c r="AB30" s="543"/>
      <c r="AC30" s="543"/>
      <c r="AD30" s="543"/>
      <c r="AE30" s="543"/>
      <c r="AF30" s="543"/>
      <c r="AG30" s="308" t="s">
        <v>278</v>
      </c>
    </row>
    <row r="31" spans="1:36" ht="16.149999999999999" customHeight="1" x14ac:dyDescent="0.4">
      <c r="A31" s="303"/>
      <c r="B31" s="549" t="s">
        <v>448</v>
      </c>
      <c r="C31" s="550"/>
      <c r="D31" s="550"/>
      <c r="E31" s="550"/>
      <c r="F31" s="550"/>
      <c r="G31" s="550"/>
      <c r="H31" s="550"/>
      <c r="I31" s="550"/>
      <c r="J31" s="550"/>
      <c r="K31" s="550"/>
      <c r="L31" s="550"/>
      <c r="M31" s="550"/>
      <c r="N31" s="550"/>
      <c r="O31" s="550"/>
      <c r="P31" s="550"/>
      <c r="Q31" s="550"/>
      <c r="R31" s="551"/>
      <c r="S31" s="552">
        <f>SUM(S27:X30)</f>
        <v>0</v>
      </c>
      <c r="T31" s="553"/>
      <c r="U31" s="553"/>
      <c r="V31" s="553"/>
      <c r="W31" s="553"/>
      <c r="X31" s="553"/>
      <c r="Y31" s="310" t="s">
        <v>278</v>
      </c>
      <c r="Z31" s="554">
        <f>SUM(Z27:AF30)</f>
        <v>0</v>
      </c>
      <c r="AA31" s="468"/>
      <c r="AB31" s="468"/>
      <c r="AC31" s="468"/>
      <c r="AD31" s="468"/>
      <c r="AE31" s="468"/>
      <c r="AF31" s="468"/>
      <c r="AG31" s="308" t="s">
        <v>278</v>
      </c>
    </row>
    <row r="32" spans="1:36" ht="16.149999999999999" customHeight="1" x14ac:dyDescent="0.4">
      <c r="A32" s="217" t="s">
        <v>570</v>
      </c>
      <c r="B32" s="312"/>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555"/>
      <c r="AD32" s="555"/>
      <c r="AE32" s="555"/>
      <c r="AF32" s="555"/>
      <c r="AG32" s="313"/>
    </row>
    <row r="33" spans="1:43" ht="16.149999999999999" customHeight="1" x14ac:dyDescent="0.4">
      <c r="A33" s="303"/>
      <c r="B33" s="533" t="s">
        <v>438</v>
      </c>
      <c r="C33" s="534"/>
      <c r="D33" s="534"/>
      <c r="E33" s="534"/>
      <c r="F33" s="534"/>
      <c r="G33" s="534"/>
      <c r="H33" s="534"/>
      <c r="I33" s="534"/>
      <c r="J33" s="534"/>
      <c r="K33" s="534"/>
      <c r="L33" s="534"/>
      <c r="M33" s="534"/>
      <c r="N33" s="534"/>
      <c r="O33" s="534"/>
      <c r="P33" s="534"/>
      <c r="Q33" s="534"/>
      <c r="R33" s="535"/>
      <c r="S33" s="533" t="s">
        <v>540</v>
      </c>
      <c r="T33" s="534"/>
      <c r="U33" s="534"/>
      <c r="V33" s="534"/>
      <c r="W33" s="534"/>
      <c r="X33" s="534"/>
      <c r="Y33" s="535"/>
      <c r="Z33" s="534" t="s">
        <v>541</v>
      </c>
      <c r="AA33" s="534"/>
      <c r="AB33" s="534"/>
      <c r="AC33" s="534"/>
      <c r="AD33" s="534"/>
      <c r="AE33" s="534"/>
      <c r="AF33" s="534"/>
      <c r="AG33" s="536"/>
    </row>
    <row r="34" spans="1:43" ht="16.149999999999999" customHeight="1" x14ac:dyDescent="0.4">
      <c r="A34" s="303"/>
      <c r="B34" s="304" t="s">
        <v>440</v>
      </c>
      <c r="C34" s="305" t="s">
        <v>15</v>
      </c>
      <c r="D34" s="499" t="str">
        <f>IF(D21="","",D21)</f>
        <v/>
      </c>
      <c r="E34" s="499"/>
      <c r="F34" s="84" t="s">
        <v>16</v>
      </c>
      <c r="G34" s="499" t="str">
        <f>IF(G21="","",G21)</f>
        <v/>
      </c>
      <c r="H34" s="499"/>
      <c r="I34" s="84" t="s">
        <v>264</v>
      </c>
      <c r="J34" s="84" t="s">
        <v>441</v>
      </c>
      <c r="K34" s="84" t="s">
        <v>442</v>
      </c>
      <c r="L34" s="84"/>
      <c r="M34" s="539" t="str">
        <f>IF(M21="","",M21)</f>
        <v/>
      </c>
      <c r="N34" s="539"/>
      <c r="O34" s="306" t="s">
        <v>16</v>
      </c>
      <c r="P34" s="539" t="str">
        <f>IF(P21="","",P21)</f>
        <v/>
      </c>
      <c r="Q34" s="539"/>
      <c r="R34" s="306" t="s">
        <v>264</v>
      </c>
      <c r="S34" s="545" t="str">
        <f>IFERROR(S27*Z21*10,"")</f>
        <v/>
      </c>
      <c r="T34" s="546"/>
      <c r="U34" s="546"/>
      <c r="V34" s="546"/>
      <c r="W34" s="546"/>
      <c r="X34" s="546"/>
      <c r="Y34" s="310" t="s">
        <v>270</v>
      </c>
      <c r="Z34" s="547" t="str">
        <f>IFERROR(Z27*AD21*10,"")</f>
        <v/>
      </c>
      <c r="AA34" s="548"/>
      <c r="AB34" s="548"/>
      <c r="AC34" s="548"/>
      <c r="AD34" s="548"/>
      <c r="AE34" s="548"/>
      <c r="AF34" s="548"/>
      <c r="AG34" s="314" t="s">
        <v>270</v>
      </c>
    </row>
    <row r="35" spans="1:43" ht="16.149999999999999" customHeight="1" x14ac:dyDescent="0.4">
      <c r="A35" s="303"/>
      <c r="B35" s="304" t="s">
        <v>443</v>
      </c>
      <c r="C35" s="305" t="s">
        <v>15</v>
      </c>
      <c r="D35" s="539" t="str">
        <f>IF(D22="","",D22)</f>
        <v/>
      </c>
      <c r="E35" s="539"/>
      <c r="F35" s="84" t="s">
        <v>16</v>
      </c>
      <c r="G35" s="539" t="str">
        <f>IF(G22="","",G22)</f>
        <v/>
      </c>
      <c r="H35" s="539"/>
      <c r="I35" s="84" t="s">
        <v>264</v>
      </c>
      <c r="J35" s="84" t="s">
        <v>441</v>
      </c>
      <c r="K35" s="84" t="s">
        <v>442</v>
      </c>
      <c r="L35" s="84"/>
      <c r="M35" s="539" t="str">
        <f>IF(M22="","",M22)</f>
        <v/>
      </c>
      <c r="N35" s="539"/>
      <c r="O35" s="306" t="s">
        <v>16</v>
      </c>
      <c r="P35" s="539" t="str">
        <f>IF(P22="","",P22)</f>
        <v/>
      </c>
      <c r="Q35" s="539"/>
      <c r="R35" s="306" t="s">
        <v>264</v>
      </c>
      <c r="S35" s="545" t="str">
        <f t="shared" ref="S35:S37" si="0">IFERROR(S28*Z22*10,"")</f>
        <v/>
      </c>
      <c r="T35" s="546"/>
      <c r="U35" s="546"/>
      <c r="V35" s="546"/>
      <c r="W35" s="546"/>
      <c r="X35" s="546"/>
      <c r="Y35" s="310" t="s">
        <v>270</v>
      </c>
      <c r="Z35" s="547" t="str">
        <f t="shared" ref="Z35:Z36" si="1">IFERROR(Z28*AD22*10,"")</f>
        <v/>
      </c>
      <c r="AA35" s="548"/>
      <c r="AB35" s="548"/>
      <c r="AC35" s="548"/>
      <c r="AD35" s="548"/>
      <c r="AE35" s="548"/>
      <c r="AF35" s="548"/>
      <c r="AG35" s="314" t="s">
        <v>270</v>
      </c>
    </row>
    <row r="36" spans="1:43" ht="16.149999999999999" customHeight="1" x14ac:dyDescent="0.4">
      <c r="A36" s="303"/>
      <c r="B36" s="304" t="s">
        <v>444</v>
      </c>
      <c r="C36" s="305" t="s">
        <v>15</v>
      </c>
      <c r="D36" s="539" t="str">
        <f>IF(D23="","",D23)</f>
        <v/>
      </c>
      <c r="E36" s="539"/>
      <c r="F36" s="84" t="s">
        <v>16</v>
      </c>
      <c r="G36" s="539" t="str">
        <f>IF(G23="","",G23)</f>
        <v/>
      </c>
      <c r="H36" s="539"/>
      <c r="I36" s="84" t="s">
        <v>264</v>
      </c>
      <c r="J36" s="84" t="s">
        <v>441</v>
      </c>
      <c r="K36" s="84" t="s">
        <v>442</v>
      </c>
      <c r="L36" s="84"/>
      <c r="M36" s="539" t="str">
        <f>IF(M23="","",M23)</f>
        <v/>
      </c>
      <c r="N36" s="539"/>
      <c r="O36" s="306" t="s">
        <v>16</v>
      </c>
      <c r="P36" s="539" t="str">
        <f>IF(P23="","",P23)</f>
        <v/>
      </c>
      <c r="Q36" s="539"/>
      <c r="R36" s="306" t="s">
        <v>264</v>
      </c>
      <c r="S36" s="545" t="str">
        <f t="shared" si="0"/>
        <v/>
      </c>
      <c r="T36" s="546"/>
      <c r="U36" s="546"/>
      <c r="V36" s="546"/>
      <c r="W36" s="546"/>
      <c r="X36" s="546"/>
      <c r="Y36" s="310" t="s">
        <v>270</v>
      </c>
      <c r="Z36" s="547" t="str">
        <f t="shared" si="1"/>
        <v/>
      </c>
      <c r="AA36" s="548"/>
      <c r="AB36" s="548"/>
      <c r="AC36" s="548"/>
      <c r="AD36" s="548"/>
      <c r="AE36" s="548"/>
      <c r="AF36" s="548"/>
      <c r="AG36" s="314" t="s">
        <v>270</v>
      </c>
    </row>
    <row r="37" spans="1:43" ht="16.149999999999999" customHeight="1" x14ac:dyDescent="0.4">
      <c r="A37" s="303"/>
      <c r="B37" s="315" t="s">
        <v>445</v>
      </c>
      <c r="C37" s="316" t="s">
        <v>15</v>
      </c>
      <c r="D37" s="539" t="str">
        <f>IF(D24="","",D24)</f>
        <v/>
      </c>
      <c r="E37" s="539"/>
      <c r="F37" s="84" t="s">
        <v>16</v>
      </c>
      <c r="G37" s="539" t="str">
        <f>IF(G24="","",G24)</f>
        <v/>
      </c>
      <c r="H37" s="539"/>
      <c r="I37" s="84" t="s">
        <v>264</v>
      </c>
      <c r="J37" s="84" t="s">
        <v>441</v>
      </c>
      <c r="K37" s="84" t="s">
        <v>442</v>
      </c>
      <c r="L37" s="84"/>
      <c r="M37" s="539" t="str">
        <f>IF(M24="","",M24)</f>
        <v/>
      </c>
      <c r="N37" s="539"/>
      <c r="O37" s="306" t="s">
        <v>16</v>
      </c>
      <c r="P37" s="539" t="str">
        <f>IF(P24="","",P24)</f>
        <v/>
      </c>
      <c r="Q37" s="539"/>
      <c r="R37" s="306" t="s">
        <v>264</v>
      </c>
      <c r="S37" s="545" t="str">
        <f t="shared" si="0"/>
        <v/>
      </c>
      <c r="T37" s="546"/>
      <c r="U37" s="546"/>
      <c r="V37" s="546"/>
      <c r="W37" s="546"/>
      <c r="X37" s="546"/>
      <c r="Y37" s="310" t="s">
        <v>270</v>
      </c>
      <c r="Z37" s="547" t="str">
        <f>IFERROR(Z30*AD24*10,"")</f>
        <v/>
      </c>
      <c r="AA37" s="548"/>
      <c r="AB37" s="548"/>
      <c r="AC37" s="548"/>
      <c r="AD37" s="548"/>
      <c r="AE37" s="548"/>
      <c r="AF37" s="548"/>
      <c r="AG37" s="314" t="s">
        <v>270</v>
      </c>
    </row>
    <row r="38" spans="1:43" s="59" customFormat="1" ht="16.149999999999999" customHeight="1" x14ac:dyDescent="0.4">
      <c r="A38" s="317"/>
      <c r="B38" s="318" t="s">
        <v>451</v>
      </c>
      <c r="C38" s="319" t="s">
        <v>452</v>
      </c>
      <c r="D38" s="320"/>
      <c r="E38" s="320"/>
      <c r="F38" s="319"/>
      <c r="G38" s="320"/>
      <c r="H38" s="320"/>
      <c r="I38" s="319"/>
      <c r="J38" s="319"/>
      <c r="K38" s="319"/>
      <c r="L38" s="319"/>
      <c r="M38" s="320"/>
      <c r="N38" s="320"/>
      <c r="O38" s="320"/>
      <c r="P38" s="320"/>
      <c r="Q38" s="320"/>
      <c r="R38" s="320"/>
      <c r="S38" s="320"/>
      <c r="T38" s="320"/>
      <c r="U38" s="320"/>
      <c r="V38" s="320"/>
      <c r="W38" s="320"/>
      <c r="X38" s="320"/>
      <c r="Y38" s="320"/>
      <c r="Z38" s="556"/>
      <c r="AA38" s="557"/>
      <c r="AB38" s="557"/>
      <c r="AC38" s="557"/>
      <c r="AD38" s="557"/>
      <c r="AE38" s="557"/>
      <c r="AF38" s="557"/>
      <c r="AG38" s="314" t="s">
        <v>270</v>
      </c>
      <c r="AH38" s="240"/>
      <c r="AI38" s="240"/>
      <c r="AJ38" s="240"/>
      <c r="AK38" s="240"/>
      <c r="AL38" s="240"/>
      <c r="AM38" s="240"/>
      <c r="AN38" s="240"/>
      <c r="AO38" s="240"/>
      <c r="AP38" s="240"/>
      <c r="AQ38" s="240"/>
    </row>
    <row r="39" spans="1:43" s="59" customFormat="1" ht="16.149999999999999" customHeight="1" x14ac:dyDescent="0.4">
      <c r="A39" s="317"/>
      <c r="B39" s="321" t="s">
        <v>453</v>
      </c>
      <c r="C39" s="319" t="s">
        <v>571</v>
      </c>
      <c r="D39" s="320"/>
      <c r="E39" s="320"/>
      <c r="F39" s="319"/>
      <c r="G39" s="320"/>
      <c r="H39" s="320"/>
      <c r="I39" s="319"/>
      <c r="J39" s="319"/>
      <c r="K39" s="319"/>
      <c r="L39" s="319"/>
      <c r="M39" s="320"/>
      <c r="N39" s="320"/>
      <c r="O39" s="320"/>
      <c r="P39" s="320"/>
      <c r="Q39" s="320"/>
      <c r="R39" s="320"/>
      <c r="S39" s="320"/>
      <c r="T39" s="320"/>
      <c r="U39" s="320"/>
      <c r="V39" s="320"/>
      <c r="W39" s="320"/>
      <c r="X39" s="320"/>
      <c r="Y39" s="320"/>
      <c r="Z39" s="556"/>
      <c r="AA39" s="557"/>
      <c r="AB39" s="557"/>
      <c r="AC39" s="557"/>
      <c r="AD39" s="557"/>
      <c r="AE39" s="557"/>
      <c r="AF39" s="557"/>
      <c r="AG39" s="314" t="s">
        <v>270</v>
      </c>
      <c r="AH39" s="240"/>
      <c r="AI39" s="240"/>
      <c r="AJ39" s="240"/>
      <c r="AK39" s="240"/>
      <c r="AL39" s="240"/>
      <c r="AM39" s="240"/>
      <c r="AN39" s="240"/>
      <c r="AO39" s="240"/>
      <c r="AP39" s="240"/>
      <c r="AQ39" s="240"/>
    </row>
    <row r="40" spans="1:43" ht="16.149999999999999" customHeight="1" thickBot="1" x14ac:dyDescent="0.45">
      <c r="A40" s="322"/>
      <c r="B40" s="558" t="s">
        <v>448</v>
      </c>
      <c r="C40" s="559"/>
      <c r="D40" s="559"/>
      <c r="E40" s="559"/>
      <c r="F40" s="559"/>
      <c r="G40" s="559"/>
      <c r="H40" s="559"/>
      <c r="I40" s="559"/>
      <c r="J40" s="559"/>
      <c r="K40" s="559"/>
      <c r="L40" s="559"/>
      <c r="M40" s="559"/>
      <c r="N40" s="559"/>
      <c r="O40" s="559"/>
      <c r="P40" s="559"/>
      <c r="Q40" s="559"/>
      <c r="R40" s="559"/>
      <c r="S40" s="559"/>
      <c r="T40" s="559"/>
      <c r="U40" s="559"/>
      <c r="V40" s="559"/>
      <c r="W40" s="559"/>
      <c r="X40" s="559"/>
      <c r="Y40" s="560"/>
      <c r="Z40" s="561">
        <f>IFERROR(SUM(S34:X37)+SUM(Z34:AF37)-Z38+Z39,0)</f>
        <v>0</v>
      </c>
      <c r="AA40" s="465"/>
      <c r="AB40" s="465"/>
      <c r="AC40" s="465"/>
      <c r="AD40" s="465"/>
      <c r="AE40" s="465"/>
      <c r="AF40" s="465"/>
      <c r="AG40" s="323" t="s">
        <v>270</v>
      </c>
    </row>
    <row r="41" spans="1:43" ht="15.6" customHeight="1" x14ac:dyDescent="0.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x14ac:dyDescent="0.45">
      <c r="A42" s="2" t="s">
        <v>455</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x14ac:dyDescent="0.4">
      <c r="A43" s="11" t="s">
        <v>456</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467"/>
      <c r="AC43" s="467"/>
      <c r="AD43" s="467"/>
      <c r="AE43" s="467"/>
      <c r="AF43" s="467"/>
      <c r="AG43" s="146" t="s">
        <v>270</v>
      </c>
    </row>
    <row r="44" spans="1:43" ht="16.149999999999999" customHeight="1" x14ac:dyDescent="0.4">
      <c r="A44" s="17"/>
      <c r="B44" s="66" t="s">
        <v>572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518"/>
      <c r="AC44" s="518"/>
      <c r="AD44" s="518"/>
      <c r="AE44" s="518"/>
      <c r="AF44" s="518"/>
      <c r="AG44" s="147" t="s">
        <v>270</v>
      </c>
    </row>
    <row r="45" spans="1:43" ht="16.149999999999999" customHeight="1" x14ac:dyDescent="0.4">
      <c r="A45" s="17"/>
      <c r="B45" s="66" t="s">
        <v>573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524">
        <f>Z40</f>
        <v>0</v>
      </c>
      <c r="AC45" s="524"/>
      <c r="AD45" s="524"/>
      <c r="AE45" s="524"/>
      <c r="AF45" s="524"/>
      <c r="AG45" s="147" t="s">
        <v>270</v>
      </c>
    </row>
    <row r="46" spans="1:43" s="59" customFormat="1" ht="16.149999999999999" customHeight="1" x14ac:dyDescent="0.4">
      <c r="A46" s="55"/>
      <c r="B46" s="98" t="s">
        <v>459</v>
      </c>
      <c r="C46" s="57"/>
      <c r="D46" s="114"/>
      <c r="E46" s="114"/>
      <c r="F46" s="57"/>
      <c r="G46" s="114"/>
      <c r="H46" s="114"/>
      <c r="I46" s="57"/>
      <c r="J46" s="57"/>
      <c r="K46" s="57"/>
      <c r="L46" s="57"/>
      <c r="M46" s="114"/>
      <c r="N46" s="114"/>
      <c r="O46" s="114"/>
      <c r="P46" s="114"/>
      <c r="Q46" s="114"/>
      <c r="R46" s="114"/>
      <c r="S46" s="114"/>
      <c r="T46" s="114"/>
      <c r="U46" s="114"/>
      <c r="V46" s="114"/>
      <c r="W46" s="114"/>
      <c r="X46" s="114"/>
      <c r="Y46" s="114"/>
      <c r="Z46" s="114"/>
      <c r="AA46" s="114"/>
      <c r="AB46" s="564"/>
      <c r="AC46" s="564"/>
      <c r="AD46" s="564"/>
      <c r="AE46" s="564"/>
      <c r="AF46" s="564"/>
      <c r="AG46" s="145" t="s">
        <v>270</v>
      </c>
      <c r="AH46" s="240"/>
      <c r="AI46" s="240"/>
      <c r="AJ46" s="240"/>
      <c r="AK46" s="240"/>
      <c r="AL46" s="240"/>
      <c r="AM46" s="240"/>
      <c r="AN46" s="240"/>
      <c r="AO46" s="240"/>
      <c r="AP46" s="240"/>
      <c r="AQ46" s="240"/>
    </row>
    <row r="47" spans="1:43" s="59" customFormat="1" ht="16.149999999999999" customHeight="1" x14ac:dyDescent="0.4">
      <c r="A47" s="55"/>
      <c r="B47" s="116" t="s">
        <v>543</v>
      </c>
      <c r="C47" s="57"/>
      <c r="D47" s="114"/>
      <c r="E47" s="114"/>
      <c r="F47" s="57"/>
      <c r="G47" s="114"/>
      <c r="H47" s="114"/>
      <c r="I47" s="57"/>
      <c r="J47" s="57"/>
      <c r="K47" s="57"/>
      <c r="L47" s="57"/>
      <c r="M47" s="114"/>
      <c r="N47" s="114"/>
      <c r="O47" s="114"/>
      <c r="P47" s="114"/>
      <c r="Q47" s="114"/>
      <c r="R47" s="114"/>
      <c r="S47" s="114"/>
      <c r="T47" s="114"/>
      <c r="U47" s="114"/>
      <c r="V47" s="114"/>
      <c r="W47" s="114"/>
      <c r="X47" s="114"/>
      <c r="Y47" s="114"/>
      <c r="Z47" s="114"/>
      <c r="AA47" s="114"/>
      <c r="AB47" s="564"/>
      <c r="AC47" s="564"/>
      <c r="AD47" s="564"/>
      <c r="AE47" s="564"/>
      <c r="AF47" s="564"/>
      <c r="AG47" s="145" t="s">
        <v>270</v>
      </c>
      <c r="AH47" s="240"/>
      <c r="AI47" s="240"/>
      <c r="AJ47" s="240"/>
      <c r="AK47" s="240"/>
      <c r="AL47" s="240"/>
      <c r="AM47" s="240"/>
      <c r="AN47" s="240"/>
      <c r="AO47" s="240"/>
      <c r="AP47" s="240"/>
      <c r="AQ47" s="240"/>
    </row>
    <row r="48" spans="1:43" ht="16.149999999999999" customHeight="1" x14ac:dyDescent="0.4">
      <c r="A48" s="17"/>
      <c r="B48" s="95" t="s">
        <v>461</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464"/>
      <c r="AC48" s="464"/>
      <c r="AD48" s="464"/>
      <c r="AE48" s="464"/>
      <c r="AF48" s="464"/>
      <c r="AG48" s="147" t="s">
        <v>270</v>
      </c>
    </row>
    <row r="49" spans="1:72" ht="16.149999999999999" customHeight="1" x14ac:dyDescent="0.4">
      <c r="A49" s="17"/>
      <c r="B49" s="66" t="s">
        <v>462</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464"/>
      <c r="AC49" s="464"/>
      <c r="AD49" s="464"/>
      <c r="AE49" s="464"/>
      <c r="AF49" s="464"/>
      <c r="AG49" s="147" t="s">
        <v>270</v>
      </c>
    </row>
    <row r="50" spans="1:72" ht="16.149999999999999" customHeight="1" x14ac:dyDescent="0.4">
      <c r="A50" s="17"/>
      <c r="B50" s="66" t="s">
        <v>463</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20">
        <f>AB43-SUM(AB44:AF49)</f>
        <v>0</v>
      </c>
      <c r="AC50" s="520"/>
      <c r="AD50" s="520"/>
      <c r="AE50" s="520"/>
      <c r="AF50" s="520"/>
      <c r="AG50" s="25" t="s">
        <v>270</v>
      </c>
    </row>
    <row r="51" spans="1:72" ht="16.149999999999999" customHeight="1" thickBot="1" x14ac:dyDescent="0.45">
      <c r="A51" s="87" t="s">
        <v>464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521"/>
      <c r="AC51" s="521"/>
      <c r="AD51" s="521"/>
      <c r="AE51" s="521"/>
      <c r="AF51" s="521"/>
      <c r="AG51" s="324"/>
      <c r="AH51" s="208" t="b">
        <v>0</v>
      </c>
    </row>
    <row r="52" spans="1:72" ht="16.149999999999999" customHeight="1"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506" t="str">
        <f>IF(AH51=TRUE,"問題なし","問題あり")</f>
        <v>問題あり</v>
      </c>
      <c r="AC52" s="506"/>
      <c r="AD52" s="506"/>
      <c r="AE52" s="506"/>
      <c r="AF52" s="506"/>
      <c r="AG52" s="20"/>
    </row>
    <row r="53" spans="1:72" ht="16.149999999999999" customHeight="1" x14ac:dyDescent="0.4">
      <c r="A53" s="132"/>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x14ac:dyDescent="0.4">
      <c r="A54" s="132"/>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x14ac:dyDescent="0.4">
      <c r="A55" s="132"/>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x14ac:dyDescent="0.4">
      <c r="A56" s="132"/>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x14ac:dyDescent="0.4">
      <c r="A57" s="13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x14ac:dyDescent="0.4">
      <c r="A58" s="13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x14ac:dyDescent="0.4">
      <c r="A59" s="132"/>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x14ac:dyDescent="0.4">
      <c r="A60" s="132"/>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45"/>
      <c r="AP60" s="239"/>
      <c r="AQ60" s="239"/>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295"/>
      <c r="BP60" s="295"/>
      <c r="BQ60" s="295"/>
      <c r="BR60" s="295"/>
      <c r="BS60" s="295"/>
      <c r="BT60" s="56"/>
    </row>
    <row r="61" spans="1:72" ht="16.149999999999999" customHeight="1" x14ac:dyDescent="0.4">
      <c r="A61" s="132"/>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45"/>
      <c r="AP61" s="239"/>
      <c r="AQ61" s="239"/>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295"/>
      <c r="BP61" s="295"/>
      <c r="BQ61" s="295"/>
      <c r="BR61" s="295"/>
      <c r="BS61" s="295"/>
      <c r="BT61" s="56"/>
    </row>
    <row r="62" spans="1:72" ht="16.149999999999999" customHeight="1" x14ac:dyDescent="0.4">
      <c r="A62" s="132"/>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45"/>
      <c r="AP62" s="239"/>
      <c r="AQ62" s="239"/>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295"/>
      <c r="BP62" s="295"/>
      <c r="BQ62" s="295"/>
      <c r="BR62" s="295"/>
      <c r="BS62" s="295"/>
      <c r="BT62" s="56"/>
    </row>
    <row r="63" spans="1:72" ht="18.75" customHeight="1" x14ac:dyDescent="0.4">
      <c r="A63" s="132"/>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45"/>
      <c r="AP63" s="239"/>
      <c r="AQ63" s="239"/>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295"/>
      <c r="BP63" s="295"/>
      <c r="BQ63" s="295"/>
      <c r="BR63" s="295"/>
      <c r="BS63" s="295"/>
      <c r="BT63" s="56"/>
    </row>
    <row r="64" spans="1:72" ht="16.149999999999999" customHeight="1" x14ac:dyDescent="0.4">
      <c r="A64" s="183" t="s">
        <v>289</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45"/>
      <c r="AP64" s="239"/>
      <c r="AQ64" s="239"/>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row>
    <row r="65" spans="1:72" ht="16.149999999999999" customHeight="1" thickBot="1" x14ac:dyDescent="0.45">
      <c r="A65" s="2" t="s">
        <v>465</v>
      </c>
      <c r="B65" s="3"/>
      <c r="C65" s="3"/>
      <c r="D65" s="3"/>
      <c r="E65" s="3"/>
      <c r="F65" s="3"/>
      <c r="G65" s="3"/>
      <c r="H65" s="3"/>
      <c r="I65" s="3"/>
      <c r="J65" s="3"/>
      <c r="K65" s="3"/>
      <c r="L65" s="3"/>
      <c r="M65" s="3"/>
      <c r="N65" s="3"/>
      <c r="O65" s="3"/>
      <c r="P65" s="3"/>
      <c r="Q65" s="3"/>
      <c r="R65" s="3"/>
      <c r="S65" s="3"/>
      <c r="T65" s="3"/>
      <c r="U65" s="3"/>
      <c r="V65" s="3"/>
      <c r="W65" s="3"/>
      <c r="X65" s="3"/>
      <c r="Y65" s="3"/>
      <c r="Z65" s="3"/>
      <c r="AA65" s="196"/>
      <c r="AB65" s="196"/>
      <c r="AC65" s="196"/>
      <c r="AD65" s="196"/>
      <c r="AE65" s="196"/>
      <c r="AF65" s="196"/>
      <c r="AG65" s="118"/>
      <c r="AO65" s="245"/>
      <c r="AP65" s="239"/>
      <c r="AQ65" s="239"/>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295"/>
      <c r="BP65" s="295"/>
      <c r="BQ65" s="295"/>
      <c r="BR65" s="295"/>
      <c r="BS65" s="295"/>
      <c r="BT65" s="56"/>
    </row>
    <row r="66" spans="1:72" ht="16.149999999999999" customHeight="1" x14ac:dyDescent="0.4">
      <c r="A66" s="96" t="s">
        <v>466</v>
      </c>
      <c r="B66" s="65"/>
      <c r="C66" s="37"/>
      <c r="D66" s="37"/>
      <c r="E66" s="37"/>
      <c r="F66" s="37"/>
      <c r="G66" s="37"/>
      <c r="H66" s="37"/>
      <c r="I66" s="37"/>
      <c r="J66" s="37"/>
      <c r="K66" s="37"/>
      <c r="L66" s="37"/>
      <c r="M66" s="37"/>
      <c r="N66" s="37"/>
      <c r="O66" s="37"/>
      <c r="P66" s="37"/>
      <c r="Q66" s="37"/>
      <c r="R66" s="37"/>
      <c r="S66" s="37"/>
      <c r="T66" s="37"/>
      <c r="U66" s="37"/>
      <c r="V66" s="37"/>
      <c r="W66" s="37"/>
      <c r="X66" s="37"/>
      <c r="Y66" s="37"/>
      <c r="Z66" s="37"/>
      <c r="AA66" s="86"/>
      <c r="AB66" s="526">
        <f>'（別添）_計画書（歯科診療所及びⅡを算定する有床診療所）'!AB69</f>
        <v>0</v>
      </c>
      <c r="AC66" s="526"/>
      <c r="AD66" s="526"/>
      <c r="AE66" s="526"/>
      <c r="AF66" s="526"/>
      <c r="AG66" s="88" t="s">
        <v>292</v>
      </c>
      <c r="AO66" s="245"/>
      <c r="AP66" s="239"/>
      <c r="AQ66" s="239"/>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295"/>
      <c r="BP66" s="295"/>
      <c r="BQ66" s="295"/>
      <c r="BR66" s="295"/>
      <c r="BS66" s="295"/>
      <c r="BT66" s="56"/>
    </row>
    <row r="67" spans="1:72" ht="16.149999999999999" customHeight="1" x14ac:dyDescent="0.4">
      <c r="A67" s="108" t="s">
        <v>467</v>
      </c>
      <c r="B67" s="84"/>
      <c r="C67" s="15"/>
      <c r="D67" s="15"/>
      <c r="E67" s="15"/>
      <c r="F67" s="15"/>
      <c r="G67" s="15"/>
      <c r="H67" s="15"/>
      <c r="I67" s="15"/>
      <c r="J67" s="15"/>
      <c r="K67" s="15"/>
      <c r="L67" s="15"/>
      <c r="M67" s="15"/>
      <c r="N67" s="15"/>
      <c r="O67" s="15"/>
      <c r="P67" s="15"/>
      <c r="Q67" s="15"/>
      <c r="R67" s="15"/>
      <c r="S67" s="15"/>
      <c r="T67" s="15"/>
      <c r="U67" s="15"/>
      <c r="V67" s="15"/>
      <c r="W67" s="15"/>
      <c r="X67" s="15"/>
      <c r="Y67" s="15"/>
      <c r="Z67" s="15"/>
      <c r="AA67" s="85"/>
      <c r="AB67" s="468">
        <f>'（別添）_計画書（歯科診療所及びⅡを算定する有床診療所）'!AB70</f>
        <v>0</v>
      </c>
      <c r="AC67" s="468"/>
      <c r="AD67" s="468"/>
      <c r="AE67" s="468"/>
      <c r="AF67" s="468"/>
      <c r="AG67" s="144" t="s">
        <v>270</v>
      </c>
      <c r="AO67" s="245"/>
      <c r="AP67" s="239"/>
      <c r="AQ67" s="239"/>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295"/>
      <c r="BP67" s="295"/>
      <c r="BQ67" s="295"/>
      <c r="BR67" s="295"/>
      <c r="BS67" s="295"/>
      <c r="BT67" s="56"/>
    </row>
    <row r="68" spans="1:72" ht="16.149999999999999" customHeight="1" x14ac:dyDescent="0.4">
      <c r="A68" s="1" t="s">
        <v>468</v>
      </c>
      <c r="B68" s="3"/>
      <c r="C68" s="3"/>
      <c r="D68" s="3"/>
      <c r="E68" s="3"/>
      <c r="F68" s="3"/>
      <c r="G68" s="3"/>
      <c r="H68" s="3"/>
      <c r="I68" s="3"/>
      <c r="J68" s="3"/>
      <c r="K68" s="3"/>
      <c r="L68" s="3"/>
      <c r="M68" s="3"/>
      <c r="N68" s="3"/>
      <c r="O68" s="3"/>
      <c r="P68" s="3"/>
      <c r="Q68" s="3"/>
      <c r="R68" s="3"/>
      <c r="S68" s="3"/>
      <c r="T68" s="3"/>
      <c r="U68" s="3"/>
      <c r="V68" s="3"/>
      <c r="W68" s="3"/>
      <c r="X68" s="3"/>
      <c r="Y68" s="3"/>
      <c r="Z68" s="3"/>
      <c r="AA68" s="3"/>
      <c r="AB68" s="432"/>
      <c r="AC68" s="432"/>
      <c r="AD68" s="432"/>
      <c r="AE68" s="432"/>
      <c r="AF68" s="432"/>
      <c r="AG68" s="200" t="s">
        <v>270</v>
      </c>
      <c r="AO68" s="245"/>
      <c r="AP68" s="239"/>
      <c r="AQ68" s="239"/>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295"/>
      <c r="BP68" s="295"/>
      <c r="BQ68" s="295"/>
      <c r="BR68" s="295"/>
      <c r="BS68" s="295"/>
      <c r="BT68" s="56"/>
    </row>
    <row r="69" spans="1:72" ht="16.149999999999999" customHeight="1" x14ac:dyDescent="0.4">
      <c r="A69" s="103" t="s">
        <v>469</v>
      </c>
      <c r="B69" s="6"/>
      <c r="C69" s="6"/>
      <c r="D69" s="6"/>
      <c r="E69" s="6"/>
      <c r="F69" s="6"/>
      <c r="G69" s="6"/>
      <c r="H69" s="6"/>
      <c r="I69" s="6"/>
      <c r="J69" s="6"/>
      <c r="K69" s="6"/>
      <c r="L69" s="6"/>
      <c r="M69" s="6"/>
      <c r="N69" s="6"/>
      <c r="O69" s="6"/>
      <c r="P69" s="6"/>
      <c r="Q69" s="6"/>
      <c r="R69" s="6"/>
      <c r="S69" s="6"/>
      <c r="T69" s="6"/>
      <c r="U69" s="6"/>
      <c r="V69" s="6"/>
      <c r="W69" s="6"/>
      <c r="X69" s="6"/>
      <c r="Y69" s="6"/>
      <c r="Z69" s="6"/>
      <c r="AA69" s="6"/>
      <c r="AB69" s="433">
        <f>AB68-AB67</f>
        <v>0</v>
      </c>
      <c r="AC69" s="433"/>
      <c r="AD69" s="433"/>
      <c r="AE69" s="433"/>
      <c r="AF69" s="433"/>
      <c r="AG69" s="200" t="s">
        <v>270</v>
      </c>
      <c r="AO69" s="245"/>
      <c r="AP69" s="239"/>
      <c r="AQ69" s="239"/>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295"/>
      <c r="BP69" s="295"/>
      <c r="BQ69" s="295"/>
      <c r="BR69" s="295"/>
      <c r="BS69" s="295"/>
      <c r="BT69" s="56"/>
    </row>
    <row r="70" spans="1:72" ht="16.149999999999999" customHeight="1" x14ac:dyDescent="0.4">
      <c r="A70" s="17"/>
      <c r="B70" s="98" t="s">
        <v>470</v>
      </c>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518"/>
      <c r="AC70" s="518"/>
      <c r="AD70" s="518"/>
      <c r="AE70" s="518"/>
      <c r="AF70" s="518"/>
      <c r="AG70" s="148" t="s">
        <v>270</v>
      </c>
    </row>
    <row r="71" spans="1:72" ht="16.149999999999999" customHeight="1" thickBot="1" x14ac:dyDescent="0.45">
      <c r="A71" s="43"/>
      <c r="B71" s="100" t="s">
        <v>471</v>
      </c>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527"/>
      <c r="AC71" s="527"/>
      <c r="AD71" s="527"/>
      <c r="AE71" s="527"/>
      <c r="AF71" s="527"/>
      <c r="AG71" s="148" t="s">
        <v>298</v>
      </c>
    </row>
    <row r="72" spans="1:72" ht="16.149999999999999" customHeight="1" thickTop="1" thickBot="1" x14ac:dyDescent="0.45">
      <c r="A72" s="99"/>
      <c r="B72" s="101" t="s">
        <v>472</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525">
        <f>IFERROR(AB71/AB67*100,0)</f>
        <v>0</v>
      </c>
      <c r="AC72" s="525"/>
      <c r="AD72" s="525"/>
      <c r="AE72" s="525"/>
      <c r="AF72" s="525"/>
      <c r="AG72" s="149" t="s">
        <v>300</v>
      </c>
    </row>
    <row r="73" spans="1:72" ht="16.149999999999999" customHeight="1" x14ac:dyDescent="0.4">
      <c r="A73" s="59"/>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72" ht="16.149999999999999" customHeight="1" thickBot="1" x14ac:dyDescent="0.45">
      <c r="A74" s="2" t="s">
        <v>574</v>
      </c>
      <c r="B74" s="3"/>
      <c r="C74" s="3"/>
      <c r="D74" s="3"/>
      <c r="E74" s="3"/>
      <c r="F74" s="3"/>
      <c r="G74" s="3"/>
      <c r="H74" s="3"/>
      <c r="I74" s="3"/>
      <c r="J74" s="3"/>
      <c r="K74" s="3"/>
      <c r="L74" s="3"/>
      <c r="M74" s="3"/>
      <c r="N74" s="3"/>
      <c r="O74" s="3"/>
      <c r="P74" s="3"/>
      <c r="Q74" s="3"/>
      <c r="R74" s="3"/>
      <c r="S74" s="3"/>
      <c r="T74" s="3"/>
      <c r="U74" s="3"/>
      <c r="V74" s="3"/>
      <c r="W74" s="3"/>
      <c r="X74" s="3"/>
      <c r="Y74" s="3"/>
      <c r="Z74" s="3"/>
      <c r="AA74" s="426"/>
      <c r="AB74" s="426"/>
      <c r="AC74" s="426"/>
      <c r="AD74" s="426"/>
      <c r="AE74" s="426"/>
      <c r="AF74" s="426"/>
      <c r="AG74" s="426"/>
    </row>
    <row r="75" spans="1:72" ht="16.149999999999999" customHeight="1" x14ac:dyDescent="0.4">
      <c r="A75" s="131" t="s">
        <v>575</v>
      </c>
      <c r="B75" s="65"/>
      <c r="C75" s="37"/>
      <c r="D75" s="37"/>
      <c r="E75" s="37"/>
      <c r="F75" s="37"/>
      <c r="G75" s="37"/>
      <c r="H75" s="37"/>
      <c r="I75" s="37"/>
      <c r="J75" s="37"/>
      <c r="K75" s="37"/>
      <c r="L75" s="37"/>
      <c r="M75" s="37"/>
      <c r="N75" s="37"/>
      <c r="O75" s="37"/>
      <c r="P75" s="37"/>
      <c r="Q75" s="37"/>
      <c r="R75" s="37"/>
      <c r="S75" s="37"/>
      <c r="T75" s="37"/>
      <c r="U75" s="37"/>
      <c r="V75" s="37"/>
      <c r="W75" s="37"/>
      <c r="X75" s="37"/>
      <c r="Y75" s="37"/>
      <c r="Z75" s="37"/>
      <c r="AA75" s="86"/>
      <c r="AB75" s="526">
        <f>'（別添）_計画書（歯科診療所及びⅡを算定する有床診療所）'!AB78</f>
        <v>0</v>
      </c>
      <c r="AC75" s="526"/>
      <c r="AD75" s="526"/>
      <c r="AE75" s="526"/>
      <c r="AF75" s="526"/>
      <c r="AG75" s="88" t="s">
        <v>292</v>
      </c>
    </row>
    <row r="76" spans="1:72" ht="16.149999999999999" customHeight="1" x14ac:dyDescent="0.4">
      <c r="A76" s="1" t="s">
        <v>576</v>
      </c>
      <c r="B76" s="84"/>
      <c r="C76" s="15"/>
      <c r="D76" s="15"/>
      <c r="E76" s="15"/>
      <c r="F76" s="15"/>
      <c r="G76" s="15"/>
      <c r="H76" s="15"/>
      <c r="I76" s="15"/>
      <c r="J76" s="15"/>
      <c r="K76" s="15"/>
      <c r="L76" s="15"/>
      <c r="M76" s="15"/>
      <c r="N76" s="15"/>
      <c r="O76" s="15"/>
      <c r="P76" s="15"/>
      <c r="Q76" s="15"/>
      <c r="R76" s="15"/>
      <c r="S76" s="15"/>
      <c r="T76" s="15"/>
      <c r="U76" s="15"/>
      <c r="V76" s="15"/>
      <c r="W76" s="15"/>
      <c r="X76" s="15"/>
      <c r="Y76" s="15"/>
      <c r="Z76" s="15"/>
      <c r="AA76" s="85"/>
      <c r="AB76" s="468">
        <f>'（別添）_計画書（歯科診療所及びⅡを算定する有床診療所）'!AB79</f>
        <v>0</v>
      </c>
      <c r="AC76" s="468"/>
      <c r="AD76" s="468"/>
      <c r="AE76" s="468"/>
      <c r="AF76" s="468"/>
      <c r="AG76" s="144" t="s">
        <v>270</v>
      </c>
    </row>
    <row r="77" spans="1:72" ht="16.149999999999999" customHeight="1" x14ac:dyDescent="0.4">
      <c r="A77" s="1" t="s">
        <v>577</v>
      </c>
      <c r="B77" s="3"/>
      <c r="C77" s="3"/>
      <c r="D77" s="3"/>
      <c r="E77" s="3"/>
      <c r="F77" s="3"/>
      <c r="G77" s="3"/>
      <c r="H77" s="3"/>
      <c r="I77" s="3"/>
      <c r="J77" s="3"/>
      <c r="K77" s="3"/>
      <c r="L77" s="3"/>
      <c r="M77" s="3"/>
      <c r="N77" s="3"/>
      <c r="O77" s="3"/>
      <c r="P77" s="3"/>
      <c r="Q77" s="3"/>
      <c r="R77" s="3"/>
      <c r="S77" s="3"/>
      <c r="T77" s="3"/>
      <c r="U77" s="3"/>
      <c r="V77" s="3"/>
      <c r="W77" s="3"/>
      <c r="X77" s="3"/>
      <c r="Y77" s="3"/>
      <c r="Z77" s="3"/>
      <c r="AA77" s="3"/>
      <c r="AB77" s="432"/>
      <c r="AC77" s="432"/>
      <c r="AD77" s="432"/>
      <c r="AE77" s="432"/>
      <c r="AF77" s="432"/>
      <c r="AG77" s="200" t="s">
        <v>270</v>
      </c>
    </row>
    <row r="78" spans="1:72" ht="16.149999999999999" customHeight="1" x14ac:dyDescent="0.4">
      <c r="A78" s="103" t="s">
        <v>476</v>
      </c>
      <c r="B78" s="6"/>
      <c r="C78" s="6"/>
      <c r="D78" s="6"/>
      <c r="E78" s="6"/>
      <c r="F78" s="6"/>
      <c r="G78" s="6"/>
      <c r="H78" s="6"/>
      <c r="I78" s="6"/>
      <c r="J78" s="6"/>
      <c r="K78" s="6"/>
      <c r="L78" s="6"/>
      <c r="M78" s="6"/>
      <c r="N78" s="6"/>
      <c r="O78" s="6"/>
      <c r="P78" s="6"/>
      <c r="Q78" s="6"/>
      <c r="R78" s="6"/>
      <c r="S78" s="6"/>
      <c r="T78" s="6"/>
      <c r="U78" s="6"/>
      <c r="V78" s="6"/>
      <c r="W78" s="6"/>
      <c r="X78" s="6"/>
      <c r="Y78" s="6"/>
      <c r="Z78" s="6"/>
      <c r="AA78" s="6"/>
      <c r="AB78" s="433">
        <f>AB77-AB76</f>
        <v>0</v>
      </c>
      <c r="AC78" s="433"/>
      <c r="AD78" s="433"/>
      <c r="AE78" s="433"/>
      <c r="AF78" s="433"/>
      <c r="AG78" s="200" t="s">
        <v>270</v>
      </c>
    </row>
    <row r="79" spans="1:72" ht="16.149999999999999" customHeight="1" x14ac:dyDescent="0.4">
      <c r="A79" s="17"/>
      <c r="B79" s="98" t="s">
        <v>477</v>
      </c>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518"/>
      <c r="AC79" s="518"/>
      <c r="AD79" s="518"/>
      <c r="AE79" s="518"/>
      <c r="AF79" s="518"/>
      <c r="AG79" s="148" t="s">
        <v>270</v>
      </c>
    </row>
    <row r="80" spans="1:72" ht="16.149999999999999" customHeight="1" thickBot="1" x14ac:dyDescent="0.45">
      <c r="A80" s="43"/>
      <c r="B80" s="100" t="s">
        <v>478</v>
      </c>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527"/>
      <c r="AC80" s="527"/>
      <c r="AD80" s="527"/>
      <c r="AE80" s="527"/>
      <c r="AF80" s="527"/>
      <c r="AG80" s="148" t="s">
        <v>298</v>
      </c>
    </row>
    <row r="81" spans="1:33" ht="16.350000000000001" customHeight="1" thickTop="1" thickBot="1" x14ac:dyDescent="0.45">
      <c r="A81" s="99"/>
      <c r="B81" s="101" t="s">
        <v>479</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525">
        <f>IFERROR(AB80/AB76*100,0)</f>
        <v>0</v>
      </c>
      <c r="AC81" s="525"/>
      <c r="AD81" s="525"/>
      <c r="AE81" s="525"/>
      <c r="AF81" s="525"/>
      <c r="AG81" s="149" t="s">
        <v>300</v>
      </c>
    </row>
    <row r="82" spans="1:33" ht="16.350000000000001" customHeight="1" x14ac:dyDescent="0.4"/>
    <row r="83" spans="1:33" ht="16.149999999999999" customHeight="1" thickBot="1" x14ac:dyDescent="0.45">
      <c r="A83" s="2" t="s">
        <v>423</v>
      </c>
      <c r="B83" s="3"/>
      <c r="C83" s="3"/>
      <c r="D83" s="3"/>
      <c r="E83" s="3"/>
      <c r="F83" s="3"/>
      <c r="G83" s="3"/>
      <c r="H83" s="3"/>
      <c r="I83" s="3"/>
      <c r="J83" s="3"/>
      <c r="K83" s="3"/>
      <c r="L83" s="3"/>
      <c r="M83" s="3"/>
      <c r="N83" s="3"/>
      <c r="O83" s="3"/>
      <c r="P83" s="3"/>
      <c r="Q83" s="3"/>
      <c r="R83" s="3"/>
      <c r="S83" s="3"/>
      <c r="T83" s="3"/>
      <c r="U83" s="3"/>
      <c r="V83" s="3"/>
      <c r="W83" s="3"/>
      <c r="X83" s="3"/>
      <c r="Y83" s="3"/>
      <c r="Z83" s="3"/>
      <c r="AA83" s="426"/>
      <c r="AB83" s="426"/>
      <c r="AC83" s="426"/>
      <c r="AD83" s="426"/>
      <c r="AE83" s="426"/>
      <c r="AF83" s="426"/>
      <c r="AG83" s="426"/>
    </row>
    <row r="84" spans="1:33" ht="16.149999999999999" customHeight="1" x14ac:dyDescent="0.4">
      <c r="A84" s="131" t="s">
        <v>578</v>
      </c>
      <c r="B84" s="65"/>
      <c r="C84" s="37"/>
      <c r="D84" s="37"/>
      <c r="E84" s="37"/>
      <c r="F84" s="37"/>
      <c r="G84" s="37"/>
      <c r="H84" s="37"/>
      <c r="I84" s="37"/>
      <c r="J84" s="37"/>
      <c r="K84" s="37"/>
      <c r="L84" s="37"/>
      <c r="M84" s="37"/>
      <c r="N84" s="37"/>
      <c r="O84" s="37"/>
      <c r="P84" s="37"/>
      <c r="Q84" s="37"/>
      <c r="R84" s="37"/>
      <c r="S84" s="37"/>
      <c r="T84" s="37"/>
      <c r="U84" s="37"/>
      <c r="V84" s="37"/>
      <c r="W84" s="37"/>
      <c r="X84" s="37"/>
      <c r="Y84" s="37"/>
      <c r="Z84" s="37"/>
      <c r="AA84" s="86"/>
      <c r="AB84" s="526">
        <f>'（別添）_計画書（歯科診療所及びⅡを算定する有床診療所）'!AB87</f>
        <v>0</v>
      </c>
      <c r="AC84" s="526"/>
      <c r="AD84" s="526"/>
      <c r="AE84" s="526"/>
      <c r="AF84" s="526"/>
      <c r="AG84" s="88" t="s">
        <v>292</v>
      </c>
    </row>
    <row r="85" spans="1:33" ht="16.149999999999999" customHeight="1" x14ac:dyDescent="0.4">
      <c r="A85" s="1" t="s">
        <v>579</v>
      </c>
      <c r="B85" s="84"/>
      <c r="C85" s="15"/>
      <c r="D85" s="15"/>
      <c r="E85" s="15"/>
      <c r="F85" s="15"/>
      <c r="G85" s="15"/>
      <c r="H85" s="15"/>
      <c r="I85" s="15"/>
      <c r="J85" s="15"/>
      <c r="K85" s="15"/>
      <c r="L85" s="15"/>
      <c r="M85" s="15"/>
      <c r="N85" s="15"/>
      <c r="O85" s="15"/>
      <c r="P85" s="15"/>
      <c r="Q85" s="15"/>
      <c r="R85" s="15"/>
      <c r="S85" s="15"/>
      <c r="T85" s="15"/>
      <c r="U85" s="15"/>
      <c r="V85" s="15"/>
      <c r="W85" s="15"/>
      <c r="X85" s="15"/>
      <c r="Y85" s="15"/>
      <c r="Z85" s="15"/>
      <c r="AA85" s="85"/>
      <c r="AB85" s="468">
        <f>'（別添）_計画書（歯科診療所及びⅡを算定する有床診療所）'!AB88</f>
        <v>0</v>
      </c>
      <c r="AC85" s="468"/>
      <c r="AD85" s="468"/>
      <c r="AE85" s="468"/>
      <c r="AF85" s="468"/>
      <c r="AG85" s="144" t="s">
        <v>270</v>
      </c>
    </row>
    <row r="86" spans="1:33" ht="16.149999999999999" customHeight="1" x14ac:dyDescent="0.4">
      <c r="A86" s="1" t="s">
        <v>580</v>
      </c>
      <c r="B86" s="3"/>
      <c r="C86" s="3"/>
      <c r="D86" s="3"/>
      <c r="E86" s="3"/>
      <c r="F86" s="3"/>
      <c r="G86" s="3"/>
      <c r="H86" s="3"/>
      <c r="I86" s="3"/>
      <c r="J86" s="3"/>
      <c r="K86" s="3"/>
      <c r="L86" s="3"/>
      <c r="M86" s="3"/>
      <c r="N86" s="3"/>
      <c r="O86" s="3"/>
      <c r="P86" s="3"/>
      <c r="Q86" s="3"/>
      <c r="R86" s="3"/>
      <c r="S86" s="3"/>
      <c r="T86" s="3"/>
      <c r="U86" s="3"/>
      <c r="V86" s="3"/>
      <c r="W86" s="3"/>
      <c r="X86" s="3"/>
      <c r="Y86" s="3"/>
      <c r="Z86" s="3"/>
      <c r="AA86" s="3"/>
      <c r="AB86" s="432"/>
      <c r="AC86" s="432"/>
      <c r="AD86" s="432"/>
      <c r="AE86" s="432"/>
      <c r="AF86" s="432"/>
      <c r="AG86" s="200" t="s">
        <v>270</v>
      </c>
    </row>
    <row r="87" spans="1:33" ht="16.149999999999999" customHeight="1" x14ac:dyDescent="0.4">
      <c r="A87" s="103" t="s">
        <v>483</v>
      </c>
      <c r="B87" s="6"/>
      <c r="C87" s="6"/>
      <c r="D87" s="6"/>
      <c r="E87" s="6"/>
      <c r="F87" s="6"/>
      <c r="G87" s="6"/>
      <c r="H87" s="6"/>
      <c r="I87" s="6"/>
      <c r="J87" s="6"/>
      <c r="K87" s="6"/>
      <c r="L87" s="6"/>
      <c r="M87" s="6"/>
      <c r="N87" s="6"/>
      <c r="O87" s="6"/>
      <c r="P87" s="6"/>
      <c r="Q87" s="6"/>
      <c r="R87" s="6"/>
      <c r="S87" s="6"/>
      <c r="T87" s="6"/>
      <c r="U87" s="6"/>
      <c r="V87" s="6"/>
      <c r="W87" s="6"/>
      <c r="X87" s="6"/>
      <c r="Y87" s="6"/>
      <c r="Z87" s="6"/>
      <c r="AA87" s="6"/>
      <c r="AB87" s="433">
        <f>AB86-AB85</f>
        <v>0</v>
      </c>
      <c r="AC87" s="433"/>
      <c r="AD87" s="433"/>
      <c r="AE87" s="433"/>
      <c r="AF87" s="433"/>
      <c r="AG87" s="200" t="s">
        <v>270</v>
      </c>
    </row>
    <row r="88" spans="1:33" ht="16.149999999999999" customHeight="1" x14ac:dyDescent="0.4">
      <c r="A88" s="17"/>
      <c r="B88" s="98" t="s">
        <v>484</v>
      </c>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518"/>
      <c r="AC88" s="518"/>
      <c r="AD88" s="518"/>
      <c r="AE88" s="518"/>
      <c r="AF88" s="518"/>
      <c r="AG88" s="148" t="s">
        <v>270</v>
      </c>
    </row>
    <row r="89" spans="1:33" ht="16.149999999999999" customHeight="1" thickBot="1" x14ac:dyDescent="0.45">
      <c r="A89" s="43"/>
      <c r="B89" s="100" t="s">
        <v>485</v>
      </c>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527"/>
      <c r="AC89" s="527"/>
      <c r="AD89" s="527"/>
      <c r="AE89" s="527"/>
      <c r="AF89" s="527"/>
      <c r="AG89" s="148" t="s">
        <v>298</v>
      </c>
    </row>
    <row r="90" spans="1:33" ht="16.350000000000001" customHeight="1" thickTop="1" thickBot="1" x14ac:dyDescent="0.45">
      <c r="A90" s="99"/>
      <c r="B90" s="101" t="s">
        <v>486</v>
      </c>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525">
        <f>IFERROR(AB89/AB85*100,0)</f>
        <v>0</v>
      </c>
      <c r="AC90" s="525"/>
      <c r="AD90" s="525"/>
      <c r="AE90" s="525"/>
      <c r="AF90" s="525"/>
      <c r="AG90" s="149" t="s">
        <v>300</v>
      </c>
    </row>
    <row r="91" spans="1:33" ht="16.350000000000001" customHeight="1" x14ac:dyDescent="0.4"/>
    <row r="92" spans="1:33" ht="16.149999999999999" customHeight="1" thickBot="1" x14ac:dyDescent="0.45">
      <c r="A92" s="196" t="s">
        <v>427</v>
      </c>
      <c r="B92" s="3"/>
      <c r="C92" s="3"/>
      <c r="D92" s="3"/>
      <c r="E92" s="3"/>
      <c r="F92" s="3"/>
      <c r="G92" s="3"/>
      <c r="H92" s="3"/>
      <c r="I92" s="3"/>
      <c r="J92" s="3"/>
      <c r="K92" s="3"/>
      <c r="L92" s="3"/>
      <c r="M92" s="3"/>
      <c r="N92" s="3"/>
      <c r="O92" s="3"/>
      <c r="P92" s="3"/>
      <c r="Q92" s="3"/>
      <c r="R92" s="3"/>
      <c r="S92" s="3"/>
      <c r="T92" s="3"/>
      <c r="U92" s="3"/>
      <c r="V92" s="3"/>
      <c r="W92" s="3"/>
      <c r="X92" s="3"/>
      <c r="Y92" s="3"/>
      <c r="Z92" s="3"/>
      <c r="AA92" s="426"/>
      <c r="AB92" s="426"/>
      <c r="AC92" s="426"/>
      <c r="AD92" s="426"/>
      <c r="AE92" s="426"/>
      <c r="AF92" s="426"/>
      <c r="AG92" s="426"/>
    </row>
    <row r="93" spans="1:33" ht="16.149999999999999" customHeight="1" x14ac:dyDescent="0.4">
      <c r="A93" s="131" t="s">
        <v>581</v>
      </c>
      <c r="B93" s="65"/>
      <c r="C93" s="37"/>
      <c r="D93" s="37"/>
      <c r="E93" s="37"/>
      <c r="F93" s="37"/>
      <c r="G93" s="37"/>
      <c r="H93" s="37"/>
      <c r="I93" s="37"/>
      <c r="J93" s="37"/>
      <c r="K93" s="37"/>
      <c r="L93" s="37"/>
      <c r="M93" s="37"/>
      <c r="N93" s="37"/>
      <c r="O93" s="37"/>
      <c r="P93" s="37"/>
      <c r="Q93" s="37"/>
      <c r="R93" s="37"/>
      <c r="S93" s="37"/>
      <c r="T93" s="37"/>
      <c r="U93" s="37"/>
      <c r="V93" s="37"/>
      <c r="W93" s="37"/>
      <c r="X93" s="37"/>
      <c r="Y93" s="37"/>
      <c r="Z93" s="37"/>
      <c r="AA93" s="86"/>
      <c r="AB93" s="526">
        <f>'（別添）_計画書（歯科診療所及びⅡを算定する有床診療所）'!AB96</f>
        <v>0</v>
      </c>
      <c r="AC93" s="526"/>
      <c r="AD93" s="526"/>
      <c r="AE93" s="526"/>
      <c r="AF93" s="526"/>
      <c r="AG93" s="88" t="s">
        <v>292</v>
      </c>
    </row>
    <row r="94" spans="1:33" ht="16.149999999999999" customHeight="1" x14ac:dyDescent="0.4">
      <c r="A94" s="1" t="s">
        <v>582</v>
      </c>
      <c r="B94" s="84"/>
      <c r="C94" s="15"/>
      <c r="D94" s="15"/>
      <c r="E94" s="15"/>
      <c r="F94" s="15"/>
      <c r="G94" s="15"/>
      <c r="H94" s="15"/>
      <c r="I94" s="15"/>
      <c r="J94" s="15"/>
      <c r="K94" s="15"/>
      <c r="L94" s="15"/>
      <c r="M94" s="15"/>
      <c r="N94" s="15"/>
      <c r="O94" s="15"/>
      <c r="P94" s="15"/>
      <c r="Q94" s="15"/>
      <c r="R94" s="15"/>
      <c r="S94" s="15"/>
      <c r="T94" s="15"/>
      <c r="U94" s="15"/>
      <c r="V94" s="15"/>
      <c r="W94" s="15"/>
      <c r="X94" s="15"/>
      <c r="Y94" s="15"/>
      <c r="Z94" s="15"/>
      <c r="AA94" s="85"/>
      <c r="AB94" s="468">
        <f>'（別添）_計画書（歯科診療所及びⅡを算定する有床診療所）'!AB97</f>
        <v>0</v>
      </c>
      <c r="AC94" s="468"/>
      <c r="AD94" s="468"/>
      <c r="AE94" s="468"/>
      <c r="AF94" s="468"/>
      <c r="AG94" s="144" t="s">
        <v>270</v>
      </c>
    </row>
    <row r="95" spans="1:33" ht="16.149999999999999" customHeight="1" x14ac:dyDescent="0.4">
      <c r="A95" s="1" t="s">
        <v>583</v>
      </c>
      <c r="B95" s="3"/>
      <c r="C95" s="3"/>
      <c r="D95" s="3"/>
      <c r="E95" s="3"/>
      <c r="F95" s="3"/>
      <c r="G95" s="3"/>
      <c r="H95" s="3"/>
      <c r="I95" s="3"/>
      <c r="J95" s="3"/>
      <c r="K95" s="3"/>
      <c r="L95" s="3"/>
      <c r="M95" s="3"/>
      <c r="N95" s="3"/>
      <c r="O95" s="3"/>
      <c r="P95" s="3"/>
      <c r="Q95" s="3"/>
      <c r="R95" s="3"/>
      <c r="S95" s="3"/>
      <c r="T95" s="3"/>
      <c r="U95" s="3"/>
      <c r="V95" s="3"/>
      <c r="W95" s="3"/>
      <c r="X95" s="3"/>
      <c r="Y95" s="3"/>
      <c r="Z95" s="3"/>
      <c r="AA95" s="3"/>
      <c r="AB95" s="432"/>
      <c r="AC95" s="432"/>
      <c r="AD95" s="432"/>
      <c r="AE95" s="432"/>
      <c r="AF95" s="432"/>
      <c r="AG95" s="200" t="s">
        <v>270</v>
      </c>
    </row>
    <row r="96" spans="1:33" ht="16.149999999999999" customHeight="1" x14ac:dyDescent="0.4">
      <c r="A96" s="103" t="s">
        <v>490</v>
      </c>
      <c r="B96" s="6"/>
      <c r="C96" s="6"/>
      <c r="D96" s="6"/>
      <c r="E96" s="6"/>
      <c r="F96" s="6"/>
      <c r="G96" s="6"/>
      <c r="H96" s="6"/>
      <c r="I96" s="6"/>
      <c r="J96" s="6"/>
      <c r="K96" s="6"/>
      <c r="L96" s="6"/>
      <c r="M96" s="6"/>
      <c r="N96" s="6"/>
      <c r="O96" s="6"/>
      <c r="P96" s="6"/>
      <c r="Q96" s="6"/>
      <c r="R96" s="6"/>
      <c r="S96" s="6"/>
      <c r="T96" s="6"/>
      <c r="U96" s="6"/>
      <c r="V96" s="6"/>
      <c r="W96" s="6"/>
      <c r="X96" s="6"/>
      <c r="Y96" s="6"/>
      <c r="Z96" s="6"/>
      <c r="AA96" s="6"/>
      <c r="AB96" s="433">
        <f>AB95-AB94</f>
        <v>0</v>
      </c>
      <c r="AC96" s="433"/>
      <c r="AD96" s="433"/>
      <c r="AE96" s="433"/>
      <c r="AF96" s="433"/>
      <c r="AG96" s="200" t="s">
        <v>270</v>
      </c>
    </row>
    <row r="97" spans="1:35" ht="16.149999999999999" customHeight="1" x14ac:dyDescent="0.4">
      <c r="A97" s="17"/>
      <c r="B97" s="98" t="s">
        <v>491</v>
      </c>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518"/>
      <c r="AC97" s="518"/>
      <c r="AD97" s="518"/>
      <c r="AE97" s="518"/>
      <c r="AF97" s="518"/>
      <c r="AG97" s="148" t="s">
        <v>270</v>
      </c>
    </row>
    <row r="98" spans="1:35" ht="16.350000000000001" customHeight="1" thickBot="1" x14ac:dyDescent="0.45">
      <c r="A98" s="43"/>
      <c r="B98" s="100" t="s">
        <v>492</v>
      </c>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527"/>
      <c r="AC98" s="527"/>
      <c r="AD98" s="527"/>
      <c r="AE98" s="527"/>
      <c r="AF98" s="527"/>
      <c r="AG98" s="148" t="s">
        <v>298</v>
      </c>
    </row>
    <row r="99" spans="1:35" ht="16.350000000000001" customHeight="1" thickTop="1" thickBot="1" x14ac:dyDescent="0.45">
      <c r="A99" s="99"/>
      <c r="B99" s="101" t="s">
        <v>493</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525">
        <f>IFERROR(AB98/AB94*100,0)</f>
        <v>0</v>
      </c>
      <c r="AC99" s="525"/>
      <c r="AD99" s="525"/>
      <c r="AE99" s="525"/>
      <c r="AF99" s="525"/>
      <c r="AG99" s="149" t="s">
        <v>300</v>
      </c>
    </row>
    <row r="100" spans="1:35" ht="16.350000000000001" customHeight="1" x14ac:dyDescent="0.4"/>
    <row r="101" spans="1:35" ht="16.149999999999999" customHeight="1" thickBot="1" x14ac:dyDescent="0.45">
      <c r="A101" s="2" t="s">
        <v>333</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426"/>
      <c r="AB101" s="426"/>
      <c r="AC101" s="426"/>
      <c r="AD101" s="426"/>
      <c r="AE101" s="426"/>
      <c r="AF101" s="426"/>
      <c r="AG101" s="426"/>
    </row>
    <row r="102" spans="1:35" ht="16.149999999999999" customHeight="1" x14ac:dyDescent="0.4">
      <c r="A102" s="191" t="s">
        <v>544</v>
      </c>
      <c r="B102" s="65"/>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86"/>
      <c r="AB102" s="526">
        <f>'（別添）_計画書（歯科診療所及びⅡを算定する有床診療所）'!AB105</f>
        <v>0</v>
      </c>
      <c r="AC102" s="526"/>
      <c r="AD102" s="526"/>
      <c r="AE102" s="526"/>
      <c r="AF102" s="526"/>
      <c r="AG102" s="88" t="s">
        <v>292</v>
      </c>
    </row>
    <row r="103" spans="1:35" ht="16.149999999999999" customHeight="1" x14ac:dyDescent="0.4">
      <c r="A103" s="190" t="s">
        <v>545</v>
      </c>
      <c r="B103" s="84"/>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85"/>
      <c r="AB103" s="468">
        <f>'（別添）_計画書（歯科診療所及びⅡを算定する有床診療所）'!AB106</f>
        <v>0</v>
      </c>
      <c r="AC103" s="468"/>
      <c r="AD103" s="468"/>
      <c r="AE103" s="468"/>
      <c r="AF103" s="468"/>
      <c r="AG103" s="144" t="s">
        <v>270</v>
      </c>
    </row>
    <row r="104" spans="1:35" ht="16.149999999999999" customHeight="1" x14ac:dyDescent="0.4">
      <c r="A104" s="1" t="s">
        <v>546</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432"/>
      <c r="AC104" s="432"/>
      <c r="AD104" s="432"/>
      <c r="AE104" s="432"/>
      <c r="AF104" s="432"/>
      <c r="AG104" s="200" t="s">
        <v>270</v>
      </c>
    </row>
    <row r="105" spans="1:35" ht="16.149999999999999" customHeight="1" x14ac:dyDescent="0.4">
      <c r="A105" s="192" t="s">
        <v>498</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433">
        <f>AB104-AB103</f>
        <v>0</v>
      </c>
      <c r="AC105" s="433"/>
      <c r="AD105" s="433"/>
      <c r="AE105" s="433"/>
      <c r="AF105" s="433"/>
      <c r="AG105" s="200" t="s">
        <v>270</v>
      </c>
    </row>
    <row r="106" spans="1:35" ht="16.149999999999999" customHeight="1" x14ac:dyDescent="0.4">
      <c r="A106" s="17"/>
      <c r="B106" s="98" t="s">
        <v>499</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518"/>
      <c r="AC106" s="518"/>
      <c r="AD106" s="518"/>
      <c r="AE106" s="518"/>
      <c r="AF106" s="518"/>
      <c r="AG106" s="148" t="s">
        <v>270</v>
      </c>
    </row>
    <row r="107" spans="1:35" ht="16.149999999999999" customHeight="1" thickBot="1" x14ac:dyDescent="0.45">
      <c r="A107" s="43"/>
      <c r="B107" s="193" t="s">
        <v>500</v>
      </c>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527"/>
      <c r="AC107" s="527"/>
      <c r="AD107" s="527"/>
      <c r="AE107" s="527"/>
      <c r="AF107" s="527"/>
      <c r="AG107" s="148" t="s">
        <v>298</v>
      </c>
    </row>
    <row r="108" spans="1:35" ht="16.350000000000001" customHeight="1" thickTop="1" thickBot="1" x14ac:dyDescent="0.45">
      <c r="A108" s="99"/>
      <c r="B108" s="194" t="s">
        <v>501</v>
      </c>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525">
        <f>IFERROR(AB107/AB103*100,0)</f>
        <v>0</v>
      </c>
      <c r="AC108" s="525"/>
      <c r="AD108" s="525"/>
      <c r="AE108" s="525"/>
      <c r="AF108" s="525"/>
      <c r="AG108" s="149" t="s">
        <v>300</v>
      </c>
    </row>
    <row r="109" spans="1:35" ht="16.350000000000001" customHeight="1" x14ac:dyDescent="0.4"/>
    <row r="110" spans="1:35" ht="16.350000000000001" customHeight="1" x14ac:dyDescent="0.4">
      <c r="A110" s="75" t="s">
        <v>341</v>
      </c>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150"/>
    </row>
    <row r="111" spans="1:35" ht="16.149999999999999" customHeight="1" thickBot="1" x14ac:dyDescent="0.45">
      <c r="A111" s="73" t="s">
        <v>342</v>
      </c>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422"/>
      <c r="AB111" s="422"/>
      <c r="AC111" s="422"/>
      <c r="AD111" s="422"/>
      <c r="AE111" s="422"/>
      <c r="AF111" s="422"/>
      <c r="AG111" s="422"/>
      <c r="AH111" s="229"/>
      <c r="AI111" s="229"/>
    </row>
    <row r="112" spans="1:35" ht="16.149999999999999" customHeight="1" x14ac:dyDescent="0.4">
      <c r="A112" s="130" t="s">
        <v>547</v>
      </c>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89"/>
      <c r="AB112" s="526">
        <f>'（別添）_計画書（歯科診療所及びⅡを算定する有床診療所）'!AB115</f>
        <v>0</v>
      </c>
      <c r="AC112" s="526"/>
      <c r="AD112" s="526"/>
      <c r="AE112" s="526"/>
      <c r="AF112" s="526"/>
      <c r="AG112" s="91" t="s">
        <v>292</v>
      </c>
      <c r="AH112" s="213"/>
      <c r="AI112" s="213"/>
    </row>
    <row r="113" spans="1:35" ht="16.149999999999999" customHeight="1" x14ac:dyDescent="0.4">
      <c r="A113" s="119" t="s">
        <v>548</v>
      </c>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90"/>
      <c r="AB113" s="468">
        <f>'（別添）_計画書（歯科診療所及びⅡを算定する有床診療所）'!AB116</f>
        <v>0</v>
      </c>
      <c r="AC113" s="468"/>
      <c r="AD113" s="468"/>
      <c r="AE113" s="468"/>
      <c r="AF113" s="468"/>
      <c r="AG113" s="136" t="s">
        <v>270</v>
      </c>
      <c r="AH113" s="213"/>
      <c r="AI113" s="213"/>
    </row>
    <row r="114" spans="1:35" ht="16.149999999999999" customHeight="1" x14ac:dyDescent="0.4">
      <c r="A114" s="119" t="s">
        <v>549</v>
      </c>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90"/>
      <c r="AB114" s="468">
        <f>'（別添）_計画書（歯科診療所及びⅡを算定する有床診療所）'!AB117</f>
        <v>0</v>
      </c>
      <c r="AC114" s="468"/>
      <c r="AD114" s="468"/>
      <c r="AE114" s="468"/>
      <c r="AF114" s="468"/>
      <c r="AG114" s="136" t="s">
        <v>270</v>
      </c>
    </row>
    <row r="115" spans="1:35" ht="16.149999999999999" customHeight="1" x14ac:dyDescent="0.4">
      <c r="A115" s="119" t="s">
        <v>550</v>
      </c>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440"/>
      <c r="AC115" s="440"/>
      <c r="AD115" s="440"/>
      <c r="AE115" s="440"/>
      <c r="AF115" s="440"/>
      <c r="AG115" s="151" t="s">
        <v>270</v>
      </c>
    </row>
    <row r="116" spans="1:35" ht="16.149999999999999" customHeight="1" x14ac:dyDescent="0.4">
      <c r="A116" s="119" t="s">
        <v>551</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424"/>
      <c r="AC116" s="424"/>
      <c r="AD116" s="424"/>
      <c r="AE116" s="424"/>
      <c r="AF116" s="424"/>
      <c r="AG116" s="151" t="s">
        <v>270</v>
      </c>
    </row>
    <row r="117" spans="1:35" ht="16.149999999999999" customHeight="1" x14ac:dyDescent="0.4">
      <c r="A117" s="123" t="s">
        <v>552</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439">
        <f>AB115-AB113</f>
        <v>0</v>
      </c>
      <c r="AC117" s="439"/>
      <c r="AD117" s="439"/>
      <c r="AE117" s="439"/>
      <c r="AF117" s="439"/>
      <c r="AG117" s="151" t="s">
        <v>270</v>
      </c>
    </row>
    <row r="118" spans="1:35" ht="16.149999999999999" customHeight="1" x14ac:dyDescent="0.4">
      <c r="A118" s="123" t="s">
        <v>553</v>
      </c>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439">
        <f>AB116-AB114</f>
        <v>0</v>
      </c>
      <c r="AC118" s="439"/>
      <c r="AD118" s="439"/>
      <c r="AE118" s="439"/>
      <c r="AF118" s="439"/>
      <c r="AG118" s="151" t="s">
        <v>270</v>
      </c>
    </row>
    <row r="119" spans="1:35" ht="16.149999999999999" customHeight="1" x14ac:dyDescent="0.4">
      <c r="A119" s="104"/>
      <c r="B119" s="105" t="s">
        <v>554</v>
      </c>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424"/>
      <c r="AC119" s="424"/>
      <c r="AD119" s="424"/>
      <c r="AE119" s="424"/>
      <c r="AF119" s="424"/>
      <c r="AG119" s="154" t="s">
        <v>270</v>
      </c>
    </row>
    <row r="120" spans="1:35" ht="16.149999999999999" customHeight="1" thickBot="1" x14ac:dyDescent="0.45">
      <c r="A120" s="106"/>
      <c r="B120" s="125" t="s">
        <v>555</v>
      </c>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425"/>
      <c r="AC120" s="425"/>
      <c r="AD120" s="425"/>
      <c r="AE120" s="425"/>
      <c r="AF120" s="425"/>
      <c r="AG120" s="154" t="s">
        <v>298</v>
      </c>
    </row>
    <row r="121" spans="1:35" ht="16.350000000000001" customHeight="1" thickTop="1" thickBot="1" x14ac:dyDescent="0.45">
      <c r="A121" s="107"/>
      <c r="B121" s="126" t="s">
        <v>556</v>
      </c>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528">
        <f>IFERROR(AB120/AB114*100,0)</f>
        <v>0</v>
      </c>
      <c r="AC121" s="528"/>
      <c r="AD121" s="528"/>
      <c r="AE121" s="528"/>
      <c r="AF121" s="528"/>
      <c r="AG121" s="155" t="s">
        <v>300</v>
      </c>
    </row>
    <row r="122" spans="1:35" ht="16.350000000000001" customHeight="1" x14ac:dyDescent="0.4">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150"/>
    </row>
    <row r="123" spans="1:35" ht="16.149999999999999" customHeight="1" thickBot="1" x14ac:dyDescent="0.45">
      <c r="A123" s="73" t="s">
        <v>557</v>
      </c>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422"/>
      <c r="AB123" s="422"/>
      <c r="AC123" s="422"/>
      <c r="AD123" s="422"/>
      <c r="AE123" s="422"/>
      <c r="AF123" s="422"/>
      <c r="AG123" s="422"/>
      <c r="AH123" s="229"/>
      <c r="AI123" s="229"/>
    </row>
    <row r="124" spans="1:35" ht="16.149999999999999" customHeight="1" x14ac:dyDescent="0.4">
      <c r="A124" s="130" t="s">
        <v>558</v>
      </c>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89"/>
      <c r="AB124" s="526">
        <f>'（別添）_計画書（歯科診療所及びⅡを算定する有床診療所）'!AB127</f>
        <v>0</v>
      </c>
      <c r="AC124" s="526"/>
      <c r="AD124" s="526"/>
      <c r="AE124" s="526"/>
      <c r="AF124" s="526"/>
      <c r="AG124" s="91" t="s">
        <v>292</v>
      </c>
      <c r="AH124" s="213"/>
      <c r="AI124" s="213"/>
    </row>
    <row r="125" spans="1:35" ht="16.149999999999999" customHeight="1" x14ac:dyDescent="0.4">
      <c r="A125" s="119" t="s">
        <v>559</v>
      </c>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90"/>
      <c r="AB125" s="468">
        <f>'（別添）_計画書（歯科診療所及びⅡを算定する有床診療所）'!AB128</f>
        <v>0</v>
      </c>
      <c r="AC125" s="468"/>
      <c r="AD125" s="468"/>
      <c r="AE125" s="468"/>
      <c r="AF125" s="468"/>
      <c r="AG125" s="136" t="s">
        <v>270</v>
      </c>
      <c r="AH125" s="213"/>
      <c r="AI125" s="213"/>
    </row>
    <row r="126" spans="1:35" ht="16.149999999999999" customHeight="1" x14ac:dyDescent="0.4">
      <c r="A126" s="119" t="s">
        <v>560</v>
      </c>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90"/>
      <c r="AB126" s="468">
        <f>'（別添）_計画書（歯科診療所及びⅡを算定する有床診療所）'!AB129</f>
        <v>0</v>
      </c>
      <c r="AC126" s="468"/>
      <c r="AD126" s="468"/>
      <c r="AE126" s="468"/>
      <c r="AF126" s="468"/>
      <c r="AG126" s="136" t="s">
        <v>270</v>
      </c>
    </row>
    <row r="127" spans="1:35" ht="16.149999999999999" customHeight="1" x14ac:dyDescent="0.4">
      <c r="A127" s="119" t="s">
        <v>561</v>
      </c>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440"/>
      <c r="AC127" s="440"/>
      <c r="AD127" s="440"/>
      <c r="AE127" s="440"/>
      <c r="AF127" s="440"/>
      <c r="AG127" s="151" t="s">
        <v>270</v>
      </c>
    </row>
    <row r="128" spans="1:35" ht="16.149999999999999" customHeight="1" x14ac:dyDescent="0.4">
      <c r="A128" s="119" t="s">
        <v>562</v>
      </c>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424"/>
      <c r="AC128" s="424"/>
      <c r="AD128" s="424"/>
      <c r="AE128" s="424"/>
      <c r="AF128" s="424"/>
      <c r="AG128" s="151" t="s">
        <v>270</v>
      </c>
    </row>
    <row r="129" spans="1:34" ht="16.149999999999999" customHeight="1" x14ac:dyDescent="0.4">
      <c r="A129" s="123" t="s">
        <v>563</v>
      </c>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439">
        <f>AB127-AB125</f>
        <v>0</v>
      </c>
      <c r="AC129" s="439"/>
      <c r="AD129" s="439"/>
      <c r="AE129" s="439"/>
      <c r="AF129" s="439"/>
      <c r="AG129" s="151" t="s">
        <v>270</v>
      </c>
    </row>
    <row r="130" spans="1:34" ht="16.149999999999999" customHeight="1" x14ac:dyDescent="0.4">
      <c r="A130" s="123" t="s">
        <v>564</v>
      </c>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439">
        <f>AB128-AB126</f>
        <v>0</v>
      </c>
      <c r="AC130" s="439"/>
      <c r="AD130" s="439"/>
      <c r="AE130" s="439"/>
      <c r="AF130" s="439"/>
      <c r="AG130" s="151" t="s">
        <v>270</v>
      </c>
    </row>
    <row r="131" spans="1:34" ht="16.149999999999999" customHeight="1" x14ac:dyDescent="0.4">
      <c r="A131" s="104"/>
      <c r="B131" s="105" t="s">
        <v>565</v>
      </c>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424"/>
      <c r="AC131" s="424"/>
      <c r="AD131" s="424"/>
      <c r="AE131" s="424"/>
      <c r="AF131" s="424"/>
      <c r="AG131" s="154" t="s">
        <v>270</v>
      </c>
    </row>
    <row r="132" spans="1:34" ht="16.149999999999999" customHeight="1" thickBot="1" x14ac:dyDescent="0.45">
      <c r="A132" s="106"/>
      <c r="B132" s="125" t="s">
        <v>566</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425"/>
      <c r="AC132" s="425"/>
      <c r="AD132" s="425"/>
      <c r="AE132" s="425"/>
      <c r="AF132" s="425"/>
      <c r="AG132" s="154" t="s">
        <v>298</v>
      </c>
    </row>
    <row r="133" spans="1:34" ht="16.350000000000001" customHeight="1" thickTop="1" thickBot="1" x14ac:dyDescent="0.45">
      <c r="A133" s="107"/>
      <c r="B133" s="126" t="s">
        <v>567</v>
      </c>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528">
        <f>IFERROR(AB132/AB126*100,0)</f>
        <v>0</v>
      </c>
      <c r="AC133" s="528"/>
      <c r="AD133" s="528"/>
      <c r="AE133" s="528"/>
      <c r="AF133" s="528"/>
      <c r="AG133" s="155" t="s">
        <v>300</v>
      </c>
    </row>
    <row r="134" spans="1:34" ht="4.1500000000000004" customHeight="1" x14ac:dyDescent="0.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x14ac:dyDescent="0.4">
      <c r="A135" s="3" t="s">
        <v>531</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x14ac:dyDescent="0.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x14ac:dyDescent="0.4">
      <c r="A137" s="3"/>
      <c r="B137" s="3"/>
      <c r="C137" s="3"/>
      <c r="D137" s="3" t="s">
        <v>15</v>
      </c>
      <c r="E137" s="3"/>
      <c r="F137" s="436"/>
      <c r="G137" s="436"/>
      <c r="H137" s="3" t="s">
        <v>16</v>
      </c>
      <c r="I137" s="436"/>
      <c r="J137" s="436"/>
      <c r="K137" s="3" t="s">
        <v>264</v>
      </c>
      <c r="L137" s="436"/>
      <c r="M137" s="436"/>
      <c r="N137" s="3" t="s">
        <v>18</v>
      </c>
      <c r="O137" s="3"/>
      <c r="P137" s="3"/>
      <c r="Q137" s="3" t="s">
        <v>532</v>
      </c>
      <c r="R137" s="3"/>
      <c r="S137" s="3"/>
      <c r="T137" s="3"/>
      <c r="U137" s="437"/>
      <c r="V137" s="437"/>
      <c r="W137" s="437"/>
      <c r="X137" s="437"/>
      <c r="Y137" s="437"/>
      <c r="Z137" s="437"/>
      <c r="AA137" s="437"/>
      <c r="AB137" s="437"/>
      <c r="AC137" s="437"/>
      <c r="AD137" s="437"/>
      <c r="AE137" s="437"/>
      <c r="AF137" s="437"/>
      <c r="AG137" s="20"/>
    </row>
    <row r="138" spans="1:34" ht="10.9" customHeight="1" x14ac:dyDescent="0.4">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x14ac:dyDescent="0.4">
      <c r="A139" s="3" t="s">
        <v>371</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x14ac:dyDescent="0.4">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234"/>
    </row>
    <row r="141" spans="1:34" ht="15" customHeight="1" x14ac:dyDescent="0.4">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234"/>
    </row>
    <row r="142" spans="1:34" ht="15" customHeight="1" x14ac:dyDescent="0.4">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234"/>
    </row>
    <row r="143" spans="1:34" ht="15" customHeight="1" x14ac:dyDescent="0.4">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234"/>
    </row>
    <row r="144" spans="1:34" ht="15" customHeight="1" x14ac:dyDescent="0.4">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234"/>
    </row>
    <row r="145" spans="1:34" ht="15" customHeight="1" x14ac:dyDescent="0.4">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234"/>
    </row>
    <row r="146" spans="1:34" ht="15" customHeight="1" x14ac:dyDescent="0.4">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234"/>
    </row>
    <row r="147" spans="1:34" ht="15" customHeight="1" x14ac:dyDescent="0.4">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242"/>
    </row>
    <row r="148" spans="1:34" ht="15" customHeight="1" x14ac:dyDescent="0.4">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236"/>
    </row>
    <row r="149" spans="1:34" ht="15" customHeight="1" x14ac:dyDescent="0.4">
      <c r="A149" s="141"/>
      <c r="B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236"/>
    </row>
    <row r="150" spans="1:34" ht="15" customHeight="1" x14ac:dyDescent="0.4">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236"/>
    </row>
    <row r="151" spans="1:34" ht="15" customHeight="1" x14ac:dyDescent="0.4">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243"/>
    </row>
    <row r="152" spans="1:34" ht="15" customHeight="1" x14ac:dyDescent="0.4">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234"/>
    </row>
    <row r="153" spans="1:34" ht="15" customHeight="1" x14ac:dyDescent="0.4">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234"/>
    </row>
    <row r="154" spans="1:34" ht="15" customHeight="1" x14ac:dyDescent="0.4">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234"/>
    </row>
    <row r="155" spans="1:34" ht="15" customHeight="1" x14ac:dyDescent="0.4">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243"/>
    </row>
    <row r="156" spans="1:34"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234"/>
    </row>
    <row r="157" spans="1:34"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row>
    <row r="158" spans="1:34"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row>
    <row r="159" spans="1:34" ht="15" customHeight="1" x14ac:dyDescent="0.4">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42"/>
    </row>
    <row r="160" spans="1:34" ht="15" customHeight="1" x14ac:dyDescent="0.4">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42"/>
    </row>
    <row r="161" spans="1:33" ht="15" customHeight="1" x14ac:dyDescent="0.4">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42"/>
    </row>
    <row r="162" spans="1:33" ht="15" customHeight="1" x14ac:dyDescent="0.4">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42"/>
    </row>
    <row r="163" spans="1:33" ht="15" customHeight="1" x14ac:dyDescent="0.4">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42"/>
    </row>
    <row r="164" spans="1:33" x14ac:dyDescent="0.4">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42"/>
    </row>
    <row r="165" spans="1:33" x14ac:dyDescent="0.4">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42"/>
    </row>
    <row r="166" spans="1:33" x14ac:dyDescent="0.4">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42"/>
    </row>
    <row r="167" spans="1:33" x14ac:dyDescent="0.4">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42"/>
    </row>
    <row r="168" spans="1:33" x14ac:dyDescent="0.4">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42"/>
    </row>
    <row r="169" spans="1:33" x14ac:dyDescent="0.4">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42"/>
    </row>
    <row r="170" spans="1:33" x14ac:dyDescent="0.4">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42"/>
    </row>
    <row r="171" spans="1:33" x14ac:dyDescent="0.4">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42"/>
    </row>
    <row r="172" spans="1:33" x14ac:dyDescent="0.4">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42"/>
    </row>
    <row r="173" spans="1:33" x14ac:dyDescent="0.4">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42"/>
    </row>
    <row r="174" spans="1:33" x14ac:dyDescent="0.4">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42"/>
    </row>
    <row r="175" spans="1:33" x14ac:dyDescent="0.4">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42"/>
    </row>
    <row r="176" spans="1:33" x14ac:dyDescent="0.4">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42"/>
    </row>
    <row r="177" spans="1:33" x14ac:dyDescent="0.4">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42"/>
    </row>
    <row r="178" spans="1:33" x14ac:dyDescent="0.4">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42"/>
    </row>
    <row r="179" spans="1:33" x14ac:dyDescent="0.4">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42"/>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tabSelected="1" view="pageBreakPreview" topLeftCell="A52" zoomScale="85" zoomScaleNormal="100" zoomScaleSheetLayoutView="85" workbookViewId="0">
      <selection activeCell="P11" sqref="P11"/>
    </sheetView>
  </sheetViews>
  <sheetFormatPr defaultRowHeight="18.75" outlineLevelCol="1" x14ac:dyDescent="0.4"/>
  <cols>
    <col min="1" max="5" width="4.125" style="35" customWidth="1"/>
    <col min="6" max="6" width="4.125" style="138" customWidth="1"/>
    <col min="7" max="33" width="4.125" style="35" customWidth="1"/>
    <col min="34" max="35" width="4.625" style="35" customWidth="1"/>
    <col min="36" max="36" width="4.625" style="35" hidden="1" customWidth="1" outlineLevel="1"/>
    <col min="37" max="37" width="4.25" style="334" hidden="1" customWidth="1" outlineLevel="1"/>
    <col min="38" max="39" width="9" style="334" hidden="1" customWidth="1" outlineLevel="1"/>
    <col min="40" max="40" width="9" style="210" collapsed="1"/>
    <col min="41" max="16384" width="9" style="210"/>
  </cols>
  <sheetData>
    <row r="1" spans="1:39" x14ac:dyDescent="0.4">
      <c r="A1" s="35" t="s">
        <v>584</v>
      </c>
    </row>
    <row r="3" spans="1:39" x14ac:dyDescent="0.4">
      <c r="A3" s="571" t="s">
        <v>585</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row>
    <row r="4" spans="1:39" x14ac:dyDescent="0.4">
      <c r="A4" s="139"/>
      <c r="B4" s="139"/>
      <c r="C4" s="139"/>
      <c r="D4" s="139"/>
      <c r="E4" s="139"/>
      <c r="G4" s="139"/>
      <c r="H4" s="139"/>
      <c r="I4" s="139"/>
    </row>
    <row r="5" spans="1:39" x14ac:dyDescent="0.4">
      <c r="A5" s="36" t="s">
        <v>28</v>
      </c>
      <c r="B5" s="386" t="s">
        <v>29</v>
      </c>
      <c r="C5" s="386"/>
      <c r="D5" s="386"/>
      <c r="E5" s="386"/>
      <c r="F5" s="386"/>
      <c r="G5" s="386"/>
      <c r="H5" s="390" t="str">
        <f>IF(別添2!E6=0,"",別添2!E6)</f>
        <v/>
      </c>
      <c r="I5" s="390"/>
      <c r="J5" s="390"/>
      <c r="K5" s="390"/>
      <c r="L5" s="390"/>
      <c r="M5" s="390"/>
      <c r="N5" s="390"/>
      <c r="O5" s="390"/>
      <c r="P5" s="390"/>
      <c r="Q5" s="390"/>
      <c r="R5" s="390"/>
      <c r="S5" s="390"/>
      <c r="T5" s="390"/>
    </row>
    <row r="6" spans="1:39" x14ac:dyDescent="0.4">
      <c r="B6" s="386" t="s">
        <v>30</v>
      </c>
      <c r="C6" s="386"/>
      <c r="D6" s="386"/>
      <c r="E6" s="386"/>
      <c r="F6" s="386"/>
      <c r="G6" s="386"/>
      <c r="H6" s="388" t="str">
        <f>IF(別添2!H27=0,"",別添2!H27)</f>
        <v/>
      </c>
      <c r="I6" s="388"/>
      <c r="J6" s="388"/>
      <c r="K6" s="388"/>
      <c r="L6" s="388"/>
      <c r="M6" s="388"/>
      <c r="N6" s="388"/>
      <c r="O6" s="388"/>
      <c r="P6" s="388"/>
      <c r="Q6" s="388"/>
      <c r="R6" s="388"/>
      <c r="S6" s="388"/>
      <c r="T6" s="388"/>
    </row>
    <row r="7" spans="1:39" x14ac:dyDescent="0.4">
      <c r="A7" s="36"/>
      <c r="B7" s="138"/>
      <c r="D7" s="139"/>
      <c r="E7" s="139"/>
      <c r="G7" s="139"/>
      <c r="H7" s="139"/>
      <c r="I7" s="139"/>
      <c r="J7" s="139"/>
      <c r="K7" s="139"/>
      <c r="L7" s="139"/>
      <c r="M7" s="139"/>
      <c r="N7" s="139"/>
      <c r="O7" s="139"/>
      <c r="P7" s="139"/>
      <c r="Q7" s="139"/>
      <c r="R7" s="139"/>
      <c r="S7" s="139"/>
    </row>
    <row r="8" spans="1:39" x14ac:dyDescent="0.4">
      <c r="A8" s="36" t="s">
        <v>31</v>
      </c>
      <c r="B8" s="138" t="s">
        <v>586</v>
      </c>
      <c r="C8" s="139"/>
      <c r="D8" s="139"/>
      <c r="E8" s="139"/>
      <c r="H8" s="139"/>
      <c r="I8" s="139"/>
      <c r="J8" s="139"/>
      <c r="K8" s="139"/>
      <c r="L8" s="139"/>
      <c r="M8" s="139"/>
      <c r="N8" s="139"/>
      <c r="O8" s="139"/>
      <c r="P8" s="139"/>
      <c r="Q8" s="139"/>
      <c r="R8" s="139"/>
      <c r="S8" s="139"/>
      <c r="AL8" s="326" t="s">
        <v>17</v>
      </c>
      <c r="AM8" s="334" t="s">
        <v>1576</v>
      </c>
    </row>
    <row r="9" spans="1:39" x14ac:dyDescent="0.4">
      <c r="A9" s="36"/>
      <c r="B9" s="138"/>
      <c r="C9" s="325" t="s">
        <v>1575</v>
      </c>
      <c r="D9" s="139"/>
      <c r="E9" s="139"/>
      <c r="H9" s="396"/>
      <c r="I9" s="396"/>
      <c r="J9" s="139" t="s">
        <v>17</v>
      </c>
      <c r="L9" s="139"/>
      <c r="M9" s="139"/>
      <c r="N9" s="139"/>
      <c r="O9" s="139"/>
      <c r="P9" s="139"/>
      <c r="Q9" s="139"/>
      <c r="R9" s="139"/>
      <c r="S9" s="139"/>
      <c r="AK9" s="335">
        <f>_xlfn.XLOOKUP(H9,AL:AL,AM:AM,"E",0,1)</f>
        <v>0</v>
      </c>
      <c r="AL9" s="35">
        <v>1</v>
      </c>
      <c r="AM9" s="334">
        <v>4</v>
      </c>
    </row>
    <row r="10" spans="1:39" s="333" customFormat="1" x14ac:dyDescent="0.4">
      <c r="A10" s="327"/>
      <c r="B10" s="328"/>
      <c r="C10" s="328"/>
      <c r="D10" s="328"/>
      <c r="E10" s="328"/>
      <c r="F10" s="329"/>
      <c r="G10" s="330"/>
      <c r="H10" s="328"/>
      <c r="I10" s="328"/>
      <c r="J10" s="328"/>
      <c r="K10" s="331"/>
      <c r="L10" s="328"/>
      <c r="M10" s="328"/>
      <c r="N10" s="331"/>
      <c r="O10" s="328"/>
      <c r="P10" s="328"/>
      <c r="Q10" s="331"/>
      <c r="R10" s="328"/>
      <c r="S10" s="328"/>
      <c r="T10" s="331"/>
      <c r="U10" s="328"/>
      <c r="V10" s="328"/>
      <c r="W10" s="328"/>
      <c r="X10" s="330"/>
      <c r="Y10" s="330"/>
      <c r="Z10" s="332"/>
      <c r="AA10" s="332"/>
      <c r="AB10" s="332"/>
      <c r="AC10" s="332"/>
      <c r="AD10" s="332"/>
      <c r="AE10" s="332"/>
      <c r="AF10" s="332"/>
      <c r="AG10" s="332"/>
      <c r="AH10" s="332"/>
      <c r="AI10" s="332"/>
      <c r="AK10" s="336"/>
      <c r="AL10" s="332">
        <v>2</v>
      </c>
      <c r="AM10" s="336">
        <v>4</v>
      </c>
    </row>
    <row r="11" spans="1:39" s="51" customFormat="1" ht="17.25" x14ac:dyDescent="0.4">
      <c r="A11" s="54" t="s">
        <v>587</v>
      </c>
      <c r="B11" s="51" t="s">
        <v>91</v>
      </c>
      <c r="E11" s="50"/>
      <c r="F11" s="52"/>
      <c r="G11" s="50"/>
      <c r="H11" s="50"/>
      <c r="I11" s="50"/>
      <c r="J11" s="50"/>
      <c r="K11" s="50"/>
      <c r="L11" s="195"/>
      <c r="M11" s="50"/>
      <c r="N11" s="50"/>
      <c r="O11" s="50"/>
      <c r="P11" s="50"/>
      <c r="Q11" s="50"/>
      <c r="R11" s="50"/>
      <c r="S11" s="50"/>
      <c r="AK11" s="326"/>
      <c r="AL11" s="35">
        <v>3</v>
      </c>
      <c r="AM11" s="35">
        <v>1</v>
      </c>
    </row>
    <row r="12" spans="1:39" s="51" customFormat="1" ht="17.25" x14ac:dyDescent="0.4">
      <c r="A12" s="54"/>
      <c r="B12" s="51" t="s">
        <v>92</v>
      </c>
      <c r="E12" s="50"/>
      <c r="F12" s="52"/>
      <c r="G12" s="50"/>
      <c r="H12" s="50"/>
      <c r="I12" s="50"/>
      <c r="J12" s="50"/>
      <c r="K12" s="50"/>
      <c r="L12" s="195"/>
      <c r="M12" s="50"/>
      <c r="N12" s="50"/>
      <c r="O12" s="50"/>
      <c r="P12" s="50"/>
      <c r="Q12" s="50"/>
      <c r="R12" s="50"/>
      <c r="S12" s="50"/>
      <c r="AK12" s="326"/>
      <c r="AL12" s="35">
        <v>4</v>
      </c>
      <c r="AM12" s="35">
        <v>1</v>
      </c>
    </row>
    <row r="13" spans="1:39" x14ac:dyDescent="0.4">
      <c r="A13" s="36"/>
      <c r="B13" s="51" t="s">
        <v>93</v>
      </c>
      <c r="E13" s="139"/>
      <c r="G13" s="139"/>
      <c r="H13" s="139"/>
      <c r="I13" s="139"/>
      <c r="J13" s="139"/>
      <c r="K13" s="139"/>
      <c r="L13" s="139"/>
      <c r="M13" s="139"/>
      <c r="N13" s="139"/>
      <c r="O13" s="139"/>
      <c r="P13" s="139"/>
      <c r="Q13" s="139"/>
      <c r="R13" s="139"/>
      <c r="S13" s="139"/>
      <c r="AL13" s="35">
        <v>5</v>
      </c>
      <c r="AM13" s="334">
        <v>1</v>
      </c>
    </row>
    <row r="14" spans="1:39" x14ac:dyDescent="0.4">
      <c r="A14" s="36"/>
      <c r="B14" s="35" t="s">
        <v>588</v>
      </c>
      <c r="E14" s="139"/>
      <c r="G14" s="139"/>
      <c r="H14" s="139"/>
      <c r="I14" s="139"/>
      <c r="J14" s="139"/>
      <c r="K14" s="139"/>
      <c r="L14" s="139"/>
      <c r="M14" s="139"/>
      <c r="N14" s="139"/>
      <c r="O14" s="139"/>
      <c r="P14" s="139"/>
      <c r="Q14" s="139"/>
      <c r="R14" s="139"/>
      <c r="S14" s="139"/>
      <c r="AL14" s="35">
        <v>6</v>
      </c>
      <c r="AM14" s="334">
        <v>2</v>
      </c>
    </row>
    <row r="15" spans="1:39" x14ac:dyDescent="0.4">
      <c r="A15" s="36"/>
      <c r="C15" s="109" t="str">
        <f>IF($AK$9=1,"☑","□")</f>
        <v>□</v>
      </c>
      <c r="D15" s="138" t="s">
        <v>95</v>
      </c>
      <c r="E15" s="139"/>
      <c r="F15" s="139"/>
      <c r="G15" s="139"/>
      <c r="H15" s="139"/>
      <c r="I15" s="139"/>
      <c r="J15" s="109" t="str">
        <f>IF($AK$9=2,"☑","□")</f>
        <v>□</v>
      </c>
      <c r="K15" s="138" t="s">
        <v>96</v>
      </c>
      <c r="L15" s="139"/>
      <c r="M15" s="139"/>
      <c r="N15" s="139"/>
      <c r="O15" s="139"/>
      <c r="P15" s="139"/>
      <c r="Q15" s="109" t="str">
        <f>IF($AK$9=3,"☑","□")</f>
        <v>□</v>
      </c>
      <c r="R15" s="138" t="s">
        <v>97</v>
      </c>
      <c r="S15" s="139"/>
      <c r="T15" s="139"/>
      <c r="U15" s="139"/>
      <c r="V15" s="139"/>
      <c r="X15" s="109" t="str">
        <f>IF($AK$9=4,"☑","□")</f>
        <v>□</v>
      </c>
      <c r="Y15" s="138" t="s">
        <v>98</v>
      </c>
      <c r="Z15" s="139"/>
      <c r="AA15" s="139"/>
      <c r="AB15" s="139"/>
      <c r="AC15" s="139"/>
      <c r="AL15" s="35">
        <v>7</v>
      </c>
      <c r="AM15" s="334">
        <v>2</v>
      </c>
    </row>
    <row r="16" spans="1:39" x14ac:dyDescent="0.4">
      <c r="A16" s="36"/>
      <c r="C16" s="139"/>
      <c r="D16" s="138"/>
      <c r="E16" s="139"/>
      <c r="F16" s="139"/>
      <c r="G16" s="139"/>
      <c r="H16" s="139"/>
      <c r="I16" s="139"/>
      <c r="J16" s="139"/>
      <c r="K16" s="138"/>
      <c r="L16" s="139"/>
      <c r="M16" s="139"/>
      <c r="N16" s="139"/>
      <c r="O16" s="139"/>
      <c r="P16" s="139"/>
      <c r="Q16" s="139"/>
      <c r="R16" s="138"/>
      <c r="S16" s="139"/>
      <c r="T16" s="139"/>
      <c r="U16" s="139"/>
      <c r="V16" s="139"/>
      <c r="X16" s="139"/>
      <c r="Y16" s="138"/>
      <c r="Z16" s="139"/>
      <c r="AA16" s="139"/>
      <c r="AB16" s="139"/>
      <c r="AC16" s="139"/>
      <c r="AL16" s="35">
        <v>8</v>
      </c>
      <c r="AM16" s="334">
        <v>2</v>
      </c>
    </row>
    <row r="17" spans="1:39" x14ac:dyDescent="0.4">
      <c r="A17" s="54"/>
      <c r="B17" s="51" t="s">
        <v>99</v>
      </c>
      <c r="C17" s="51"/>
      <c r="D17" s="50"/>
      <c r="E17" s="50"/>
      <c r="F17" s="52"/>
      <c r="G17" s="51"/>
      <c r="H17" s="51"/>
      <c r="I17" s="50"/>
      <c r="J17" s="50"/>
      <c r="K17" s="50"/>
      <c r="L17" s="50"/>
      <c r="M17" s="51"/>
      <c r="N17" s="51"/>
      <c r="O17" s="51"/>
      <c r="P17" s="51"/>
      <c r="Q17" s="51"/>
      <c r="R17" s="51"/>
      <c r="S17" s="51"/>
      <c r="T17" s="51"/>
      <c r="U17" s="51"/>
      <c r="V17" s="337"/>
      <c r="W17" s="337"/>
      <c r="X17" s="337"/>
      <c r="Y17" s="337"/>
      <c r="Z17" s="337"/>
      <c r="AA17" s="337"/>
      <c r="AB17" s="337"/>
      <c r="AC17" s="337"/>
      <c r="AD17" s="337"/>
      <c r="AE17" s="337"/>
      <c r="AF17" s="337"/>
      <c r="AG17" s="337"/>
      <c r="AH17" s="51"/>
      <c r="AI17" s="51"/>
      <c r="AL17" s="35">
        <v>9</v>
      </c>
      <c r="AM17" s="334">
        <v>3</v>
      </c>
    </row>
    <row r="18" spans="1:39" x14ac:dyDescent="0.4">
      <c r="A18" s="54"/>
      <c r="B18" s="51"/>
      <c r="C18" s="52"/>
      <c r="D18" s="50"/>
      <c r="E18" s="50"/>
      <c r="F18" s="52"/>
      <c r="G18" s="50"/>
      <c r="H18" s="50"/>
      <c r="I18" s="50"/>
      <c r="J18" s="50"/>
      <c r="K18" s="50"/>
      <c r="L18" s="50"/>
      <c r="M18" s="570"/>
      <c r="N18" s="570"/>
      <c r="O18" s="570"/>
      <c r="P18" s="570"/>
      <c r="Q18" s="570"/>
      <c r="R18" s="570"/>
      <c r="S18" s="570"/>
      <c r="T18" s="50" t="s">
        <v>100</v>
      </c>
      <c r="U18" s="51"/>
      <c r="V18" s="338"/>
      <c r="W18" s="337"/>
      <c r="X18" s="339"/>
      <c r="Y18" s="337"/>
      <c r="Z18" s="569"/>
      <c r="AA18" s="569"/>
      <c r="AB18" s="569"/>
      <c r="AC18" s="569"/>
      <c r="AD18" s="569"/>
      <c r="AE18" s="569"/>
      <c r="AF18" s="569"/>
      <c r="AG18" s="339"/>
      <c r="AH18" s="51"/>
      <c r="AI18" s="51"/>
      <c r="AL18" s="35">
        <v>10</v>
      </c>
      <c r="AM18" s="334">
        <v>3</v>
      </c>
    </row>
    <row r="19" spans="1:39" x14ac:dyDescent="0.4">
      <c r="A19" s="54"/>
      <c r="B19" s="51"/>
      <c r="C19" s="53" t="s">
        <v>1585</v>
      </c>
      <c r="D19" s="50"/>
      <c r="E19" s="50"/>
      <c r="F19" s="52"/>
      <c r="G19" s="50"/>
      <c r="H19" s="50"/>
      <c r="I19" s="50"/>
      <c r="J19" s="50"/>
      <c r="K19" s="50"/>
      <c r="L19" s="50"/>
      <c r="M19" s="293"/>
      <c r="N19" s="293"/>
      <c r="O19" s="293"/>
      <c r="P19" s="293"/>
      <c r="Q19" s="293"/>
      <c r="R19" s="293"/>
      <c r="S19" s="293"/>
      <c r="T19" s="50"/>
      <c r="U19" s="51"/>
      <c r="V19" s="52"/>
      <c r="W19" s="51"/>
      <c r="X19" s="50"/>
      <c r="Y19" s="51"/>
      <c r="Z19" s="294"/>
      <c r="AA19" s="294"/>
      <c r="AB19" s="294"/>
      <c r="AC19" s="294"/>
      <c r="AD19" s="294"/>
      <c r="AE19" s="294"/>
      <c r="AF19" s="294"/>
      <c r="AG19" s="50"/>
      <c r="AH19" s="51"/>
      <c r="AI19" s="51"/>
      <c r="AL19" s="35">
        <v>11</v>
      </c>
      <c r="AM19" s="334">
        <v>3</v>
      </c>
    </row>
    <row r="20" spans="1:39" x14ac:dyDescent="0.4">
      <c r="A20" s="54"/>
      <c r="B20" s="51"/>
      <c r="C20" s="53" t="s">
        <v>1586</v>
      </c>
      <c r="D20" s="50"/>
      <c r="E20" s="50"/>
      <c r="F20" s="52"/>
      <c r="G20" s="50"/>
      <c r="H20" s="50"/>
      <c r="I20" s="50"/>
      <c r="J20" s="50"/>
      <c r="K20" s="50"/>
      <c r="L20" s="50"/>
      <c r="M20" s="293"/>
      <c r="N20" s="293"/>
      <c r="O20" s="293"/>
      <c r="P20" s="293"/>
      <c r="Q20" s="293"/>
      <c r="R20" s="293"/>
      <c r="S20" s="293"/>
      <c r="T20" s="50"/>
      <c r="U20" s="51"/>
      <c r="V20" s="52"/>
      <c r="W20" s="51"/>
      <c r="X20" s="50"/>
      <c r="Y20" s="51"/>
      <c r="Z20" s="350"/>
      <c r="AA20" s="350"/>
      <c r="AB20" s="350"/>
      <c r="AC20" s="350"/>
      <c r="AD20" s="350"/>
      <c r="AE20" s="350"/>
      <c r="AF20" s="350"/>
      <c r="AG20" s="50"/>
      <c r="AH20" s="51"/>
      <c r="AI20" s="51"/>
      <c r="AL20" s="35"/>
    </row>
    <row r="21" spans="1:39" x14ac:dyDescent="0.4">
      <c r="A21" s="54"/>
      <c r="B21" s="51"/>
      <c r="C21" s="53" t="s">
        <v>102</v>
      </c>
      <c r="D21" s="50"/>
      <c r="E21" s="50"/>
      <c r="F21" s="52"/>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1"/>
      <c r="AI21" s="51"/>
      <c r="AL21" s="35">
        <v>12</v>
      </c>
      <c r="AM21" s="334">
        <v>4</v>
      </c>
    </row>
    <row r="22" spans="1:39" x14ac:dyDescent="0.4">
      <c r="A22" s="54"/>
      <c r="B22" s="51"/>
      <c r="C22" s="53"/>
      <c r="D22" s="53" t="s">
        <v>103</v>
      </c>
      <c r="E22" s="50"/>
      <c r="F22" s="52"/>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1"/>
      <c r="AI22" s="51"/>
      <c r="AJ22" s="51"/>
    </row>
    <row r="23" spans="1:39" x14ac:dyDescent="0.4">
      <c r="A23" s="54"/>
      <c r="B23" s="51"/>
      <c r="C23" s="53"/>
      <c r="D23" s="53"/>
      <c r="E23" s="50"/>
      <c r="F23" s="52"/>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1"/>
      <c r="AI23" s="51"/>
      <c r="AJ23" s="51"/>
    </row>
    <row r="24" spans="1:39" x14ac:dyDescent="0.4">
      <c r="A24" s="54"/>
      <c r="B24" s="52" t="s">
        <v>105</v>
      </c>
      <c r="C24" s="51"/>
      <c r="D24" s="50"/>
      <c r="E24" s="50"/>
      <c r="F24" s="52"/>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1"/>
      <c r="AI24" s="51"/>
      <c r="AJ24" s="51"/>
    </row>
    <row r="25" spans="1:39" x14ac:dyDescent="0.4">
      <c r="A25" s="36"/>
      <c r="B25" s="35" t="s">
        <v>589</v>
      </c>
      <c r="H25" s="139"/>
      <c r="I25" s="139"/>
      <c r="J25" s="139"/>
      <c r="K25" s="139"/>
      <c r="L25" s="139"/>
      <c r="M25" s="139"/>
      <c r="N25" s="139"/>
      <c r="O25" s="139"/>
      <c r="P25" s="139"/>
      <c r="Q25" s="139"/>
      <c r="R25" s="139"/>
      <c r="S25" s="139"/>
    </row>
    <row r="26" spans="1:39" x14ac:dyDescent="0.4">
      <c r="A26" s="36"/>
      <c r="C26" s="109" t="str">
        <f>IF($AK$9=1,"☑","□")</f>
        <v>□</v>
      </c>
      <c r="D26" s="138" t="s">
        <v>107</v>
      </c>
      <c r="E26" s="139"/>
      <c r="F26" s="139"/>
      <c r="G26" s="139"/>
      <c r="H26" s="139"/>
      <c r="I26" s="139"/>
      <c r="J26" s="109" t="str">
        <f>IF($AK$9=2,"☑","□")</f>
        <v>□</v>
      </c>
      <c r="K26" s="138" t="s">
        <v>108</v>
      </c>
      <c r="L26" s="139"/>
      <c r="M26" s="139"/>
      <c r="N26" s="139"/>
      <c r="O26" s="139"/>
      <c r="P26" s="139"/>
      <c r="Q26" s="109" t="str">
        <f>IF($AK$9=3,"☑","□")</f>
        <v>□</v>
      </c>
      <c r="R26" s="138" t="s">
        <v>109</v>
      </c>
      <c r="S26" s="139"/>
      <c r="T26" s="139"/>
      <c r="U26" s="139"/>
      <c r="V26" s="139"/>
      <c r="X26" s="109" t="str">
        <f>IF($AK$9=4,"☑","□")</f>
        <v>□</v>
      </c>
      <c r="Y26" s="138" t="s">
        <v>110</v>
      </c>
      <c r="Z26" s="139"/>
      <c r="AA26" s="139"/>
      <c r="AB26" s="139"/>
      <c r="AC26" s="139"/>
    </row>
    <row r="27" spans="1:39" x14ac:dyDescent="0.4">
      <c r="A27" s="36"/>
      <c r="C27" s="139"/>
      <c r="D27" s="138"/>
      <c r="E27" s="139"/>
      <c r="F27" s="139"/>
      <c r="G27" s="139"/>
      <c r="H27" s="139"/>
      <c r="I27" s="139"/>
      <c r="J27" s="139"/>
      <c r="K27" s="138"/>
      <c r="L27" s="139"/>
      <c r="M27" s="139"/>
      <c r="N27" s="139"/>
      <c r="O27" s="139"/>
      <c r="P27" s="139"/>
      <c r="Q27" s="139"/>
      <c r="R27" s="138"/>
      <c r="S27" s="139"/>
      <c r="T27" s="139"/>
      <c r="U27" s="139"/>
      <c r="V27" s="139"/>
      <c r="X27" s="139"/>
      <c r="Y27" s="138"/>
      <c r="Z27" s="139"/>
      <c r="AA27" s="139"/>
      <c r="AB27" s="139"/>
      <c r="AC27" s="139"/>
    </row>
    <row r="28" spans="1:39" x14ac:dyDescent="0.4">
      <c r="A28" s="36"/>
      <c r="B28" s="52" t="s">
        <v>590</v>
      </c>
      <c r="C28" s="51"/>
      <c r="D28" s="139"/>
      <c r="E28" s="139"/>
      <c r="G28" s="139"/>
      <c r="H28" s="139"/>
      <c r="I28" s="139"/>
      <c r="J28" s="139"/>
      <c r="K28" s="139"/>
      <c r="L28" s="139"/>
      <c r="M28" s="50"/>
      <c r="N28" s="50"/>
      <c r="O28" s="50"/>
      <c r="P28" s="50"/>
      <c r="Q28" s="50"/>
      <c r="R28" s="50"/>
      <c r="S28" s="50"/>
      <c r="T28" s="50"/>
      <c r="U28" s="50"/>
      <c r="V28" s="50"/>
      <c r="W28" s="50"/>
      <c r="X28" s="50"/>
      <c r="Y28" s="50"/>
      <c r="Z28" s="50"/>
      <c r="AA28" s="50"/>
      <c r="AB28" s="50"/>
      <c r="AC28" s="50"/>
      <c r="AD28" s="50"/>
      <c r="AE28" s="50"/>
      <c r="AF28" s="50"/>
      <c r="AG28" s="50"/>
    </row>
    <row r="29" spans="1:39" x14ac:dyDescent="0.4">
      <c r="A29" s="36"/>
      <c r="B29" s="52" t="s">
        <v>112</v>
      </c>
      <c r="C29" s="51"/>
      <c r="D29" s="139"/>
      <c r="E29" s="139"/>
      <c r="G29" s="139"/>
      <c r="H29" s="139"/>
      <c r="I29" s="139"/>
      <c r="J29" s="139"/>
      <c r="K29" s="139"/>
      <c r="L29" s="139"/>
      <c r="U29" s="332"/>
      <c r="V29" s="332"/>
      <c r="W29" s="332"/>
      <c r="X29" s="332"/>
      <c r="Y29" s="332"/>
      <c r="Z29" s="340"/>
      <c r="AA29" s="340"/>
      <c r="AB29" s="340"/>
      <c r="AC29" s="340"/>
      <c r="AD29" s="340"/>
      <c r="AE29" s="340"/>
      <c r="AF29" s="340"/>
      <c r="AG29" s="332"/>
    </row>
    <row r="30" spans="1:39" x14ac:dyDescent="0.4">
      <c r="A30" s="36"/>
      <c r="B30" s="52"/>
      <c r="C30" s="51"/>
      <c r="D30" s="139"/>
      <c r="E30" s="139"/>
      <c r="G30" s="139"/>
      <c r="H30" s="139"/>
      <c r="I30" s="139"/>
      <c r="J30" s="139"/>
      <c r="K30" s="139"/>
      <c r="L30" s="139"/>
      <c r="M30" s="568"/>
      <c r="N30" s="568"/>
      <c r="O30" s="568"/>
      <c r="P30" s="568"/>
      <c r="Q30" s="568"/>
      <c r="R30" s="568"/>
      <c r="S30" s="568"/>
      <c r="T30" s="50" t="s">
        <v>114</v>
      </c>
      <c r="U30" s="332"/>
      <c r="V30" s="338"/>
      <c r="W30" s="332"/>
      <c r="X30" s="339"/>
      <c r="Y30" s="332"/>
      <c r="Z30" s="569"/>
      <c r="AA30" s="569"/>
      <c r="AB30" s="569"/>
      <c r="AC30" s="569"/>
      <c r="AD30" s="569"/>
      <c r="AE30" s="569"/>
      <c r="AF30" s="569"/>
      <c r="AG30" s="339"/>
      <c r="AK30" s="202">
        <v>6</v>
      </c>
    </row>
    <row r="31" spans="1:39" x14ac:dyDescent="0.4">
      <c r="A31" s="36"/>
      <c r="B31" s="52" t="s">
        <v>116</v>
      </c>
      <c r="C31" s="51"/>
      <c r="D31" s="139"/>
      <c r="E31" s="139"/>
      <c r="G31" s="139"/>
      <c r="H31" s="139"/>
      <c r="I31" s="139"/>
      <c r="J31" s="139"/>
      <c r="K31" s="139"/>
      <c r="L31" s="139"/>
      <c r="M31" s="60"/>
      <c r="N31" s="60"/>
      <c r="O31" s="60"/>
      <c r="P31" s="60"/>
      <c r="Q31" s="60"/>
      <c r="R31" s="60"/>
      <c r="S31" s="60"/>
      <c r="U31" s="332"/>
      <c r="V31" s="332"/>
      <c r="W31" s="332"/>
      <c r="X31" s="332"/>
      <c r="Y31" s="332"/>
      <c r="Z31" s="341"/>
      <c r="AA31" s="341"/>
      <c r="AB31" s="341"/>
      <c r="AC31" s="341"/>
      <c r="AD31" s="341"/>
      <c r="AE31" s="341"/>
      <c r="AF31" s="341"/>
      <c r="AG31" s="332"/>
      <c r="AK31" s="326"/>
    </row>
    <row r="32" spans="1:39" x14ac:dyDescent="0.4">
      <c r="A32" s="36"/>
      <c r="B32" s="52"/>
      <c r="C32" s="51"/>
      <c r="D32" s="139"/>
      <c r="E32" s="139"/>
      <c r="G32" s="139"/>
      <c r="H32" s="139"/>
      <c r="I32" s="139"/>
      <c r="J32" s="139"/>
      <c r="K32" s="139"/>
      <c r="L32" s="139"/>
      <c r="M32" s="568"/>
      <c r="N32" s="568"/>
      <c r="O32" s="568"/>
      <c r="P32" s="568"/>
      <c r="Q32" s="568"/>
      <c r="R32" s="568"/>
      <c r="S32" s="568"/>
      <c r="T32" s="50" t="s">
        <v>114</v>
      </c>
      <c r="U32" s="332"/>
      <c r="V32" s="338"/>
      <c r="W32" s="332"/>
      <c r="X32" s="339"/>
      <c r="Y32" s="332"/>
      <c r="Z32" s="569"/>
      <c r="AA32" s="569"/>
      <c r="AB32" s="569"/>
      <c r="AC32" s="569"/>
      <c r="AD32" s="569"/>
      <c r="AE32" s="569"/>
      <c r="AF32" s="569"/>
      <c r="AG32" s="339"/>
      <c r="AK32" s="202">
        <v>2</v>
      </c>
    </row>
    <row r="33" spans="1:37" x14ac:dyDescent="0.4">
      <c r="A33" s="36"/>
      <c r="B33" s="52" t="s">
        <v>117</v>
      </c>
      <c r="C33" s="138"/>
      <c r="D33" s="139"/>
      <c r="E33" s="139"/>
      <c r="G33" s="139"/>
      <c r="H33" s="139"/>
      <c r="I33" s="139"/>
      <c r="J33" s="139"/>
      <c r="K33" s="139"/>
      <c r="L33" s="139"/>
      <c r="M33" s="60"/>
      <c r="N33" s="60"/>
      <c r="O33" s="60"/>
      <c r="P33" s="60"/>
      <c r="Q33" s="60"/>
      <c r="R33" s="60"/>
      <c r="S33" s="60"/>
      <c r="U33" s="332"/>
      <c r="V33" s="332"/>
      <c r="W33" s="332"/>
      <c r="X33" s="332"/>
      <c r="Y33" s="332"/>
      <c r="Z33" s="341"/>
      <c r="AA33" s="341"/>
      <c r="AB33" s="341"/>
      <c r="AC33" s="341"/>
      <c r="AD33" s="341"/>
      <c r="AE33" s="341"/>
      <c r="AF33" s="341"/>
      <c r="AG33" s="332"/>
      <c r="AK33" s="326"/>
    </row>
    <row r="34" spans="1:37" x14ac:dyDescent="0.4">
      <c r="A34" s="36"/>
      <c r="C34" s="138"/>
      <c r="D34" s="139"/>
      <c r="E34" s="139"/>
      <c r="G34" s="139"/>
      <c r="H34" s="139"/>
      <c r="I34" s="139"/>
      <c r="J34" s="139"/>
      <c r="K34" s="139"/>
      <c r="L34" s="139"/>
      <c r="M34" s="568"/>
      <c r="N34" s="568"/>
      <c r="O34" s="568"/>
      <c r="P34" s="568"/>
      <c r="Q34" s="568"/>
      <c r="R34" s="568"/>
      <c r="S34" s="568"/>
      <c r="T34" s="50" t="s">
        <v>114</v>
      </c>
      <c r="U34" s="332"/>
      <c r="V34" s="338"/>
      <c r="W34" s="332"/>
      <c r="X34" s="339"/>
      <c r="Y34" s="332"/>
      <c r="Z34" s="569"/>
      <c r="AA34" s="569"/>
      <c r="AB34" s="569"/>
      <c r="AC34" s="569"/>
      <c r="AD34" s="569"/>
      <c r="AE34" s="569"/>
      <c r="AF34" s="569"/>
      <c r="AG34" s="339"/>
      <c r="AK34" s="202">
        <v>28</v>
      </c>
    </row>
    <row r="35" spans="1:37" x14ac:dyDescent="0.4">
      <c r="A35" s="36"/>
      <c r="B35" s="52" t="s">
        <v>591</v>
      </c>
      <c r="C35" s="138"/>
      <c r="D35" s="139"/>
      <c r="E35" s="139"/>
      <c r="G35" s="139"/>
      <c r="H35" s="139"/>
      <c r="I35" s="139"/>
      <c r="J35" s="139"/>
      <c r="K35" s="139"/>
      <c r="L35" s="139"/>
      <c r="M35" s="61"/>
      <c r="N35" s="61"/>
      <c r="O35" s="61"/>
      <c r="P35" s="61"/>
      <c r="Q35" s="61"/>
      <c r="R35" s="61"/>
      <c r="S35" s="61"/>
      <c r="T35" s="50"/>
      <c r="U35" s="339"/>
      <c r="V35" s="339"/>
      <c r="W35" s="339"/>
      <c r="X35" s="339"/>
      <c r="Y35" s="339"/>
      <c r="Z35" s="342"/>
      <c r="AA35" s="342"/>
      <c r="AB35" s="342"/>
      <c r="AC35" s="342"/>
      <c r="AD35" s="342"/>
      <c r="AE35" s="342"/>
      <c r="AF35" s="342"/>
      <c r="AG35" s="339"/>
      <c r="AK35" s="326"/>
    </row>
    <row r="36" spans="1:37" x14ac:dyDescent="0.4">
      <c r="A36" s="36"/>
      <c r="C36" s="138"/>
      <c r="D36" s="139"/>
      <c r="E36" s="139"/>
      <c r="G36" s="139"/>
      <c r="H36" s="139"/>
      <c r="I36" s="139"/>
      <c r="J36" s="139"/>
      <c r="K36" s="139"/>
      <c r="L36" s="139"/>
      <c r="M36" s="568"/>
      <c r="N36" s="568"/>
      <c r="O36" s="568"/>
      <c r="P36" s="568"/>
      <c r="Q36" s="568"/>
      <c r="R36" s="568"/>
      <c r="S36" s="568"/>
      <c r="T36" s="50" t="s">
        <v>114</v>
      </c>
      <c r="U36" s="337"/>
      <c r="V36" s="338"/>
      <c r="W36" s="337"/>
      <c r="X36" s="339"/>
      <c r="Y36" s="337"/>
      <c r="Z36" s="569"/>
      <c r="AA36" s="569"/>
      <c r="AB36" s="569"/>
      <c r="AC36" s="569"/>
      <c r="AD36" s="569"/>
      <c r="AE36" s="569"/>
      <c r="AF36" s="569"/>
      <c r="AG36" s="339"/>
      <c r="AK36" s="202">
        <v>7</v>
      </c>
    </row>
    <row r="37" spans="1:37" x14ac:dyDescent="0.4">
      <c r="A37" s="36"/>
      <c r="B37" s="52" t="s">
        <v>592</v>
      </c>
      <c r="C37" s="51"/>
      <c r="D37" s="139"/>
      <c r="E37" s="139"/>
      <c r="G37" s="139"/>
      <c r="H37" s="139"/>
      <c r="I37" s="139"/>
      <c r="J37" s="139"/>
      <c r="K37" s="139"/>
      <c r="L37" s="139"/>
      <c r="M37" s="61"/>
      <c r="N37" s="61"/>
      <c r="O37" s="61"/>
      <c r="P37" s="61"/>
      <c r="Q37" s="61"/>
      <c r="R37" s="61"/>
      <c r="S37" s="61"/>
      <c r="T37" s="50"/>
      <c r="U37" s="339"/>
      <c r="V37" s="339"/>
      <c r="W37" s="339"/>
      <c r="X37" s="339"/>
      <c r="Y37" s="339"/>
      <c r="Z37" s="342"/>
      <c r="AA37" s="342"/>
      <c r="AB37" s="342"/>
      <c r="AC37" s="342"/>
      <c r="AD37" s="342"/>
      <c r="AE37" s="342"/>
      <c r="AF37" s="342"/>
      <c r="AG37" s="339"/>
      <c r="AK37" s="326"/>
    </row>
    <row r="38" spans="1:37" x14ac:dyDescent="0.4">
      <c r="A38" s="36"/>
      <c r="B38" s="52"/>
      <c r="C38" s="51"/>
      <c r="D38" s="139"/>
      <c r="E38" s="139"/>
      <c r="G38" s="139"/>
      <c r="H38" s="139"/>
      <c r="I38" s="139"/>
      <c r="J38" s="139"/>
      <c r="K38" s="139"/>
      <c r="L38" s="139"/>
      <c r="M38" s="568"/>
      <c r="N38" s="568"/>
      <c r="O38" s="568"/>
      <c r="P38" s="568"/>
      <c r="Q38" s="568"/>
      <c r="R38" s="568"/>
      <c r="S38" s="568"/>
      <c r="T38" s="50" t="s">
        <v>114</v>
      </c>
      <c r="U38" s="337"/>
      <c r="V38" s="338"/>
      <c r="W38" s="337"/>
      <c r="X38" s="339"/>
      <c r="Y38" s="337"/>
      <c r="Z38" s="569"/>
      <c r="AA38" s="569"/>
      <c r="AB38" s="569"/>
      <c r="AC38" s="569"/>
      <c r="AD38" s="569"/>
      <c r="AE38" s="569"/>
      <c r="AF38" s="569"/>
      <c r="AG38" s="339"/>
      <c r="AK38" s="202">
        <v>10</v>
      </c>
    </row>
    <row r="39" spans="1:37" x14ac:dyDescent="0.4">
      <c r="A39" s="36"/>
      <c r="B39" s="52" t="s">
        <v>593</v>
      </c>
      <c r="C39" s="51"/>
      <c r="D39" s="139"/>
      <c r="E39" s="139"/>
      <c r="G39" s="139"/>
      <c r="H39" s="139"/>
      <c r="I39" s="139"/>
      <c r="J39" s="139"/>
      <c r="K39" s="139"/>
      <c r="L39" s="139"/>
      <c r="M39" s="60"/>
      <c r="N39" s="60"/>
      <c r="O39" s="60"/>
      <c r="P39" s="60"/>
      <c r="Q39" s="60"/>
      <c r="R39" s="60"/>
      <c r="S39" s="60"/>
      <c r="U39" s="332"/>
      <c r="V39" s="332"/>
      <c r="W39" s="332"/>
      <c r="X39" s="332"/>
      <c r="Y39" s="332"/>
      <c r="Z39" s="341"/>
      <c r="AA39" s="341"/>
      <c r="AB39" s="341"/>
      <c r="AC39" s="341"/>
      <c r="AD39" s="341"/>
      <c r="AE39" s="341"/>
      <c r="AF39" s="341"/>
      <c r="AG39" s="332"/>
      <c r="AK39" s="326"/>
    </row>
    <row r="40" spans="1:37" x14ac:dyDescent="0.4">
      <c r="A40" s="36"/>
      <c r="C40" s="138"/>
      <c r="D40" s="139"/>
      <c r="E40" s="139"/>
      <c r="G40" s="139"/>
      <c r="H40" s="139"/>
      <c r="I40" s="139"/>
      <c r="J40" s="139"/>
      <c r="K40" s="139"/>
      <c r="L40" s="139"/>
      <c r="M40" s="568"/>
      <c r="N40" s="568"/>
      <c r="O40" s="568"/>
      <c r="P40" s="568"/>
      <c r="Q40" s="568"/>
      <c r="R40" s="568"/>
      <c r="S40" s="568"/>
      <c r="T40" s="50" t="s">
        <v>114</v>
      </c>
      <c r="U40" s="332"/>
      <c r="V40" s="338"/>
      <c r="W40" s="332"/>
      <c r="X40" s="339"/>
      <c r="Y40" s="332"/>
      <c r="Z40" s="569"/>
      <c r="AA40" s="569"/>
      <c r="AB40" s="569"/>
      <c r="AC40" s="569"/>
      <c r="AD40" s="569"/>
      <c r="AE40" s="569"/>
      <c r="AF40" s="569"/>
      <c r="AG40" s="339"/>
      <c r="AK40" s="202">
        <v>2</v>
      </c>
    </row>
    <row r="41" spans="1:37" x14ac:dyDescent="0.4">
      <c r="A41" s="36"/>
      <c r="B41" s="52" t="s">
        <v>594</v>
      </c>
      <c r="C41" s="138"/>
      <c r="D41" s="139"/>
      <c r="E41" s="139"/>
      <c r="G41" s="139"/>
      <c r="H41" s="139"/>
      <c r="I41" s="139"/>
      <c r="J41" s="139"/>
      <c r="K41" s="139"/>
      <c r="L41" s="139"/>
      <c r="M41" s="60"/>
      <c r="N41" s="60"/>
      <c r="O41" s="60"/>
      <c r="P41" s="60"/>
      <c r="Q41" s="60"/>
      <c r="R41" s="60"/>
      <c r="S41" s="60"/>
      <c r="U41" s="332"/>
      <c r="V41" s="332"/>
      <c r="W41" s="332"/>
      <c r="X41" s="332"/>
      <c r="Y41" s="332"/>
      <c r="Z41" s="341"/>
      <c r="AA41" s="341"/>
      <c r="AB41" s="341"/>
      <c r="AC41" s="341"/>
      <c r="AD41" s="341"/>
      <c r="AE41" s="341"/>
      <c r="AF41" s="341"/>
      <c r="AG41" s="332"/>
      <c r="AK41" s="326"/>
    </row>
    <row r="42" spans="1:37" x14ac:dyDescent="0.4">
      <c r="A42" s="36"/>
      <c r="C42" s="138"/>
      <c r="D42" s="139"/>
      <c r="E42" s="139"/>
      <c r="G42" s="139"/>
      <c r="H42" s="139"/>
      <c r="I42" s="139"/>
      <c r="J42" s="139"/>
      <c r="K42" s="139"/>
      <c r="L42" s="139"/>
      <c r="M42" s="568"/>
      <c r="N42" s="568"/>
      <c r="O42" s="568"/>
      <c r="P42" s="568"/>
      <c r="Q42" s="568"/>
      <c r="R42" s="568"/>
      <c r="S42" s="568"/>
      <c r="T42" s="50" t="s">
        <v>114</v>
      </c>
      <c r="U42" s="332"/>
      <c r="V42" s="338"/>
      <c r="W42" s="332"/>
      <c r="X42" s="339"/>
      <c r="Y42" s="332"/>
      <c r="Z42" s="569"/>
      <c r="AA42" s="569"/>
      <c r="AB42" s="569"/>
      <c r="AC42" s="569"/>
      <c r="AD42" s="569"/>
      <c r="AE42" s="569"/>
      <c r="AF42" s="569"/>
      <c r="AG42" s="339"/>
      <c r="AK42" s="202">
        <v>41</v>
      </c>
    </row>
    <row r="43" spans="1:37" x14ac:dyDescent="0.4">
      <c r="A43" s="36"/>
      <c r="B43" s="52" t="s">
        <v>595</v>
      </c>
      <c r="C43" s="138"/>
      <c r="D43" s="139"/>
      <c r="E43" s="139"/>
      <c r="G43" s="139"/>
      <c r="H43" s="139"/>
      <c r="I43" s="139"/>
      <c r="J43" s="139"/>
      <c r="K43" s="139"/>
      <c r="L43" s="139"/>
      <c r="M43" s="61"/>
      <c r="N43" s="61"/>
      <c r="O43" s="61"/>
      <c r="P43" s="61"/>
      <c r="Q43" s="61"/>
      <c r="R43" s="61"/>
      <c r="S43" s="61"/>
      <c r="T43" s="50"/>
      <c r="U43" s="339"/>
      <c r="V43" s="339"/>
      <c r="W43" s="339"/>
      <c r="X43" s="339"/>
      <c r="Y43" s="339"/>
      <c r="Z43" s="342"/>
      <c r="AA43" s="342"/>
      <c r="AB43" s="342"/>
      <c r="AC43" s="342"/>
      <c r="AD43" s="342"/>
      <c r="AE43" s="342"/>
      <c r="AF43" s="342"/>
      <c r="AG43" s="339"/>
      <c r="AK43" s="326"/>
    </row>
    <row r="44" spans="1:37" x14ac:dyDescent="0.4">
      <c r="A44" s="36"/>
      <c r="C44" s="138"/>
      <c r="D44" s="139"/>
      <c r="E44" s="139"/>
      <c r="G44" s="139"/>
      <c r="H44" s="139"/>
      <c r="I44" s="139"/>
      <c r="J44" s="139"/>
      <c r="K44" s="139"/>
      <c r="L44" s="139"/>
      <c r="M44" s="568"/>
      <c r="N44" s="568"/>
      <c r="O44" s="568"/>
      <c r="P44" s="568"/>
      <c r="Q44" s="568"/>
      <c r="R44" s="568"/>
      <c r="S44" s="568"/>
      <c r="T44" s="50" t="s">
        <v>114</v>
      </c>
      <c r="U44" s="337"/>
      <c r="V44" s="338"/>
      <c r="W44" s="337"/>
      <c r="X44" s="339"/>
      <c r="Y44" s="337"/>
      <c r="Z44" s="569"/>
      <c r="AA44" s="569"/>
      <c r="AB44" s="569"/>
      <c r="AC44" s="569"/>
      <c r="AD44" s="569"/>
      <c r="AE44" s="569"/>
      <c r="AF44" s="569"/>
      <c r="AG44" s="339"/>
      <c r="AK44" s="202">
        <v>10</v>
      </c>
    </row>
    <row r="45" spans="1:37" x14ac:dyDescent="0.4">
      <c r="A45" s="36"/>
      <c r="C45" s="48" t="s">
        <v>596</v>
      </c>
      <c r="D45" s="139"/>
      <c r="E45" s="139"/>
      <c r="F45" s="35"/>
      <c r="G45" s="139"/>
      <c r="H45" s="139"/>
      <c r="I45" s="139"/>
      <c r="J45" s="139"/>
      <c r="K45" s="139"/>
      <c r="L45" s="139"/>
      <c r="M45" s="50"/>
      <c r="N45" s="50"/>
      <c r="O45" s="50"/>
      <c r="P45" s="50"/>
      <c r="Q45" s="50"/>
      <c r="R45" s="50"/>
      <c r="S45" s="50"/>
      <c r="T45" s="50"/>
      <c r="U45" s="50"/>
      <c r="V45" s="50"/>
      <c r="W45" s="50"/>
      <c r="X45" s="50"/>
      <c r="Y45" s="50"/>
      <c r="Z45" s="50"/>
      <c r="AA45" s="50"/>
      <c r="AB45" s="50"/>
      <c r="AC45" s="50"/>
      <c r="AD45" s="50"/>
      <c r="AE45" s="50"/>
      <c r="AF45" s="50"/>
      <c r="AG45" s="50"/>
      <c r="AH45" s="50"/>
    </row>
    <row r="46" spans="1:37" x14ac:dyDescent="0.4">
      <c r="A46" s="36"/>
      <c r="C46" s="48" t="s">
        <v>124</v>
      </c>
      <c r="D46" s="139"/>
      <c r="E46" s="139"/>
      <c r="F46" s="35"/>
      <c r="G46" s="139"/>
      <c r="H46" s="139"/>
      <c r="I46" s="139"/>
      <c r="J46" s="139"/>
      <c r="K46" s="139"/>
      <c r="L46" s="139"/>
      <c r="M46" s="50"/>
      <c r="N46" s="50"/>
      <c r="O46" s="50"/>
      <c r="P46" s="50"/>
      <c r="Q46" s="50"/>
      <c r="R46" s="50"/>
      <c r="S46" s="50"/>
      <c r="T46" s="50"/>
      <c r="U46" s="50"/>
      <c r="V46" s="50"/>
      <c r="W46" s="50"/>
      <c r="X46" s="50"/>
      <c r="Y46" s="50"/>
      <c r="Z46" s="50"/>
      <c r="AA46" s="50"/>
      <c r="AB46" s="50"/>
      <c r="AC46" s="50"/>
      <c r="AD46" s="50"/>
      <c r="AE46" s="50"/>
      <c r="AF46" s="50"/>
      <c r="AG46" s="50"/>
      <c r="AH46" s="50"/>
    </row>
    <row r="47" spans="1:37" x14ac:dyDescent="0.4">
      <c r="A47" s="36"/>
      <c r="C47" s="48" t="s">
        <v>125</v>
      </c>
      <c r="D47" s="139"/>
      <c r="E47" s="139"/>
      <c r="F47" s="35"/>
      <c r="G47" s="139"/>
      <c r="H47" s="139"/>
      <c r="I47" s="139"/>
      <c r="J47" s="139"/>
      <c r="K47" s="139"/>
      <c r="L47" s="139"/>
      <c r="M47" s="50"/>
      <c r="N47" s="50"/>
      <c r="O47" s="50"/>
      <c r="P47" s="50"/>
      <c r="Q47" s="50"/>
      <c r="R47" s="50"/>
      <c r="S47" s="50"/>
      <c r="T47" s="50"/>
      <c r="U47" s="50"/>
      <c r="V47" s="50"/>
      <c r="W47" s="50"/>
      <c r="X47" s="50"/>
      <c r="Y47" s="50"/>
      <c r="Z47" s="50"/>
      <c r="AA47" s="50"/>
      <c r="AB47" s="50"/>
      <c r="AC47" s="50"/>
      <c r="AD47" s="50"/>
      <c r="AE47" s="50"/>
      <c r="AF47" s="50"/>
      <c r="AG47" s="50"/>
      <c r="AH47" s="50"/>
    </row>
    <row r="48" spans="1:37" x14ac:dyDescent="0.4">
      <c r="A48" s="36"/>
      <c r="C48" s="48"/>
      <c r="D48" s="139"/>
      <c r="E48" s="139"/>
      <c r="F48" s="35"/>
      <c r="G48" s="139"/>
      <c r="H48" s="139"/>
      <c r="I48" s="139"/>
      <c r="J48" s="139"/>
      <c r="K48" s="139"/>
      <c r="L48" s="139"/>
      <c r="M48" s="50"/>
      <c r="N48" s="50"/>
      <c r="O48" s="50"/>
      <c r="P48" s="50"/>
      <c r="Q48" s="50"/>
      <c r="R48" s="50"/>
      <c r="S48" s="50"/>
      <c r="T48" s="50"/>
      <c r="U48" s="50"/>
      <c r="V48" s="50"/>
      <c r="W48" s="50"/>
      <c r="X48" s="50"/>
      <c r="Y48" s="50"/>
      <c r="Z48" s="50"/>
      <c r="AA48" s="50"/>
      <c r="AB48" s="50"/>
      <c r="AC48" s="50"/>
      <c r="AD48" s="50"/>
      <c r="AE48" s="50"/>
      <c r="AF48" s="50"/>
      <c r="AG48" s="50"/>
      <c r="AH48" s="50"/>
    </row>
    <row r="49" spans="1:39" x14ac:dyDescent="0.4">
      <c r="A49" s="36"/>
      <c r="B49" s="52" t="s">
        <v>126</v>
      </c>
      <c r="C49" s="48"/>
      <c r="D49" s="139"/>
      <c r="E49" s="139"/>
      <c r="F49" s="35"/>
      <c r="G49" s="139"/>
      <c r="H49" s="139"/>
      <c r="I49" s="139"/>
      <c r="J49" s="139"/>
      <c r="K49" s="139"/>
      <c r="L49" s="139"/>
      <c r="M49" s="50"/>
      <c r="N49" s="50"/>
      <c r="O49" s="50"/>
      <c r="P49" s="50"/>
      <c r="Q49" s="50"/>
      <c r="R49" s="50"/>
      <c r="S49" s="50"/>
      <c r="T49" s="50"/>
      <c r="U49" s="50"/>
      <c r="V49" s="50"/>
      <c r="W49" s="50"/>
      <c r="X49" s="50"/>
      <c r="Y49" s="50"/>
      <c r="Z49" s="50"/>
      <c r="AA49" s="50"/>
      <c r="AB49" s="50"/>
      <c r="AC49" s="50"/>
      <c r="AD49" s="50"/>
      <c r="AE49" s="50"/>
      <c r="AF49" s="50"/>
      <c r="AG49" s="50"/>
      <c r="AH49" s="50"/>
    </row>
    <row r="50" spans="1:39" x14ac:dyDescent="0.4">
      <c r="A50" s="36"/>
      <c r="B50" s="138" t="s">
        <v>127</v>
      </c>
      <c r="C50" s="138"/>
      <c r="D50" s="139"/>
      <c r="E50" s="139"/>
      <c r="G50" s="139"/>
      <c r="H50" s="139"/>
      <c r="I50" s="139"/>
      <c r="J50" s="139"/>
      <c r="K50" s="139"/>
      <c r="L50" s="139"/>
      <c r="M50" s="50"/>
      <c r="N50" s="50"/>
      <c r="O50" s="50"/>
      <c r="P50" s="50"/>
      <c r="Q50" s="50"/>
      <c r="R50" s="50"/>
      <c r="S50" s="50"/>
      <c r="T50" s="50"/>
      <c r="U50" s="50"/>
      <c r="V50" s="343"/>
      <c r="W50" s="343"/>
      <c r="X50" s="343"/>
      <c r="Y50" s="343"/>
      <c r="Z50" s="343"/>
      <c r="AA50" s="343"/>
      <c r="AB50" s="343"/>
      <c r="AC50" s="343"/>
      <c r="AD50" s="343"/>
      <c r="AE50" s="343"/>
      <c r="AF50" s="343"/>
      <c r="AG50" s="343"/>
    </row>
    <row r="51" spans="1:39" x14ac:dyDescent="0.4">
      <c r="A51" s="36"/>
      <c r="C51" s="138"/>
      <c r="D51" s="139"/>
      <c r="E51" s="139"/>
      <c r="G51" s="139"/>
      <c r="H51" s="139"/>
      <c r="I51" s="139"/>
      <c r="J51" s="139"/>
      <c r="K51" s="139"/>
      <c r="L51" s="139"/>
      <c r="M51" s="565">
        <f>SUM(M29:S44)</f>
        <v>0</v>
      </c>
      <c r="N51" s="565"/>
      <c r="O51" s="565"/>
      <c r="P51" s="565"/>
      <c r="Q51" s="565"/>
      <c r="R51" s="565"/>
      <c r="S51" s="565"/>
      <c r="T51" s="50" t="s">
        <v>114</v>
      </c>
      <c r="U51" s="51"/>
      <c r="V51" s="344"/>
      <c r="W51" s="340"/>
      <c r="X51" s="343"/>
      <c r="Y51" s="340"/>
      <c r="Z51" s="566"/>
      <c r="AA51" s="566"/>
      <c r="AB51" s="566"/>
      <c r="AC51" s="566"/>
      <c r="AD51" s="566"/>
      <c r="AE51" s="566"/>
      <c r="AF51" s="566"/>
      <c r="AG51" s="343"/>
    </row>
    <row r="52" spans="1:39" x14ac:dyDescent="0.4">
      <c r="A52" s="36"/>
      <c r="B52" s="52" t="s">
        <v>128</v>
      </c>
      <c r="C52" s="138"/>
      <c r="D52" s="139"/>
      <c r="E52" s="139"/>
      <c r="G52" s="139"/>
      <c r="H52" s="139"/>
      <c r="I52" s="139"/>
      <c r="J52" s="139"/>
      <c r="K52" s="139"/>
      <c r="L52" s="139"/>
      <c r="M52" s="50"/>
      <c r="N52" s="50"/>
      <c r="O52" s="50"/>
      <c r="P52" s="50"/>
      <c r="Q52" s="50"/>
      <c r="R52" s="50"/>
      <c r="S52" s="50"/>
      <c r="T52" s="50"/>
      <c r="U52" s="50"/>
      <c r="V52" s="343"/>
      <c r="W52" s="343"/>
      <c r="X52" s="343"/>
      <c r="Y52" s="343"/>
      <c r="Z52" s="343"/>
      <c r="AA52" s="343"/>
      <c r="AB52" s="343"/>
      <c r="AC52" s="343"/>
      <c r="AD52" s="343"/>
      <c r="AE52" s="343"/>
      <c r="AF52" s="343"/>
      <c r="AG52" s="343"/>
    </row>
    <row r="53" spans="1:39" x14ac:dyDescent="0.4">
      <c r="A53" s="36"/>
      <c r="C53" s="138"/>
      <c r="D53" s="139"/>
      <c r="E53" s="139"/>
      <c r="G53" s="139"/>
      <c r="H53" s="139"/>
      <c r="I53" s="139"/>
      <c r="J53" s="139"/>
      <c r="K53" s="139"/>
      <c r="L53" s="139"/>
      <c r="M53" s="565">
        <f>M30*AK30+M32*AK32+M34*AK34+M36*AK36+M38*AK38+M40*AK40+M42*AK42+M44*AK44</f>
        <v>0</v>
      </c>
      <c r="N53" s="565"/>
      <c r="O53" s="565"/>
      <c r="P53" s="565"/>
      <c r="Q53" s="565"/>
      <c r="R53" s="565"/>
      <c r="S53" s="565"/>
      <c r="T53" s="50" t="s">
        <v>129</v>
      </c>
      <c r="U53" s="51"/>
      <c r="V53" s="344"/>
      <c r="W53" s="340"/>
      <c r="X53" s="343"/>
      <c r="Y53" s="340"/>
      <c r="Z53" s="566"/>
      <c r="AA53" s="566"/>
      <c r="AB53" s="566"/>
      <c r="AC53" s="566"/>
      <c r="AD53" s="566"/>
      <c r="AE53" s="566"/>
      <c r="AF53" s="566"/>
      <c r="AG53" s="343"/>
    </row>
    <row r="54" spans="1:39" x14ac:dyDescent="0.4">
      <c r="A54" s="36"/>
      <c r="C54" s="138"/>
      <c r="D54" s="139"/>
      <c r="E54" s="139"/>
      <c r="G54" s="139"/>
      <c r="H54" s="139"/>
      <c r="I54" s="139"/>
      <c r="J54" s="139"/>
      <c r="K54" s="139"/>
      <c r="L54" s="139"/>
      <c r="M54" s="139"/>
      <c r="N54" s="139"/>
      <c r="O54" s="139"/>
      <c r="P54" s="139"/>
      <c r="Q54" s="139"/>
      <c r="R54" s="139"/>
      <c r="S54" s="139"/>
      <c r="T54" s="139"/>
      <c r="U54" s="139"/>
      <c r="V54" s="345"/>
      <c r="W54" s="345"/>
      <c r="X54" s="345"/>
      <c r="Y54" s="345"/>
      <c r="Z54" s="345"/>
      <c r="AA54" s="345"/>
      <c r="AB54" s="345"/>
      <c r="AC54" s="345"/>
      <c r="AD54" s="345"/>
      <c r="AE54" s="345"/>
      <c r="AF54" s="345"/>
      <c r="AG54" s="345"/>
    </row>
    <row r="55" spans="1:39" x14ac:dyDescent="0.4">
      <c r="A55" s="36"/>
      <c r="B55" s="52" t="s">
        <v>131</v>
      </c>
      <c r="C55" s="138"/>
      <c r="D55" s="139"/>
      <c r="E55" s="139"/>
      <c r="G55" s="139"/>
      <c r="H55" s="139"/>
      <c r="I55" s="139"/>
      <c r="J55" s="139"/>
      <c r="K55" s="139"/>
      <c r="L55" s="139"/>
      <c r="M55" s="50"/>
      <c r="N55" s="50"/>
      <c r="O55" s="50"/>
      <c r="P55" s="50"/>
      <c r="Q55" s="50"/>
      <c r="R55" s="50"/>
      <c r="S55" s="50"/>
      <c r="T55" s="50"/>
      <c r="U55" s="50"/>
      <c r="V55" s="343"/>
      <c r="W55" s="343"/>
      <c r="X55" s="343"/>
      <c r="Y55" s="343"/>
      <c r="Z55" s="343"/>
      <c r="AA55" s="343"/>
      <c r="AB55" s="343"/>
      <c r="AC55" s="343"/>
      <c r="AD55" s="343"/>
      <c r="AE55" s="343"/>
      <c r="AF55" s="343"/>
      <c r="AG55" s="343"/>
      <c r="AH55" s="50"/>
    </row>
    <row r="56" spans="1:39" x14ac:dyDescent="0.4">
      <c r="A56" s="36"/>
      <c r="B56" s="138"/>
      <c r="D56" s="139"/>
      <c r="E56" s="139"/>
      <c r="G56" s="139"/>
      <c r="H56" s="139"/>
      <c r="I56" s="139"/>
      <c r="J56" s="139"/>
      <c r="K56" s="139"/>
      <c r="L56" s="139"/>
      <c r="M56" s="417" t="e">
        <f>ROUNDDOWN(M53*10/M18,4)</f>
        <v>#DIV/0!</v>
      </c>
      <c r="N56" s="417"/>
      <c r="O56" s="417"/>
      <c r="P56" s="417"/>
      <c r="Q56" s="417"/>
      <c r="R56" s="417"/>
      <c r="S56" s="417"/>
      <c r="T56" s="50"/>
      <c r="U56" s="51"/>
      <c r="V56" s="344"/>
      <c r="W56" s="340"/>
      <c r="X56" s="343"/>
      <c r="Y56" s="340"/>
      <c r="Z56" s="567"/>
      <c r="AA56" s="567"/>
      <c r="AB56" s="567"/>
      <c r="AC56" s="567"/>
      <c r="AD56" s="567"/>
      <c r="AE56" s="567"/>
      <c r="AF56" s="567"/>
      <c r="AG56" s="343"/>
    </row>
    <row r="57" spans="1:39" s="355" customFormat="1" ht="19.5" x14ac:dyDescent="0.4">
      <c r="A57" s="352"/>
      <c r="B57" s="48"/>
      <c r="C57" s="82" t="s">
        <v>1592</v>
      </c>
      <c r="D57" s="348"/>
      <c r="E57" s="348"/>
      <c r="F57" s="48"/>
      <c r="G57" s="348"/>
      <c r="H57" s="348"/>
      <c r="I57" s="348"/>
      <c r="J57" s="348"/>
      <c r="K57" s="348"/>
      <c r="L57" s="348"/>
      <c r="M57" s="348"/>
      <c r="N57" s="348"/>
      <c r="O57" s="348"/>
      <c r="P57" s="348"/>
      <c r="Q57" s="348"/>
      <c r="R57" s="348"/>
      <c r="S57" s="348"/>
      <c r="T57" s="348"/>
      <c r="U57" s="348"/>
      <c r="V57" s="348"/>
      <c r="W57" s="348"/>
      <c r="X57" s="356"/>
      <c r="Y57" s="357"/>
      <c r="Z57" s="358"/>
      <c r="AA57" s="358"/>
      <c r="AB57" s="358"/>
      <c r="AC57" s="358"/>
      <c r="AD57" s="358"/>
      <c r="AE57" s="358"/>
      <c r="AF57" s="358"/>
      <c r="AG57" s="356"/>
      <c r="AH57" s="82"/>
      <c r="AI57" s="82"/>
      <c r="AJ57" s="82"/>
      <c r="AK57" s="354"/>
      <c r="AL57" s="354"/>
      <c r="AM57" s="354"/>
    </row>
    <row r="58" spans="1:39" s="355" customFormat="1" ht="19.5" x14ac:dyDescent="0.4">
      <c r="A58" s="352"/>
      <c r="B58" s="82"/>
      <c r="C58" s="48" t="s">
        <v>1588</v>
      </c>
      <c r="D58" s="348"/>
      <c r="E58" s="348"/>
      <c r="F58" s="82"/>
      <c r="G58" s="348"/>
      <c r="H58" s="348"/>
      <c r="I58" s="348"/>
      <c r="J58" s="348"/>
      <c r="K58" s="348"/>
      <c r="L58" s="348"/>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82"/>
      <c r="AJ58" s="82"/>
      <c r="AK58" s="354"/>
      <c r="AL58" s="354"/>
      <c r="AM58" s="354"/>
    </row>
    <row r="59" spans="1:39" s="355" customFormat="1" ht="19.5" x14ac:dyDescent="0.4">
      <c r="A59" s="352"/>
      <c r="B59" s="82"/>
      <c r="C59" s="48" t="s">
        <v>1589</v>
      </c>
      <c r="D59" s="348"/>
      <c r="E59" s="348"/>
      <c r="F59" s="82"/>
      <c r="G59" s="348"/>
      <c r="H59" s="348"/>
      <c r="I59" s="348"/>
      <c r="J59" s="348"/>
      <c r="K59" s="348"/>
      <c r="L59" s="348"/>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82"/>
      <c r="AJ59" s="82"/>
      <c r="AK59" s="354"/>
      <c r="AL59" s="354"/>
      <c r="AM59" s="354"/>
    </row>
    <row r="60" spans="1:39" s="355" customFormat="1" ht="19.5" x14ac:dyDescent="0.4">
      <c r="A60" s="352"/>
      <c r="B60" s="82"/>
      <c r="C60" s="48" t="s">
        <v>1590</v>
      </c>
      <c r="D60" s="348"/>
      <c r="E60" s="348"/>
      <c r="F60" s="82"/>
      <c r="G60" s="348"/>
      <c r="H60" s="348"/>
      <c r="I60" s="348"/>
      <c r="J60" s="348"/>
      <c r="K60" s="348"/>
      <c r="L60" s="348"/>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82"/>
      <c r="AJ60" s="82"/>
      <c r="AK60" s="354"/>
      <c r="AL60" s="354"/>
      <c r="AM60" s="354"/>
    </row>
    <row r="61" spans="1:39" s="355" customFormat="1" ht="19.5" x14ac:dyDescent="0.4">
      <c r="A61" s="352"/>
      <c r="B61" s="48"/>
      <c r="C61" s="82" t="s">
        <v>1591</v>
      </c>
      <c r="D61" s="348"/>
      <c r="E61" s="348"/>
      <c r="F61" s="48"/>
      <c r="G61" s="348"/>
      <c r="H61" s="348"/>
      <c r="I61" s="348"/>
      <c r="J61" s="348"/>
      <c r="K61" s="348"/>
      <c r="L61" s="348"/>
      <c r="M61" s="348"/>
      <c r="N61" s="348"/>
      <c r="O61" s="348"/>
      <c r="P61" s="348"/>
      <c r="Q61" s="348"/>
      <c r="R61" s="348"/>
      <c r="S61" s="348"/>
      <c r="T61" s="348"/>
      <c r="U61" s="348"/>
      <c r="V61" s="348"/>
      <c r="W61" s="348"/>
      <c r="X61" s="356"/>
      <c r="Y61" s="357"/>
      <c r="Z61" s="358"/>
      <c r="AA61" s="358"/>
      <c r="AB61" s="358"/>
      <c r="AC61" s="358"/>
      <c r="AD61" s="358"/>
      <c r="AE61" s="358"/>
      <c r="AF61" s="358"/>
      <c r="AG61" s="356"/>
      <c r="AH61" s="82"/>
      <c r="AI61" s="82"/>
      <c r="AJ61" s="82"/>
      <c r="AK61" s="354"/>
      <c r="AL61" s="354"/>
      <c r="AM61" s="354"/>
    </row>
    <row r="62" spans="1:39" x14ac:dyDescent="0.4">
      <c r="A62" s="36"/>
      <c r="B62" s="346"/>
      <c r="D62" s="347"/>
      <c r="E62" s="347"/>
      <c r="F62" s="346"/>
      <c r="G62" s="347"/>
      <c r="H62" s="347"/>
      <c r="I62" s="347"/>
      <c r="J62" s="347"/>
      <c r="K62" s="347"/>
      <c r="L62" s="347"/>
      <c r="M62" s="351"/>
      <c r="N62" s="351"/>
      <c r="O62" s="351"/>
      <c r="P62" s="351"/>
      <c r="Q62" s="351"/>
      <c r="R62" s="351"/>
      <c r="S62" s="351"/>
      <c r="T62" s="50"/>
      <c r="U62" s="51"/>
      <c r="V62" s="344"/>
      <c r="W62" s="340"/>
      <c r="X62" s="343"/>
      <c r="Y62" s="340"/>
      <c r="Z62" s="349"/>
      <c r="AA62" s="349"/>
      <c r="AB62" s="349"/>
      <c r="AC62" s="349"/>
      <c r="AD62" s="349"/>
      <c r="AE62" s="349"/>
      <c r="AF62" s="349"/>
      <c r="AG62" s="343"/>
    </row>
    <row r="63" spans="1:39" x14ac:dyDescent="0.4">
      <c r="A63" s="36"/>
      <c r="B63" s="138"/>
      <c r="D63" s="53"/>
      <c r="E63" s="139"/>
      <c r="F63" s="48"/>
      <c r="G63" s="139"/>
      <c r="H63" s="139"/>
      <c r="I63" s="139"/>
      <c r="J63" s="139"/>
      <c r="K63" s="139"/>
      <c r="L63" s="139"/>
      <c r="M63" s="139"/>
      <c r="N63" s="139"/>
      <c r="O63" s="139"/>
      <c r="P63" s="139"/>
      <c r="Q63" s="139"/>
      <c r="R63" s="139"/>
      <c r="S63" s="139"/>
      <c r="AE63" s="186"/>
      <c r="AF63" s="186"/>
    </row>
    <row r="64" spans="1:39" x14ac:dyDescent="0.4">
      <c r="A64" s="35" t="s">
        <v>44</v>
      </c>
    </row>
    <row r="65" spans="1:2" x14ac:dyDescent="0.4">
      <c r="A65" s="35" t="s">
        <v>1601</v>
      </c>
    </row>
    <row r="66" spans="1:2" x14ac:dyDescent="0.4">
      <c r="A66" s="35" t="s">
        <v>174</v>
      </c>
    </row>
    <row r="67" spans="1:2" x14ac:dyDescent="0.4">
      <c r="B67" s="35" t="s">
        <v>175</v>
      </c>
    </row>
    <row r="68" spans="1:2" x14ac:dyDescent="0.4">
      <c r="A68" s="35" t="s">
        <v>1602</v>
      </c>
    </row>
    <row r="69" spans="1:2" x14ac:dyDescent="0.4">
      <c r="A69" s="35" t="s">
        <v>176</v>
      </c>
    </row>
    <row r="70" spans="1:2" x14ac:dyDescent="0.4">
      <c r="A70" s="35" t="s">
        <v>177</v>
      </c>
    </row>
    <row r="71" spans="1:2" x14ac:dyDescent="0.4">
      <c r="A71" s="35" t="s">
        <v>178</v>
      </c>
    </row>
    <row r="72" spans="1:2" x14ac:dyDescent="0.4">
      <c r="A72" s="35" t="s">
        <v>1603</v>
      </c>
    </row>
    <row r="73" spans="1:2" x14ac:dyDescent="0.4">
      <c r="A73" s="35" t="s">
        <v>179</v>
      </c>
    </row>
    <row r="74" spans="1:2" x14ac:dyDescent="0.4">
      <c r="A74" s="35" t="s">
        <v>180</v>
      </c>
    </row>
    <row r="75" spans="1:2" x14ac:dyDescent="0.4">
      <c r="A75" s="35" t="s">
        <v>181</v>
      </c>
    </row>
    <row r="76" spans="1:2" x14ac:dyDescent="0.4">
      <c r="A76" s="35" t="s">
        <v>182</v>
      </c>
    </row>
    <row r="77" spans="1:2" x14ac:dyDescent="0.4">
      <c r="A77" s="35" t="s">
        <v>183</v>
      </c>
    </row>
    <row r="78" spans="1:2" x14ac:dyDescent="0.4">
      <c r="A78" s="35" t="s">
        <v>184</v>
      </c>
    </row>
    <row r="79" spans="1:2" x14ac:dyDescent="0.4">
      <c r="A79" s="35" t="s">
        <v>185</v>
      </c>
    </row>
    <row r="80" spans="1:2" x14ac:dyDescent="0.4">
      <c r="A80" s="35" t="s">
        <v>186</v>
      </c>
    </row>
    <row r="81" spans="1:1" x14ac:dyDescent="0.4">
      <c r="A81" s="35" t="s">
        <v>187</v>
      </c>
    </row>
    <row r="82" spans="1:1" x14ac:dyDescent="0.4">
      <c r="A82" s="35" t="s">
        <v>188</v>
      </c>
    </row>
    <row r="83" spans="1:1" x14ac:dyDescent="0.4">
      <c r="A83" s="35" t="s">
        <v>1604</v>
      </c>
    </row>
    <row r="84" spans="1:1" x14ac:dyDescent="0.4">
      <c r="A84" s="35" t="s">
        <v>189</v>
      </c>
    </row>
    <row r="85" spans="1:1" x14ac:dyDescent="0.4">
      <c r="A85" s="35" t="s">
        <v>190</v>
      </c>
    </row>
    <row r="86" spans="1:1" x14ac:dyDescent="0.4">
      <c r="A86" s="35" t="s">
        <v>1605</v>
      </c>
    </row>
    <row r="87" spans="1:1" x14ac:dyDescent="0.4">
      <c r="A87" s="35" t="s">
        <v>191</v>
      </c>
    </row>
    <row r="88" spans="1:1" x14ac:dyDescent="0.4">
      <c r="A88" s="35" t="s">
        <v>192</v>
      </c>
    </row>
    <row r="89" spans="1:1" x14ac:dyDescent="0.4">
      <c r="A89" s="35" t="s">
        <v>1606</v>
      </c>
    </row>
    <row r="90" spans="1:1" x14ac:dyDescent="0.4">
      <c r="A90" s="35" t="s">
        <v>193</v>
      </c>
    </row>
    <row r="91" spans="1:1" x14ac:dyDescent="0.4">
      <c r="A91" s="35" t="s">
        <v>1607</v>
      </c>
    </row>
    <row r="92" spans="1:1" x14ac:dyDescent="0.4">
      <c r="A92" s="35" t="s">
        <v>194</v>
      </c>
    </row>
    <row r="93" spans="1:1" x14ac:dyDescent="0.4">
      <c r="A93" s="35" t="s">
        <v>195</v>
      </c>
    </row>
    <row r="94" spans="1:1" x14ac:dyDescent="0.4">
      <c r="A94" s="35" t="s">
        <v>196</v>
      </c>
    </row>
    <row r="95" spans="1:1" x14ac:dyDescent="0.4">
      <c r="A95" s="35" t="s">
        <v>197</v>
      </c>
    </row>
    <row r="96" spans="1:1" x14ac:dyDescent="0.4">
      <c r="A96" s="35" t="s">
        <v>1608</v>
      </c>
    </row>
    <row r="97" spans="1:6" x14ac:dyDescent="0.4">
      <c r="A97" s="35" t="s">
        <v>198</v>
      </c>
    </row>
    <row r="98" spans="1:6" x14ac:dyDescent="0.4">
      <c r="A98" s="35" t="s">
        <v>1609</v>
      </c>
    </row>
    <row r="99" spans="1:6" x14ac:dyDescent="0.4">
      <c r="A99" s="35" t="s">
        <v>199</v>
      </c>
    </row>
    <row r="100" spans="1:6" x14ac:dyDescent="0.4">
      <c r="A100" s="35" t="s">
        <v>200</v>
      </c>
    </row>
    <row r="101" spans="1:6" x14ac:dyDescent="0.4">
      <c r="A101" s="35" t="s">
        <v>201</v>
      </c>
    </row>
    <row r="102" spans="1:6" x14ac:dyDescent="0.4">
      <c r="A102" s="35" t="s">
        <v>202</v>
      </c>
    </row>
    <row r="103" spans="1:6" x14ac:dyDescent="0.4">
      <c r="A103" s="35" t="s">
        <v>203</v>
      </c>
    </row>
    <row r="104" spans="1:6" x14ac:dyDescent="0.4">
      <c r="A104" s="35" t="s">
        <v>204</v>
      </c>
    </row>
    <row r="105" spans="1:6" x14ac:dyDescent="0.4">
      <c r="A105" s="35" t="s">
        <v>205</v>
      </c>
    </row>
    <row r="106" spans="1:6" x14ac:dyDescent="0.4">
      <c r="F106" s="35"/>
    </row>
    <row r="107" spans="1:6" x14ac:dyDescent="0.4">
      <c r="F107" s="35"/>
    </row>
    <row r="108" spans="1:6" x14ac:dyDescent="0.4">
      <c r="F108" s="35"/>
    </row>
    <row r="109" spans="1:6" x14ac:dyDescent="0.4">
      <c r="F109" s="35"/>
    </row>
    <row r="110" spans="1:6" x14ac:dyDescent="0.4">
      <c r="F110" s="35"/>
    </row>
    <row r="111" spans="1:6" x14ac:dyDescent="0.4">
      <c r="F111" s="35"/>
    </row>
    <row r="112" spans="1:6" x14ac:dyDescent="0.4">
      <c r="F112" s="35"/>
    </row>
    <row r="113" spans="6:6" x14ac:dyDescent="0.4">
      <c r="F113" s="35"/>
    </row>
    <row r="114" spans="6:6" x14ac:dyDescent="0.4">
      <c r="F114" s="35"/>
    </row>
    <row r="115" spans="6:6" x14ac:dyDescent="0.4">
      <c r="F115" s="35"/>
    </row>
    <row r="116" spans="6:6" x14ac:dyDescent="0.4">
      <c r="F116" s="35"/>
    </row>
    <row r="117" spans="6:6" x14ac:dyDescent="0.4">
      <c r="F117" s="35"/>
    </row>
    <row r="118" spans="6:6" x14ac:dyDescent="0.4">
      <c r="F118" s="35"/>
    </row>
    <row r="119" spans="6:6" x14ac:dyDescent="0.4">
      <c r="F119" s="35"/>
    </row>
    <row r="120" spans="6:6" x14ac:dyDescent="0.4">
      <c r="F120" s="35"/>
    </row>
    <row r="121" spans="6:6" x14ac:dyDescent="0.4">
      <c r="F121" s="35"/>
    </row>
    <row r="122" spans="6:6" x14ac:dyDescent="0.4">
      <c r="F122" s="35"/>
    </row>
    <row r="123" spans="6:6" x14ac:dyDescent="0.4">
      <c r="F123" s="35"/>
    </row>
    <row r="124" spans="6:6" x14ac:dyDescent="0.4">
      <c r="F124" s="35"/>
    </row>
    <row r="125" spans="6:6" x14ac:dyDescent="0.4">
      <c r="F125" s="35"/>
    </row>
    <row r="126" spans="6:6" x14ac:dyDescent="0.4">
      <c r="F126" s="35"/>
    </row>
    <row r="127" spans="6:6" x14ac:dyDescent="0.4">
      <c r="F127" s="35"/>
    </row>
    <row r="128" spans="6:6" x14ac:dyDescent="0.4">
      <c r="F128" s="35"/>
    </row>
    <row r="129" spans="6:6" x14ac:dyDescent="0.4">
      <c r="F129" s="35"/>
    </row>
  </sheetData>
  <sheetProtection algorithmName="SHA-512" hashValue="VEdeAAq/yITbv6D3vLpsrRQlIP89stjpFTVCtBXSQTZaSlMOD8wkPhsVbZnAo5PB/sLj/i6mW81oQvuvsHJWYQ==" saltValue="5GiwR2E6mFU5HQVRvkfxTw=="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A2"/>
  <sheetViews>
    <sheetView showGridLines="0" topLeftCell="SV1" workbookViewId="0">
      <selection activeCell="M18" sqref="M18:S18"/>
    </sheetView>
  </sheetViews>
  <sheetFormatPr defaultRowHeight="18.75" x14ac:dyDescent="0.4"/>
  <cols>
    <col min="1" max="16384" width="9" style="219"/>
  </cols>
  <sheetData>
    <row r="1" spans="1:781" x14ac:dyDescent="0.4">
      <c r="A1" s="220" t="s">
        <v>597</v>
      </c>
      <c r="B1" s="220" t="s">
        <v>598</v>
      </c>
      <c r="C1" s="220" t="s">
        <v>599</v>
      </c>
      <c r="D1" s="220" t="s">
        <v>600</v>
      </c>
      <c r="E1" s="220" t="s">
        <v>601</v>
      </c>
      <c r="F1" s="220" t="s">
        <v>602</v>
      </c>
      <c r="G1" s="220" t="s">
        <v>603</v>
      </c>
      <c r="H1" s="220" t="s">
        <v>604</v>
      </c>
      <c r="I1" s="220" t="s">
        <v>605</v>
      </c>
      <c r="J1" s="220" t="s">
        <v>606</v>
      </c>
      <c r="K1" s="220" t="s">
        <v>607</v>
      </c>
      <c r="L1" s="220" t="s">
        <v>608</v>
      </c>
      <c r="M1" s="220" t="s">
        <v>609</v>
      </c>
      <c r="N1" s="220" t="s">
        <v>610</v>
      </c>
      <c r="O1" s="220" t="s">
        <v>611</v>
      </c>
      <c r="P1" s="220" t="s">
        <v>612</v>
      </c>
      <c r="Q1" s="220" t="s">
        <v>613</v>
      </c>
      <c r="R1" s="220" t="s">
        <v>614</v>
      </c>
      <c r="S1" s="220" t="s">
        <v>615</v>
      </c>
      <c r="T1" s="220" t="s">
        <v>616</v>
      </c>
      <c r="U1" s="220" t="s">
        <v>617</v>
      </c>
      <c r="V1" s="220" t="s">
        <v>618</v>
      </c>
      <c r="W1" s="220" t="s">
        <v>619</v>
      </c>
      <c r="X1" s="220" t="s">
        <v>620</v>
      </c>
      <c r="Y1" s="220" t="s">
        <v>621</v>
      </c>
      <c r="Z1" s="220" t="s">
        <v>622</v>
      </c>
      <c r="AA1" s="220" t="s">
        <v>623</v>
      </c>
      <c r="AB1" s="220" t="s">
        <v>624</v>
      </c>
      <c r="AC1" s="220" t="s">
        <v>625</v>
      </c>
      <c r="AD1" s="220" t="s">
        <v>626</v>
      </c>
      <c r="AE1" s="220" t="s">
        <v>627</v>
      </c>
      <c r="AF1" s="220" t="s">
        <v>628</v>
      </c>
      <c r="AG1" s="220" t="s">
        <v>629</v>
      </c>
      <c r="AH1" s="220" t="s">
        <v>630</v>
      </c>
      <c r="AI1" s="220" t="s">
        <v>631</v>
      </c>
      <c r="AJ1" s="220" t="s">
        <v>632</v>
      </c>
      <c r="AK1" s="220" t="s">
        <v>633</v>
      </c>
      <c r="AL1" s="220" t="s">
        <v>634</v>
      </c>
      <c r="AM1" s="220" t="s">
        <v>635</v>
      </c>
      <c r="AN1" s="220" t="s">
        <v>636</v>
      </c>
      <c r="AO1" s="220" t="s">
        <v>637</v>
      </c>
      <c r="AP1" s="220" t="s">
        <v>638</v>
      </c>
      <c r="AQ1" s="220" t="s">
        <v>639</v>
      </c>
      <c r="AR1" s="220" t="s">
        <v>640</v>
      </c>
      <c r="AS1" s="220" t="s">
        <v>641</v>
      </c>
      <c r="AT1" s="220" t="s">
        <v>642</v>
      </c>
      <c r="AU1" s="220" t="s">
        <v>643</v>
      </c>
      <c r="AV1" s="220" t="s">
        <v>644</v>
      </c>
      <c r="AW1" s="220" t="s">
        <v>645</v>
      </c>
      <c r="AX1" s="220" t="s">
        <v>646</v>
      </c>
      <c r="AY1" s="220" t="s">
        <v>647</v>
      </c>
      <c r="AZ1" s="220" t="s">
        <v>648</v>
      </c>
      <c r="BA1" s="220" t="s">
        <v>649</v>
      </c>
      <c r="BB1" s="220" t="s">
        <v>650</v>
      </c>
      <c r="BC1" s="220" t="s">
        <v>651</v>
      </c>
      <c r="BD1" s="220" t="s">
        <v>652</v>
      </c>
      <c r="BE1" s="220" t="s">
        <v>653</v>
      </c>
      <c r="BF1" s="220" t="s">
        <v>654</v>
      </c>
      <c r="BG1" s="220" t="s">
        <v>655</v>
      </c>
      <c r="BH1" s="220" t="s">
        <v>656</v>
      </c>
      <c r="BI1" s="220" t="s">
        <v>657</v>
      </c>
      <c r="BJ1" s="220" t="s">
        <v>658</v>
      </c>
      <c r="BK1" s="220" t="s">
        <v>659</v>
      </c>
      <c r="BL1" s="220" t="s">
        <v>660</v>
      </c>
      <c r="BM1" s="220" t="s">
        <v>661</v>
      </c>
      <c r="BN1" s="220" t="s">
        <v>662</v>
      </c>
      <c r="BO1" s="220" t="s">
        <v>663</v>
      </c>
      <c r="BP1" s="220" t="s">
        <v>664</v>
      </c>
      <c r="BQ1" s="220" t="s">
        <v>665</v>
      </c>
      <c r="BR1" s="220" t="s">
        <v>666</v>
      </c>
      <c r="BS1" s="220" t="s">
        <v>667</v>
      </c>
      <c r="BT1" s="220" t="s">
        <v>668</v>
      </c>
      <c r="BU1" s="220" t="s">
        <v>669</v>
      </c>
      <c r="BV1" s="220" t="s">
        <v>670</v>
      </c>
      <c r="BW1" s="220" t="s">
        <v>671</v>
      </c>
      <c r="BX1" s="220" t="s">
        <v>672</v>
      </c>
      <c r="BY1" s="220" t="s">
        <v>673</v>
      </c>
      <c r="BZ1" s="220" t="s">
        <v>674</v>
      </c>
      <c r="CA1" s="220" t="s">
        <v>675</v>
      </c>
      <c r="CB1" s="220" t="s">
        <v>676</v>
      </c>
      <c r="CC1" s="220" t="s">
        <v>677</v>
      </c>
      <c r="CD1" s="220" t="s">
        <v>678</v>
      </c>
      <c r="CE1" s="220" t="s">
        <v>679</v>
      </c>
      <c r="CF1" s="220" t="s">
        <v>680</v>
      </c>
      <c r="CG1" s="220" t="s">
        <v>681</v>
      </c>
      <c r="CH1" s="220" t="s">
        <v>682</v>
      </c>
      <c r="CI1" s="220" t="s">
        <v>683</v>
      </c>
      <c r="CJ1" s="220" t="s">
        <v>684</v>
      </c>
      <c r="CK1" s="220" t="s">
        <v>685</v>
      </c>
      <c r="CL1" s="220" t="s">
        <v>686</v>
      </c>
      <c r="CM1" s="220" t="s">
        <v>687</v>
      </c>
      <c r="CN1" s="220" t="s">
        <v>688</v>
      </c>
      <c r="CO1" s="220" t="s">
        <v>689</v>
      </c>
      <c r="CP1" s="220" t="s">
        <v>690</v>
      </c>
      <c r="CQ1" s="220" t="s">
        <v>691</v>
      </c>
      <c r="CR1" s="220" t="s">
        <v>692</v>
      </c>
      <c r="CS1" s="220" t="s">
        <v>693</v>
      </c>
      <c r="CT1" s="220" t="s">
        <v>694</v>
      </c>
      <c r="CU1" s="220" t="s">
        <v>695</v>
      </c>
      <c r="CV1" s="220" t="s">
        <v>696</v>
      </c>
      <c r="CW1" s="220" t="s">
        <v>697</v>
      </c>
      <c r="CX1" s="220" t="s">
        <v>698</v>
      </c>
      <c r="CY1" s="220" t="s">
        <v>699</v>
      </c>
      <c r="CZ1" s="220" t="s">
        <v>700</v>
      </c>
      <c r="DA1" s="220" t="s">
        <v>701</v>
      </c>
      <c r="DB1" s="220" t="s">
        <v>702</v>
      </c>
      <c r="DC1" s="220" t="s">
        <v>703</v>
      </c>
      <c r="DD1" s="220" t="s">
        <v>704</v>
      </c>
      <c r="DE1" s="220" t="s">
        <v>705</v>
      </c>
      <c r="DF1" s="220" t="s">
        <v>706</v>
      </c>
      <c r="DG1" s="220" t="s">
        <v>707</v>
      </c>
      <c r="DH1" s="220" t="s">
        <v>708</v>
      </c>
      <c r="DI1" s="220" t="s">
        <v>709</v>
      </c>
      <c r="DJ1" s="220" t="s">
        <v>710</v>
      </c>
      <c r="DK1" s="220" t="s">
        <v>711</v>
      </c>
      <c r="DL1" s="220" t="s">
        <v>712</v>
      </c>
      <c r="DM1" s="220" t="s">
        <v>713</v>
      </c>
      <c r="DN1" s="220" t="s">
        <v>714</v>
      </c>
      <c r="DO1" s="220" t="s">
        <v>715</v>
      </c>
      <c r="DP1" s="220" t="s">
        <v>716</v>
      </c>
      <c r="DQ1" s="220" t="s">
        <v>717</v>
      </c>
      <c r="DR1" s="220" t="s">
        <v>718</v>
      </c>
      <c r="DS1" s="220" t="s">
        <v>719</v>
      </c>
      <c r="DT1" s="220" t="s">
        <v>720</v>
      </c>
      <c r="DU1" s="220" t="s">
        <v>721</v>
      </c>
      <c r="DV1" s="220" t="s">
        <v>722</v>
      </c>
      <c r="DW1" s="220" t="s">
        <v>723</v>
      </c>
      <c r="DX1" s="220" t="s">
        <v>724</v>
      </c>
      <c r="DY1" s="220" t="s">
        <v>725</v>
      </c>
      <c r="DZ1" s="220" t="s">
        <v>726</v>
      </c>
      <c r="EA1" s="220" t="s">
        <v>727</v>
      </c>
      <c r="EB1" s="220" t="s">
        <v>728</v>
      </c>
      <c r="EC1" s="220" t="s">
        <v>729</v>
      </c>
      <c r="ED1" s="220" t="s">
        <v>730</v>
      </c>
      <c r="EE1" s="220" t="s">
        <v>731</v>
      </c>
      <c r="EF1" s="220" t="s">
        <v>732</v>
      </c>
      <c r="EG1" s="220" t="s">
        <v>733</v>
      </c>
      <c r="EH1" s="220" t="s">
        <v>734</v>
      </c>
      <c r="EI1" s="220" t="s">
        <v>735</v>
      </c>
      <c r="EJ1" s="220" t="s">
        <v>736</v>
      </c>
      <c r="EK1" s="220" t="s">
        <v>737</v>
      </c>
      <c r="EL1" s="220" t="s">
        <v>738</v>
      </c>
      <c r="EM1" s="220" t="s">
        <v>739</v>
      </c>
      <c r="EN1" s="220" t="s">
        <v>740</v>
      </c>
      <c r="EO1" s="220" t="s">
        <v>741</v>
      </c>
      <c r="EP1" s="220" t="s">
        <v>742</v>
      </c>
      <c r="EQ1" s="220" t="s">
        <v>743</v>
      </c>
      <c r="ER1" s="220" t="s">
        <v>744</v>
      </c>
      <c r="ES1" s="220" t="s">
        <v>745</v>
      </c>
      <c r="ET1" s="220" t="s">
        <v>746</v>
      </c>
      <c r="EU1" s="220" t="s">
        <v>747</v>
      </c>
      <c r="EV1" s="220" t="s">
        <v>748</v>
      </c>
      <c r="EW1" s="220" t="s">
        <v>749</v>
      </c>
      <c r="EX1" s="220" t="s">
        <v>750</v>
      </c>
      <c r="EY1" s="220" t="s">
        <v>751</v>
      </c>
      <c r="EZ1" s="220" t="s">
        <v>752</v>
      </c>
      <c r="FA1" s="220" t="s">
        <v>753</v>
      </c>
      <c r="FB1" s="220" t="s">
        <v>754</v>
      </c>
      <c r="FC1" s="220" t="s">
        <v>755</v>
      </c>
      <c r="FD1" s="220" t="s">
        <v>756</v>
      </c>
      <c r="FE1" s="220" t="s">
        <v>757</v>
      </c>
      <c r="FF1" s="220" t="s">
        <v>758</v>
      </c>
      <c r="FG1" s="220" t="s">
        <v>759</v>
      </c>
      <c r="FH1" s="220" t="s">
        <v>760</v>
      </c>
      <c r="FI1" s="220" t="s">
        <v>761</v>
      </c>
      <c r="FJ1" s="220" t="s">
        <v>762</v>
      </c>
      <c r="FK1" s="220" t="s">
        <v>763</v>
      </c>
      <c r="FL1" s="220" t="s">
        <v>764</v>
      </c>
      <c r="FM1" s="220" t="s">
        <v>765</v>
      </c>
      <c r="FN1" s="220" t="s">
        <v>766</v>
      </c>
      <c r="FO1" s="220" t="s">
        <v>767</v>
      </c>
      <c r="FP1" s="220" t="s">
        <v>768</v>
      </c>
      <c r="FQ1" s="220" t="s">
        <v>769</v>
      </c>
      <c r="FR1" s="220" t="s">
        <v>770</v>
      </c>
      <c r="FS1" s="220" t="s">
        <v>771</v>
      </c>
      <c r="FT1" s="220" t="s">
        <v>772</v>
      </c>
      <c r="FU1" s="220" t="s">
        <v>773</v>
      </c>
      <c r="FV1" s="220" t="s">
        <v>774</v>
      </c>
      <c r="FW1" s="220" t="s">
        <v>775</v>
      </c>
      <c r="FX1" s="220" t="s">
        <v>776</v>
      </c>
      <c r="FY1" s="220" t="s">
        <v>777</v>
      </c>
      <c r="FZ1" s="220" t="s">
        <v>778</v>
      </c>
      <c r="GA1" s="220" t="s">
        <v>779</v>
      </c>
      <c r="GB1" s="220" t="s">
        <v>780</v>
      </c>
      <c r="GC1" s="220" t="s">
        <v>781</v>
      </c>
      <c r="GD1" s="220" t="s">
        <v>782</v>
      </c>
      <c r="GE1" s="220" t="s">
        <v>783</v>
      </c>
      <c r="GF1" s="220" t="s">
        <v>784</v>
      </c>
      <c r="GG1" s="220" t="s">
        <v>785</v>
      </c>
      <c r="GH1" s="220" t="s">
        <v>786</v>
      </c>
      <c r="GI1" s="220" t="s">
        <v>787</v>
      </c>
      <c r="GJ1" s="220" t="s">
        <v>788</v>
      </c>
      <c r="GK1" s="220" t="s">
        <v>789</v>
      </c>
      <c r="GL1" s="220" t="s">
        <v>790</v>
      </c>
      <c r="GM1" s="220" t="s">
        <v>791</v>
      </c>
      <c r="GN1" s="220" t="s">
        <v>792</v>
      </c>
      <c r="GO1" s="220" t="s">
        <v>793</v>
      </c>
      <c r="GP1" s="220" t="s">
        <v>794</v>
      </c>
      <c r="GQ1" s="220" t="s">
        <v>795</v>
      </c>
      <c r="GR1" s="220" t="s">
        <v>796</v>
      </c>
      <c r="GS1" s="220" t="s">
        <v>797</v>
      </c>
      <c r="GT1" s="220" t="s">
        <v>798</v>
      </c>
      <c r="GU1" s="220" t="s">
        <v>799</v>
      </c>
      <c r="GV1" s="220" t="s">
        <v>800</v>
      </c>
      <c r="GW1" s="220" t="s">
        <v>801</v>
      </c>
      <c r="GX1" s="220" t="s">
        <v>802</v>
      </c>
      <c r="GY1" s="220" t="s">
        <v>803</v>
      </c>
      <c r="GZ1" s="220" t="s">
        <v>804</v>
      </c>
      <c r="HA1" s="220" t="s">
        <v>805</v>
      </c>
      <c r="HB1" s="220" t="s">
        <v>806</v>
      </c>
      <c r="HC1" s="220" t="s">
        <v>807</v>
      </c>
      <c r="HD1" s="220" t="s">
        <v>808</v>
      </c>
      <c r="HE1" s="220" t="s">
        <v>809</v>
      </c>
      <c r="HF1" s="220" t="s">
        <v>810</v>
      </c>
      <c r="HG1" s="220" t="s">
        <v>811</v>
      </c>
      <c r="HH1" s="220" t="s">
        <v>812</v>
      </c>
      <c r="HI1" s="220" t="s">
        <v>813</v>
      </c>
      <c r="HJ1" s="220" t="s">
        <v>814</v>
      </c>
      <c r="HK1" s="220" t="s">
        <v>815</v>
      </c>
      <c r="HL1" s="220" t="s">
        <v>816</v>
      </c>
      <c r="HM1" s="220" t="s">
        <v>817</v>
      </c>
      <c r="HN1" s="220" t="s">
        <v>818</v>
      </c>
      <c r="HO1" s="220" t="s">
        <v>819</v>
      </c>
      <c r="HP1" s="220" t="s">
        <v>820</v>
      </c>
      <c r="HQ1" s="220" t="s">
        <v>821</v>
      </c>
      <c r="HR1" s="220" t="s">
        <v>822</v>
      </c>
      <c r="HS1" s="220" t="s">
        <v>823</v>
      </c>
      <c r="HT1" s="220" t="s">
        <v>824</v>
      </c>
      <c r="HU1" s="220" t="s">
        <v>825</v>
      </c>
      <c r="HV1" s="220" t="s">
        <v>826</v>
      </c>
      <c r="HW1" s="220" t="s">
        <v>827</v>
      </c>
      <c r="HX1" s="220" t="s">
        <v>828</v>
      </c>
      <c r="HY1" s="220" t="s">
        <v>829</v>
      </c>
      <c r="HZ1" s="220" t="s">
        <v>830</v>
      </c>
      <c r="IA1" s="220" t="s">
        <v>831</v>
      </c>
      <c r="IB1" s="220" t="s">
        <v>832</v>
      </c>
      <c r="IC1" s="220" t="s">
        <v>833</v>
      </c>
      <c r="ID1" s="220" t="s">
        <v>834</v>
      </c>
      <c r="IE1" s="220" t="s">
        <v>835</v>
      </c>
      <c r="IF1" s="220" t="s">
        <v>836</v>
      </c>
      <c r="IG1" s="220" t="s">
        <v>837</v>
      </c>
      <c r="IH1" s="220" t="s">
        <v>838</v>
      </c>
      <c r="II1" s="220" t="s">
        <v>839</v>
      </c>
      <c r="IJ1" s="220" t="s">
        <v>840</v>
      </c>
      <c r="IK1" s="220" t="s">
        <v>841</v>
      </c>
      <c r="IL1" s="220" t="s">
        <v>842</v>
      </c>
      <c r="IM1" s="220" t="s">
        <v>843</v>
      </c>
      <c r="IN1" s="220" t="s">
        <v>844</v>
      </c>
      <c r="IO1" s="220" t="s">
        <v>845</v>
      </c>
      <c r="IP1" s="220" t="s">
        <v>846</v>
      </c>
      <c r="IQ1" s="220" t="s">
        <v>847</v>
      </c>
      <c r="IR1" s="220" t="s">
        <v>848</v>
      </c>
      <c r="IS1" s="220" t="s">
        <v>849</v>
      </c>
      <c r="IT1" s="220" t="s">
        <v>850</v>
      </c>
      <c r="IU1" s="220" t="s">
        <v>851</v>
      </c>
      <c r="IV1" s="220" t="s">
        <v>852</v>
      </c>
      <c r="IW1" s="220" t="s">
        <v>853</v>
      </c>
      <c r="IX1" s="220" t="s">
        <v>854</v>
      </c>
      <c r="IY1" s="220" t="s">
        <v>855</v>
      </c>
      <c r="IZ1" s="220" t="s">
        <v>856</v>
      </c>
      <c r="JA1" s="220" t="s">
        <v>857</v>
      </c>
      <c r="JB1" s="220" t="s">
        <v>858</v>
      </c>
      <c r="JC1" s="220" t="s">
        <v>859</v>
      </c>
      <c r="JD1" s="220" t="s">
        <v>860</v>
      </c>
      <c r="JE1" s="220" t="s">
        <v>861</v>
      </c>
      <c r="JF1" s="220" t="s">
        <v>862</v>
      </c>
      <c r="JG1" s="220" t="s">
        <v>863</v>
      </c>
      <c r="JH1" s="220" t="s">
        <v>864</v>
      </c>
      <c r="JI1" s="220" t="s">
        <v>865</v>
      </c>
      <c r="JJ1" s="220" t="s">
        <v>866</v>
      </c>
      <c r="JK1" s="220" t="s">
        <v>867</v>
      </c>
      <c r="JL1" s="220" t="s">
        <v>868</v>
      </c>
      <c r="JM1" s="220" t="s">
        <v>869</v>
      </c>
      <c r="JN1" s="220" t="s">
        <v>870</v>
      </c>
      <c r="JO1" s="220" t="s">
        <v>871</v>
      </c>
      <c r="JP1" s="220" t="s">
        <v>872</v>
      </c>
      <c r="JQ1" s="220" t="s">
        <v>873</v>
      </c>
      <c r="JR1" s="220" t="s">
        <v>874</v>
      </c>
      <c r="JS1" s="220" t="s">
        <v>875</v>
      </c>
      <c r="JT1" s="220" t="s">
        <v>876</v>
      </c>
      <c r="JU1" s="220" t="s">
        <v>877</v>
      </c>
      <c r="JV1" s="220" t="s">
        <v>878</v>
      </c>
      <c r="JW1" s="220" t="s">
        <v>879</v>
      </c>
      <c r="JX1" s="220" t="s">
        <v>880</v>
      </c>
      <c r="JY1" s="220" t="s">
        <v>881</v>
      </c>
      <c r="JZ1" s="220" t="s">
        <v>882</v>
      </c>
      <c r="KA1" s="220" t="s">
        <v>883</v>
      </c>
      <c r="KB1" s="220" t="s">
        <v>884</v>
      </c>
      <c r="KC1" s="220" t="s">
        <v>885</v>
      </c>
      <c r="KD1" s="220" t="s">
        <v>886</v>
      </c>
      <c r="KE1" s="220" t="s">
        <v>887</v>
      </c>
      <c r="KF1" s="220" t="s">
        <v>888</v>
      </c>
      <c r="KG1" s="220" t="s">
        <v>889</v>
      </c>
      <c r="KH1" s="220" t="s">
        <v>890</v>
      </c>
      <c r="KI1" s="220" t="s">
        <v>891</v>
      </c>
      <c r="KJ1" s="220" t="s">
        <v>892</v>
      </c>
      <c r="KK1" s="220" t="s">
        <v>893</v>
      </c>
      <c r="KL1" s="220" t="s">
        <v>894</v>
      </c>
      <c r="KM1" s="220" t="s">
        <v>895</v>
      </c>
      <c r="KN1" s="220" t="s">
        <v>896</v>
      </c>
      <c r="KO1" s="220" t="s">
        <v>897</v>
      </c>
      <c r="KP1" s="220" t="s">
        <v>898</v>
      </c>
      <c r="KQ1" s="220" t="s">
        <v>899</v>
      </c>
      <c r="KR1" s="220" t="s">
        <v>900</v>
      </c>
      <c r="KS1" s="220" t="s">
        <v>901</v>
      </c>
      <c r="KT1" s="220" t="s">
        <v>902</v>
      </c>
      <c r="KU1" s="220" t="s">
        <v>903</v>
      </c>
      <c r="KV1" s="220" t="s">
        <v>904</v>
      </c>
      <c r="KW1" s="220" t="s">
        <v>905</v>
      </c>
      <c r="KX1" s="220" t="s">
        <v>906</v>
      </c>
      <c r="KY1" s="220" t="s">
        <v>907</v>
      </c>
      <c r="KZ1" s="220" t="s">
        <v>908</v>
      </c>
      <c r="LA1" s="220" t="s">
        <v>909</v>
      </c>
      <c r="LB1" s="220" t="s">
        <v>910</v>
      </c>
      <c r="LC1" s="220" t="s">
        <v>911</v>
      </c>
      <c r="LD1" s="220" t="s">
        <v>912</v>
      </c>
      <c r="LE1" s="220" t="s">
        <v>913</v>
      </c>
      <c r="LF1" s="220" t="s">
        <v>914</v>
      </c>
      <c r="LG1" s="220" t="s">
        <v>915</v>
      </c>
      <c r="LH1" s="220" t="s">
        <v>916</v>
      </c>
      <c r="LI1" s="220" t="s">
        <v>917</v>
      </c>
      <c r="LJ1" s="220" t="s">
        <v>918</v>
      </c>
      <c r="LK1" s="220" t="s">
        <v>919</v>
      </c>
      <c r="LL1" s="220" t="s">
        <v>920</v>
      </c>
      <c r="LM1" s="220" t="s">
        <v>921</v>
      </c>
      <c r="LN1" s="220" t="s">
        <v>922</v>
      </c>
      <c r="LO1" s="220" t="s">
        <v>923</v>
      </c>
      <c r="LP1" s="220" t="s">
        <v>924</v>
      </c>
      <c r="LQ1" s="220" t="s">
        <v>925</v>
      </c>
      <c r="LR1" s="220" t="s">
        <v>926</v>
      </c>
      <c r="LS1" s="220" t="s">
        <v>927</v>
      </c>
      <c r="LT1" s="220" t="s">
        <v>928</v>
      </c>
      <c r="LU1" s="220" t="s">
        <v>929</v>
      </c>
      <c r="LV1" s="220" t="s">
        <v>930</v>
      </c>
      <c r="LW1" s="220" t="s">
        <v>931</v>
      </c>
      <c r="LX1" s="220" t="s">
        <v>932</v>
      </c>
      <c r="LY1" s="220" t="s">
        <v>933</v>
      </c>
      <c r="LZ1" s="220" t="s">
        <v>934</v>
      </c>
      <c r="MA1" s="220" t="s">
        <v>935</v>
      </c>
      <c r="MB1" s="220" t="s">
        <v>936</v>
      </c>
      <c r="MC1" s="220" t="s">
        <v>937</v>
      </c>
      <c r="MD1" s="220" t="s">
        <v>938</v>
      </c>
      <c r="ME1" s="220" t="s">
        <v>939</v>
      </c>
      <c r="MF1" s="220" t="s">
        <v>940</v>
      </c>
      <c r="MG1" s="220" t="s">
        <v>941</v>
      </c>
      <c r="MH1" s="220" t="s">
        <v>942</v>
      </c>
      <c r="MI1" s="220" t="s">
        <v>943</v>
      </c>
      <c r="MJ1" s="220" t="s">
        <v>944</v>
      </c>
      <c r="MK1" s="220" t="s">
        <v>945</v>
      </c>
      <c r="ML1" s="220" t="s">
        <v>946</v>
      </c>
      <c r="MM1" s="220" t="s">
        <v>947</v>
      </c>
      <c r="MN1" s="220" t="s">
        <v>948</v>
      </c>
      <c r="MO1" s="220" t="s">
        <v>949</v>
      </c>
      <c r="MP1" s="220" t="s">
        <v>950</v>
      </c>
      <c r="MQ1" s="220" t="s">
        <v>951</v>
      </c>
      <c r="MR1" s="220" t="s">
        <v>952</v>
      </c>
      <c r="MS1" s="220" t="s">
        <v>953</v>
      </c>
      <c r="MT1" s="220" t="s">
        <v>954</v>
      </c>
      <c r="MU1" s="220" t="s">
        <v>955</v>
      </c>
      <c r="MV1" s="220" t="s">
        <v>956</v>
      </c>
      <c r="MW1" s="220" t="s">
        <v>957</v>
      </c>
      <c r="MX1" s="220" t="s">
        <v>958</v>
      </c>
      <c r="MY1" s="220" t="s">
        <v>959</v>
      </c>
      <c r="MZ1" s="220" t="s">
        <v>960</v>
      </c>
      <c r="NA1" s="220" t="s">
        <v>961</v>
      </c>
      <c r="NB1" s="220" t="s">
        <v>962</v>
      </c>
      <c r="NC1" s="220" t="s">
        <v>963</v>
      </c>
      <c r="ND1" s="220" t="s">
        <v>964</v>
      </c>
      <c r="NE1" s="220" t="s">
        <v>965</v>
      </c>
      <c r="NF1" s="220" t="s">
        <v>966</v>
      </c>
      <c r="NG1" s="220" t="s">
        <v>967</v>
      </c>
      <c r="NH1" s="220" t="s">
        <v>968</v>
      </c>
      <c r="NI1" s="220" t="s">
        <v>969</v>
      </c>
      <c r="NJ1" s="220" t="s">
        <v>970</v>
      </c>
      <c r="NK1" s="220" t="s">
        <v>971</v>
      </c>
      <c r="NL1" s="220" t="s">
        <v>972</v>
      </c>
      <c r="NM1" s="220" t="s">
        <v>973</v>
      </c>
      <c r="NN1" s="220" t="s">
        <v>974</v>
      </c>
      <c r="NO1" s="220" t="s">
        <v>975</v>
      </c>
      <c r="NP1" s="220" t="s">
        <v>976</v>
      </c>
      <c r="NQ1" s="220" t="s">
        <v>977</v>
      </c>
      <c r="NR1" s="220" t="s">
        <v>978</v>
      </c>
      <c r="NS1" s="220" t="s">
        <v>979</v>
      </c>
      <c r="NT1" s="220" t="s">
        <v>980</v>
      </c>
      <c r="NU1" s="220" t="s">
        <v>981</v>
      </c>
      <c r="NV1" s="220" t="s">
        <v>982</v>
      </c>
      <c r="NW1" s="220" t="s">
        <v>983</v>
      </c>
      <c r="NX1" s="220" t="s">
        <v>984</v>
      </c>
      <c r="NY1" s="220" t="s">
        <v>985</v>
      </c>
      <c r="NZ1" s="220" t="s">
        <v>986</v>
      </c>
      <c r="OA1" s="220" t="s">
        <v>987</v>
      </c>
      <c r="OB1" s="220" t="s">
        <v>988</v>
      </c>
      <c r="OC1" s="220" t="s">
        <v>989</v>
      </c>
      <c r="OD1" s="220" t="s">
        <v>990</v>
      </c>
      <c r="OE1" s="220" t="s">
        <v>991</v>
      </c>
      <c r="OF1" s="220" t="s">
        <v>992</v>
      </c>
      <c r="OG1" s="220" t="s">
        <v>993</v>
      </c>
      <c r="OH1" s="220" t="s">
        <v>994</v>
      </c>
      <c r="OI1" s="220" t="s">
        <v>995</v>
      </c>
      <c r="OJ1" s="220" t="s">
        <v>996</v>
      </c>
      <c r="OK1" s="220" t="s">
        <v>997</v>
      </c>
      <c r="OL1" s="220" t="s">
        <v>998</v>
      </c>
      <c r="OM1" s="220" t="s">
        <v>999</v>
      </c>
      <c r="ON1" s="220" t="s">
        <v>1000</v>
      </c>
      <c r="OO1" s="220" t="s">
        <v>1001</v>
      </c>
      <c r="OP1" s="220" t="s">
        <v>1002</v>
      </c>
      <c r="OQ1" s="220" t="s">
        <v>1003</v>
      </c>
      <c r="OR1" s="220" t="s">
        <v>1004</v>
      </c>
      <c r="OS1" s="220" t="s">
        <v>1005</v>
      </c>
      <c r="OT1" s="220" t="s">
        <v>1006</v>
      </c>
      <c r="OU1" s="220" t="s">
        <v>1007</v>
      </c>
      <c r="OV1" s="220" t="s">
        <v>1008</v>
      </c>
      <c r="OW1" s="220" t="s">
        <v>1009</v>
      </c>
      <c r="OX1" s="220" t="s">
        <v>1010</v>
      </c>
      <c r="OY1" s="220" t="s">
        <v>1011</v>
      </c>
      <c r="OZ1" s="220" t="s">
        <v>1012</v>
      </c>
      <c r="PA1" s="220" t="s">
        <v>1013</v>
      </c>
      <c r="PB1" s="220" t="s">
        <v>1014</v>
      </c>
      <c r="PC1" s="220" t="s">
        <v>1015</v>
      </c>
      <c r="PD1" s="220" t="s">
        <v>1016</v>
      </c>
      <c r="PE1" s="220" t="s">
        <v>1017</v>
      </c>
      <c r="PF1" s="220" t="s">
        <v>1018</v>
      </c>
      <c r="PG1" s="220" t="s">
        <v>1019</v>
      </c>
      <c r="PH1" s="220" t="s">
        <v>1020</v>
      </c>
      <c r="PI1" s="220" t="s">
        <v>1021</v>
      </c>
      <c r="PJ1" s="220" t="s">
        <v>1022</v>
      </c>
      <c r="PK1" s="220" t="s">
        <v>1023</v>
      </c>
      <c r="PL1" s="220" t="s">
        <v>1024</v>
      </c>
      <c r="PM1" s="220" t="s">
        <v>1025</v>
      </c>
      <c r="PN1" s="220" t="s">
        <v>1026</v>
      </c>
      <c r="PO1" s="220" t="s">
        <v>1027</v>
      </c>
      <c r="PP1" s="220" t="s">
        <v>1028</v>
      </c>
      <c r="PQ1" s="220" t="s">
        <v>1029</v>
      </c>
      <c r="PR1" s="220" t="s">
        <v>1030</v>
      </c>
      <c r="PS1" s="220" t="s">
        <v>1031</v>
      </c>
      <c r="PT1" s="220" t="s">
        <v>1032</v>
      </c>
      <c r="PU1" s="220" t="s">
        <v>1033</v>
      </c>
      <c r="PV1" s="220" t="s">
        <v>1034</v>
      </c>
      <c r="PW1" s="220" t="s">
        <v>1035</v>
      </c>
      <c r="PX1" s="220" t="s">
        <v>1036</v>
      </c>
      <c r="PY1" s="220" t="s">
        <v>1037</v>
      </c>
      <c r="PZ1" s="220" t="s">
        <v>1038</v>
      </c>
      <c r="QA1" s="220" t="s">
        <v>1039</v>
      </c>
      <c r="QB1" s="220" t="s">
        <v>1040</v>
      </c>
      <c r="QC1" s="220" t="s">
        <v>1041</v>
      </c>
      <c r="QD1" s="220" t="s">
        <v>1042</v>
      </c>
      <c r="QE1" s="220" t="s">
        <v>1043</v>
      </c>
      <c r="QF1" s="220" t="s">
        <v>1044</v>
      </c>
      <c r="QG1" s="220" t="s">
        <v>1045</v>
      </c>
      <c r="QH1" s="220" t="s">
        <v>1046</v>
      </c>
      <c r="QI1" s="220" t="s">
        <v>1047</v>
      </c>
      <c r="QJ1" s="220" t="s">
        <v>1048</v>
      </c>
      <c r="QK1" s="220" t="s">
        <v>1049</v>
      </c>
      <c r="QL1" s="220" t="s">
        <v>1050</v>
      </c>
      <c r="QM1" s="220" t="s">
        <v>1051</v>
      </c>
      <c r="QN1" s="220" t="s">
        <v>1052</v>
      </c>
      <c r="QO1" s="220" t="s">
        <v>1053</v>
      </c>
      <c r="QP1" s="220" t="s">
        <v>1054</v>
      </c>
      <c r="QQ1" s="220" t="s">
        <v>1055</v>
      </c>
      <c r="QR1" s="220" t="s">
        <v>1056</v>
      </c>
      <c r="QS1" s="220" t="s">
        <v>1057</v>
      </c>
      <c r="QT1" s="220" t="s">
        <v>1058</v>
      </c>
      <c r="QU1" s="220" t="s">
        <v>1059</v>
      </c>
      <c r="QV1" s="220" t="s">
        <v>1060</v>
      </c>
      <c r="QW1" s="220" t="s">
        <v>1061</v>
      </c>
      <c r="QX1" s="220" t="s">
        <v>1062</v>
      </c>
      <c r="QY1" s="220" t="s">
        <v>1063</v>
      </c>
      <c r="QZ1" s="220" t="s">
        <v>1064</v>
      </c>
      <c r="RA1" s="220" t="s">
        <v>1065</v>
      </c>
      <c r="RB1" s="220" t="s">
        <v>1066</v>
      </c>
      <c r="RC1" s="220" t="s">
        <v>1067</v>
      </c>
      <c r="RD1" s="220" t="s">
        <v>1068</v>
      </c>
      <c r="RE1" s="220" t="s">
        <v>1069</v>
      </c>
      <c r="RF1" s="220" t="s">
        <v>1070</v>
      </c>
      <c r="RG1" s="220" t="s">
        <v>1071</v>
      </c>
      <c r="RH1" s="220" t="s">
        <v>1072</v>
      </c>
      <c r="RI1" s="220" t="s">
        <v>1073</v>
      </c>
      <c r="RJ1" s="220" t="s">
        <v>1074</v>
      </c>
      <c r="RK1" s="220" t="s">
        <v>1075</v>
      </c>
      <c r="RL1" s="220" t="s">
        <v>1076</v>
      </c>
      <c r="RM1" s="220" t="s">
        <v>1077</v>
      </c>
      <c r="RN1" s="220" t="s">
        <v>1078</v>
      </c>
      <c r="RO1" s="220" t="s">
        <v>1079</v>
      </c>
      <c r="RP1" s="220" t="s">
        <v>1080</v>
      </c>
      <c r="RQ1" s="220" t="s">
        <v>1081</v>
      </c>
      <c r="RR1" s="220" t="s">
        <v>1082</v>
      </c>
      <c r="RS1" s="220" t="s">
        <v>1083</v>
      </c>
      <c r="RT1" s="220" t="s">
        <v>1084</v>
      </c>
      <c r="RU1" s="220" t="s">
        <v>1085</v>
      </c>
      <c r="RV1" s="220" t="s">
        <v>1086</v>
      </c>
      <c r="RW1" s="220" t="s">
        <v>1087</v>
      </c>
      <c r="RX1" s="220" t="s">
        <v>1088</v>
      </c>
      <c r="RY1" s="220" t="s">
        <v>1089</v>
      </c>
      <c r="RZ1" s="220" t="s">
        <v>1090</v>
      </c>
      <c r="SA1" s="220" t="s">
        <v>1091</v>
      </c>
      <c r="SB1" s="220" t="s">
        <v>1092</v>
      </c>
      <c r="SC1" s="220" t="s">
        <v>1093</v>
      </c>
      <c r="SD1" s="220" t="s">
        <v>1094</v>
      </c>
      <c r="SE1" s="220" t="s">
        <v>1095</v>
      </c>
      <c r="SF1" s="220" t="s">
        <v>1096</v>
      </c>
      <c r="SG1" s="220" t="s">
        <v>1097</v>
      </c>
      <c r="SH1" s="220" t="s">
        <v>1098</v>
      </c>
      <c r="SI1" s="220" t="s">
        <v>1099</v>
      </c>
      <c r="SJ1" s="220" t="s">
        <v>1100</v>
      </c>
      <c r="SK1" s="220" t="s">
        <v>1101</v>
      </c>
      <c r="SL1" s="220" t="s">
        <v>1102</v>
      </c>
      <c r="SM1" s="220" t="s">
        <v>1103</v>
      </c>
      <c r="SN1" s="220" t="s">
        <v>1104</v>
      </c>
      <c r="SO1" s="220" t="s">
        <v>1105</v>
      </c>
      <c r="SP1" s="220" t="s">
        <v>1106</v>
      </c>
      <c r="SQ1" s="220" t="s">
        <v>1107</v>
      </c>
      <c r="SR1" s="220" t="s">
        <v>1108</v>
      </c>
      <c r="SS1" s="220" t="s">
        <v>1109</v>
      </c>
      <c r="ST1" s="220" t="s">
        <v>1110</v>
      </c>
      <c r="SU1" s="220" t="s">
        <v>1111</v>
      </c>
      <c r="SV1" s="220" t="s">
        <v>1112</v>
      </c>
      <c r="SW1" s="220" t="s">
        <v>1113</v>
      </c>
      <c r="SX1" s="220" t="s">
        <v>1114</v>
      </c>
      <c r="SY1" s="220" t="s">
        <v>1115</v>
      </c>
      <c r="SZ1" s="220" t="s">
        <v>1116</v>
      </c>
      <c r="TA1" s="220" t="s">
        <v>1117</v>
      </c>
      <c r="TB1" s="220" t="s">
        <v>1118</v>
      </c>
      <c r="TC1" s="220" t="s">
        <v>1119</v>
      </c>
      <c r="TD1" s="220" t="s">
        <v>1120</v>
      </c>
      <c r="TE1" s="220" t="s">
        <v>1121</v>
      </c>
      <c r="TF1" s="220" t="s">
        <v>1122</v>
      </c>
      <c r="TG1" s="220" t="s">
        <v>1123</v>
      </c>
      <c r="TH1" s="220" t="s">
        <v>1124</v>
      </c>
      <c r="TI1" s="220" t="s">
        <v>1125</v>
      </c>
      <c r="TJ1" s="220" t="s">
        <v>1126</v>
      </c>
      <c r="TK1" s="220" t="s">
        <v>1127</v>
      </c>
      <c r="TL1" s="220" t="s">
        <v>1128</v>
      </c>
      <c r="TM1" s="220" t="s">
        <v>1129</v>
      </c>
      <c r="TN1" s="220" t="s">
        <v>1130</v>
      </c>
      <c r="TO1" s="220" t="s">
        <v>1131</v>
      </c>
      <c r="TP1" s="220" t="s">
        <v>1132</v>
      </c>
      <c r="TQ1" s="220" t="s">
        <v>1133</v>
      </c>
      <c r="TR1" s="220" t="s">
        <v>1134</v>
      </c>
      <c r="TS1" s="220" t="s">
        <v>1135</v>
      </c>
      <c r="TT1" s="220" t="s">
        <v>1136</v>
      </c>
      <c r="TU1" s="220" t="s">
        <v>1137</v>
      </c>
      <c r="TV1" s="220" t="s">
        <v>1138</v>
      </c>
      <c r="TW1" s="220" t="s">
        <v>1139</v>
      </c>
      <c r="TX1" s="220" t="s">
        <v>1140</v>
      </c>
      <c r="TY1" s="220" t="s">
        <v>1141</v>
      </c>
      <c r="TZ1" s="220" t="s">
        <v>1142</v>
      </c>
      <c r="UA1" s="220" t="s">
        <v>1143</v>
      </c>
      <c r="UB1" s="220" t="s">
        <v>1144</v>
      </c>
      <c r="UC1" s="220" t="s">
        <v>1145</v>
      </c>
      <c r="UD1" s="220" t="s">
        <v>1146</v>
      </c>
      <c r="UE1" s="220" t="s">
        <v>1147</v>
      </c>
      <c r="UF1" s="220" t="s">
        <v>1148</v>
      </c>
      <c r="UG1" s="220" t="s">
        <v>1149</v>
      </c>
      <c r="UH1" s="220" t="s">
        <v>1150</v>
      </c>
      <c r="UI1" s="220" t="s">
        <v>1151</v>
      </c>
      <c r="UJ1" s="220" t="s">
        <v>1152</v>
      </c>
      <c r="UK1" s="220" t="s">
        <v>1153</v>
      </c>
      <c r="UL1" s="220" t="s">
        <v>1154</v>
      </c>
      <c r="UM1" s="220" t="s">
        <v>1155</v>
      </c>
      <c r="UN1" s="220" t="s">
        <v>1156</v>
      </c>
      <c r="UO1" s="220" t="s">
        <v>1157</v>
      </c>
      <c r="UP1" s="220" t="s">
        <v>1158</v>
      </c>
      <c r="UQ1" s="220" t="s">
        <v>1159</v>
      </c>
      <c r="UR1" s="220" t="s">
        <v>1160</v>
      </c>
      <c r="US1" s="220" t="s">
        <v>1161</v>
      </c>
      <c r="UT1" s="220" t="s">
        <v>1162</v>
      </c>
      <c r="UU1" s="220" t="s">
        <v>1163</v>
      </c>
      <c r="UV1" s="220" t="s">
        <v>1164</v>
      </c>
      <c r="UW1" s="220" t="s">
        <v>1165</v>
      </c>
      <c r="UX1" s="220" t="s">
        <v>1166</v>
      </c>
      <c r="UY1" s="220" t="s">
        <v>1167</v>
      </c>
      <c r="UZ1" s="220" t="s">
        <v>1168</v>
      </c>
      <c r="VA1" s="220" t="s">
        <v>1169</v>
      </c>
      <c r="VB1" s="220" t="s">
        <v>1170</v>
      </c>
      <c r="VC1" s="220" t="s">
        <v>1171</v>
      </c>
      <c r="VD1" s="220" t="s">
        <v>1172</v>
      </c>
      <c r="VE1" s="220" t="s">
        <v>1173</v>
      </c>
      <c r="VF1" s="220" t="s">
        <v>1174</v>
      </c>
      <c r="VG1" s="220" t="s">
        <v>1175</v>
      </c>
      <c r="VH1" s="220" t="s">
        <v>1176</v>
      </c>
      <c r="VI1" s="220" t="s">
        <v>1177</v>
      </c>
      <c r="VJ1" s="220" t="s">
        <v>1178</v>
      </c>
      <c r="VK1" s="220" t="s">
        <v>1179</v>
      </c>
      <c r="VL1" s="220" t="s">
        <v>1180</v>
      </c>
      <c r="VM1" s="220" t="s">
        <v>1181</v>
      </c>
      <c r="VN1" s="220" t="s">
        <v>1182</v>
      </c>
      <c r="VO1" s="220" t="s">
        <v>1183</v>
      </c>
      <c r="VP1" s="220" t="s">
        <v>1184</v>
      </c>
      <c r="VQ1" s="220" t="s">
        <v>1185</v>
      </c>
      <c r="VR1" s="220" t="s">
        <v>1186</v>
      </c>
      <c r="VS1" s="220" t="s">
        <v>1187</v>
      </c>
      <c r="VT1" s="220" t="s">
        <v>1188</v>
      </c>
      <c r="VU1" s="220" t="s">
        <v>1189</v>
      </c>
      <c r="VV1" s="220" t="s">
        <v>1190</v>
      </c>
      <c r="VW1" s="220" t="s">
        <v>1191</v>
      </c>
      <c r="VX1" s="220" t="s">
        <v>1192</v>
      </c>
      <c r="VY1" s="220" t="s">
        <v>1193</v>
      </c>
      <c r="VZ1" s="220" t="s">
        <v>1194</v>
      </c>
      <c r="WA1" s="220" t="s">
        <v>1195</v>
      </c>
      <c r="WB1" s="220" t="s">
        <v>1196</v>
      </c>
      <c r="WC1" s="220" t="s">
        <v>1197</v>
      </c>
      <c r="WD1" s="220" t="s">
        <v>1198</v>
      </c>
      <c r="WE1" s="220" t="s">
        <v>1199</v>
      </c>
      <c r="WF1" s="220" t="s">
        <v>1200</v>
      </c>
      <c r="WG1" s="220" t="s">
        <v>1201</v>
      </c>
      <c r="WH1" s="220" t="s">
        <v>1202</v>
      </c>
      <c r="WI1" s="220" t="s">
        <v>1203</v>
      </c>
      <c r="WJ1" s="220" t="s">
        <v>1204</v>
      </c>
      <c r="WK1" s="220" t="s">
        <v>1205</v>
      </c>
      <c r="WL1" s="220" t="s">
        <v>1206</v>
      </c>
      <c r="WM1" s="220" t="s">
        <v>1207</v>
      </c>
      <c r="WN1" s="220" t="s">
        <v>1208</v>
      </c>
      <c r="WO1" s="220" t="s">
        <v>1209</v>
      </c>
      <c r="WP1" s="220" t="s">
        <v>1210</v>
      </c>
      <c r="WQ1" s="220" t="s">
        <v>1211</v>
      </c>
      <c r="WR1" s="220" t="s">
        <v>1212</v>
      </c>
      <c r="WS1" s="220" t="s">
        <v>1213</v>
      </c>
      <c r="WT1" s="220" t="s">
        <v>1214</v>
      </c>
      <c r="WU1" s="220" t="s">
        <v>1215</v>
      </c>
      <c r="WV1" s="220" t="s">
        <v>1216</v>
      </c>
      <c r="WW1" s="220" t="s">
        <v>1217</v>
      </c>
      <c r="WX1" s="220" t="s">
        <v>1218</v>
      </c>
      <c r="WY1" s="220" t="s">
        <v>1219</v>
      </c>
      <c r="WZ1" s="220" t="s">
        <v>1220</v>
      </c>
      <c r="XA1" s="220" t="s">
        <v>1221</v>
      </c>
      <c r="XB1" s="220" t="s">
        <v>1222</v>
      </c>
      <c r="XC1" s="220" t="s">
        <v>1223</v>
      </c>
      <c r="XD1" s="220" t="s">
        <v>1224</v>
      </c>
      <c r="XE1" s="220" t="s">
        <v>1225</v>
      </c>
      <c r="XF1" s="220" t="s">
        <v>1226</v>
      </c>
      <c r="XG1" s="220" t="s">
        <v>1227</v>
      </c>
      <c r="XH1" s="220" t="s">
        <v>1228</v>
      </c>
      <c r="XI1" s="220" t="s">
        <v>1229</v>
      </c>
      <c r="XJ1" s="220" t="s">
        <v>1230</v>
      </c>
      <c r="XK1" s="220" t="s">
        <v>1231</v>
      </c>
      <c r="XL1" s="220" t="s">
        <v>1232</v>
      </c>
      <c r="XM1" s="220" t="s">
        <v>1233</v>
      </c>
      <c r="XN1" s="220" t="s">
        <v>1234</v>
      </c>
      <c r="XO1" s="220" t="s">
        <v>1235</v>
      </c>
      <c r="XP1" s="220" t="s">
        <v>1236</v>
      </c>
      <c r="XQ1" s="220" t="s">
        <v>1237</v>
      </c>
      <c r="XR1" s="220" t="s">
        <v>1238</v>
      </c>
      <c r="XS1" s="220" t="s">
        <v>1239</v>
      </c>
      <c r="XT1" s="220" t="s">
        <v>1240</v>
      </c>
      <c r="XU1" s="220" t="s">
        <v>1241</v>
      </c>
      <c r="XV1" s="220" t="s">
        <v>1242</v>
      </c>
      <c r="XW1" s="220" t="s">
        <v>1243</v>
      </c>
      <c r="XX1" s="220" t="s">
        <v>1244</v>
      </c>
      <c r="XY1" s="220" t="s">
        <v>1245</v>
      </c>
      <c r="XZ1" s="220" t="s">
        <v>1246</v>
      </c>
      <c r="YA1" s="220" t="s">
        <v>1247</v>
      </c>
      <c r="YB1" s="220" t="s">
        <v>1248</v>
      </c>
      <c r="YC1" s="220" t="s">
        <v>1249</v>
      </c>
      <c r="YD1" s="220" t="s">
        <v>1250</v>
      </c>
      <c r="YE1" s="220" t="s">
        <v>1251</v>
      </c>
      <c r="YF1" s="220" t="s">
        <v>1252</v>
      </c>
      <c r="YG1" s="220" t="s">
        <v>1253</v>
      </c>
      <c r="YH1" s="220" t="s">
        <v>1254</v>
      </c>
      <c r="YI1" s="220" t="s">
        <v>1255</v>
      </c>
      <c r="YJ1" s="220" t="s">
        <v>1256</v>
      </c>
      <c r="YK1" s="220" t="s">
        <v>1257</v>
      </c>
      <c r="YL1" s="220" t="s">
        <v>1258</v>
      </c>
      <c r="YM1" s="220" t="s">
        <v>1259</v>
      </c>
      <c r="YN1" s="220" t="s">
        <v>1260</v>
      </c>
      <c r="YO1" s="220" t="s">
        <v>1261</v>
      </c>
      <c r="YP1" s="220" t="s">
        <v>1262</v>
      </c>
      <c r="YQ1" s="220" t="s">
        <v>1263</v>
      </c>
      <c r="YR1" s="220" t="s">
        <v>1264</v>
      </c>
      <c r="YS1" s="220" t="s">
        <v>1265</v>
      </c>
      <c r="YT1" s="220" t="s">
        <v>1266</v>
      </c>
      <c r="YU1" s="220" t="s">
        <v>1267</v>
      </c>
      <c r="YV1" s="220" t="s">
        <v>1268</v>
      </c>
      <c r="YW1" s="220" t="s">
        <v>1269</v>
      </c>
      <c r="YX1" s="220" t="s">
        <v>1270</v>
      </c>
      <c r="YY1" s="220" t="s">
        <v>1271</v>
      </c>
      <c r="YZ1" s="220" t="s">
        <v>1272</v>
      </c>
      <c r="ZA1" s="220" t="s">
        <v>1273</v>
      </c>
      <c r="ZB1" s="220" t="s">
        <v>1274</v>
      </c>
      <c r="ZC1" s="220" t="s">
        <v>1275</v>
      </c>
      <c r="ZD1" s="220" t="s">
        <v>1276</v>
      </c>
      <c r="ZE1" s="220" t="s">
        <v>1277</v>
      </c>
      <c r="ZF1" s="220" t="s">
        <v>1278</v>
      </c>
      <c r="ZG1" s="220" t="s">
        <v>1279</v>
      </c>
      <c r="ZH1" s="220" t="s">
        <v>1280</v>
      </c>
      <c r="ZI1" s="220" t="s">
        <v>1281</v>
      </c>
      <c r="ZJ1" s="220" t="s">
        <v>1282</v>
      </c>
      <c r="ZK1" s="220" t="s">
        <v>1283</v>
      </c>
      <c r="ZL1" s="220" t="s">
        <v>1284</v>
      </c>
      <c r="ZM1" s="220" t="s">
        <v>1285</v>
      </c>
      <c r="ZN1" s="220" t="s">
        <v>1286</v>
      </c>
      <c r="ZO1" s="220" t="s">
        <v>1287</v>
      </c>
      <c r="ZP1" s="220" t="s">
        <v>1288</v>
      </c>
      <c r="ZQ1" s="220" t="s">
        <v>1289</v>
      </c>
      <c r="ZR1" s="220" t="s">
        <v>1290</v>
      </c>
      <c r="ZS1" s="220" t="s">
        <v>1291</v>
      </c>
      <c r="ZT1" s="220" t="s">
        <v>1292</v>
      </c>
      <c r="ZU1" s="220" t="s">
        <v>1293</v>
      </c>
      <c r="ZV1" s="220" t="s">
        <v>1294</v>
      </c>
      <c r="ZW1" s="220" t="s">
        <v>1295</v>
      </c>
      <c r="ZX1" s="220" t="s">
        <v>1296</v>
      </c>
      <c r="ZY1" s="220" t="s">
        <v>1297</v>
      </c>
      <c r="ZZ1" s="220" t="s">
        <v>1298</v>
      </c>
      <c r="AAA1" s="220" t="s">
        <v>1299</v>
      </c>
      <c r="AAB1" s="220" t="s">
        <v>1300</v>
      </c>
      <c r="AAC1" s="220" t="s">
        <v>1301</v>
      </c>
      <c r="AAD1" s="220" t="s">
        <v>1302</v>
      </c>
      <c r="AAE1" s="220" t="s">
        <v>1303</v>
      </c>
      <c r="AAF1" s="220" t="s">
        <v>1304</v>
      </c>
      <c r="AAG1" s="220" t="s">
        <v>1305</v>
      </c>
      <c r="AAH1" s="220" t="s">
        <v>1306</v>
      </c>
      <c r="AAI1" s="220" t="s">
        <v>1307</v>
      </c>
      <c r="AAJ1" s="220" t="s">
        <v>1308</v>
      </c>
      <c r="AAK1" s="221" t="s">
        <v>1309</v>
      </c>
      <c r="AAL1" s="221" t="s">
        <v>1310</v>
      </c>
      <c r="AAM1" s="221" t="s">
        <v>1311</v>
      </c>
      <c r="AAN1" s="221" t="s">
        <v>1312</v>
      </c>
      <c r="AAO1" s="221" t="s">
        <v>1313</v>
      </c>
      <c r="AAP1" s="221" t="s">
        <v>1314</v>
      </c>
      <c r="AAQ1" s="221" t="s">
        <v>1315</v>
      </c>
      <c r="AAR1" s="221" t="s">
        <v>1316</v>
      </c>
      <c r="AAS1" s="221" t="s">
        <v>1317</v>
      </c>
      <c r="AAT1" s="221" t="s">
        <v>1318</v>
      </c>
      <c r="AAU1" s="221" t="s">
        <v>1319</v>
      </c>
      <c r="AAV1" s="221" t="s">
        <v>1320</v>
      </c>
      <c r="AAW1" s="221" t="s">
        <v>1321</v>
      </c>
      <c r="AAX1" s="221" t="s">
        <v>1322</v>
      </c>
      <c r="AAY1" s="221" t="s">
        <v>1323</v>
      </c>
      <c r="AAZ1" s="221" t="s">
        <v>1324</v>
      </c>
      <c r="ABA1" s="221" t="s">
        <v>1325</v>
      </c>
      <c r="ABB1" s="221" t="s">
        <v>1326</v>
      </c>
      <c r="ABC1" s="221" t="s">
        <v>1327</v>
      </c>
      <c r="ABD1" s="221" t="s">
        <v>1328</v>
      </c>
      <c r="ABE1" s="221" t="s">
        <v>1329</v>
      </c>
      <c r="ABF1" s="221" t="s">
        <v>1330</v>
      </c>
      <c r="ABG1" s="221" t="s">
        <v>1331</v>
      </c>
      <c r="ABH1" s="221" t="s">
        <v>1332</v>
      </c>
      <c r="ABI1" s="221" t="s">
        <v>1333</v>
      </c>
      <c r="ABJ1" s="221" t="s">
        <v>1334</v>
      </c>
      <c r="ABK1" s="221" t="s">
        <v>1335</v>
      </c>
      <c r="ABL1" s="221" t="s">
        <v>1336</v>
      </c>
      <c r="ABM1" s="221" t="s">
        <v>1337</v>
      </c>
      <c r="ABN1" s="221" t="s">
        <v>1338</v>
      </c>
      <c r="ABO1" s="221" t="s">
        <v>1339</v>
      </c>
      <c r="ABP1" s="221" t="s">
        <v>1340</v>
      </c>
      <c r="ABQ1" s="221" t="s">
        <v>1341</v>
      </c>
      <c r="ABR1" s="221" t="s">
        <v>1342</v>
      </c>
      <c r="ABS1" s="221" t="s">
        <v>1343</v>
      </c>
      <c r="ABT1" s="221" t="s">
        <v>1344</v>
      </c>
      <c r="ABU1" s="221" t="s">
        <v>1345</v>
      </c>
      <c r="ABV1" s="221" t="s">
        <v>1346</v>
      </c>
      <c r="ABW1" s="221" t="s">
        <v>1347</v>
      </c>
      <c r="ABX1" s="221" t="s">
        <v>1348</v>
      </c>
      <c r="ABY1" s="221" t="s">
        <v>1349</v>
      </c>
      <c r="ABZ1" s="221" t="s">
        <v>1350</v>
      </c>
      <c r="ACA1" s="221" t="s">
        <v>1351</v>
      </c>
      <c r="ACB1" s="221" t="s">
        <v>1352</v>
      </c>
      <c r="ACC1" s="221" t="s">
        <v>1353</v>
      </c>
      <c r="ACD1" s="221" t="s">
        <v>1354</v>
      </c>
      <c r="ACE1" s="221" t="s">
        <v>1355</v>
      </c>
      <c r="ACF1" s="221" t="s">
        <v>1356</v>
      </c>
      <c r="ACG1" s="221" t="s">
        <v>1357</v>
      </c>
      <c r="ACH1" s="221" t="s">
        <v>1358</v>
      </c>
      <c r="ACI1" s="221" t="s">
        <v>1359</v>
      </c>
      <c r="ACJ1" s="221" t="s">
        <v>1360</v>
      </c>
      <c r="ACK1" s="221" t="s">
        <v>1361</v>
      </c>
      <c r="ACL1" s="221" t="s">
        <v>1362</v>
      </c>
      <c r="ACM1" s="221" t="s">
        <v>1363</v>
      </c>
      <c r="ACN1" s="221" t="s">
        <v>1364</v>
      </c>
      <c r="ACO1" s="221" t="s">
        <v>1365</v>
      </c>
      <c r="ACP1" s="221" t="s">
        <v>1366</v>
      </c>
      <c r="ACQ1" s="221" t="s">
        <v>1367</v>
      </c>
      <c r="ACR1" s="221" t="s">
        <v>1368</v>
      </c>
      <c r="ACS1" s="221" t="s">
        <v>1369</v>
      </c>
      <c r="ACT1" s="221" t="s">
        <v>1370</v>
      </c>
      <c r="ACU1" s="221" t="s">
        <v>1371</v>
      </c>
      <c r="ACV1" s="221" t="s">
        <v>1372</v>
      </c>
      <c r="ACW1" s="221" t="s">
        <v>1373</v>
      </c>
      <c r="ACX1" s="221" t="s">
        <v>1374</v>
      </c>
      <c r="ACY1" s="221" t="s">
        <v>1375</v>
      </c>
      <c r="ACZ1" s="221" t="s">
        <v>1376</v>
      </c>
      <c r="ADA1" s="219" t="s">
        <v>1377</v>
      </c>
    </row>
    <row r="2" spans="1:781" x14ac:dyDescent="0.4">
      <c r="A2" s="222" t="s">
        <v>1378</v>
      </c>
      <c r="B2" s="285">
        <f>別添2!E6</f>
        <v>0</v>
      </c>
      <c r="C2" s="222">
        <f>別添2!E10</f>
        <v>0</v>
      </c>
      <c r="D2" s="222">
        <f>別添2!E11</f>
        <v>0</v>
      </c>
      <c r="E2" s="222">
        <f>別添2!C24</f>
        <v>0</v>
      </c>
      <c r="F2" s="222">
        <f>別添2!E24</f>
        <v>0</v>
      </c>
      <c r="G2" s="222">
        <f>別添2!G24</f>
        <v>0</v>
      </c>
      <c r="H2" s="222">
        <f>別添2!H26</f>
        <v>0</v>
      </c>
      <c r="I2" s="222">
        <f>別添2!H27</f>
        <v>0</v>
      </c>
      <c r="J2" s="222">
        <f>別添2!I29</f>
        <v>0</v>
      </c>
      <c r="K2" s="222" t="str">
        <f>'様式95_外来・在宅ベースアップ評価料（Ⅰ）'!$H$5</f>
        <v/>
      </c>
      <c r="L2" s="222" t="str">
        <f>'様式95_外来・在宅ベースアップ評価料（Ⅰ）'!$H$6</f>
        <v/>
      </c>
      <c r="M2" s="222" t="b">
        <f>'様式95_外来・在宅ベースアップ評価料（Ⅰ）'!$AK$10</f>
        <v>0</v>
      </c>
      <c r="N2" s="222" t="b">
        <f>'様式95_外来・在宅ベースアップ評価料（Ⅰ）'!$AK$11</f>
        <v>0</v>
      </c>
      <c r="O2" s="222" t="b">
        <f>'様式95_外来・在宅ベースアップ評価料（Ⅰ）'!$AK$15</f>
        <v>0</v>
      </c>
      <c r="P2" s="222" t="b">
        <f>'様式95_外来・在宅ベースアップ評価料（Ⅰ）'!$AK$16</f>
        <v>0</v>
      </c>
      <c r="Q2" s="222">
        <f>'様式95_外来・在宅ベースアップ評価料（Ⅰ）'!$F$19</f>
        <v>0</v>
      </c>
      <c r="R2" s="222" t="str">
        <f>+'様式96_外来・在宅ベースアップ評価料（Ⅱ）'!$H$5</f>
        <v/>
      </c>
      <c r="S2" s="222" t="str">
        <f>+'様式96_外来・在宅ベースアップ評価料（Ⅱ）'!$H$6</f>
        <v/>
      </c>
      <c r="T2" s="222" t="b">
        <f>+'様式96_外来・在宅ベースアップ評価料（Ⅱ）'!$AK$10</f>
        <v>0</v>
      </c>
      <c r="U2" s="222" t="b">
        <f>+'様式96_外来・在宅ベースアップ評価料（Ⅱ）'!$AK$11</f>
        <v>0</v>
      </c>
      <c r="V2" s="222" t="b">
        <f>+'様式96_外来・在宅ベースアップ評価料（Ⅱ）'!$AK$16</f>
        <v>0</v>
      </c>
      <c r="W2" s="222" t="b">
        <f>+'様式96_外来・在宅ベースアップ評価料（Ⅱ）'!$AK$17</f>
        <v>0</v>
      </c>
      <c r="X2" s="222">
        <f>+'様式96_外来・在宅ベースアップ評価料（Ⅱ）'!$AK$15</f>
        <v>0</v>
      </c>
      <c r="Y2" s="222">
        <f>+'様式96_外来・在宅ベースアップ評価料（Ⅱ）'!$J$34</f>
        <v>0</v>
      </c>
      <c r="Z2" s="222" t="b">
        <f>+'様式96_外来・在宅ベースアップ評価料（Ⅱ）'!$AK$36</f>
        <v>0</v>
      </c>
      <c r="AA2" s="222" t="b">
        <f>+'様式96_外来・在宅ベースアップ評価料（Ⅱ）'!$AK$38</f>
        <v>0</v>
      </c>
      <c r="AB2" s="222">
        <f>+'様式96_外来・在宅ベースアップ評価料（Ⅱ）'!$AK$15</f>
        <v>0</v>
      </c>
      <c r="AC2" s="223">
        <f>+'様式96_外来・在宅ベースアップ評価料（Ⅱ）'!$M$47</f>
        <v>0</v>
      </c>
      <c r="AD2" s="224">
        <f>+'様式96_外来・在宅ベースアップ評価料（Ⅱ）'!$Z$47</f>
        <v>0</v>
      </c>
      <c r="AE2" s="222">
        <f>+'様式96_外来・在宅ベースアップ評価料（Ⅱ）'!$AK$15</f>
        <v>0</v>
      </c>
      <c r="AF2" s="222">
        <f>+'様式96_外来・在宅ベースアップ評価料（Ⅱ）'!$M$58</f>
        <v>0</v>
      </c>
      <c r="AG2" s="222">
        <f>+'様式96_外来・在宅ベースアップ評価料（Ⅱ）'!$Z$58</f>
        <v>0</v>
      </c>
      <c r="AH2" s="222">
        <f>+'様式96_外来・在宅ベースアップ評価料（Ⅱ）'!$M$60</f>
        <v>0</v>
      </c>
      <c r="AI2" s="222">
        <f>+'様式96_外来・在宅ベースアップ評価料（Ⅱ）'!$Z$60</f>
        <v>0</v>
      </c>
      <c r="AJ2" s="222">
        <f>+'様式96_外来・在宅ベースアップ評価料（Ⅱ）'!$M$62</f>
        <v>0</v>
      </c>
      <c r="AK2" s="222">
        <f>+'様式96_外来・在宅ベースアップ評価料（Ⅱ）'!$Z$62</f>
        <v>0</v>
      </c>
      <c r="AL2" s="222">
        <f>+'様式96_外来・在宅ベースアップ評価料（Ⅱ）'!$M$64</f>
        <v>0</v>
      </c>
      <c r="AM2" s="222">
        <f>+'様式96_外来・在宅ベースアップ評価料（Ⅱ）'!$Z$64</f>
        <v>0</v>
      </c>
      <c r="AN2" s="222">
        <f>+'様式96_外来・在宅ベースアップ評価料（Ⅱ）'!$M$66</f>
        <v>0</v>
      </c>
      <c r="AO2" s="222">
        <f>+'様式96_外来・在宅ベースアップ評価料（Ⅱ）'!$Z$66</f>
        <v>0</v>
      </c>
      <c r="AP2" s="222">
        <f>+'様式96_外来・在宅ベースアップ評価料（Ⅱ）'!$M$68</f>
        <v>0</v>
      </c>
      <c r="AQ2" s="222">
        <f>+'様式96_外来・在宅ベースアップ評価料（Ⅱ）'!$Z$68</f>
        <v>0</v>
      </c>
      <c r="AR2" s="222">
        <f>+'様式96_外来・在宅ベースアップ評価料（Ⅱ）'!$M$70</f>
        <v>0</v>
      </c>
      <c r="AS2" s="222">
        <f>+'様式96_外来・在宅ベースアップ評価料（Ⅱ）'!$Z$70</f>
        <v>0</v>
      </c>
      <c r="AT2" s="222">
        <f>+'様式96_外来・在宅ベースアップ評価料（Ⅱ）'!$M$72</f>
        <v>0</v>
      </c>
      <c r="AU2" s="222">
        <f>+'様式96_外来・在宅ベースアップ評価料（Ⅱ）'!$Z$72</f>
        <v>0</v>
      </c>
      <c r="AV2" s="222">
        <f>+'様式96_外来・在宅ベースアップ評価料（Ⅱ）'!$M$79</f>
        <v>0</v>
      </c>
      <c r="AW2" s="222">
        <f>+'様式96_外来・在宅ベースアップ評価料（Ⅱ）'!$Z$79</f>
        <v>0</v>
      </c>
      <c r="AX2" s="222">
        <f>+'様式96_外来・在宅ベースアップ評価料（Ⅱ）'!$M$81</f>
        <v>0</v>
      </c>
      <c r="AY2" s="224">
        <f>+'様式96_外来・在宅ベースアップ評価料（Ⅱ）'!$Z$81</f>
        <v>0</v>
      </c>
      <c r="AZ2" s="225" t="str">
        <f>+'様式96_外来・在宅ベースアップ評価料（Ⅱ）'!$M$84</f>
        <v/>
      </c>
      <c r="BA2" s="226" t="str">
        <f>+'様式96_外来・在宅ベースアップ評価料（Ⅱ）'!$Z$84</f>
        <v/>
      </c>
      <c r="BB2" s="222" t="str">
        <f>+'様式96_外来・在宅ベースアップ評価料（Ⅱ）'!$M$87</f>
        <v/>
      </c>
      <c r="BC2" s="222" t="str">
        <f>+'様式96_外来・在宅ベースアップ評価料（Ⅱ）'!$Z$87</f>
        <v/>
      </c>
      <c r="BD2" s="222" t="str">
        <f>IF('様式96_外来・在宅ベースアップ評価料（Ⅱ）'!AK98&lt;=1.1,IF('様式96_外来・在宅ベースアップ評価料（Ⅱ）'!AK98&gt;=0.9,"TRUE","FALSE"),"FALSE")</f>
        <v>FALSE</v>
      </c>
      <c r="BE2" s="222" t="str">
        <f>IF('様式96_外来・在宅ベースアップ評価料（Ⅱ）'!AK99&lt;=1.1,IF('様式96_外来・在宅ベースアップ評価料（Ⅱ）'!AK99&gt;=0.9,"TRUE","FALSE"),"FALSE")</f>
        <v>FALSE</v>
      </c>
      <c r="BF2" s="222" t="str">
        <f>IF('様式96_外来・在宅ベースアップ評価料（Ⅱ）'!AK100&lt;=1.1,IF('様式96_外来・在宅ベースアップ評価料（Ⅱ）'!AK100&gt;=0.9,"TRUE","FALSE"),"FALSE")</f>
        <v>FALSE</v>
      </c>
      <c r="BG2" s="222" t="str">
        <f>IF('様式96_外来・在宅ベースアップ評価料（Ⅱ）'!AK101&lt;=1.1,IF('様式96_外来・在宅ベースアップ評価料（Ⅱ）'!AK101&gt;=0.9,"TRUE","FALSE"),"FALSE")</f>
        <v>FALSE</v>
      </c>
      <c r="BH2" s="222" t="str">
        <f>+'様式96_外来・在宅ベースアップ評価料（Ⅱ）'!$D$106</f>
        <v>算定不可</v>
      </c>
      <c r="BI2" s="222" t="str">
        <f>+'様式96_外来・在宅ベースアップ評価料（Ⅱ）'!$R$106</f>
        <v>算定不可</v>
      </c>
      <c r="BJ2" s="222">
        <f>+'様式96_外来・在宅ベースアップ評価料（Ⅱ）'!$AM$108</f>
        <v>7</v>
      </c>
      <c r="BK2" s="222">
        <f>+'様式96_外来・在宅ベースアップ評価料（Ⅱ）'!$AN$108</f>
        <v>7</v>
      </c>
      <c r="BL2" s="222" t="str">
        <f>+様式97_入院ベースアップ評価料!$H$5</f>
        <v/>
      </c>
      <c r="BM2" s="222" t="str">
        <f>+様式97_入院ベースアップ評価料!$H$6</f>
        <v/>
      </c>
      <c r="BN2" s="222" t="b">
        <f>+様式97_入院ベースアップ評価料!$AM$10</f>
        <v>0</v>
      </c>
      <c r="BO2" s="222" t="b">
        <f>+様式97_入院ベースアップ評価料!$AM$11</f>
        <v>0</v>
      </c>
      <c r="BP2" s="222">
        <f>+様式97_入院ベースアップ評価料!$AK$10</f>
        <v>0</v>
      </c>
      <c r="BQ2" s="222" t="b">
        <f>+様式97_入院ベースアップ評価料!$AK$28</f>
        <v>0</v>
      </c>
      <c r="BR2" s="222">
        <f>+様式97_入院ベースアップ評価料!$AK$10</f>
        <v>0</v>
      </c>
      <c r="BS2" s="224">
        <f>+様式97_入院ベースアップ評価料!$M$37</f>
        <v>0</v>
      </c>
      <c r="BT2" s="224">
        <f>+様式97_入院ベースアップ評価料!$Z$37</f>
        <v>0</v>
      </c>
      <c r="BU2" s="222">
        <f>+様式97_入院ベースアップ評価料!$AK$10</f>
        <v>0</v>
      </c>
      <c r="BV2" s="222">
        <f>+様式97_入院ベースアップ評価料!$M$48</f>
        <v>0</v>
      </c>
      <c r="BW2" s="222">
        <f>+様式97_入院ベースアップ評価料!$Z$48</f>
        <v>0</v>
      </c>
      <c r="BX2" s="222">
        <f>+様式97_入院ベースアップ評価料!$M$50</f>
        <v>0</v>
      </c>
      <c r="BY2" s="222">
        <f>+様式97_入院ベースアップ評価料!$Z$50</f>
        <v>0</v>
      </c>
      <c r="BZ2" s="222">
        <f>+様式97_入院ベースアップ評価料!$M$52</f>
        <v>0</v>
      </c>
      <c r="CA2" s="222">
        <f>+様式97_入院ベースアップ評価料!$Z$52</f>
        <v>0</v>
      </c>
      <c r="CB2" s="222">
        <f>+様式97_入院ベースアップ評価料!$M$54</f>
        <v>0</v>
      </c>
      <c r="CC2" s="222">
        <f>+様式97_入院ベースアップ評価料!$Z$54</f>
        <v>0</v>
      </c>
      <c r="CD2" s="222">
        <f>+様式97_入院ベースアップ評価料!$M$56</f>
        <v>0</v>
      </c>
      <c r="CE2" s="222">
        <f>+様式97_入院ベースアップ評価料!$Z$56</f>
        <v>0</v>
      </c>
      <c r="CF2" s="222">
        <f>+様式97_入院ベースアップ評価料!$M$58</f>
        <v>0</v>
      </c>
      <c r="CG2" s="222">
        <f>+様式97_入院ベースアップ評価料!$Z$58</f>
        <v>0</v>
      </c>
      <c r="CH2" s="222">
        <f>+様式97_入院ベースアップ評価料!$M$60</f>
        <v>0</v>
      </c>
      <c r="CI2" s="222">
        <f>+様式97_入院ベースアップ評価料!$Z$60</f>
        <v>0</v>
      </c>
      <c r="CJ2" s="222">
        <f>+様式97_入院ベースアップ評価料!$M$62</f>
        <v>0</v>
      </c>
      <c r="CK2" s="222">
        <f>+様式97_入院ベースアップ評価料!$Z$62</f>
        <v>0</v>
      </c>
      <c r="CL2" s="224">
        <f>+様式97_入院ベースアップ評価料!$M$69</f>
        <v>0</v>
      </c>
      <c r="CM2" s="224">
        <f>+様式97_入院ベースアップ評価料!$Z$69</f>
        <v>0</v>
      </c>
      <c r="CN2" s="224">
        <f>+様式97_入院ベースアップ評価料!$M$71</f>
        <v>0</v>
      </c>
      <c r="CO2" s="224">
        <f>+様式97_入院ベースアップ評価料!$Z$71</f>
        <v>0</v>
      </c>
      <c r="CP2" s="227" t="str">
        <f>+様式97_入院ベースアップ評価料!$M$73</f>
        <v/>
      </c>
      <c r="CQ2" s="222">
        <f>+様式97_入院ベースアップ評価料!$M$76</f>
        <v>0</v>
      </c>
      <c r="CR2" s="222">
        <f>+様式97_入院ベースアップ評価料!$Z$76</f>
        <v>0</v>
      </c>
      <c r="CS2" s="222" t="str">
        <f>+様式97_入院ベースアップ評価料!$I$84</f>
        <v/>
      </c>
      <c r="CT2" s="222" t="str">
        <f>+様式97_入院ベースアップ評価料!$V$84</f>
        <v/>
      </c>
      <c r="CU2" s="222" t="str">
        <f>IF(様式97_入院ベースアップ評価料!AK91&lt;=1.1,IF(様式97_入院ベースアップ評価料!AK91&gt;=0.9,"TRUE","FALSE"),"FALSE")</f>
        <v>FALSE</v>
      </c>
      <c r="CV2" s="222" t="str">
        <f>IF(様式97_入院ベースアップ評価料!AK92&lt;=1.1,IF(様式97_入院ベースアップ評価料!AK92&gt;=0.9,"TRUE","FALSE"),"FALSE")</f>
        <v>FALSE</v>
      </c>
      <c r="CW2" s="222" t="str">
        <f>IF(様式97_入院ベースアップ評価料!AK93&lt;=1.1,IF(様式97_入院ベースアップ評価料!AK93&gt;=0.9,"TRUE","FALSE"),"FALSE")</f>
        <v>FALSE</v>
      </c>
      <c r="CX2" s="222" t="str">
        <f>IF(様式97_入院ベースアップ評価料!AK94&lt;=1.1,IF(様式97_入院ベースアップ評価料!AK94&gt;=0.9,"TRUE","FALSE"),"FALSE")</f>
        <v>FALSE</v>
      </c>
      <c r="CY2" s="222" t="str">
        <f>+様式97_入院ベースアップ評価料!$P$97</f>
        <v>算定不可</v>
      </c>
      <c r="CZ2" s="222" t="str">
        <f>+'別添_計画書（病院及び有床診療所）'!$V$4</f>
        <v/>
      </c>
      <c r="DA2" s="222" t="str">
        <f>+'別添_計画書（病院及び有床診療所）'!$V$5</f>
        <v/>
      </c>
      <c r="DB2" s="222">
        <f>+'別添_計画書（病院及び有床診療所）'!$AJ$9</f>
        <v>0</v>
      </c>
      <c r="DC2" s="222">
        <f>+'別添_計画書（病院及び有床診療所）'!$E$16</f>
        <v>0</v>
      </c>
      <c r="DD2" s="222">
        <f>+'別添_計画書（病院及び有床診療所）'!$H$16</f>
        <v>0</v>
      </c>
      <c r="DE2" s="222">
        <f>+'別添_計画書（病院及び有床診療所）'!$O$16</f>
        <v>0</v>
      </c>
      <c r="DF2" s="222">
        <f>+'別添_計画書（病院及び有床診療所）'!$R$16</f>
        <v>0</v>
      </c>
      <c r="DG2" s="222">
        <f>+'別添_計画書（病院及び有床診療所）'!$V$16</f>
        <v>1</v>
      </c>
      <c r="DH2" s="222">
        <f>+'別添_計画書（病院及び有床診療所）'!$E$21</f>
        <v>0</v>
      </c>
      <c r="DI2" s="222">
        <f>+'別添_計画書（病院及び有床診療所）'!$H$21</f>
        <v>0</v>
      </c>
      <c r="DJ2" s="222">
        <f>+'別添_計画書（病院及び有床診療所）'!$O$21</f>
        <v>0</v>
      </c>
      <c r="DK2" s="222">
        <f>+'別添_計画書（病院及び有床診療所）'!$R$21</f>
        <v>0</v>
      </c>
      <c r="DL2" s="222">
        <f>+'別添_計画書（病院及び有床診療所）'!$V$21</f>
        <v>1</v>
      </c>
      <c r="DM2" s="223">
        <f>+'別添_計画書（病院及び有床診療所）'!$AB$28</f>
        <v>0</v>
      </c>
      <c r="DN2" s="223">
        <f>+'別添_計画書（病院及び有床診療所）'!$AB$29</f>
        <v>0</v>
      </c>
      <c r="DO2" s="223">
        <f>+'別添_計画書（病院及び有床診療所）'!$AB$30</f>
        <v>0</v>
      </c>
      <c r="DP2" s="222" t="str">
        <f>+'別添_計画書（病院及び有床診療所）'!$P$31</f>
        <v>算定不可</v>
      </c>
      <c r="DQ2" s="222" t="str">
        <f>+'別添_計画書（病院及び有床診療所）'!$AB$31</f>
        <v>-</v>
      </c>
      <c r="DR2" s="223" t="str">
        <f>+'別添_計画書（病院及び有床診療所）'!$AB$32</f>
        <v>0</v>
      </c>
      <c r="DS2" s="223">
        <f>+'別添_計画書（病院及び有床診療所）'!$AB$33</f>
        <v>0</v>
      </c>
      <c r="DT2" s="223">
        <f>+'別添_計画書（病院及び有床診療所）'!$AB$34</f>
        <v>0</v>
      </c>
      <c r="DU2" s="223">
        <f>+'別添_計画書（病院及び有床診療所）'!$AB$35</f>
        <v>0</v>
      </c>
      <c r="DV2" s="223">
        <f>+'別添_計画書（病院及び有床診療所）'!$AB$40</f>
        <v>0</v>
      </c>
      <c r="DW2" s="288" t="str">
        <f>'別添_計画書（病院及び有床診療所）'!AJ40</f>
        <v>OK</v>
      </c>
      <c r="DX2" s="223">
        <f>+'別添_計画書（病院及び有床診療所）'!$AB$41</f>
        <v>0</v>
      </c>
      <c r="DY2" s="223">
        <f>+'別添_計画書（病院及び有床診療所）'!$AB$42</f>
        <v>0</v>
      </c>
      <c r="DZ2" s="223">
        <f>+'別添_計画書（病院及び有床診療所）'!$AB$43</f>
        <v>0</v>
      </c>
      <c r="EA2" s="223">
        <f>+'別添_計画書（病院及び有床診療所）'!$AB$44</f>
        <v>0</v>
      </c>
      <c r="EB2" s="222">
        <f>+'別添_計画書（病院及び有床診療所）'!$AB$64</f>
        <v>0</v>
      </c>
      <c r="EC2" s="223">
        <f>+'別添_計画書（病院及び有床診療所）'!$AB$65</f>
        <v>0</v>
      </c>
      <c r="ED2" s="223">
        <f>+'別添_計画書（病院及び有床診療所）'!$AB$66</f>
        <v>0</v>
      </c>
      <c r="EE2" s="223">
        <f>+'別添_計画書（病院及び有床診療所）'!$AB$67</f>
        <v>0</v>
      </c>
      <c r="EF2" s="223">
        <f>+'別添_計画書（病院及び有床診療所）'!$AB$68</f>
        <v>0</v>
      </c>
      <c r="EG2" s="223">
        <f>+'別添_計画書（病院及び有床診療所）'!$AB$69</f>
        <v>0</v>
      </c>
      <c r="EH2" s="228">
        <f>+'別添_計画書（病院及び有床診療所）'!$AB$70</f>
        <v>0</v>
      </c>
      <c r="EI2" s="222">
        <f>+'別添_計画書（病院及び有床診療所）'!$AB$73</f>
        <v>0</v>
      </c>
      <c r="EJ2" s="223">
        <f>+'別添_計画書（病院及び有床診療所）'!$AB$74</f>
        <v>0</v>
      </c>
      <c r="EK2" s="223">
        <f>+'別添_計画書（病院及び有床診療所）'!$AB$75</f>
        <v>0</v>
      </c>
      <c r="EL2" s="223">
        <f>+'別添_計画書（病院及び有床診療所）'!$AB$76</f>
        <v>0</v>
      </c>
      <c r="EM2" s="223">
        <f>+'別添_計画書（病院及び有床診療所）'!$AB$77</f>
        <v>0</v>
      </c>
      <c r="EN2" s="223">
        <f>+'別添_計画書（病院及び有床診療所）'!$AB$78</f>
        <v>0</v>
      </c>
      <c r="EO2" s="228">
        <f>+'別添_計画書（病院及び有床診療所）'!$AB$79</f>
        <v>0</v>
      </c>
      <c r="EP2" s="222">
        <f>+'別添_計画書（病院及び有床診療所）'!$AB$82</f>
        <v>0</v>
      </c>
      <c r="EQ2" s="223">
        <f>+'別添_計画書（病院及び有床診療所）'!$AB$83</f>
        <v>0</v>
      </c>
      <c r="ER2" s="223">
        <f>+'別添_計画書（病院及び有床診療所）'!$AB$84</f>
        <v>0</v>
      </c>
      <c r="ES2" s="223">
        <f>+'別添_計画書（病院及び有床診療所）'!$AB$85</f>
        <v>0</v>
      </c>
      <c r="ET2" s="223">
        <f>+'別添_計画書（病院及び有床診療所）'!$AB$86</f>
        <v>0</v>
      </c>
      <c r="EU2" s="223">
        <f>+'別添_計画書（病院及び有床診療所）'!$AB$87</f>
        <v>0</v>
      </c>
      <c r="EV2" s="228">
        <f>+'別添_計画書（病院及び有床診療所）'!$AB$88</f>
        <v>0</v>
      </c>
      <c r="EW2" s="222">
        <f>+'別添_計画書（病院及び有床診療所）'!$AB$91</f>
        <v>0</v>
      </c>
      <c r="EX2" s="223">
        <f>+'別添_計画書（病院及び有床診療所）'!$AB$92</f>
        <v>0</v>
      </c>
      <c r="EY2" s="223">
        <f>+'別添_計画書（病院及び有床診療所）'!$AB$93</f>
        <v>0</v>
      </c>
      <c r="EZ2" s="223">
        <f>+'別添_計画書（病院及び有床診療所）'!$AB$94</f>
        <v>0</v>
      </c>
      <c r="FA2" s="223">
        <f>+'別添_計画書（病院及び有床診療所）'!$AB$95</f>
        <v>0</v>
      </c>
      <c r="FB2" s="223">
        <f>+'別添_計画書（病院及び有床診療所）'!$AB$96</f>
        <v>0</v>
      </c>
      <c r="FC2" s="228">
        <f>+'別添_計画書（病院及び有床診療所）'!$AB$97</f>
        <v>0</v>
      </c>
      <c r="FD2" s="222">
        <f>+'別添_計画書（病院及び有床診療所）'!$AB$100</f>
        <v>0</v>
      </c>
      <c r="FE2" s="223">
        <f>+'別添_計画書（病院及び有床診療所）'!$AB$101</f>
        <v>0</v>
      </c>
      <c r="FF2" s="223">
        <f>+'別添_計画書（病院及び有床診療所）'!$AB$102</f>
        <v>0</v>
      </c>
      <c r="FG2" s="223">
        <f>+'別添_計画書（病院及び有床診療所）'!$AB$103</f>
        <v>0</v>
      </c>
      <c r="FH2" s="223">
        <f>+'別添_計画書（病院及び有床診療所）'!$AB$104</f>
        <v>0</v>
      </c>
      <c r="FI2" s="223">
        <f>+'別添_計画書（病院及び有床診療所）'!$AB$105</f>
        <v>0</v>
      </c>
      <c r="FJ2" s="228">
        <f>+'別添_計画書（病院及び有床診療所）'!$AB$106</f>
        <v>0</v>
      </c>
      <c r="FK2" s="222">
        <f>+'別添_計画書（病院及び有床診療所）'!$AB$109</f>
        <v>0</v>
      </c>
      <c r="FL2" s="223">
        <f>+'別添_計画書（病院及び有床診療所）'!$AB$110</f>
        <v>0</v>
      </c>
      <c r="FM2" s="223">
        <f>+'別添_計画書（病院及び有床診療所）'!$AB$111</f>
        <v>0</v>
      </c>
      <c r="FN2" s="223">
        <f>+'別添_計画書（病院及び有床診療所）'!$AB$112</f>
        <v>0</v>
      </c>
      <c r="FO2" s="223">
        <f>+'別添_計画書（病院及び有床診療所）'!$AB$113</f>
        <v>0</v>
      </c>
      <c r="FP2" s="223">
        <f>+'別添_計画書（病院及び有床診療所）'!$AB$114</f>
        <v>0</v>
      </c>
      <c r="FQ2" s="228">
        <f>+'別添_計画書（病院及び有床診療所）'!$AB$115</f>
        <v>0</v>
      </c>
      <c r="FR2" s="222">
        <f>+'別添_計画書（病院及び有床診療所）'!$AB$119</f>
        <v>0</v>
      </c>
      <c r="FS2" s="223">
        <f>+'別添_計画書（病院及び有床診療所）'!$AB$120</f>
        <v>0</v>
      </c>
      <c r="FT2" s="223">
        <f>+'別添_計画書（病院及び有床診療所）'!$AB$121</f>
        <v>0</v>
      </c>
      <c r="FU2" s="223">
        <f>+'別添_計画書（病院及び有床診療所）'!$AB$122</f>
        <v>0</v>
      </c>
      <c r="FV2" s="223">
        <f>+'別添_計画書（病院及び有床診療所）'!$AB$123</f>
        <v>0</v>
      </c>
      <c r="FW2" s="223">
        <f>+'別添_計画書（病院及び有床診療所）'!$AB$124</f>
        <v>0</v>
      </c>
      <c r="FX2" s="223">
        <f>+'別添_計画書（病院及び有床診療所）'!$AB$125</f>
        <v>0</v>
      </c>
      <c r="FY2" s="223">
        <f>+'別添_計画書（病院及び有床診療所）'!$AB$126</f>
        <v>0</v>
      </c>
      <c r="FZ2" s="223">
        <f>+'別添_計画書（病院及び有床診療所）'!$AB$127</f>
        <v>0</v>
      </c>
      <c r="GA2" s="228">
        <f>+'別添_計画書（病院及び有床診療所）'!$AB$128</f>
        <v>0</v>
      </c>
      <c r="GB2" s="222">
        <f>+'別添_計画書（病院及び有床診療所）'!$AB$131</f>
        <v>0</v>
      </c>
      <c r="GC2" s="223">
        <f>+'別添_計画書（病院及び有床診療所）'!$AB$132</f>
        <v>0</v>
      </c>
      <c r="GD2" s="223">
        <f>+'別添_計画書（病院及び有床診療所）'!$AB$133</f>
        <v>0</v>
      </c>
      <c r="GE2" s="223">
        <f>+'別添_計画書（病院及び有床診療所）'!$AB$134</f>
        <v>0</v>
      </c>
      <c r="GF2" s="223">
        <f>+'別添_計画書（病院及び有床診療所）'!$AB$135</f>
        <v>0</v>
      </c>
      <c r="GG2" s="223">
        <f>+'別添_計画書（病院及び有床診療所）'!$AB$136</f>
        <v>0</v>
      </c>
      <c r="GH2" s="223">
        <f>+'別添_計画書（病院及び有床診療所）'!$AB$137</f>
        <v>0</v>
      </c>
      <c r="GI2" s="223">
        <f>+'別添_計画書（病院及び有床診療所）'!$AB$138</f>
        <v>0</v>
      </c>
      <c r="GJ2" s="223">
        <f>+'別添_計画書（病院及び有床診療所）'!$AB$139</f>
        <v>0</v>
      </c>
      <c r="GK2" s="228">
        <f>+'別添_計画書（病院及び有床診療所）'!$AB$140</f>
        <v>0</v>
      </c>
      <c r="GL2" s="222" t="b">
        <f>+'別添_計画書（病院及び有床診療所）'!$AJ$143</f>
        <v>0</v>
      </c>
      <c r="GM2" s="222" t="b">
        <f>+'別添_計画書（病院及び有床診療所）'!$AJ$144</f>
        <v>0</v>
      </c>
      <c r="GN2" s="222" t="b">
        <f>+'別添_計画書（病院及び有床診療所）'!$AJ$145</f>
        <v>0</v>
      </c>
      <c r="GO2" s="222">
        <f>+'別添_計画書（病院及び有床診療所）'!$J$145</f>
        <v>0</v>
      </c>
      <c r="GP2" s="222">
        <f>+'別添_計画書（病院及び有床診療所）'!$C$148</f>
        <v>0</v>
      </c>
      <c r="GQ2" s="222">
        <f>+'別添_計画書（病院及び有床診療所）'!$E$153</f>
        <v>0</v>
      </c>
      <c r="GR2" s="222">
        <f>+'別添_計画書（病院及び有床診療所）'!$H$153</f>
        <v>0</v>
      </c>
      <c r="GS2" s="222">
        <f>+'別添_計画書（病院及び有床診療所）'!$K$153</f>
        <v>0</v>
      </c>
      <c r="GT2" s="222">
        <f>+'別添_計画書（病院及び有床診療所）'!$T$153</f>
        <v>0</v>
      </c>
      <c r="GU2" s="222" t="str">
        <f>+'（別添）_計画書（無床診療所及びⅡを算定する有床診療所）'!$V$4</f>
        <v/>
      </c>
      <c r="GV2" s="222" t="str">
        <f>+'（別添）_計画書（無床診療所及びⅡを算定する有床診療所）'!$V$5</f>
        <v/>
      </c>
      <c r="GW2" s="222">
        <f>+'（別添）_計画書（無床診療所及びⅡを算定する有床診療所）'!$AJ$9</f>
        <v>0</v>
      </c>
      <c r="GX2" s="222">
        <f>+'（別添）_計画書（無床診療所及びⅡを算定する有床診療所）'!$E$16</f>
        <v>0</v>
      </c>
      <c r="GY2" s="222">
        <f>+'（別添）_計画書（無床診療所及びⅡを算定する有床診療所）'!$H$16</f>
        <v>0</v>
      </c>
      <c r="GZ2" s="222">
        <f>+'（別添）_計画書（無床診療所及びⅡを算定する有床診療所）'!$O$16</f>
        <v>0</v>
      </c>
      <c r="HA2" s="222">
        <f>+'（別添）_計画書（無床診療所及びⅡを算定する有床診療所）'!$R$16</f>
        <v>0</v>
      </c>
      <c r="HB2" s="222">
        <f>+'（別添）_計画書（無床診療所及びⅡを算定する有床診療所）'!$V$16</f>
        <v>1</v>
      </c>
      <c r="HC2" s="222">
        <f>+'（別添）_計画書（無床診療所及びⅡを算定する有床診療所）'!$E$21</f>
        <v>0</v>
      </c>
      <c r="HD2" s="222">
        <f>+'（別添）_計画書（無床診療所及びⅡを算定する有床診療所）'!$H$21</f>
        <v>0</v>
      </c>
      <c r="HE2" s="222">
        <f>+'（別添）_計画書（無床診療所及びⅡを算定する有床診療所）'!$O$21</f>
        <v>0</v>
      </c>
      <c r="HF2" s="222">
        <f>+'（別添）_計画書（無床診療所及びⅡを算定する有床診療所）'!$R$21</f>
        <v>0</v>
      </c>
      <c r="HG2" s="222">
        <f>+'（別添）_計画書（無床診療所及びⅡを算定する有床診療所）'!$V$21</f>
        <v>1</v>
      </c>
      <c r="HH2" s="222" t="b">
        <f>+'（別添）_計画書（無床診療所及びⅡを算定する有床診療所）'!$AH$27</f>
        <v>1</v>
      </c>
      <c r="HI2" s="223">
        <f>+'（別添）_計画書（無床診療所及びⅡを算定する有床診療所）'!$AB$33</f>
        <v>0</v>
      </c>
      <c r="HJ2" s="223">
        <f>+'（別添）_計画書（無床診療所及びⅡを算定する有床診療所）'!$AB$34</f>
        <v>0</v>
      </c>
      <c r="HK2" s="223">
        <f>+'（別添）_計画書（無床診療所及びⅡを算定する有床診療所）'!$AB$35</f>
        <v>0</v>
      </c>
      <c r="HL2" s="223" t="str">
        <f>+'（別添）_計画書（無床診療所及びⅡを算定する有床診療所）'!$AB$36</f>
        <v>-</v>
      </c>
      <c r="HM2" s="222" t="str">
        <f>+'（別添）_計画書（無床診療所及びⅡを算定する有床診療所）'!$R$37</f>
        <v>届出なし</v>
      </c>
      <c r="HN2" s="222" t="str">
        <f>+'（別添）_計画書（無床診療所及びⅡを算定する有床診療所）'!$AA$37</f>
        <v>-</v>
      </c>
      <c r="HO2" s="222" t="str">
        <f>+'（別添）_計画書（無床診療所及びⅡを算定する有床診療所）'!$AF$37</f>
        <v>-</v>
      </c>
      <c r="HP2" s="222" t="str">
        <f>+'（別添）_計画書（無床診療所及びⅡを算定する有床診療所）'!$AB$38</f>
        <v>-</v>
      </c>
      <c r="HQ2" s="223" t="str">
        <f>+'（別添）_計画書（無床診療所及びⅡを算定する有床診療所）'!$AB$39</f>
        <v>-</v>
      </c>
      <c r="HR2" s="223">
        <f>+'（別添）_計画書（無床診療所及びⅡを算定する有床診療所）'!$AB$40</f>
        <v>0</v>
      </c>
      <c r="HS2" s="223">
        <f>+'（別添）_計画書（無床診療所及びⅡを算定する有床診療所）'!$AB$41</f>
        <v>0</v>
      </c>
      <c r="HT2" s="223">
        <f>+'（別添）_計画書（無床診療所及びⅡを算定する有床診療所）'!$AB$42</f>
        <v>0</v>
      </c>
      <c r="HU2" s="223">
        <f>+'（別添）_計画書（無床診療所及びⅡを算定する有床診療所）'!$AB$47</f>
        <v>0</v>
      </c>
      <c r="HV2" s="288" t="str">
        <f>'（別添）_計画書（無床診療所及びⅡを算定する有床診療所）'!AH47</f>
        <v>OK</v>
      </c>
      <c r="HW2" s="223">
        <f>+'（別添）_計画書（無床診療所及びⅡを算定する有床診療所）'!$AB$48</f>
        <v>0</v>
      </c>
      <c r="HX2" s="223">
        <f>+'（別添）_計画書（無床診療所及びⅡを算定する有床診療所）'!$AB$49</f>
        <v>0</v>
      </c>
      <c r="HY2" s="223">
        <f>+'（別添）_計画書（無床診療所及びⅡを算定する有床診療所）'!$AB$50</f>
        <v>0</v>
      </c>
      <c r="HZ2" s="223">
        <f>+'（別添）_計画書（無床診療所及びⅡを算定する有床診療所）'!$AB$51</f>
        <v>0</v>
      </c>
      <c r="IA2" s="222">
        <f>+'（別添）_計画書（無床診療所及びⅡを算定する有床診療所）'!$AB$69</f>
        <v>0</v>
      </c>
      <c r="IB2" s="223">
        <f>+'（別添）_計画書（無床診療所及びⅡを算定する有床診療所）'!$AB$70</f>
        <v>0</v>
      </c>
      <c r="IC2" s="223">
        <f>+'（別添）_計画書（無床診療所及びⅡを算定する有床診療所）'!$AB$71</f>
        <v>0</v>
      </c>
      <c r="ID2" s="223">
        <f>+'（別添）_計画書（無床診療所及びⅡを算定する有床診療所）'!$AB$72</f>
        <v>0</v>
      </c>
      <c r="IE2" s="223">
        <f>+'（別添）_計画書（無床診療所及びⅡを算定する有床診療所）'!$AB$73</f>
        <v>0</v>
      </c>
      <c r="IF2" s="223">
        <f>+'（別添）_計画書（無床診療所及びⅡを算定する有床診療所）'!$AB$74</f>
        <v>0</v>
      </c>
      <c r="IG2" s="228">
        <f>+'（別添）_計画書（無床診療所及びⅡを算定する有床診療所）'!$AB$75</f>
        <v>0</v>
      </c>
      <c r="IH2" s="222">
        <f>+'（別添）_計画書（無床診療所及びⅡを算定する有床診療所）'!$AB$78</f>
        <v>0</v>
      </c>
      <c r="II2" s="223">
        <f>+'（別添）_計画書（無床診療所及びⅡを算定する有床診療所）'!$AB$79</f>
        <v>0</v>
      </c>
      <c r="IJ2" s="223">
        <f>+'（別添）_計画書（無床診療所及びⅡを算定する有床診療所）'!$AB$80</f>
        <v>0</v>
      </c>
      <c r="IK2" s="223">
        <f>+'（別添）_計画書（無床診療所及びⅡを算定する有床診療所）'!$AB$81</f>
        <v>0</v>
      </c>
      <c r="IL2" s="223">
        <f>+'（別添）_計画書（無床診療所及びⅡを算定する有床診療所）'!$AB$82</f>
        <v>0</v>
      </c>
      <c r="IM2" s="223">
        <f>+'（別添）_計画書（無床診療所及びⅡを算定する有床診療所）'!$AB$83</f>
        <v>0</v>
      </c>
      <c r="IN2" s="228">
        <f>+'（別添）_計画書（無床診療所及びⅡを算定する有床診療所）'!$AB$84</f>
        <v>0</v>
      </c>
      <c r="IO2" s="222">
        <f>+'（別添）_計画書（無床診療所及びⅡを算定する有床診療所）'!$AB$87</f>
        <v>0</v>
      </c>
      <c r="IP2" s="223">
        <f>+'（別添）_計画書（無床診療所及びⅡを算定する有床診療所）'!$AB$88</f>
        <v>0</v>
      </c>
      <c r="IQ2" s="223">
        <f>+'（別添）_計画書（無床診療所及びⅡを算定する有床診療所）'!$AB$89</f>
        <v>0</v>
      </c>
      <c r="IR2" s="223">
        <f>+'（別添）_計画書（無床診療所及びⅡを算定する有床診療所）'!$AB$90</f>
        <v>0</v>
      </c>
      <c r="IS2" s="223">
        <f>+'（別添）_計画書（無床診療所及びⅡを算定する有床診療所）'!$AB$91</f>
        <v>0</v>
      </c>
      <c r="IT2" s="223">
        <f>+'（別添）_計画書（無床診療所及びⅡを算定する有床診療所）'!$AB$92</f>
        <v>0</v>
      </c>
      <c r="IU2" s="228">
        <f>+'（別添）_計画書（無床診療所及びⅡを算定する有床診療所）'!$AB$93</f>
        <v>0</v>
      </c>
      <c r="IV2" s="222">
        <f>+'（別添）_計画書（無床診療所及びⅡを算定する有床診療所）'!$AB$96</f>
        <v>0</v>
      </c>
      <c r="IW2" s="223">
        <f>+'（別添）_計画書（無床診療所及びⅡを算定する有床診療所）'!$AB$97</f>
        <v>0</v>
      </c>
      <c r="IX2" s="223">
        <f>+'（別添）_計画書（無床診療所及びⅡを算定する有床診療所）'!$AB$98</f>
        <v>0</v>
      </c>
      <c r="IY2" s="223">
        <f>+'（別添）_計画書（無床診療所及びⅡを算定する有床診療所）'!$AB$99</f>
        <v>0</v>
      </c>
      <c r="IZ2" s="223">
        <f>+'（別添）_計画書（無床診療所及びⅡを算定する有床診療所）'!$AB$100</f>
        <v>0</v>
      </c>
      <c r="JA2" s="223">
        <f>+'（別添）_計画書（無床診療所及びⅡを算定する有床診療所）'!$AB$101</f>
        <v>0</v>
      </c>
      <c r="JB2" s="228">
        <f>+'（別添）_計画書（無床診療所及びⅡを算定する有床診療所）'!$AB$102</f>
        <v>0</v>
      </c>
      <c r="JC2" s="222">
        <f>+'（別添）_計画書（無床診療所及びⅡを算定する有床診療所）'!$AB$105</f>
        <v>0</v>
      </c>
      <c r="JD2" s="223">
        <f>+'（別添）_計画書（無床診療所及びⅡを算定する有床診療所）'!$AB$106</f>
        <v>0</v>
      </c>
      <c r="JE2" s="223">
        <f>+'（別添）_計画書（無床診療所及びⅡを算定する有床診療所）'!$AB$107</f>
        <v>0</v>
      </c>
      <c r="JF2" s="223">
        <f>+'（別添）_計画書（無床診療所及びⅡを算定する有床診療所）'!$AB$108</f>
        <v>0</v>
      </c>
      <c r="JG2" s="223">
        <f>+'（別添）_計画書（無床診療所及びⅡを算定する有床診療所）'!$AB$109</f>
        <v>0</v>
      </c>
      <c r="JH2" s="223">
        <f>+'（別添）_計画書（無床診療所及びⅡを算定する有床診療所）'!$AB$110</f>
        <v>0</v>
      </c>
      <c r="JI2" s="228">
        <f>+'（別添）_計画書（無床診療所及びⅡを算定する有床診療所）'!$AB$111</f>
        <v>0</v>
      </c>
      <c r="JJ2" s="222">
        <f>+'（別添）_計画書（無床診療所及びⅡを算定する有床診療所）'!$AB$115</f>
        <v>0</v>
      </c>
      <c r="JK2" s="223">
        <f>+'（別添）_計画書（無床診療所及びⅡを算定する有床診療所）'!$AB$116</f>
        <v>0</v>
      </c>
      <c r="JL2" s="223">
        <f>+'（別添）_計画書（無床診療所及びⅡを算定する有床診療所）'!$AB$117</f>
        <v>0</v>
      </c>
      <c r="JM2" s="223">
        <f>+'（別添）_計画書（無床診療所及びⅡを算定する有床診療所）'!$AB$118</f>
        <v>0</v>
      </c>
      <c r="JN2" s="223">
        <f>+'（別添）_計画書（無床診療所及びⅡを算定する有床診療所）'!$AB$119</f>
        <v>0</v>
      </c>
      <c r="JO2" s="223">
        <f>+'（別添）_計画書（無床診療所及びⅡを算定する有床診療所）'!$AB$120</f>
        <v>0</v>
      </c>
      <c r="JP2" s="223">
        <f>+'（別添）_計画書（無床診療所及びⅡを算定する有床診療所）'!$AB$121</f>
        <v>0</v>
      </c>
      <c r="JQ2" s="223">
        <f>+'（別添）_計画書（無床診療所及びⅡを算定する有床診療所）'!$AB$122</f>
        <v>0</v>
      </c>
      <c r="JR2" s="223">
        <f>+'（別添）_計画書（無床診療所及びⅡを算定する有床診療所）'!$AB$123</f>
        <v>0</v>
      </c>
      <c r="JS2" s="222">
        <f>+'（別添）_計画書（無床診療所及びⅡを算定する有床診療所）'!$AB$124</f>
        <v>0</v>
      </c>
      <c r="JT2" s="222">
        <f>+'（別添）_計画書（無床診療所及びⅡを算定する有床診療所）'!$AB$127</f>
        <v>0</v>
      </c>
      <c r="JU2" s="223">
        <f>+'（別添）_計画書（無床診療所及びⅡを算定する有床診療所）'!$AB$128</f>
        <v>0</v>
      </c>
      <c r="JV2" s="223">
        <f>+'（別添）_計画書（無床診療所及びⅡを算定する有床診療所）'!$AB$129</f>
        <v>0</v>
      </c>
      <c r="JW2" s="223">
        <f>+'（別添）_計画書（無床診療所及びⅡを算定する有床診療所）'!$AB$130</f>
        <v>0</v>
      </c>
      <c r="JX2" s="223">
        <f>+'（別添）_計画書（無床診療所及びⅡを算定する有床診療所）'!$AB$131</f>
        <v>0</v>
      </c>
      <c r="JY2" s="223">
        <f>+'（別添）_計画書（無床診療所及びⅡを算定する有床診療所）'!$AB$132</f>
        <v>0</v>
      </c>
      <c r="JZ2" s="223">
        <f>+'（別添）_計画書（無床診療所及びⅡを算定する有床診療所）'!$AB$133</f>
        <v>0</v>
      </c>
      <c r="KA2" s="223">
        <f>+'（別添）_計画書（無床診療所及びⅡを算定する有床診療所）'!$AB$134</f>
        <v>0</v>
      </c>
      <c r="KB2" s="223">
        <f>+'（別添）_計画書（無床診療所及びⅡを算定する有床診療所）'!$AB$135</f>
        <v>0</v>
      </c>
      <c r="KC2" s="228">
        <f>+'（別添）_計画書（無床診療所及びⅡを算定する有床診療所）'!$AB$136</f>
        <v>0</v>
      </c>
      <c r="KD2" s="222" t="b">
        <f>+'（別添）_計画書（無床診療所及びⅡを算定する有床診療所）'!$AJ$139</f>
        <v>0</v>
      </c>
      <c r="KE2" s="222" t="b">
        <f>+'（別添）_計画書（無床診療所及びⅡを算定する有床診療所）'!$AJ$140</f>
        <v>0</v>
      </c>
      <c r="KF2" s="222" t="b">
        <f>+'（別添）_計画書（無床診療所及びⅡを算定する有床診療所）'!$AJ$141</f>
        <v>0</v>
      </c>
      <c r="KG2" s="222">
        <f>+'（別添）_計画書（無床診療所及びⅡを算定する有床診療所）'!$J$141</f>
        <v>0</v>
      </c>
      <c r="KH2" s="222">
        <f>+'（別添）_計画書（無床診療所及びⅡを算定する有床診療所）'!$C$144</f>
        <v>0</v>
      </c>
      <c r="KI2" s="222">
        <f>+'（別添）_計画書（無床診療所及びⅡを算定する有床診療所）'!$E$149</f>
        <v>0</v>
      </c>
      <c r="KJ2" s="222">
        <f>+'（別添）_計画書（無床診療所及びⅡを算定する有床診療所）'!$H$149</f>
        <v>0</v>
      </c>
      <c r="KK2" s="222">
        <f>+'（別添）_計画書（無床診療所及びⅡを算定する有床診療所）'!$K$149</f>
        <v>0</v>
      </c>
      <c r="KL2" s="222">
        <f>+'（別添）_計画書（無床診療所及びⅡを算定する有床診療所）'!$T$149</f>
        <v>0</v>
      </c>
      <c r="KM2" s="222" t="str">
        <f>+'（別添）_計画書（歯科診療所及びⅡを算定する有床診療所）'!$V$4</f>
        <v/>
      </c>
      <c r="KN2" s="222" t="str">
        <f>+'（別添）_計画書（歯科診療所及びⅡを算定する有床診療所）'!$V$5</f>
        <v/>
      </c>
      <c r="KO2" s="222">
        <f>+'（別添）_計画書（歯科診療所及びⅡを算定する有床診療所）'!$AK$9</f>
        <v>0</v>
      </c>
      <c r="KP2" s="222">
        <f>+'（別添）_計画書（歯科診療所及びⅡを算定する有床診療所）'!$E$16</f>
        <v>0</v>
      </c>
      <c r="KQ2" s="222">
        <f>+'（別添）_計画書（歯科診療所及びⅡを算定する有床診療所）'!$H$16</f>
        <v>0</v>
      </c>
      <c r="KR2" s="222">
        <f>+'（別添）_計画書（歯科診療所及びⅡを算定する有床診療所）'!$O$16</f>
        <v>0</v>
      </c>
      <c r="KS2" s="222">
        <f>+'（別添）_計画書（歯科診療所及びⅡを算定する有床診療所）'!$R$16</f>
        <v>0</v>
      </c>
      <c r="KT2" s="222">
        <f>+'（別添）_計画書（歯科診療所及びⅡを算定する有床診療所）'!$V$16</f>
        <v>1</v>
      </c>
      <c r="KU2" s="222">
        <f>+'（別添）_計画書（歯科診療所及びⅡを算定する有床診療所）'!$E$21</f>
        <v>0</v>
      </c>
      <c r="KV2" s="222">
        <f>+'（別添）_計画書（歯科診療所及びⅡを算定する有床診療所）'!$H$21</f>
        <v>0</v>
      </c>
      <c r="KW2" s="222">
        <f>+'（別添）_計画書（歯科診療所及びⅡを算定する有床診療所）'!$O$21</f>
        <v>0</v>
      </c>
      <c r="KX2" s="222">
        <f>+'（別添）_計画書（歯科診療所及びⅡを算定する有床診療所）'!$R$21</f>
        <v>0</v>
      </c>
      <c r="KY2" s="222">
        <f>+'（別添）_計画書（歯科診療所及びⅡを算定する有床診療所）'!$V$21</f>
        <v>1</v>
      </c>
      <c r="KZ2" s="222" t="b">
        <f>+'（別添）_計画書（歯科診療所及びⅡを算定する有床診療所）'!$AI$27</f>
        <v>1</v>
      </c>
      <c r="LA2" s="223">
        <f>+'（別添）_計画書（歯科診療所及びⅡを算定する有床診療所）'!$AB$33</f>
        <v>0</v>
      </c>
      <c r="LB2" s="223">
        <f>+'（別添）_計画書（歯科診療所及びⅡを算定する有床診療所）'!$AB$34</f>
        <v>0</v>
      </c>
      <c r="LC2" s="223">
        <f>+'（別添）_計画書（歯科診療所及びⅡを算定する有床診療所）'!$AB$35</f>
        <v>0</v>
      </c>
      <c r="LD2" s="223" t="str">
        <f>+'（別添）_計画書（歯科診療所及びⅡを算定する有床診療所）'!$AB$36</f>
        <v>-</v>
      </c>
      <c r="LE2" s="222" t="str">
        <f>+'（別添）_計画書（歯科診療所及びⅡを算定する有床診療所）'!$R$37</f>
        <v>届出なし</v>
      </c>
      <c r="LF2" s="222" t="str">
        <f>+'（別添）_計画書（歯科診療所及びⅡを算定する有床診療所）'!$AA$37</f>
        <v>-</v>
      </c>
      <c r="LG2" s="222" t="str">
        <f>+'（別添）_計画書（歯科診療所及びⅡを算定する有床診療所）'!$AF$37</f>
        <v>-</v>
      </c>
      <c r="LH2" s="222" t="str">
        <f>+'（別添）_計画書（歯科診療所及びⅡを算定する有床診療所）'!$AB$38</f>
        <v>-</v>
      </c>
      <c r="LI2" s="223" t="str">
        <f>+'（別添）_計画書（歯科診療所及びⅡを算定する有床診療所）'!$AB$39</f>
        <v>-</v>
      </c>
      <c r="LJ2" s="223">
        <f>+'（別添）_計画書（歯科診療所及びⅡを算定する有床診療所）'!$AB$40</f>
        <v>0</v>
      </c>
      <c r="LK2" s="223">
        <f>+'（別添）_計画書（歯科診療所及びⅡを算定する有床診療所）'!$AB$41</f>
        <v>0</v>
      </c>
      <c r="LL2" s="223">
        <f>+'（別添）_計画書（歯科診療所及びⅡを算定する有床診療所）'!$AB$42</f>
        <v>0</v>
      </c>
      <c r="LM2" s="223">
        <f>+'（別添）_計画書（歯科診療所及びⅡを算定する有床診療所）'!$AB$47</f>
        <v>0</v>
      </c>
      <c r="LN2" s="288" t="str">
        <f>'（別添）_計画書（歯科診療所及びⅡを算定する有床診療所）'!AI47</f>
        <v>OK</v>
      </c>
      <c r="LO2" s="223">
        <f>+'（別添）_計画書（歯科診療所及びⅡを算定する有床診療所）'!$AB$48</f>
        <v>0</v>
      </c>
      <c r="LP2" s="223">
        <f>+'（別添）_計画書（歯科診療所及びⅡを算定する有床診療所）'!$AB$49</f>
        <v>0</v>
      </c>
      <c r="LQ2" s="223">
        <f>+'（別添）_計画書（歯科診療所及びⅡを算定する有床診療所）'!$AB$50</f>
        <v>0</v>
      </c>
      <c r="LR2" s="223">
        <f>+'（別添）_計画書（歯科診療所及びⅡを算定する有床診療所）'!$AB$51</f>
        <v>0</v>
      </c>
      <c r="LS2" s="222">
        <f>+'（別添）_計画書（歯科診療所及びⅡを算定する有床診療所）'!$AB$69</f>
        <v>0</v>
      </c>
      <c r="LT2" s="223">
        <f>+'（別添）_計画書（歯科診療所及びⅡを算定する有床診療所）'!$AB$70</f>
        <v>0</v>
      </c>
      <c r="LU2" s="223">
        <f>+'（別添）_計画書（歯科診療所及びⅡを算定する有床診療所）'!$AB$71</f>
        <v>0</v>
      </c>
      <c r="LV2" s="223">
        <f>+'（別添）_計画書（歯科診療所及びⅡを算定する有床診療所）'!$AB$72</f>
        <v>0</v>
      </c>
      <c r="LW2" s="223">
        <f>+'（別添）_計画書（歯科診療所及びⅡを算定する有床診療所）'!$AB$73</f>
        <v>0</v>
      </c>
      <c r="LX2" s="223">
        <f>+'（別添）_計画書（歯科診療所及びⅡを算定する有床診療所）'!$AB$74</f>
        <v>0</v>
      </c>
      <c r="LY2" s="228">
        <f>+'（別添）_計画書（歯科診療所及びⅡを算定する有床診療所）'!$AB$75</f>
        <v>0</v>
      </c>
      <c r="LZ2" s="222">
        <f>+'（別添）_計画書（歯科診療所及びⅡを算定する有床診療所）'!$AB$78</f>
        <v>0</v>
      </c>
      <c r="MA2" s="223">
        <f>+'（別添）_計画書（歯科診療所及びⅡを算定する有床診療所）'!$AB$79</f>
        <v>0</v>
      </c>
      <c r="MB2" s="223">
        <f>+'（別添）_計画書（歯科診療所及びⅡを算定する有床診療所）'!$AB$80</f>
        <v>0</v>
      </c>
      <c r="MC2" s="223">
        <f>+'（別添）_計画書（歯科診療所及びⅡを算定する有床診療所）'!$AB$81</f>
        <v>0</v>
      </c>
      <c r="MD2" s="223">
        <f>+'（別添）_計画書（歯科診療所及びⅡを算定する有床診療所）'!$AB$82</f>
        <v>0</v>
      </c>
      <c r="ME2" s="223">
        <f>+'（別添）_計画書（歯科診療所及びⅡを算定する有床診療所）'!$AB$83</f>
        <v>0</v>
      </c>
      <c r="MF2" s="228">
        <f>+'（別添）_計画書（歯科診療所及びⅡを算定する有床診療所）'!$AB$84</f>
        <v>0</v>
      </c>
      <c r="MG2" s="222">
        <f>+'（別添）_計画書（歯科診療所及びⅡを算定する有床診療所）'!$AB$87</f>
        <v>0</v>
      </c>
      <c r="MH2" s="223">
        <f>+'（別添）_計画書（歯科診療所及びⅡを算定する有床診療所）'!$AB$88</f>
        <v>0</v>
      </c>
      <c r="MI2" s="223">
        <f>+'（別添）_計画書（歯科診療所及びⅡを算定する有床診療所）'!$AB$89</f>
        <v>0</v>
      </c>
      <c r="MJ2" s="223">
        <f>+'（別添）_計画書（歯科診療所及びⅡを算定する有床診療所）'!$AB$90</f>
        <v>0</v>
      </c>
      <c r="MK2" s="223">
        <f>+'（別添）_計画書（歯科診療所及びⅡを算定する有床診療所）'!$AB$91</f>
        <v>0</v>
      </c>
      <c r="ML2" s="223">
        <f>+'（別添）_計画書（歯科診療所及びⅡを算定する有床診療所）'!$AB$92</f>
        <v>0</v>
      </c>
      <c r="MM2" s="228">
        <f>+'（別添）_計画書（歯科診療所及びⅡを算定する有床診療所）'!$AB$93</f>
        <v>0</v>
      </c>
      <c r="MN2" s="222">
        <f>+'（別添）_計画書（歯科診療所及びⅡを算定する有床診療所）'!$AB$96</f>
        <v>0</v>
      </c>
      <c r="MO2" s="223">
        <f>+'（別添）_計画書（歯科診療所及びⅡを算定する有床診療所）'!$AB$97</f>
        <v>0</v>
      </c>
      <c r="MP2" s="223">
        <f>+'（別添）_計画書（歯科診療所及びⅡを算定する有床診療所）'!$AB$98</f>
        <v>0</v>
      </c>
      <c r="MQ2" s="223">
        <f>+'（別添）_計画書（歯科診療所及びⅡを算定する有床診療所）'!$AB$99</f>
        <v>0</v>
      </c>
      <c r="MR2" s="223">
        <f>+'（別添）_計画書（歯科診療所及びⅡを算定する有床診療所）'!$AB$100</f>
        <v>0</v>
      </c>
      <c r="MS2" s="223">
        <f>+'（別添）_計画書（歯科診療所及びⅡを算定する有床診療所）'!$AB$101</f>
        <v>0</v>
      </c>
      <c r="MT2" s="228">
        <f>+'（別添）_計画書（歯科診療所及びⅡを算定する有床診療所）'!$AB$102</f>
        <v>0</v>
      </c>
      <c r="MU2" s="222">
        <f>+'（別添）_計画書（歯科診療所及びⅡを算定する有床診療所）'!$AB$105</f>
        <v>0</v>
      </c>
      <c r="MV2" s="223">
        <f>+'（別添）_計画書（歯科診療所及びⅡを算定する有床診療所）'!$AB$106</f>
        <v>0</v>
      </c>
      <c r="MW2" s="223">
        <f>+'（別添）_計画書（歯科診療所及びⅡを算定する有床診療所）'!$AB$107</f>
        <v>0</v>
      </c>
      <c r="MX2" s="223">
        <f>+'（別添）_計画書（歯科診療所及びⅡを算定する有床診療所）'!$AB$108</f>
        <v>0</v>
      </c>
      <c r="MY2" s="223">
        <f>+'（別添）_計画書（歯科診療所及びⅡを算定する有床診療所）'!$AB$109</f>
        <v>0</v>
      </c>
      <c r="MZ2" s="223">
        <f>+'（別添）_計画書（歯科診療所及びⅡを算定する有床診療所）'!$AB$110</f>
        <v>0</v>
      </c>
      <c r="NA2" s="228">
        <f>+'（別添）_計画書（歯科診療所及びⅡを算定する有床診療所）'!$AB$111</f>
        <v>0</v>
      </c>
      <c r="NB2" s="222">
        <f>+'（別添）_計画書（歯科診療所及びⅡを算定する有床診療所）'!$AB$115</f>
        <v>0</v>
      </c>
      <c r="NC2" s="223">
        <f>+'（別添）_計画書（歯科診療所及びⅡを算定する有床診療所）'!$AB$116</f>
        <v>0</v>
      </c>
      <c r="ND2" s="223">
        <f>+'（別添）_計画書（歯科診療所及びⅡを算定する有床診療所）'!$AB$117</f>
        <v>0</v>
      </c>
      <c r="NE2" s="223">
        <f>+'（別添）_計画書（歯科診療所及びⅡを算定する有床診療所）'!$AB$118</f>
        <v>0</v>
      </c>
      <c r="NF2" s="223">
        <f>+'（別添）_計画書（歯科診療所及びⅡを算定する有床診療所）'!$AB$119</f>
        <v>0</v>
      </c>
      <c r="NG2" s="223">
        <f>+'（別添）_計画書（歯科診療所及びⅡを算定する有床診療所）'!$AB$120</f>
        <v>0</v>
      </c>
      <c r="NH2" s="223">
        <f>+'（別添）_計画書（歯科診療所及びⅡを算定する有床診療所）'!$AB$121</f>
        <v>0</v>
      </c>
      <c r="NI2" s="223">
        <f>+'（別添）_計画書（歯科診療所及びⅡを算定する有床診療所）'!$AB$122</f>
        <v>0</v>
      </c>
      <c r="NJ2" s="223">
        <f>+'（別添）_計画書（歯科診療所及びⅡを算定する有床診療所）'!$AB$123</f>
        <v>0</v>
      </c>
      <c r="NK2" s="222">
        <f>+'（別添）_計画書（歯科診療所及びⅡを算定する有床診療所）'!$AB$124</f>
        <v>0</v>
      </c>
      <c r="NL2" s="222">
        <f>+'（別添）_計画書（歯科診療所及びⅡを算定する有床診療所）'!$AB$127</f>
        <v>0</v>
      </c>
      <c r="NM2" s="223">
        <f>+'（別添）_計画書（歯科診療所及びⅡを算定する有床診療所）'!$AB$128</f>
        <v>0</v>
      </c>
      <c r="NN2" s="223">
        <f>+'（別添）_計画書（歯科診療所及びⅡを算定する有床診療所）'!$AB$129</f>
        <v>0</v>
      </c>
      <c r="NO2" s="223">
        <f>+'（別添）_計画書（歯科診療所及びⅡを算定する有床診療所）'!$AB$130</f>
        <v>0</v>
      </c>
      <c r="NP2" s="223">
        <f>+'（別添）_計画書（歯科診療所及びⅡを算定する有床診療所）'!$AB$131</f>
        <v>0</v>
      </c>
      <c r="NQ2" s="223">
        <f>+'（別添）_計画書（歯科診療所及びⅡを算定する有床診療所）'!$AB$132</f>
        <v>0</v>
      </c>
      <c r="NR2" s="223">
        <f>+'（別添）_計画書（歯科診療所及びⅡを算定する有床診療所）'!$AB$133</f>
        <v>0</v>
      </c>
      <c r="NS2" s="223">
        <f>+'（別添）_計画書（歯科診療所及びⅡを算定する有床診療所）'!$AB$134</f>
        <v>0</v>
      </c>
      <c r="NT2" s="223">
        <f>+'（別添）_計画書（歯科診療所及びⅡを算定する有床診療所）'!$AB$135</f>
        <v>0</v>
      </c>
      <c r="NU2" s="222">
        <f>+'（別添）_計画書（歯科診療所及びⅡを算定する有床診療所）'!$AB$136</f>
        <v>0</v>
      </c>
      <c r="NV2" s="222" t="b">
        <f>+'（別添）_計画書（歯科診療所及びⅡを算定する有床診療所）'!$AI$139</f>
        <v>0</v>
      </c>
      <c r="NW2" s="222" t="b">
        <f>+'（別添）_計画書（歯科診療所及びⅡを算定する有床診療所）'!$AI$140</f>
        <v>0</v>
      </c>
      <c r="NX2" s="222" t="b">
        <f>+'（別添）_計画書（歯科診療所及びⅡを算定する有床診療所）'!$AI$141</f>
        <v>0</v>
      </c>
      <c r="NY2" s="222">
        <f>+'（別添）_計画書（歯科診療所及びⅡを算定する有床診療所）'!$J$141</f>
        <v>0</v>
      </c>
      <c r="NZ2" s="222">
        <f>+'（別添）_計画書（歯科診療所及びⅡを算定する有床診療所）'!$C$144</f>
        <v>0</v>
      </c>
      <c r="OA2" s="222">
        <f>+'（別添）_計画書（歯科診療所及びⅡを算定する有床診療所）'!$E$149</f>
        <v>0</v>
      </c>
      <c r="OB2" s="222">
        <f>+'（別添）_計画書（歯科診療所及びⅡを算定する有床診療所）'!$H$149</f>
        <v>0</v>
      </c>
      <c r="OC2" s="222">
        <f>+'（別添）_計画書（歯科診療所及びⅡを算定する有床診療所）'!$K$149</f>
        <v>0</v>
      </c>
      <c r="OD2" s="222">
        <f>+'（別添）_計画書（歯科診療所及びⅡを算定する有床診療所）'!$T$149</f>
        <v>0</v>
      </c>
      <c r="OE2" s="222" t="str">
        <f>+'（別添）_実績報告書（病院及び有床診療所）'!$X$4</f>
        <v/>
      </c>
      <c r="OF2" s="222" t="str">
        <f>+'（別添）_実績報告書（病院及び有床診療所）'!$X$5</f>
        <v/>
      </c>
      <c r="OG2" s="222">
        <f>+'（別添）_実績報告書（病院及び有床診療所）'!$AK$9</f>
        <v>0</v>
      </c>
      <c r="OH2" s="222" t="str">
        <f>+'（別添）_実績報告書（病院及び有床診療所）'!$E$13</f>
        <v/>
      </c>
      <c r="OI2" s="222" t="str">
        <f>+'（別添）_実績報告書（病院及び有床診療所）'!$H$13</f>
        <v/>
      </c>
      <c r="OJ2" s="222" t="str">
        <f>+'（別添）_実績報告書（病院及び有床診療所）'!$O$13</f>
        <v/>
      </c>
      <c r="OK2" s="222" t="str">
        <f>+'（別添）_実績報告書（病院及び有床診療所）'!$R$13</f>
        <v/>
      </c>
      <c r="OL2" s="222">
        <f>+'（別添）_実績報告書（病院及び有床診療所）'!$V$13</f>
        <v>1</v>
      </c>
      <c r="OM2" s="222" t="str">
        <f>+'（別添）_実績報告書（病院及び有床診療所）'!$E$16</f>
        <v/>
      </c>
      <c r="ON2" s="222" t="str">
        <f>+'（別添）_実績報告書（病院及び有床診療所）'!$H$16</f>
        <v/>
      </c>
      <c r="OO2" s="222">
        <f>+'（別添）_実績報告書（病院及び有床診療所）'!$O$16</f>
        <v>0</v>
      </c>
      <c r="OP2" s="222">
        <f>+'（別添）_実績報告書（病院及び有床診療所）'!$R$16</f>
        <v>0</v>
      </c>
      <c r="OQ2" s="222">
        <f>+'（別添）_実績報告書（病院及び有床診療所）'!$V$16</f>
        <v>1</v>
      </c>
      <c r="OR2" s="222" t="str">
        <f>+'（別添）_実績報告書（病院及び有床診療所）'!$D$21</f>
        <v/>
      </c>
      <c r="OS2" s="222" t="str">
        <f>+'（別添）_実績報告書（病院及び有床診療所）'!$G$21</f>
        <v/>
      </c>
      <c r="OT2" s="222">
        <f>+'（別添）_実績報告書（病院及び有床診療所）'!$M$21</f>
        <v>0</v>
      </c>
      <c r="OU2" s="222">
        <f>+'（別添）_実績報告書（病院及び有床診療所）'!$P$21</f>
        <v>0</v>
      </c>
      <c r="OV2" s="222" t="str">
        <f>+'（別添）_実績報告書（病院及び有床診療所）'!$T$21</f>
        <v>算定不可</v>
      </c>
      <c r="OW2" s="222" t="str">
        <f>+'（別添）_実績報告書（病院及び有床診療所）'!$AC$21</f>
        <v>-</v>
      </c>
      <c r="OX2" s="222">
        <f>+'（別添）_実績報告書（病院及び有床診療所）'!$D$22</f>
        <v>0</v>
      </c>
      <c r="OY2" s="222">
        <f>+'（別添）_実績報告書（病院及び有床診療所）'!$G$22</f>
        <v>0</v>
      </c>
      <c r="OZ2" s="222">
        <f>+'（別添）_実績報告書（病院及び有床診療所）'!$M$22</f>
        <v>0</v>
      </c>
      <c r="PA2" s="222">
        <f>+'（別添）_実績報告書（病院及び有床診療所）'!$P$22</f>
        <v>0</v>
      </c>
      <c r="PB2" s="222">
        <f>+'（別添）_実績報告書（病院及び有床診療所）'!$T$22</f>
        <v>0</v>
      </c>
      <c r="PC2" s="222" t="str">
        <f>+'（別添）_実績報告書（病院及び有床診療所）'!$AC$22</f>
        <v>-</v>
      </c>
      <c r="PD2" s="222">
        <f>+'（別添）_実績報告書（病院及び有床診療所）'!$D$23</f>
        <v>0</v>
      </c>
      <c r="PE2" s="222">
        <f>+'（別添）_実績報告書（病院及び有床診療所）'!$G$23</f>
        <v>0</v>
      </c>
      <c r="PF2" s="222">
        <f>+'（別添）_実績報告書（病院及び有床診療所）'!$M$23</f>
        <v>0</v>
      </c>
      <c r="PG2" s="222">
        <f>+'（別添）_実績報告書（病院及び有床診療所）'!$P$23</f>
        <v>0</v>
      </c>
      <c r="PH2" s="222">
        <f>+'（別添）_実績報告書（病院及び有床診療所）'!$T$23</f>
        <v>0</v>
      </c>
      <c r="PI2" s="222" t="str">
        <f>+'（別添）_実績報告書（病院及び有床診療所）'!$AC$23</f>
        <v>-</v>
      </c>
      <c r="PJ2" s="222">
        <f>+'（別添）_実績報告書（病院及び有床診療所）'!$D$24</f>
        <v>0</v>
      </c>
      <c r="PK2" s="222">
        <f>+'（別添）_実績報告書（病院及び有床診療所）'!$G$24</f>
        <v>0</v>
      </c>
      <c r="PL2" s="222">
        <f>+'（別添）_実績報告書（病院及び有床診療所）'!$M$24</f>
        <v>0</v>
      </c>
      <c r="PM2" s="222">
        <f>+'（別添）_実績報告書（病院及び有床診療所）'!$P$24</f>
        <v>0</v>
      </c>
      <c r="PN2" s="222">
        <f>+'（別添）_実績報告書（病院及び有床診療所）'!$T$24</f>
        <v>0</v>
      </c>
      <c r="PO2" s="222" t="str">
        <f>+'（別添）_実績報告書（病院及び有床診療所）'!$AC$24</f>
        <v>-</v>
      </c>
      <c r="PP2" s="223">
        <f>+'（別添）_実績報告書（病院及び有床診療所）'!$AC$27</f>
        <v>0</v>
      </c>
      <c r="PQ2" s="223">
        <f>+'（別添）_実績報告書（病院及び有床診療所）'!$AC$28</f>
        <v>0</v>
      </c>
      <c r="PR2" s="223">
        <f>+'（別添）_実績報告書（病院及び有床診療所）'!$AC$29</f>
        <v>0</v>
      </c>
      <c r="PS2" s="223">
        <f>+'（別添）_実績報告書（病院及び有床診療所）'!$AC$30</f>
        <v>0</v>
      </c>
      <c r="PT2" s="223" t="str">
        <f>+'（別添）_実績報告書（病院及び有床診療所）'!$AC$31</f>
        <v/>
      </c>
      <c r="PU2" s="223" t="str">
        <f>+'（別添）_実績報告書（病院及び有床診療所）'!$AC$34</f>
        <v/>
      </c>
      <c r="PV2" s="223" t="str">
        <f>+'（別添）_実績報告書（病院及び有床診療所）'!$AC$35</f>
        <v/>
      </c>
      <c r="PW2" s="223" t="str">
        <f>+'（別添）_実績報告書（病院及び有床診療所）'!$AC$36</f>
        <v/>
      </c>
      <c r="PX2" s="223" t="str">
        <f>+'（別添）_実績報告書（病院及び有床診療所）'!$AC$37</f>
        <v/>
      </c>
      <c r="PY2" s="223">
        <f>+'（別添）_実績報告書（病院及び有床診療所）'!$AC$38</f>
        <v>0</v>
      </c>
      <c r="PZ2" s="223">
        <f>+'（別添）_実績報告書（病院及び有床診療所）'!$AC$39</f>
        <v>0</v>
      </c>
      <c r="QA2" s="223" t="str">
        <f>+'（別添）_実績報告書（病院及び有床診療所）'!$AC$40</f>
        <v/>
      </c>
      <c r="QB2" s="223">
        <f>+'（別添）_実績報告書（病院及び有床診療所）'!$AB$43</f>
        <v>0</v>
      </c>
      <c r="QC2" s="223">
        <f>+'（別添）_実績報告書（病院及び有床診療所）'!$AB$44</f>
        <v>0</v>
      </c>
      <c r="QD2" s="223" t="str">
        <f>+'（別添）_実績報告書（病院及び有床診療所）'!$AB$45</f>
        <v/>
      </c>
      <c r="QE2" s="224">
        <f>+'（別添）_実績報告書（病院及び有床診療所）'!$AB$46</f>
        <v>0</v>
      </c>
      <c r="QF2" s="224">
        <f>+'（別添）_実績報告書（病院及び有床診療所）'!$AB$47</f>
        <v>0</v>
      </c>
      <c r="QG2" s="223">
        <f>+'（別添）_実績報告書（病院及び有床診療所）'!$AB$48</f>
        <v>0</v>
      </c>
      <c r="QH2" s="223">
        <f>+'（別添）_実績報告書（病院及び有床診療所）'!$AB$49</f>
        <v>0</v>
      </c>
      <c r="QI2" s="223">
        <f>+'（別添）_実績報告書（病院及び有床診療所）'!$AB$50</f>
        <v>0</v>
      </c>
      <c r="QJ2" s="222" t="b">
        <f>+'（別添）_実績報告書（病院及び有床診療所）'!$AH$51</f>
        <v>0</v>
      </c>
      <c r="QK2" s="222">
        <f>+'（別添）_実績報告書（病院及び有床診療所）'!$AB$64</f>
        <v>0</v>
      </c>
      <c r="QL2" s="223">
        <f>+'（別添）_実績報告書（病院及び有床診療所）'!$AB$65</f>
        <v>0</v>
      </c>
      <c r="QM2" s="223">
        <f>+'（別添）_実績報告書（病院及び有床診療所）'!$AB$66</f>
        <v>0</v>
      </c>
      <c r="QN2" s="223">
        <f>+'（別添）_実績報告書（病院及び有床診療所）'!$AB$67</f>
        <v>0</v>
      </c>
      <c r="QO2" s="223">
        <f>+'（別添）_実績報告書（病院及び有床診療所）'!$AB$68</f>
        <v>0</v>
      </c>
      <c r="QP2" s="223">
        <f>+'（別添）_実績報告書（病院及び有床診療所）'!$AB$69</f>
        <v>0</v>
      </c>
      <c r="QQ2" s="222">
        <f>+'（別添）_実績報告書（病院及び有床診療所）'!$AB$70</f>
        <v>0</v>
      </c>
      <c r="QR2" s="228">
        <f>+'（別添）_実績報告書（病院及び有床診療所）'!$AB$73</f>
        <v>0</v>
      </c>
      <c r="QS2" s="223">
        <f>+'（別添）_実績報告書（病院及び有床診療所）'!$AB$74</f>
        <v>0</v>
      </c>
      <c r="QT2" s="223">
        <f>+'（別添）_実績報告書（病院及び有床診療所）'!$AB$75</f>
        <v>0</v>
      </c>
      <c r="QU2" s="223">
        <f>+'（別添）_実績報告書（病院及び有床診療所）'!$AB$76</f>
        <v>0</v>
      </c>
      <c r="QV2" s="223">
        <f>+'（別添）_実績報告書（病院及び有床診療所）'!$AB$77</f>
        <v>0</v>
      </c>
      <c r="QW2" s="223">
        <f>+'（別添）_実績報告書（病院及び有床診療所）'!$AB$78</f>
        <v>0</v>
      </c>
      <c r="QX2" s="222">
        <f>+'（別添）_実績報告書（病院及び有床診療所）'!$AB$79</f>
        <v>0</v>
      </c>
      <c r="QY2" s="228">
        <f>+'（別添）_実績報告書（病院及び有床診療所）'!$AB$82</f>
        <v>0</v>
      </c>
      <c r="QZ2" s="223">
        <f>+'（別添）_実績報告書（病院及び有床診療所）'!$AB$83</f>
        <v>0</v>
      </c>
      <c r="RA2" s="223">
        <f>+'（別添）_実績報告書（病院及び有床診療所）'!$AB$84</f>
        <v>0</v>
      </c>
      <c r="RB2" s="223">
        <f>+'（別添）_実績報告書（病院及び有床診療所）'!$AB$85</f>
        <v>0</v>
      </c>
      <c r="RC2" s="223">
        <f>+'（別添）_実績報告書（病院及び有床診療所）'!$AB$86</f>
        <v>0</v>
      </c>
      <c r="RD2" s="223">
        <f>+'（別添）_実績報告書（病院及び有床診療所）'!$AB$87</f>
        <v>0</v>
      </c>
      <c r="RE2" s="222">
        <f>+'（別添）_実績報告書（病院及び有床診療所）'!$AB$88</f>
        <v>0</v>
      </c>
      <c r="RF2" s="228">
        <f>+'（別添）_実績報告書（病院及び有床診療所）'!$AB$91</f>
        <v>0</v>
      </c>
      <c r="RG2" s="223">
        <f>+'（別添）_実績報告書（病院及び有床診療所）'!$AB$92</f>
        <v>0</v>
      </c>
      <c r="RH2" s="223">
        <f>+'（別添）_実績報告書（病院及び有床診療所）'!$AB$93</f>
        <v>0</v>
      </c>
      <c r="RI2" s="223">
        <f>+'（別添）_実績報告書（病院及び有床診療所）'!$AB$94</f>
        <v>0</v>
      </c>
      <c r="RJ2" s="223">
        <f>+'（別添）_実績報告書（病院及び有床診療所）'!$AB$95</f>
        <v>0</v>
      </c>
      <c r="RK2" s="223">
        <f>+'（別添）_実績報告書（病院及び有床診療所）'!$AB$96</f>
        <v>0</v>
      </c>
      <c r="RL2" s="222">
        <f>+'（別添）_実績報告書（病院及び有床診療所）'!$AB$97</f>
        <v>0</v>
      </c>
      <c r="RM2" s="228">
        <f>+'（別添）_実績報告書（病院及び有床診療所）'!$AB$100</f>
        <v>0</v>
      </c>
      <c r="RN2" s="223">
        <f>+'（別添）_実績報告書（病院及び有床診療所）'!$AB$101</f>
        <v>0</v>
      </c>
      <c r="RO2" s="223">
        <f>+'（別添）_実績報告書（病院及び有床診療所）'!$AB$102</f>
        <v>0</v>
      </c>
      <c r="RP2" s="223">
        <f>+'（別添）_実績報告書（病院及び有床診療所）'!$AB$103</f>
        <v>0</v>
      </c>
      <c r="RQ2" s="223">
        <f>+'（別添）_実績報告書（病院及び有床診療所）'!$AB$104</f>
        <v>0</v>
      </c>
      <c r="RR2" s="223">
        <f>+'（別添）_実績報告書（病院及び有床診療所）'!$AB$105</f>
        <v>0</v>
      </c>
      <c r="RS2" s="222">
        <f>+'（別添）_実績報告書（病院及び有床診療所）'!$AB$106</f>
        <v>0</v>
      </c>
      <c r="RT2" s="228">
        <f>+'（別添）_実績報告書（病院及び有床診療所）'!$AB$109</f>
        <v>0</v>
      </c>
      <c r="RU2" s="223">
        <f>+'（別添）_実績報告書（病院及び有床診療所）'!$AB$110</f>
        <v>0</v>
      </c>
      <c r="RV2" s="223">
        <f>+'（別添）_実績報告書（病院及び有床診療所）'!$AB$111</f>
        <v>0</v>
      </c>
      <c r="RW2" s="223">
        <f>+'（別添）_実績報告書（病院及び有床診療所）'!$AB$112</f>
        <v>0</v>
      </c>
      <c r="RX2" s="223">
        <f>+'（別添）_実績報告書（病院及び有床診療所）'!$AB$113</f>
        <v>0</v>
      </c>
      <c r="RY2" s="223">
        <f>+'（別添）_実績報告書（病院及び有床診療所）'!$AB$114</f>
        <v>0</v>
      </c>
      <c r="RZ2" s="223">
        <f>+'（別添）_実績報告書（病院及び有床診療所）'!$AB$115</f>
        <v>0</v>
      </c>
      <c r="SA2" s="223">
        <f>+'（別添）_実績報告書（病院及び有床診療所）'!$AB$119</f>
        <v>0</v>
      </c>
      <c r="SB2" s="223">
        <f>+'（別添）_実績報告書（病院及び有床診療所）'!$AB$120</f>
        <v>0</v>
      </c>
      <c r="SC2" s="223">
        <f>+'（別添）_実績報告書（病院及び有床診療所）'!$AB$121</f>
        <v>0</v>
      </c>
      <c r="SD2" s="223">
        <f>+'（別添）_実績報告書（病院及び有床診療所）'!$AB$122</f>
        <v>0</v>
      </c>
      <c r="SE2" s="223">
        <f>+'（別添）_実績報告書（病院及び有床診療所）'!$AB$123</f>
        <v>0</v>
      </c>
      <c r="SF2" s="223">
        <f>+'（別添）_実績報告書（病院及び有床診療所）'!$AB$124</f>
        <v>0</v>
      </c>
      <c r="SG2" s="223">
        <f>+'（別添）_実績報告書（病院及び有床診療所）'!$AB$125</f>
        <v>0</v>
      </c>
      <c r="SH2" s="223">
        <f>+'（別添）_実績報告書（病院及び有床診療所）'!$AB$126</f>
        <v>0</v>
      </c>
      <c r="SI2" s="223">
        <f>+'（別添）_実績報告書（病院及び有床診療所）'!$AB$127</f>
        <v>0</v>
      </c>
      <c r="SJ2" s="223">
        <f>+'（別添）_実績報告書（病院及び有床診療所）'!$AB$128</f>
        <v>0</v>
      </c>
      <c r="SK2" s="223">
        <f>+'（別添）_実績報告書（病院及び有床診療所）'!$AB$131</f>
        <v>0</v>
      </c>
      <c r="SL2" s="223">
        <f>+'（別添）_実績報告書（病院及び有床診療所）'!$AB$132</f>
        <v>0</v>
      </c>
      <c r="SM2" s="223">
        <f>+'（別添）_実績報告書（病院及び有床診療所）'!$AB$133</f>
        <v>0</v>
      </c>
      <c r="SN2" s="223">
        <f>+'（別添）_実績報告書（病院及び有床診療所）'!$AB$134</f>
        <v>0</v>
      </c>
      <c r="SO2" s="223">
        <f>+'（別添）_実績報告書（病院及び有床診療所）'!$AB$135</f>
        <v>0</v>
      </c>
      <c r="SP2" s="223">
        <f>+'（別添）_実績報告書（病院及び有床診療所）'!$AB$136</f>
        <v>0</v>
      </c>
      <c r="SQ2" s="223">
        <f>+'（別添）_実績報告書（病院及び有床診療所）'!$AB$137</f>
        <v>0</v>
      </c>
      <c r="SR2" s="223">
        <f>+'（別添）_実績報告書（病院及び有床診療所）'!$AB$138</f>
        <v>0</v>
      </c>
      <c r="SS2" s="223">
        <f>+'（別添）_実績報告書（病院及び有床診療所）'!$AB$139</f>
        <v>0</v>
      </c>
      <c r="ST2" s="223">
        <f>+'（別添）_実績報告書（病院及び有床診療所）'!$AB$140</f>
        <v>0</v>
      </c>
      <c r="SU2" s="222">
        <f>+'（別添）_実績報告書（病院及び有床診療所）'!$F$145</f>
        <v>0</v>
      </c>
      <c r="SV2" s="222">
        <f>+'（別添）_実績報告書（病院及び有床診療所）'!$I$145</f>
        <v>0</v>
      </c>
      <c r="SW2" s="222">
        <f>+'（別添）_実績報告書（病院及び有床診療所）'!$L$145</f>
        <v>0</v>
      </c>
      <c r="SX2" s="222">
        <f>+'（別添）_実績報告書（病院及び有床診療所）'!$U$145</f>
        <v>0</v>
      </c>
      <c r="SY2" s="222" t="str">
        <f>'（別添）_実績報告書（無床診療所及びⅡを算定する有床診療所）'!X4</f>
        <v/>
      </c>
      <c r="SZ2" s="222" t="str">
        <f>'（別添）_実績報告書（無床診療所及びⅡを算定する有床診療所）'!X5</f>
        <v/>
      </c>
      <c r="TA2" s="222">
        <f>'（別添）_実績報告書（無床診療所及びⅡを算定する有床診療所）'!AH8</f>
        <v>0</v>
      </c>
      <c r="TB2" s="222" t="str">
        <f>'（別添）_実績報告書（無床診療所及びⅡを算定する有床診療所）'!E12</f>
        <v/>
      </c>
      <c r="TC2" s="222" t="str">
        <f>'（別添）_実績報告書（無床診療所及びⅡを算定する有床診療所）'!H12</f>
        <v/>
      </c>
      <c r="TD2" s="222" t="str">
        <f>'（別添）_実績報告書（無床診療所及びⅡを算定する有床診療所）'!O12</f>
        <v/>
      </c>
      <c r="TE2" s="222" t="str">
        <f>'（別添）_実績報告書（無床診療所及びⅡを算定する有床診療所）'!$R$12</f>
        <v/>
      </c>
      <c r="TF2" s="222">
        <f>'（別添）_実績報告書（無床診療所及びⅡを算定する有床診療所）'!$V$12</f>
        <v>1</v>
      </c>
      <c r="TG2" s="222" t="str">
        <f>+'（別添）_実績報告書（無床診療所及びⅡを算定する有床診療所）'!$E$15</f>
        <v/>
      </c>
      <c r="TH2" s="222" t="str">
        <f>+'（別添）_実績報告書（無床診療所及びⅡを算定する有床診療所）'!$H$15</f>
        <v/>
      </c>
      <c r="TI2" s="222">
        <f>+'（別添）_実績報告書（無床診療所及びⅡを算定する有床診療所）'!$O$15</f>
        <v>0</v>
      </c>
      <c r="TJ2" s="222">
        <f>+'（別添）_実績報告書（無床診療所及びⅡを算定する有床診療所）'!$R$15</f>
        <v>0</v>
      </c>
      <c r="TK2" s="222">
        <f>+'（別添）_実績報告書（無床診療所及びⅡを算定する有床診療所）'!$V$15</f>
        <v>1</v>
      </c>
      <c r="TL2" s="222" t="b">
        <f>+'（別添）_実績報告書（無床診療所及びⅡを算定する有床診療所）'!$AH$17</f>
        <v>1</v>
      </c>
      <c r="TM2" s="222" t="str">
        <f>+'（別添）_実績報告書（無床診療所及びⅡを算定する有床診療所）'!$D$21</f>
        <v/>
      </c>
      <c r="TN2" s="222" t="str">
        <f>+'（別添）_実績報告書（無床診療所及びⅡを算定する有床診療所）'!$G$21</f>
        <v/>
      </c>
      <c r="TO2" s="222">
        <f>+'（別添）_実績報告書（無床診療所及びⅡを算定する有床診療所）'!$M$21</f>
        <v>0</v>
      </c>
      <c r="TP2" s="222">
        <f>+'（別添）_実績報告書（無床診療所及びⅡを算定する有床診療所）'!$P$21</f>
        <v>0</v>
      </c>
      <c r="TQ2" s="222">
        <f>+'（別添）_実績報告書（無床診療所及びⅡを算定する有床診療所）'!$S$21</f>
        <v>0</v>
      </c>
      <c r="TR2" s="222" t="str">
        <f>+'（別添）_実績報告書（無床診療所及びⅡを算定する有床診療所）'!$Z$21</f>
        <v/>
      </c>
      <c r="TS2" s="222" t="str">
        <f>+'（別添）_実績報告書（無床診療所及びⅡを算定する有床診療所）'!$AD$21</f>
        <v/>
      </c>
      <c r="TT2" s="222">
        <f>+'（別添）_実績報告書（無床診療所及びⅡを算定する有床診療所）'!$D$22</f>
        <v>0</v>
      </c>
      <c r="TU2" s="222">
        <f>+'（別添）_実績報告書（無床診療所及びⅡを算定する有床診療所）'!$G$22</f>
        <v>0</v>
      </c>
      <c r="TV2" s="222">
        <f>+'（別添）_実績報告書（無床診療所及びⅡを算定する有床診療所）'!$M$22</f>
        <v>0</v>
      </c>
      <c r="TW2" s="222">
        <f>+'（別添）_実績報告書（無床診療所及びⅡを算定する有床診療所）'!$P$22</f>
        <v>0</v>
      </c>
      <c r="TX2" s="222">
        <f>+'（別添）_実績報告書（無床診療所及びⅡを算定する有床診療所）'!$S$22</f>
        <v>0</v>
      </c>
      <c r="TY2" s="222" t="str">
        <f>+'（別添）_実績報告書（無床診療所及びⅡを算定する有床診療所）'!$Z$22</f>
        <v/>
      </c>
      <c r="TZ2" s="222" t="str">
        <f>+'（別添）_実績報告書（無床診療所及びⅡを算定する有床診療所）'!$AD$22</f>
        <v/>
      </c>
      <c r="UA2" s="222">
        <f>+'（別添）_実績報告書（無床診療所及びⅡを算定する有床診療所）'!$D$23</f>
        <v>0</v>
      </c>
      <c r="UB2" s="222">
        <f>+'（別添）_実績報告書（無床診療所及びⅡを算定する有床診療所）'!$G$23</f>
        <v>0</v>
      </c>
      <c r="UC2" s="222">
        <f>+'（別添）_実績報告書（無床診療所及びⅡを算定する有床診療所）'!$M$23</f>
        <v>0</v>
      </c>
      <c r="UD2" s="222">
        <f>+'（別添）_実績報告書（無床診療所及びⅡを算定する有床診療所）'!$P$23</f>
        <v>0</v>
      </c>
      <c r="UE2" s="222">
        <f>+'（別添）_実績報告書（無床診療所及びⅡを算定する有床診療所）'!$S$23</f>
        <v>0</v>
      </c>
      <c r="UF2" s="222" t="str">
        <f>+'（別添）_実績報告書（無床診療所及びⅡを算定する有床診療所）'!$Z$23</f>
        <v/>
      </c>
      <c r="UG2" s="222" t="str">
        <f>+'（別添）_実績報告書（無床診療所及びⅡを算定する有床診療所）'!$AD$23</f>
        <v/>
      </c>
      <c r="UH2" s="222">
        <f>+'（別添）_実績報告書（無床診療所及びⅡを算定する有床診療所）'!$D$24</f>
        <v>0</v>
      </c>
      <c r="UI2" s="222">
        <f>+'（別添）_実績報告書（無床診療所及びⅡを算定する有床診療所）'!$G$24</f>
        <v>0</v>
      </c>
      <c r="UJ2" s="222">
        <f>+'（別添）_実績報告書（無床診療所及びⅡを算定する有床診療所）'!$M$24</f>
        <v>0</v>
      </c>
      <c r="UK2" s="222">
        <f>+'（別添）_実績報告書（無床診療所及びⅡを算定する有床診療所）'!$P$24</f>
        <v>0</v>
      </c>
      <c r="UL2" s="222">
        <f>+'（別添）_実績報告書（無床診療所及びⅡを算定する有床診療所）'!$S$24</f>
        <v>0</v>
      </c>
      <c r="UM2" s="222" t="str">
        <f>+'（別添）_実績報告書（無床診療所及びⅡを算定する有床診療所）'!$Z$24</f>
        <v/>
      </c>
      <c r="UN2" s="222" t="str">
        <f>+'（別添）_実績報告書（無床診療所及びⅡを算定する有床診療所）'!$AD$24</f>
        <v/>
      </c>
      <c r="UO2" s="223">
        <f>+'（別添）_実績報告書（無床診療所及びⅡを算定する有床診療所）'!$S$27</f>
        <v>0</v>
      </c>
      <c r="UP2" s="223">
        <f>+'（別添）_実績報告書（無床診療所及びⅡを算定する有床診療所）'!$Z$27</f>
        <v>0</v>
      </c>
      <c r="UQ2" s="223">
        <f>+'（別添）_実績報告書（無床診療所及びⅡを算定する有床診療所）'!$S$28</f>
        <v>0</v>
      </c>
      <c r="UR2" s="223">
        <f>+'（別添）_実績報告書（無床診療所及びⅡを算定する有床診療所）'!$Z$28</f>
        <v>0</v>
      </c>
      <c r="US2" s="223">
        <f>+'（別添）_実績報告書（無床診療所及びⅡを算定する有床診療所）'!$S$29</f>
        <v>0</v>
      </c>
      <c r="UT2" s="223">
        <f>+'（別添）_実績報告書（無床診療所及びⅡを算定する有床診療所）'!$Z$29</f>
        <v>0</v>
      </c>
      <c r="UU2" s="223">
        <f>+'（別添）_実績報告書（無床診療所及びⅡを算定する有床診療所）'!$S$30</f>
        <v>0</v>
      </c>
      <c r="UV2" s="223">
        <f>+'（別添）_実績報告書（無床診療所及びⅡを算定する有床診療所）'!$Z$30</f>
        <v>0</v>
      </c>
      <c r="UW2" s="223">
        <f>+'（別添）_実績報告書（無床診療所及びⅡを算定する有床診療所）'!$S$31</f>
        <v>0</v>
      </c>
      <c r="UX2" s="223">
        <f>+'（別添）_実績報告書（無床診療所及びⅡを算定する有床診療所）'!$Z$31</f>
        <v>0</v>
      </c>
      <c r="UY2" s="223" t="str">
        <f>+'（別添）_実績報告書（無床診療所及びⅡを算定する有床診療所）'!$S$34</f>
        <v/>
      </c>
      <c r="UZ2" s="223" t="str">
        <f>+'（別添）_実績報告書（無床診療所及びⅡを算定する有床診療所）'!$Z$34</f>
        <v/>
      </c>
      <c r="VA2" s="223" t="str">
        <f>+'（別添）_実績報告書（無床診療所及びⅡを算定する有床診療所）'!$S$35</f>
        <v/>
      </c>
      <c r="VB2" s="223" t="str">
        <f>+'（別添）_実績報告書（無床診療所及びⅡを算定する有床診療所）'!$Z$35</f>
        <v/>
      </c>
      <c r="VC2" s="223" t="str">
        <f>+'（別添）_実績報告書（無床診療所及びⅡを算定する有床診療所）'!$S$36</f>
        <v/>
      </c>
      <c r="VD2" s="223" t="str">
        <f>+'（別添）_実績報告書（無床診療所及びⅡを算定する有床診療所）'!$Z$36</f>
        <v/>
      </c>
      <c r="VE2" s="223" t="str">
        <f>+'（別添）_実績報告書（無床診療所及びⅡを算定する有床診療所）'!$S$37</f>
        <v/>
      </c>
      <c r="VF2" s="223" t="str">
        <f>+'（別添）_実績報告書（無床診療所及びⅡを算定する有床診療所）'!$Z$37</f>
        <v/>
      </c>
      <c r="VG2" s="222">
        <f>+'（別添）_実績報告書（無床診療所及びⅡを算定する有床診療所）'!$Z$38</f>
        <v>0</v>
      </c>
      <c r="VH2" s="222">
        <f>+'（別添）_実績報告書（無床診療所及びⅡを算定する有床診療所）'!$Z$39</f>
        <v>0</v>
      </c>
      <c r="VI2" s="223">
        <f>+'（別添）_実績報告書（無床診療所及びⅡを算定する有床診療所）'!$Z$40</f>
        <v>0</v>
      </c>
      <c r="VJ2" s="223">
        <f>+'（別添）_実績報告書（無床診療所及びⅡを算定する有床診療所）'!$AB$43</f>
        <v>0</v>
      </c>
      <c r="VK2" s="223">
        <f>+'（別添）_実績報告書（無床診療所及びⅡを算定する有床診療所）'!$AB$44</f>
        <v>0</v>
      </c>
      <c r="VL2" s="223">
        <f>+'（別添）_実績報告書（無床診療所及びⅡを算定する有床診療所）'!$AB$45</f>
        <v>0</v>
      </c>
      <c r="VM2" s="224">
        <f>+'（別添）_実績報告書（無床診療所及びⅡを算定する有床診療所）'!$AB$46</f>
        <v>0</v>
      </c>
      <c r="VN2" s="224">
        <f>+'（別添）_実績報告書（無床診療所及びⅡを算定する有床診療所）'!$AB$47</f>
        <v>0</v>
      </c>
      <c r="VO2" s="223">
        <f>+'（別添）_実績報告書（無床診療所及びⅡを算定する有床診療所）'!$AB$48</f>
        <v>0</v>
      </c>
      <c r="VP2" s="223">
        <f>+'（別添）_実績報告書（無床診療所及びⅡを算定する有床診療所）'!$AB$49</f>
        <v>0</v>
      </c>
      <c r="VQ2" s="223">
        <f>+'（別添）_実績報告書（無床診療所及びⅡを算定する有床診療所）'!$AB$50</f>
        <v>0</v>
      </c>
      <c r="VR2" s="222" t="b">
        <f>+'（別添）_実績報告書（無床診療所及びⅡを算定する有床診療所）'!$AH$51</f>
        <v>0</v>
      </c>
      <c r="VS2" s="222">
        <f>+'（別添）_実績報告書（無床診療所及びⅡを算定する有床診療所）'!$AB$67</f>
        <v>0</v>
      </c>
      <c r="VT2" s="223">
        <f>+'（別添）_実績報告書（無床診療所及びⅡを算定する有床診療所）'!$AB$68</f>
        <v>0</v>
      </c>
      <c r="VU2" s="223">
        <f>+'（別添）_実績報告書（無床診療所及びⅡを算定する有床診療所）'!$AB$69</f>
        <v>0</v>
      </c>
      <c r="VV2" s="223">
        <f>+'（別添）_実績報告書（無床診療所及びⅡを算定する有床診療所）'!$AB$70</f>
        <v>0</v>
      </c>
      <c r="VW2" s="223">
        <f>+'（別添）_実績報告書（無床診療所及びⅡを算定する有床診療所）'!$AB$71</f>
        <v>0</v>
      </c>
      <c r="VX2" s="223">
        <f>+'（別添）_実績報告書（無床診療所及びⅡを算定する有床診療所）'!$AB$72</f>
        <v>0</v>
      </c>
      <c r="VY2" s="228">
        <f>+'（別添）_実績報告書（無床診療所及びⅡを算定する有床診療所）'!$AB$73</f>
        <v>0</v>
      </c>
      <c r="VZ2" s="222">
        <f>+'（別添）_実績報告書（無床診療所及びⅡを算定する有床診療所）'!$AB$76</f>
        <v>0</v>
      </c>
      <c r="WA2" s="223">
        <f>+'（別添）_実績報告書（無床診療所及びⅡを算定する有床診療所）'!$AB$77</f>
        <v>0</v>
      </c>
      <c r="WB2" s="223">
        <f>+'（別添）_実績報告書（無床診療所及びⅡを算定する有床診療所）'!$AB$78</f>
        <v>0</v>
      </c>
      <c r="WC2" s="223">
        <f>+'（別添）_実績報告書（無床診療所及びⅡを算定する有床診療所）'!$AB$79</f>
        <v>0</v>
      </c>
      <c r="WD2" s="223">
        <f>+'（別添）_実績報告書（無床診療所及びⅡを算定する有床診療所）'!$AB$80</f>
        <v>0</v>
      </c>
      <c r="WE2" s="223">
        <f>+'（別添）_実績報告書（無床診療所及びⅡを算定する有床診療所）'!$AB$81</f>
        <v>0</v>
      </c>
      <c r="WF2" s="228">
        <f>+'（別添）_実績報告書（無床診療所及びⅡを算定する有床診療所）'!$AB$82</f>
        <v>0</v>
      </c>
      <c r="WG2" s="222">
        <f>+'（別添）_実績報告書（無床診療所及びⅡを算定する有床診療所）'!$AB$85</f>
        <v>0</v>
      </c>
      <c r="WH2" s="223">
        <f>+'（別添）_実績報告書（無床診療所及びⅡを算定する有床診療所）'!$AB$86</f>
        <v>0</v>
      </c>
      <c r="WI2" s="223">
        <f>+'（別添）_実績報告書（無床診療所及びⅡを算定する有床診療所）'!$AB$87</f>
        <v>0</v>
      </c>
      <c r="WJ2" s="223">
        <f>+'（別添）_実績報告書（無床診療所及びⅡを算定する有床診療所）'!$AB$88</f>
        <v>0</v>
      </c>
      <c r="WK2" s="223">
        <f>+'（別添）_実績報告書（無床診療所及びⅡを算定する有床診療所）'!$AB$89</f>
        <v>0</v>
      </c>
      <c r="WL2" s="223">
        <f>+'（別添）_実績報告書（無床診療所及びⅡを算定する有床診療所）'!$AB$90</f>
        <v>0</v>
      </c>
      <c r="WM2" s="228">
        <f>+'（別添）_実績報告書（無床診療所及びⅡを算定する有床診療所）'!$AB$91</f>
        <v>0</v>
      </c>
      <c r="WN2" s="222">
        <f>+'（別添）_実績報告書（無床診療所及びⅡを算定する有床診療所）'!$AB$94</f>
        <v>0</v>
      </c>
      <c r="WO2" s="223">
        <f>+'（別添）_実績報告書（無床診療所及びⅡを算定する有床診療所）'!$AB$95</f>
        <v>0</v>
      </c>
      <c r="WP2" s="223">
        <f>+'（別添）_実績報告書（無床診療所及びⅡを算定する有床診療所）'!$AB$96</f>
        <v>0</v>
      </c>
      <c r="WQ2" s="223">
        <f>+'（別添）_実績報告書（無床診療所及びⅡを算定する有床診療所）'!$AB$97</f>
        <v>0</v>
      </c>
      <c r="WR2" s="223">
        <f>+'（別添）_実績報告書（無床診療所及びⅡを算定する有床診療所）'!$AB$98</f>
        <v>0</v>
      </c>
      <c r="WS2" s="223">
        <f>+'（別添）_実績報告書（無床診療所及びⅡを算定する有床診療所）'!$AB$99</f>
        <v>0</v>
      </c>
      <c r="WT2" s="228">
        <f>+'（別添）_実績報告書（無床診療所及びⅡを算定する有床診療所）'!$AB$100</f>
        <v>0</v>
      </c>
      <c r="WU2" s="222">
        <f>+'（別添）_実績報告書（無床診療所及びⅡを算定する有床診療所）'!$AB$103</f>
        <v>0</v>
      </c>
      <c r="WV2" s="223">
        <f>+'（別添）_実績報告書（無床診療所及びⅡを算定する有床診療所）'!$AB$104</f>
        <v>0</v>
      </c>
      <c r="WW2" s="223">
        <f>+'（別添）_実績報告書（無床診療所及びⅡを算定する有床診療所）'!$AB$105</f>
        <v>0</v>
      </c>
      <c r="WX2" s="223">
        <f>+'（別添）_実績報告書（無床診療所及びⅡを算定する有床診療所）'!$AB$106</f>
        <v>0</v>
      </c>
      <c r="WY2" s="223">
        <f>+'（別添）_実績報告書（無床診療所及びⅡを算定する有床診療所）'!$AB$107</f>
        <v>0</v>
      </c>
      <c r="WZ2" s="223">
        <f>+'（別添）_実績報告書（無床診療所及びⅡを算定する有床診療所）'!$AB$108</f>
        <v>0</v>
      </c>
      <c r="XA2" s="228">
        <f>+'（別添）_実績報告書（無床診療所及びⅡを算定する有床診療所）'!$AB$109</f>
        <v>0</v>
      </c>
      <c r="XB2" s="222">
        <f>+'（別添）_実績報告書（無床診療所及びⅡを算定する有床診療所）'!$AB$113</f>
        <v>0</v>
      </c>
      <c r="XC2" s="223">
        <f>+'（別添）_実績報告書（無床診療所及びⅡを算定する有床診療所）'!$AB$114</f>
        <v>0</v>
      </c>
      <c r="XD2" s="223">
        <f>+'（別添）_実績報告書（無床診療所及びⅡを算定する有床診療所）'!$AB$115</f>
        <v>0</v>
      </c>
      <c r="XE2" s="223">
        <f>+'（別添）_実績報告書（無床診療所及びⅡを算定する有床診療所）'!$AB$116</f>
        <v>0</v>
      </c>
      <c r="XF2" s="223">
        <f>+'（別添）_実績報告書（無床診療所及びⅡを算定する有床診療所）'!$AB$117</f>
        <v>0</v>
      </c>
      <c r="XG2" s="223">
        <f>+'（別添）_実績報告書（無床診療所及びⅡを算定する有床診療所）'!$AB$118</f>
        <v>0</v>
      </c>
      <c r="XH2" s="223">
        <f>+'（別添）_実績報告書（無床診療所及びⅡを算定する有床診療所）'!$AB$119</f>
        <v>0</v>
      </c>
      <c r="XI2" s="223">
        <f>+'（別添）_実績報告書（無床診療所及びⅡを算定する有床診療所）'!$AB$120</f>
        <v>0</v>
      </c>
      <c r="XJ2" s="223">
        <f>+'（別添）_実績報告書（無床診療所及びⅡを算定する有床診療所）'!$AB$121</f>
        <v>0</v>
      </c>
      <c r="XK2" s="228">
        <f>+'（別添）_実績報告書（無床診療所及びⅡを算定する有床診療所）'!$AB$122</f>
        <v>0</v>
      </c>
      <c r="XL2" s="222">
        <f>+'（別添）_実績報告書（無床診療所及びⅡを算定する有床診療所）'!$AB$125</f>
        <v>0</v>
      </c>
      <c r="XM2" s="223">
        <f>+'（別添）_実績報告書（無床診療所及びⅡを算定する有床診療所）'!$AB$126</f>
        <v>0</v>
      </c>
      <c r="XN2" s="223">
        <f>+'（別添）_実績報告書（無床診療所及びⅡを算定する有床診療所）'!$AB$127</f>
        <v>0</v>
      </c>
      <c r="XO2" s="223">
        <f>+'（別添）_実績報告書（無床診療所及びⅡを算定する有床診療所）'!$AB$128</f>
        <v>0</v>
      </c>
      <c r="XP2" s="223">
        <f>+'（別添）_実績報告書（無床診療所及びⅡを算定する有床診療所）'!$AB$129</f>
        <v>0</v>
      </c>
      <c r="XQ2" s="223">
        <f>+'（別添）_実績報告書（無床診療所及びⅡを算定する有床診療所）'!$AB$130</f>
        <v>0</v>
      </c>
      <c r="XR2" s="223">
        <f>+'（別添）_実績報告書（無床診療所及びⅡを算定する有床診療所）'!$AB$131</f>
        <v>0</v>
      </c>
      <c r="XS2" s="223">
        <f>+'（別添）_実績報告書（無床診療所及びⅡを算定する有床診療所）'!$AB$132</f>
        <v>0</v>
      </c>
      <c r="XT2" s="223">
        <f>+'（別添）_実績報告書（無床診療所及びⅡを算定する有床診療所）'!$AB$133</f>
        <v>0</v>
      </c>
      <c r="XU2" s="228">
        <f>+'（別添）_実績報告書（無床診療所及びⅡを算定する有床診療所）'!$AB$134</f>
        <v>0</v>
      </c>
      <c r="XV2" s="222">
        <f>+'（別添）_実績報告書（無床診療所及びⅡを算定する有床診療所）'!$F$139</f>
        <v>0</v>
      </c>
      <c r="XW2" s="222">
        <f>+'（別添）_実績報告書（無床診療所及びⅡを算定する有床診療所）'!$I$139</f>
        <v>0</v>
      </c>
      <c r="XX2" s="222">
        <f>+'（別添）_実績報告書（無床診療所及びⅡを算定する有床診療所）'!$L$139</f>
        <v>0</v>
      </c>
      <c r="XY2" s="222">
        <f>+'（別添）_実績報告書（無床診療所及びⅡを算定する有床診療所）'!$U$139</f>
        <v>0</v>
      </c>
      <c r="XZ2" s="222" t="str">
        <f>+'（別添）_実績報告書（歯科診療所及びⅡを算定する有床診療所）'!$X$4</f>
        <v/>
      </c>
      <c r="YA2" s="222" t="str">
        <f>+'（別添）_実績報告書（歯科診療所及びⅡを算定する有床診療所）'!$X$5</f>
        <v/>
      </c>
      <c r="YB2" s="222">
        <f>+'（別添）_実績報告書（歯科診療所及びⅡを算定する有床診療所）'!$AH$8</f>
        <v>0</v>
      </c>
      <c r="YC2" s="222" t="str">
        <f>+'（別添）_実績報告書（歯科診療所及びⅡを算定する有床診療所）'!$E$12</f>
        <v/>
      </c>
      <c r="YD2" s="222" t="str">
        <f>+'（別添）_実績報告書（歯科診療所及びⅡを算定する有床診療所）'!$H$12</f>
        <v/>
      </c>
      <c r="YE2" s="222" t="str">
        <f>+'（別添）_実績報告書（歯科診療所及びⅡを算定する有床診療所）'!$O$12</f>
        <v/>
      </c>
      <c r="YF2" s="222" t="str">
        <f>+'（別添）_実績報告書（歯科診療所及びⅡを算定する有床診療所）'!$R$12</f>
        <v/>
      </c>
      <c r="YG2" s="222">
        <f>+'（別添）_実績報告書（歯科診療所及びⅡを算定する有床診療所）'!$V$12</f>
        <v>1</v>
      </c>
      <c r="YH2" s="222" t="str">
        <f>+'（別添）_実績報告書（歯科診療所及びⅡを算定する有床診療所）'!$E$15</f>
        <v/>
      </c>
      <c r="YI2" s="222" t="str">
        <f>+'（別添）_実績報告書（歯科診療所及びⅡを算定する有床診療所）'!$H$15</f>
        <v/>
      </c>
      <c r="YJ2" s="222">
        <f>+'（別添）_実績報告書（歯科診療所及びⅡを算定する有床診療所）'!$O$15</f>
        <v>0</v>
      </c>
      <c r="YK2" s="222">
        <f>+'（別添）_実績報告書（歯科診療所及びⅡを算定する有床診療所）'!$R$15</f>
        <v>0</v>
      </c>
      <c r="YL2" s="222">
        <f>+'（別添）_実績報告書（歯科診療所及びⅡを算定する有床診療所）'!$V$15</f>
        <v>1</v>
      </c>
      <c r="YM2" s="222" t="b">
        <f>+'（別添）_実績報告書（歯科診療所及びⅡを算定する有床診療所）'!$AH$17</f>
        <v>1</v>
      </c>
      <c r="YN2" s="222" t="str">
        <f>+'（別添）_実績報告書（歯科診療所及びⅡを算定する有床診療所）'!$D$21</f>
        <v/>
      </c>
      <c r="YO2" s="222" t="str">
        <f>+'（別添）_実績報告書（歯科診療所及びⅡを算定する有床診療所）'!$G$21</f>
        <v/>
      </c>
      <c r="YP2" s="222">
        <f>+'（別添）_実績報告書（歯科診療所及びⅡを算定する有床診療所）'!$M$21</f>
        <v>0</v>
      </c>
      <c r="YQ2" s="222">
        <f>+'（別添）_実績報告書（歯科診療所及びⅡを算定する有床診療所）'!$P$21</f>
        <v>0</v>
      </c>
      <c r="YR2" s="222">
        <f>+'（別添）_実績報告書（歯科診療所及びⅡを算定する有床診療所）'!$S$21</f>
        <v>0</v>
      </c>
      <c r="YS2" s="222" t="str">
        <f>+'（別添）_実績報告書（歯科診療所及びⅡを算定する有床診療所）'!$Z$21</f>
        <v/>
      </c>
      <c r="YT2" s="222" t="str">
        <f>+'（別添）_実績報告書（歯科診療所及びⅡを算定する有床診療所）'!$AD$21</f>
        <v/>
      </c>
      <c r="YU2" s="222">
        <f>+'（別添）_実績報告書（歯科診療所及びⅡを算定する有床診療所）'!$D$22</f>
        <v>0</v>
      </c>
      <c r="YV2" s="222">
        <f>+'（別添）_実績報告書（歯科診療所及びⅡを算定する有床診療所）'!$G$22</f>
        <v>0</v>
      </c>
      <c r="YW2" s="222">
        <f>+'（別添）_実績報告書（歯科診療所及びⅡを算定する有床診療所）'!$M$22</f>
        <v>0</v>
      </c>
      <c r="YX2" s="222">
        <f>+'（別添）_実績報告書（歯科診療所及びⅡを算定する有床診療所）'!$P$22</f>
        <v>0</v>
      </c>
      <c r="YY2" s="222">
        <f>+'（別添）_実績報告書（歯科診療所及びⅡを算定する有床診療所）'!$S$22</f>
        <v>0</v>
      </c>
      <c r="YZ2" s="222" t="str">
        <f>+'（別添）_実績報告書（歯科診療所及びⅡを算定する有床診療所）'!$Z$22</f>
        <v/>
      </c>
      <c r="ZA2" s="222" t="str">
        <f>+'（別添）_実績報告書（歯科診療所及びⅡを算定する有床診療所）'!$AD$22</f>
        <v/>
      </c>
      <c r="ZB2" s="222">
        <f>+'（別添）_実績報告書（歯科診療所及びⅡを算定する有床診療所）'!$D$23</f>
        <v>0</v>
      </c>
      <c r="ZC2" s="222">
        <f>+'（別添）_実績報告書（歯科診療所及びⅡを算定する有床診療所）'!$G$23</f>
        <v>0</v>
      </c>
      <c r="ZD2" s="222">
        <f>+'（別添）_実績報告書（歯科診療所及びⅡを算定する有床診療所）'!$M$23</f>
        <v>0</v>
      </c>
      <c r="ZE2" s="222">
        <f>+'（別添）_実績報告書（歯科診療所及びⅡを算定する有床診療所）'!$P$23</f>
        <v>0</v>
      </c>
      <c r="ZF2" s="222">
        <f>+'（別添）_実績報告書（歯科診療所及びⅡを算定する有床診療所）'!$S$23</f>
        <v>0</v>
      </c>
      <c r="ZG2" s="222" t="str">
        <f>+'（別添）_実績報告書（歯科診療所及びⅡを算定する有床診療所）'!$Z$23</f>
        <v/>
      </c>
      <c r="ZH2" s="222" t="str">
        <f>+'（別添）_実績報告書（歯科診療所及びⅡを算定する有床診療所）'!$AD$23</f>
        <v/>
      </c>
      <c r="ZI2" s="222">
        <f>+'（別添）_実績報告書（歯科診療所及びⅡを算定する有床診療所）'!$D$24</f>
        <v>0</v>
      </c>
      <c r="ZJ2" s="222">
        <f>+'（別添）_実績報告書（歯科診療所及びⅡを算定する有床診療所）'!$G$24</f>
        <v>0</v>
      </c>
      <c r="ZK2" s="222">
        <f>+'（別添）_実績報告書（歯科診療所及びⅡを算定する有床診療所）'!$M$24</f>
        <v>0</v>
      </c>
      <c r="ZL2" s="222">
        <f>+'（別添）_実績報告書（歯科診療所及びⅡを算定する有床診療所）'!$P$24</f>
        <v>0</v>
      </c>
      <c r="ZM2" s="222">
        <f>+'（別添）_実績報告書（歯科診療所及びⅡを算定する有床診療所）'!$S$24</f>
        <v>0</v>
      </c>
      <c r="ZN2" s="222" t="str">
        <f>+'（別添）_実績報告書（歯科診療所及びⅡを算定する有床診療所）'!$Z$24</f>
        <v/>
      </c>
      <c r="ZO2" s="222" t="str">
        <f>+'（別添）_実績報告書（歯科診療所及びⅡを算定する有床診療所）'!$AD$24</f>
        <v/>
      </c>
      <c r="ZP2" s="223">
        <f>+'（別添）_実績報告書（歯科診療所及びⅡを算定する有床診療所）'!$S$27</f>
        <v>0</v>
      </c>
      <c r="ZQ2" s="223">
        <f>+'（別添）_実績報告書（歯科診療所及びⅡを算定する有床診療所）'!$Z$27</f>
        <v>0</v>
      </c>
      <c r="ZR2" s="223">
        <f>+'（別添）_実績報告書（歯科診療所及びⅡを算定する有床診療所）'!$S$28</f>
        <v>0</v>
      </c>
      <c r="ZS2" s="223">
        <f>+'（別添）_実績報告書（歯科診療所及びⅡを算定する有床診療所）'!$Z$28</f>
        <v>0</v>
      </c>
      <c r="ZT2" s="223">
        <f>+'（別添）_実績報告書（歯科診療所及びⅡを算定する有床診療所）'!$S$29</f>
        <v>0</v>
      </c>
      <c r="ZU2" s="223">
        <f>+'（別添）_実績報告書（歯科診療所及びⅡを算定する有床診療所）'!$Z$29</f>
        <v>0</v>
      </c>
      <c r="ZV2" s="223">
        <f>+'（別添）_実績報告書（歯科診療所及びⅡを算定する有床診療所）'!$S$30</f>
        <v>0</v>
      </c>
      <c r="ZW2" s="223">
        <f>+'（別添）_実績報告書（歯科診療所及びⅡを算定する有床診療所）'!$Z$30</f>
        <v>0</v>
      </c>
      <c r="ZX2" s="223">
        <f>+'（別添）_実績報告書（歯科診療所及びⅡを算定する有床診療所）'!$S$31</f>
        <v>0</v>
      </c>
      <c r="ZY2" s="223">
        <f>+'（別添）_実績報告書（歯科診療所及びⅡを算定する有床診療所）'!$Z$31</f>
        <v>0</v>
      </c>
      <c r="ZZ2" s="223" t="str">
        <f>+'（別添）_実績報告書（歯科診療所及びⅡを算定する有床診療所）'!$S$34</f>
        <v/>
      </c>
      <c r="AAA2" s="223" t="str">
        <f>+'（別添）_実績報告書（歯科診療所及びⅡを算定する有床診療所）'!$Z$34</f>
        <v/>
      </c>
      <c r="AAB2" s="223" t="str">
        <f>+'（別添）_実績報告書（歯科診療所及びⅡを算定する有床診療所）'!$S$35</f>
        <v/>
      </c>
      <c r="AAC2" s="223" t="str">
        <f>+'（別添）_実績報告書（歯科診療所及びⅡを算定する有床診療所）'!$Z$35</f>
        <v/>
      </c>
      <c r="AAD2" s="223" t="str">
        <f>+'（別添）_実績報告書（歯科診療所及びⅡを算定する有床診療所）'!$S$36</f>
        <v/>
      </c>
      <c r="AAE2" s="223" t="str">
        <f>+'（別添）_実績報告書（歯科診療所及びⅡを算定する有床診療所）'!$Z$36</f>
        <v/>
      </c>
      <c r="AAF2" s="223" t="str">
        <f>+'（別添）_実績報告書（歯科診療所及びⅡを算定する有床診療所）'!$S$37</f>
        <v/>
      </c>
      <c r="AAG2" s="223" t="str">
        <f>+'（別添）_実績報告書（歯科診療所及びⅡを算定する有床診療所）'!$Z$37</f>
        <v/>
      </c>
      <c r="AAH2" s="222">
        <f>+'（別添）_実績報告書（歯科診療所及びⅡを算定する有床診療所）'!$Z$38</f>
        <v>0</v>
      </c>
      <c r="AAI2" s="222">
        <f>+'（別添）_実績報告書（歯科診療所及びⅡを算定する有床診療所）'!$Z$39</f>
        <v>0</v>
      </c>
      <c r="AAJ2" s="223">
        <f>+'（別添）_実績報告書（歯科診療所及びⅡを算定する有床診療所）'!$Z$40</f>
        <v>0</v>
      </c>
      <c r="AAK2" s="223">
        <f>+'（別添）_実績報告書（歯科診療所及びⅡを算定する有床診療所）'!$AB$43</f>
        <v>0</v>
      </c>
      <c r="AAL2" s="223">
        <f>+'（別添）_実績報告書（歯科診療所及びⅡを算定する有床診療所）'!$AB$44</f>
        <v>0</v>
      </c>
      <c r="AAM2" s="223">
        <f>+'（別添）_実績報告書（歯科診療所及びⅡを算定する有床診療所）'!$AB$45</f>
        <v>0</v>
      </c>
      <c r="AAN2" s="222">
        <f>+'（別添）_実績報告書（歯科診療所及びⅡを算定する有床診療所）'!$AB$46</f>
        <v>0</v>
      </c>
      <c r="AAO2" s="222">
        <f>+'（別添）_実績報告書（歯科診療所及びⅡを算定する有床診療所）'!$AB$47</f>
        <v>0</v>
      </c>
      <c r="AAP2" s="223">
        <f>+'（別添）_実績報告書（歯科診療所及びⅡを算定する有床診療所）'!$AB$48</f>
        <v>0</v>
      </c>
      <c r="AAQ2" s="223">
        <f>+'（別添）_実績報告書（歯科診療所及びⅡを算定する有床診療所）'!$AB$49</f>
        <v>0</v>
      </c>
      <c r="AAR2" s="223">
        <f>+'（別添）_実績報告書（歯科診療所及びⅡを算定する有床診療所）'!$AB$50</f>
        <v>0</v>
      </c>
      <c r="AAS2" s="222" t="b">
        <f>+'（別添）_実績報告書（歯科診療所及びⅡを算定する有床診療所）'!$AH$51</f>
        <v>0</v>
      </c>
      <c r="AAT2" s="222">
        <f>+'（別添）_実績報告書（歯科診療所及びⅡを算定する有床診療所）'!$AB$66</f>
        <v>0</v>
      </c>
      <c r="AAU2" s="223">
        <f>+'（別添）_実績報告書（歯科診療所及びⅡを算定する有床診療所）'!$AB$67</f>
        <v>0</v>
      </c>
      <c r="AAV2" s="223">
        <f>+'（別添）_実績報告書（歯科診療所及びⅡを算定する有床診療所）'!$AB$68</f>
        <v>0</v>
      </c>
      <c r="AAW2" s="223">
        <f>+'（別添）_実績報告書（歯科診療所及びⅡを算定する有床診療所）'!$AB$69</f>
        <v>0</v>
      </c>
      <c r="AAX2" s="223">
        <f>+'（別添）_実績報告書（歯科診療所及びⅡを算定する有床診療所）'!$AB$70</f>
        <v>0</v>
      </c>
      <c r="AAY2" s="223">
        <f>+'（別添）_実績報告書（歯科診療所及びⅡを算定する有床診療所）'!$AB$71</f>
        <v>0</v>
      </c>
      <c r="AAZ2" s="222">
        <f>+'（別添）_実績報告書（歯科診療所及びⅡを算定する有床診療所）'!$AB$72</f>
        <v>0</v>
      </c>
      <c r="ABA2" s="222">
        <f>+'（別添）_実績報告書（歯科診療所及びⅡを算定する有床診療所）'!$AB$75</f>
        <v>0</v>
      </c>
      <c r="ABB2" s="223">
        <f>+'（別添）_実績報告書（歯科診療所及びⅡを算定する有床診療所）'!$AB$76</f>
        <v>0</v>
      </c>
      <c r="ABC2" s="223">
        <f>+'（別添）_実績報告書（歯科診療所及びⅡを算定する有床診療所）'!$AB$77</f>
        <v>0</v>
      </c>
      <c r="ABD2" s="223">
        <f>+'（別添）_実績報告書（歯科診療所及びⅡを算定する有床診療所）'!$AB$78</f>
        <v>0</v>
      </c>
      <c r="ABE2" s="223">
        <f>+'（別添）_実績報告書（歯科診療所及びⅡを算定する有床診療所）'!$AB$79</f>
        <v>0</v>
      </c>
      <c r="ABF2" s="223">
        <f>+'（別添）_実績報告書（歯科診療所及びⅡを算定する有床診療所）'!$AB$80</f>
        <v>0</v>
      </c>
      <c r="ABG2" s="228">
        <f>+'（別添）_実績報告書（歯科診療所及びⅡを算定する有床診療所）'!$AB$81</f>
        <v>0</v>
      </c>
      <c r="ABH2" s="222">
        <f>+'（別添）_実績報告書（歯科診療所及びⅡを算定する有床診療所）'!$AB$84</f>
        <v>0</v>
      </c>
      <c r="ABI2" s="223">
        <f>+'（別添）_実績報告書（歯科診療所及びⅡを算定する有床診療所）'!$AB$85</f>
        <v>0</v>
      </c>
      <c r="ABJ2" s="223">
        <f>+'（別添）_実績報告書（歯科診療所及びⅡを算定する有床診療所）'!$AB$86</f>
        <v>0</v>
      </c>
      <c r="ABK2" s="223">
        <f>+'（別添）_実績報告書（歯科診療所及びⅡを算定する有床診療所）'!$AB$87</f>
        <v>0</v>
      </c>
      <c r="ABL2" s="223">
        <f>+'（別添）_実績報告書（歯科診療所及びⅡを算定する有床診療所）'!$AB$88</f>
        <v>0</v>
      </c>
      <c r="ABM2" s="223">
        <f>+'（別添）_実績報告書（歯科診療所及びⅡを算定する有床診療所）'!$AB$89</f>
        <v>0</v>
      </c>
      <c r="ABN2" s="222">
        <f>+'（別添）_実績報告書（歯科診療所及びⅡを算定する有床診療所）'!$AB$90</f>
        <v>0</v>
      </c>
      <c r="ABO2" s="222">
        <f>+'（別添）_実績報告書（歯科診療所及びⅡを算定する有床診療所）'!$AB$93</f>
        <v>0</v>
      </c>
      <c r="ABP2" s="223">
        <f>+'（別添）_実績報告書（歯科診療所及びⅡを算定する有床診療所）'!$AB$94</f>
        <v>0</v>
      </c>
      <c r="ABQ2" s="223">
        <f>+'（別添）_実績報告書（歯科診療所及びⅡを算定する有床診療所）'!$AB$95</f>
        <v>0</v>
      </c>
      <c r="ABR2" s="223">
        <f>+'（別添）_実績報告書（歯科診療所及びⅡを算定する有床診療所）'!$AB$96</f>
        <v>0</v>
      </c>
      <c r="ABS2" s="223">
        <f>+'（別添）_実績報告書（歯科診療所及びⅡを算定する有床診療所）'!$AB$97</f>
        <v>0</v>
      </c>
      <c r="ABT2" s="223">
        <f>+'（別添）_実績報告書（歯科診療所及びⅡを算定する有床診療所）'!$AB$98</f>
        <v>0</v>
      </c>
      <c r="ABU2" s="222">
        <f>+'（別添）_実績報告書（歯科診療所及びⅡを算定する有床診療所）'!$AB$99</f>
        <v>0</v>
      </c>
      <c r="ABV2" s="222">
        <f>+'（別添）_実績報告書（歯科診療所及びⅡを算定する有床診療所）'!$AB$102</f>
        <v>0</v>
      </c>
      <c r="ABW2" s="223">
        <f>+'（別添）_実績報告書（歯科診療所及びⅡを算定する有床診療所）'!$AB$103</f>
        <v>0</v>
      </c>
      <c r="ABX2" s="223">
        <f>+'（別添）_実績報告書（歯科診療所及びⅡを算定する有床診療所）'!$AB$104</f>
        <v>0</v>
      </c>
      <c r="ABY2" s="223">
        <f>+'（別添）_実績報告書（歯科診療所及びⅡを算定する有床診療所）'!$AB$105</f>
        <v>0</v>
      </c>
      <c r="ABZ2" s="223">
        <f>+'（別添）_実績報告書（歯科診療所及びⅡを算定する有床診療所）'!$AB$106</f>
        <v>0</v>
      </c>
      <c r="ACA2" s="223">
        <f>+'（別添）_実績報告書（歯科診療所及びⅡを算定する有床診療所）'!$AB$107</f>
        <v>0</v>
      </c>
      <c r="ACB2" s="228">
        <f>+'（別添）_実績報告書（歯科診療所及びⅡを算定する有床診療所）'!$AB$108</f>
        <v>0</v>
      </c>
      <c r="ACC2" s="222">
        <f>+'（別添）_実績報告書（歯科診療所及びⅡを算定する有床診療所）'!$AB$112</f>
        <v>0</v>
      </c>
      <c r="ACD2" s="223">
        <f>+'（別添）_実績報告書（歯科診療所及びⅡを算定する有床診療所）'!$AB$113</f>
        <v>0</v>
      </c>
      <c r="ACE2" s="223">
        <f>+'（別添）_実績報告書（歯科診療所及びⅡを算定する有床診療所）'!$AB$114</f>
        <v>0</v>
      </c>
      <c r="ACF2" s="223">
        <f>+'（別添）_実績報告書（歯科診療所及びⅡを算定する有床診療所）'!$AB$115</f>
        <v>0</v>
      </c>
      <c r="ACG2" s="223">
        <f>+'（別添）_実績報告書（歯科診療所及びⅡを算定する有床診療所）'!$AB$116</f>
        <v>0</v>
      </c>
      <c r="ACH2" s="223">
        <f>+'（別添）_実績報告書（歯科診療所及びⅡを算定する有床診療所）'!$AB$117</f>
        <v>0</v>
      </c>
      <c r="ACI2" s="223">
        <f>+'（別添）_実績報告書（歯科診療所及びⅡを算定する有床診療所）'!$AB$118</f>
        <v>0</v>
      </c>
      <c r="ACJ2" s="223">
        <f>+'（別添）_実績報告書（歯科診療所及びⅡを算定する有床診療所）'!$AB$119</f>
        <v>0</v>
      </c>
      <c r="ACK2" s="223">
        <f>+'（別添）_実績報告書（歯科診療所及びⅡを算定する有床診療所）'!$AB$120</f>
        <v>0</v>
      </c>
      <c r="ACL2" s="222">
        <f>+'（別添）_実績報告書（歯科診療所及びⅡを算定する有床診療所）'!$AB$121</f>
        <v>0</v>
      </c>
      <c r="ACM2" s="222">
        <f>+'（別添）_実績報告書（歯科診療所及びⅡを算定する有床診療所）'!$AB$124</f>
        <v>0</v>
      </c>
      <c r="ACN2" s="223">
        <f>+'（別添）_実績報告書（歯科診療所及びⅡを算定する有床診療所）'!$AB$125</f>
        <v>0</v>
      </c>
      <c r="ACO2" s="223">
        <f>+'（別添）_実績報告書（歯科診療所及びⅡを算定する有床診療所）'!$AB$126</f>
        <v>0</v>
      </c>
      <c r="ACP2" s="223">
        <f>+'（別添）_実績報告書（歯科診療所及びⅡを算定する有床診療所）'!$AB$127</f>
        <v>0</v>
      </c>
      <c r="ACQ2" s="223">
        <f>+'（別添）_実績報告書（歯科診療所及びⅡを算定する有床診療所）'!$AB$128</f>
        <v>0</v>
      </c>
      <c r="ACR2" s="223">
        <f>+'（別添）_実績報告書（歯科診療所及びⅡを算定する有床診療所）'!$AB$129</f>
        <v>0</v>
      </c>
      <c r="ACS2" s="223">
        <f>+'（別添）_実績報告書（歯科診療所及びⅡを算定する有床診療所）'!$AB$130</f>
        <v>0</v>
      </c>
      <c r="ACT2" s="223">
        <f>+'（別添）_実績報告書（歯科診療所及びⅡを算定する有床診療所）'!$AB$131</f>
        <v>0</v>
      </c>
      <c r="ACU2" s="223">
        <f>+'（別添）_実績報告書（歯科診療所及びⅡを算定する有床診療所）'!$AB$132</f>
        <v>0</v>
      </c>
      <c r="ACV2" s="222">
        <f>+'（別添）_実績報告書（歯科診療所及びⅡを算定する有床診療所）'!$AB$133</f>
        <v>0</v>
      </c>
      <c r="ACW2" s="222">
        <f>+'（別添）_実績報告書（歯科診療所及びⅡを算定する有床診療所）'!$F$137</f>
        <v>0</v>
      </c>
      <c r="ACX2" s="222">
        <f>+'（別添）_実績報告書（歯科診療所及びⅡを算定する有床診療所）'!$I$137</f>
        <v>0</v>
      </c>
      <c r="ACY2" s="222">
        <f>+'（別添）_実績報告書（歯科診療所及びⅡを算定する有床診療所）'!$L$137</f>
        <v>0</v>
      </c>
      <c r="ACZ2" s="222">
        <f>+'（別添）_実績報告書（歯科診療所及びⅡを算定する有床診療所）'!$U$137</f>
        <v>0</v>
      </c>
      <c r="ADA2" s="219">
        <f>別添2!M1</f>
        <v>20240911</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election activeCell="M18" sqref="M18:S18"/>
    </sheetView>
  </sheetViews>
  <sheetFormatPr defaultRowHeight="13.5" x14ac:dyDescent="0.4"/>
  <cols>
    <col min="1" max="2" width="9" style="30"/>
    <col min="3" max="3" width="31.625" style="30" customWidth="1"/>
    <col min="4" max="16384" width="9" style="30"/>
  </cols>
  <sheetData>
    <row r="1" spans="1:11" x14ac:dyDescent="0.4">
      <c r="A1" s="34"/>
      <c r="B1" s="34"/>
    </row>
    <row r="2" spans="1:11" x14ac:dyDescent="0.4">
      <c r="A2" s="572" t="s">
        <v>1379</v>
      </c>
      <c r="B2" s="572"/>
      <c r="C2" s="572" t="s">
        <v>1380</v>
      </c>
      <c r="D2" s="572" t="s">
        <v>1381</v>
      </c>
    </row>
    <row r="3" spans="1:11" x14ac:dyDescent="0.4">
      <c r="A3" s="33" t="s">
        <v>1382</v>
      </c>
      <c r="B3" s="33" t="s">
        <v>1383</v>
      </c>
      <c r="C3" s="572"/>
      <c r="D3" s="572"/>
      <c r="I3" s="30" t="s">
        <v>1384</v>
      </c>
      <c r="J3" s="30" t="s">
        <v>1385</v>
      </c>
    </row>
    <row r="4" spans="1:11" x14ac:dyDescent="0.4">
      <c r="B4" s="30">
        <v>1.5</v>
      </c>
      <c r="C4" s="30" t="s">
        <v>1386</v>
      </c>
      <c r="D4" s="30">
        <v>1</v>
      </c>
      <c r="F4" s="30" t="e">
        <f>様式97_入院ベースアップ評価料!$I$84-A4</f>
        <v>#VALUE!</v>
      </c>
      <c r="G4" s="30" t="e">
        <f>様式97_入院ベースアップ評価料!$I$84-B4</f>
        <v>#VALUE!</v>
      </c>
      <c r="H4" s="30" t="e">
        <f>F4*G4</f>
        <v>#VALUE!</v>
      </c>
      <c r="I4" s="30" t="e">
        <f>IF(様式97_入院ベースアップ評価料!$I$84=B4,"",IF(H4&lt;=0,"該当",""))</f>
        <v>#VALUE!</v>
      </c>
      <c r="J4" s="30" t="str">
        <f>IF(B4&gt;様式97_入院ベースアップ評価料!$V$84,"該当","")</f>
        <v/>
      </c>
      <c r="K4" s="30" t="s">
        <v>1386</v>
      </c>
    </row>
    <row r="5" spans="1:11" x14ac:dyDescent="0.4">
      <c r="A5" s="30">
        <v>1.5</v>
      </c>
      <c r="B5" s="30">
        <v>2.5</v>
      </c>
      <c r="C5" s="30" t="s">
        <v>1387</v>
      </c>
      <c r="D5" s="30">
        <v>2</v>
      </c>
      <c r="F5" s="30" t="e">
        <f>様式97_入院ベースアップ評価料!$I$84-A5</f>
        <v>#VALUE!</v>
      </c>
      <c r="G5" s="30" t="e">
        <f>様式97_入院ベースアップ評価料!$I$84-B5</f>
        <v>#VALUE!</v>
      </c>
      <c r="H5" s="30" t="e">
        <f t="shared" ref="H5:H35" si="0">F5*G5</f>
        <v>#VALUE!</v>
      </c>
      <c r="I5" s="30" t="e">
        <f>IF(様式97_入院ベースアップ評価料!$I$84=B5,"",IF(H5&lt;=0,"該当",""))</f>
        <v>#VALUE!</v>
      </c>
      <c r="J5" s="30" t="str">
        <f>IF(AND(A5&lt;=様式97_入院ベースアップ評価料!$V$84,様式97_入院ベースアップ評価料!$V$84&lt;'リスト（入院）'!B5),"該当","")</f>
        <v/>
      </c>
      <c r="K5" s="30" t="s">
        <v>1387</v>
      </c>
    </row>
    <row r="6" spans="1:11" x14ac:dyDescent="0.4">
      <c r="A6" s="30">
        <v>2.5</v>
      </c>
      <c r="B6" s="30">
        <v>3.5</v>
      </c>
      <c r="C6" s="30" t="s">
        <v>1388</v>
      </c>
      <c r="D6" s="30">
        <v>3</v>
      </c>
      <c r="F6" s="30" t="e">
        <f>様式97_入院ベースアップ評価料!$I$84-A6</f>
        <v>#VALUE!</v>
      </c>
      <c r="G6" s="30" t="e">
        <f>様式97_入院ベースアップ評価料!$I$84-B6</f>
        <v>#VALUE!</v>
      </c>
      <c r="H6" s="30" t="e">
        <f t="shared" si="0"/>
        <v>#VALUE!</v>
      </c>
      <c r="I6" s="30" t="e">
        <f>IF(様式97_入院ベースアップ評価料!$I$84=B6,"",IF(H6&lt;=0,"該当",""))</f>
        <v>#VALUE!</v>
      </c>
      <c r="J6" s="30" t="str">
        <f>IF(AND(A6&lt;=様式97_入院ベースアップ評価料!$V$84,様式97_入院ベースアップ評価料!$V$84&lt;'リスト（入院）'!B6),"該当","")</f>
        <v/>
      </c>
      <c r="K6" s="30" t="s">
        <v>1388</v>
      </c>
    </row>
    <row r="7" spans="1:11" x14ac:dyDescent="0.4">
      <c r="A7" s="30">
        <v>3.5</v>
      </c>
      <c r="B7" s="30">
        <v>4.5</v>
      </c>
      <c r="C7" s="30" t="s">
        <v>1389</v>
      </c>
      <c r="D7" s="30">
        <v>4</v>
      </c>
      <c r="F7" s="30" t="e">
        <f>様式97_入院ベースアップ評価料!$I$84-A7</f>
        <v>#VALUE!</v>
      </c>
      <c r="G7" s="30" t="e">
        <f>様式97_入院ベースアップ評価料!$I$84-B7</f>
        <v>#VALUE!</v>
      </c>
      <c r="H7" s="30" t="e">
        <f t="shared" si="0"/>
        <v>#VALUE!</v>
      </c>
      <c r="I7" s="30" t="e">
        <f>IF(様式97_入院ベースアップ評価料!$I$84=B7,"",IF(H7&lt;=0,"該当",""))</f>
        <v>#VALUE!</v>
      </c>
      <c r="J7" s="30" t="str">
        <f>IF(AND(A7&lt;=様式97_入院ベースアップ評価料!$V$84,様式97_入院ベースアップ評価料!$V$84&lt;'リスト（入院）'!B7),"該当","")</f>
        <v/>
      </c>
      <c r="K7" s="30" t="s">
        <v>1389</v>
      </c>
    </row>
    <row r="8" spans="1:11" x14ac:dyDescent="0.4">
      <c r="A8" s="30">
        <v>4.5</v>
      </c>
      <c r="B8" s="30">
        <v>5.5</v>
      </c>
      <c r="C8" s="30" t="s">
        <v>1390</v>
      </c>
      <c r="D8" s="30">
        <v>5</v>
      </c>
      <c r="F8" s="30" t="e">
        <f>様式97_入院ベースアップ評価料!$I$84-A8</f>
        <v>#VALUE!</v>
      </c>
      <c r="G8" s="30" t="e">
        <f>様式97_入院ベースアップ評価料!$I$84-B8</f>
        <v>#VALUE!</v>
      </c>
      <c r="H8" s="30" t="e">
        <f t="shared" si="0"/>
        <v>#VALUE!</v>
      </c>
      <c r="I8" s="30" t="e">
        <f>IF(様式97_入院ベースアップ評価料!$I$84=B8,"",IF(H8&lt;=0,"該当",""))</f>
        <v>#VALUE!</v>
      </c>
      <c r="J8" s="30" t="str">
        <f>IF(AND(A8&lt;=様式97_入院ベースアップ評価料!$V$84,様式97_入院ベースアップ評価料!$V$84&lt;'リスト（入院）'!B8),"該当","")</f>
        <v/>
      </c>
      <c r="K8" s="30" t="s">
        <v>1390</v>
      </c>
    </row>
    <row r="9" spans="1:11" x14ac:dyDescent="0.4">
      <c r="A9" s="30">
        <v>5.5</v>
      </c>
      <c r="B9" s="30">
        <v>6.5</v>
      </c>
      <c r="C9" s="30" t="s">
        <v>1391</v>
      </c>
      <c r="D9" s="30">
        <v>6</v>
      </c>
      <c r="F9" s="30" t="e">
        <f>様式97_入院ベースアップ評価料!$I$84-A9</f>
        <v>#VALUE!</v>
      </c>
      <c r="G9" s="30" t="e">
        <f>様式97_入院ベースアップ評価料!$I$84-B9</f>
        <v>#VALUE!</v>
      </c>
      <c r="H9" s="30" t="e">
        <f t="shared" si="0"/>
        <v>#VALUE!</v>
      </c>
      <c r="I9" s="30" t="e">
        <f>IF(様式97_入院ベースアップ評価料!$I$84=B9,"",IF(H9&lt;=0,"該当",""))</f>
        <v>#VALUE!</v>
      </c>
      <c r="J9" s="30" t="str">
        <f>IF(AND(A9&lt;=様式97_入院ベースアップ評価料!$V$84,様式97_入院ベースアップ評価料!$V$84&lt;'リスト（入院）'!B9),"該当","")</f>
        <v/>
      </c>
      <c r="K9" s="30" t="s">
        <v>1391</v>
      </c>
    </row>
    <row r="10" spans="1:11" x14ac:dyDescent="0.4">
      <c r="A10" s="30">
        <v>6.5</v>
      </c>
      <c r="B10" s="30">
        <v>7.5</v>
      </c>
      <c r="C10" s="30" t="s">
        <v>1392</v>
      </c>
      <c r="D10" s="30">
        <v>7</v>
      </c>
      <c r="F10" s="30" t="e">
        <f>様式97_入院ベースアップ評価料!$I$84-A10</f>
        <v>#VALUE!</v>
      </c>
      <c r="G10" s="30" t="e">
        <f>様式97_入院ベースアップ評価料!$I$84-B10</f>
        <v>#VALUE!</v>
      </c>
      <c r="H10" s="30" t="e">
        <f t="shared" si="0"/>
        <v>#VALUE!</v>
      </c>
      <c r="I10" s="30" t="e">
        <f>IF(様式97_入院ベースアップ評価料!$I$84=B10,"",IF(H10&lt;=0,"該当",""))</f>
        <v>#VALUE!</v>
      </c>
      <c r="J10" s="30" t="str">
        <f>IF(AND(A10&lt;=様式97_入院ベースアップ評価料!$V$84,様式97_入院ベースアップ評価料!$V$84&lt;'リスト（入院）'!B10),"該当","")</f>
        <v/>
      </c>
      <c r="K10" s="30" t="s">
        <v>1392</v>
      </c>
    </row>
    <row r="11" spans="1:11" x14ac:dyDescent="0.4">
      <c r="A11" s="30">
        <v>7.5</v>
      </c>
      <c r="B11" s="30">
        <v>8.5</v>
      </c>
      <c r="C11" s="30" t="s">
        <v>1393</v>
      </c>
      <c r="D11" s="30">
        <v>8</v>
      </c>
      <c r="F11" s="30" t="e">
        <f>様式97_入院ベースアップ評価料!$I$84-A11</f>
        <v>#VALUE!</v>
      </c>
      <c r="G11" s="30" t="e">
        <f>様式97_入院ベースアップ評価料!$I$84-B11</f>
        <v>#VALUE!</v>
      </c>
      <c r="H11" s="30" t="e">
        <f t="shared" si="0"/>
        <v>#VALUE!</v>
      </c>
      <c r="I11" s="30" t="e">
        <f>IF(様式97_入院ベースアップ評価料!$I$84=B11,"",IF(H11&lt;=0,"該当",""))</f>
        <v>#VALUE!</v>
      </c>
      <c r="J11" s="30" t="str">
        <f>IF(AND(A11&lt;=様式97_入院ベースアップ評価料!$V$84,様式97_入院ベースアップ評価料!$V$84&lt;'リスト（入院）'!B11),"該当","")</f>
        <v/>
      </c>
      <c r="K11" s="30" t="s">
        <v>1393</v>
      </c>
    </row>
    <row r="12" spans="1:11" x14ac:dyDescent="0.4">
      <c r="A12" s="30">
        <v>8.5</v>
      </c>
      <c r="B12" s="30">
        <v>9.5</v>
      </c>
      <c r="C12" s="30" t="s">
        <v>1394</v>
      </c>
      <c r="D12" s="30">
        <v>9</v>
      </c>
      <c r="F12" s="30" t="e">
        <f>様式97_入院ベースアップ評価料!$I$84-A12</f>
        <v>#VALUE!</v>
      </c>
      <c r="G12" s="30" t="e">
        <f>様式97_入院ベースアップ評価料!$I$84-B12</f>
        <v>#VALUE!</v>
      </c>
      <c r="H12" s="30" t="e">
        <f t="shared" si="0"/>
        <v>#VALUE!</v>
      </c>
      <c r="I12" s="30" t="e">
        <f>IF(様式97_入院ベースアップ評価料!$I$84=B12,"",IF(H12&lt;=0,"該当",""))</f>
        <v>#VALUE!</v>
      </c>
      <c r="J12" s="30" t="str">
        <f>IF(AND(A12&lt;=様式97_入院ベースアップ評価料!$V$84,様式97_入院ベースアップ評価料!$V$84&lt;'リスト（入院）'!B12),"該当","")</f>
        <v/>
      </c>
      <c r="K12" s="30" t="s">
        <v>1394</v>
      </c>
    </row>
    <row r="13" spans="1:11" x14ac:dyDescent="0.4">
      <c r="A13" s="30">
        <v>9.5</v>
      </c>
      <c r="B13" s="30">
        <v>10.5</v>
      </c>
      <c r="C13" s="30" t="s">
        <v>1395</v>
      </c>
      <c r="D13" s="30">
        <v>10</v>
      </c>
      <c r="F13" s="30" t="e">
        <f>様式97_入院ベースアップ評価料!$I$84-A13</f>
        <v>#VALUE!</v>
      </c>
      <c r="G13" s="30" t="e">
        <f>様式97_入院ベースアップ評価料!$I$84-B13</f>
        <v>#VALUE!</v>
      </c>
      <c r="H13" s="30" t="e">
        <f t="shared" si="0"/>
        <v>#VALUE!</v>
      </c>
      <c r="I13" s="30" t="e">
        <f>IF(様式97_入院ベースアップ評価料!$I$84=B13,"",IF(H13&lt;=0,"該当",""))</f>
        <v>#VALUE!</v>
      </c>
      <c r="J13" s="30" t="str">
        <f>IF(AND(A13&lt;=様式97_入院ベースアップ評価料!$V$84,様式97_入院ベースアップ評価料!$V$84&lt;'リスト（入院）'!B13),"該当","")</f>
        <v/>
      </c>
      <c r="K13" s="30" t="s">
        <v>1395</v>
      </c>
    </row>
    <row r="14" spans="1:11" x14ac:dyDescent="0.4">
      <c r="A14" s="30">
        <v>10.5</v>
      </c>
      <c r="B14" s="30">
        <v>11.5</v>
      </c>
      <c r="C14" s="30" t="s">
        <v>1396</v>
      </c>
      <c r="D14" s="30">
        <v>11</v>
      </c>
      <c r="F14" s="30" t="e">
        <f>様式97_入院ベースアップ評価料!$I$84-A14</f>
        <v>#VALUE!</v>
      </c>
      <c r="G14" s="30" t="e">
        <f>様式97_入院ベースアップ評価料!$I$84-B14</f>
        <v>#VALUE!</v>
      </c>
      <c r="H14" s="30" t="e">
        <f t="shared" si="0"/>
        <v>#VALUE!</v>
      </c>
      <c r="I14" s="30" t="e">
        <f>IF(様式97_入院ベースアップ評価料!$I$84=B14,"",IF(H14&lt;=0,"該当",""))</f>
        <v>#VALUE!</v>
      </c>
      <c r="J14" s="30" t="str">
        <f>IF(AND(A14&lt;=様式97_入院ベースアップ評価料!$V$84,様式97_入院ベースアップ評価料!$V$84&lt;'リスト（入院）'!B14),"該当","")</f>
        <v/>
      </c>
      <c r="K14" s="30" t="s">
        <v>1396</v>
      </c>
    </row>
    <row r="15" spans="1:11" x14ac:dyDescent="0.4">
      <c r="A15" s="30">
        <v>11.5</v>
      </c>
      <c r="B15" s="30">
        <v>12.5</v>
      </c>
      <c r="C15" s="30" t="s">
        <v>1397</v>
      </c>
      <c r="D15" s="30">
        <v>12</v>
      </c>
      <c r="F15" s="30" t="e">
        <f>様式97_入院ベースアップ評価料!$I$84-A15</f>
        <v>#VALUE!</v>
      </c>
      <c r="G15" s="30" t="e">
        <f>様式97_入院ベースアップ評価料!$I$84-B15</f>
        <v>#VALUE!</v>
      </c>
      <c r="H15" s="30" t="e">
        <f t="shared" si="0"/>
        <v>#VALUE!</v>
      </c>
      <c r="I15" s="30" t="e">
        <f>IF(様式97_入院ベースアップ評価料!$I$84=B15,"",IF(H15&lt;=0,"該当",""))</f>
        <v>#VALUE!</v>
      </c>
      <c r="J15" s="30" t="str">
        <f>IF(AND(A15&lt;=様式97_入院ベースアップ評価料!$V$84,様式97_入院ベースアップ評価料!$V$84&lt;'リスト（入院）'!B15),"該当","")</f>
        <v/>
      </c>
      <c r="K15" s="30" t="s">
        <v>1397</v>
      </c>
    </row>
    <row r="16" spans="1:11" x14ac:dyDescent="0.4">
      <c r="A16" s="30">
        <v>12.5</v>
      </c>
      <c r="B16" s="30">
        <v>13.5</v>
      </c>
      <c r="C16" s="30" t="s">
        <v>1398</v>
      </c>
      <c r="D16" s="30">
        <v>13</v>
      </c>
      <c r="F16" s="30" t="e">
        <f>様式97_入院ベースアップ評価料!$I$84-A16</f>
        <v>#VALUE!</v>
      </c>
      <c r="G16" s="30" t="e">
        <f>様式97_入院ベースアップ評価料!$I$84-B16</f>
        <v>#VALUE!</v>
      </c>
      <c r="H16" s="30" t="e">
        <f t="shared" si="0"/>
        <v>#VALUE!</v>
      </c>
      <c r="I16" s="30" t="e">
        <f>IF(様式97_入院ベースアップ評価料!$I$84=B16,"",IF(H16&lt;=0,"該当",""))</f>
        <v>#VALUE!</v>
      </c>
      <c r="J16" s="30" t="str">
        <f>IF(AND(A16&lt;=様式97_入院ベースアップ評価料!$V$84,様式97_入院ベースアップ評価料!$V$84&lt;'リスト（入院）'!B16),"該当","")</f>
        <v/>
      </c>
      <c r="K16" s="30" t="s">
        <v>1398</v>
      </c>
    </row>
    <row r="17" spans="1:11" x14ac:dyDescent="0.4">
      <c r="A17" s="30">
        <v>13.5</v>
      </c>
      <c r="B17" s="30">
        <v>14.5</v>
      </c>
      <c r="C17" s="30" t="s">
        <v>1399</v>
      </c>
      <c r="D17" s="30">
        <v>14</v>
      </c>
      <c r="F17" s="30" t="e">
        <f>様式97_入院ベースアップ評価料!$I$84-A17</f>
        <v>#VALUE!</v>
      </c>
      <c r="G17" s="30" t="e">
        <f>様式97_入院ベースアップ評価料!$I$84-B17</f>
        <v>#VALUE!</v>
      </c>
      <c r="H17" s="30" t="e">
        <f t="shared" si="0"/>
        <v>#VALUE!</v>
      </c>
      <c r="I17" s="30" t="e">
        <f>IF(様式97_入院ベースアップ評価料!$I$84=B17,"",IF(H17&lt;=0,"該当",""))</f>
        <v>#VALUE!</v>
      </c>
      <c r="J17" s="30" t="str">
        <f>IF(AND(A17&lt;=様式97_入院ベースアップ評価料!$V$84,様式97_入院ベースアップ評価料!$V$84&lt;'リスト（入院）'!B17),"該当","")</f>
        <v/>
      </c>
      <c r="K17" s="30" t="s">
        <v>1399</v>
      </c>
    </row>
    <row r="18" spans="1:11" x14ac:dyDescent="0.4">
      <c r="A18" s="30">
        <v>14.5</v>
      </c>
      <c r="B18" s="30">
        <v>15.5</v>
      </c>
      <c r="C18" s="30" t="s">
        <v>1400</v>
      </c>
      <c r="D18" s="30">
        <v>15</v>
      </c>
      <c r="F18" s="30" t="e">
        <f>様式97_入院ベースアップ評価料!$I$84-A18</f>
        <v>#VALUE!</v>
      </c>
      <c r="G18" s="30" t="e">
        <f>様式97_入院ベースアップ評価料!$I$84-B18</f>
        <v>#VALUE!</v>
      </c>
      <c r="H18" s="30" t="e">
        <f t="shared" si="0"/>
        <v>#VALUE!</v>
      </c>
      <c r="I18" s="30" t="e">
        <f>IF(様式97_入院ベースアップ評価料!$I$84=B18,"",IF(H18&lt;=0,"該当",""))</f>
        <v>#VALUE!</v>
      </c>
      <c r="J18" s="30" t="str">
        <f>IF(AND(A18&lt;=様式97_入院ベースアップ評価料!$V$84,様式97_入院ベースアップ評価料!$V$84&lt;'リスト（入院）'!B18),"該当","")</f>
        <v/>
      </c>
      <c r="K18" s="30" t="s">
        <v>1400</v>
      </c>
    </row>
    <row r="19" spans="1:11" x14ac:dyDescent="0.4">
      <c r="A19" s="30">
        <v>15.5</v>
      </c>
      <c r="B19" s="30">
        <v>16.5</v>
      </c>
      <c r="C19" s="30" t="s">
        <v>1401</v>
      </c>
      <c r="D19" s="30">
        <v>16</v>
      </c>
      <c r="F19" s="30" t="e">
        <f>様式97_入院ベースアップ評価料!$I$84-A19</f>
        <v>#VALUE!</v>
      </c>
      <c r="G19" s="30" t="e">
        <f>様式97_入院ベースアップ評価料!$I$84-B19</f>
        <v>#VALUE!</v>
      </c>
      <c r="H19" s="30" t="e">
        <f t="shared" si="0"/>
        <v>#VALUE!</v>
      </c>
      <c r="I19" s="30" t="e">
        <f>IF(様式97_入院ベースアップ評価料!$I$84=B19,"",IF(H19&lt;=0,"該当",""))</f>
        <v>#VALUE!</v>
      </c>
      <c r="J19" s="30" t="str">
        <f>IF(AND(A19&lt;=様式97_入院ベースアップ評価料!$V$84,様式97_入院ベースアップ評価料!$V$84&lt;'リスト（入院）'!B19),"該当","")</f>
        <v/>
      </c>
      <c r="K19" s="30" t="s">
        <v>1401</v>
      </c>
    </row>
    <row r="20" spans="1:11" x14ac:dyDescent="0.4">
      <c r="A20" s="30">
        <v>16.5</v>
      </c>
      <c r="B20" s="30">
        <v>17.5</v>
      </c>
      <c r="C20" s="30" t="s">
        <v>1402</v>
      </c>
      <c r="D20" s="30">
        <v>17</v>
      </c>
      <c r="F20" s="30" t="e">
        <f>様式97_入院ベースアップ評価料!$I$84-A20</f>
        <v>#VALUE!</v>
      </c>
      <c r="G20" s="30" t="e">
        <f>様式97_入院ベースアップ評価料!$I$84-B20</f>
        <v>#VALUE!</v>
      </c>
      <c r="H20" s="30" t="e">
        <f t="shared" si="0"/>
        <v>#VALUE!</v>
      </c>
      <c r="I20" s="30" t="e">
        <f>IF(様式97_入院ベースアップ評価料!$I$84=B20,"",IF(H20&lt;=0,"該当",""))</f>
        <v>#VALUE!</v>
      </c>
      <c r="J20" s="30" t="str">
        <f>IF(AND(A20&lt;=様式97_入院ベースアップ評価料!$V$84,様式97_入院ベースアップ評価料!$V$84&lt;'リスト（入院）'!B20),"該当","")</f>
        <v/>
      </c>
      <c r="K20" s="30" t="s">
        <v>1402</v>
      </c>
    </row>
    <row r="21" spans="1:11" x14ac:dyDescent="0.4">
      <c r="A21" s="30">
        <v>17.5</v>
      </c>
      <c r="B21" s="30">
        <v>18.5</v>
      </c>
      <c r="C21" s="30" t="s">
        <v>1403</v>
      </c>
      <c r="D21" s="30">
        <v>18</v>
      </c>
      <c r="F21" s="30" t="e">
        <f>様式97_入院ベースアップ評価料!$I$84-A21</f>
        <v>#VALUE!</v>
      </c>
      <c r="G21" s="30" t="e">
        <f>様式97_入院ベースアップ評価料!$I$84-B21</f>
        <v>#VALUE!</v>
      </c>
      <c r="H21" s="30" t="e">
        <f t="shared" si="0"/>
        <v>#VALUE!</v>
      </c>
      <c r="I21" s="30" t="e">
        <f>IF(様式97_入院ベースアップ評価料!$I$84=B21,"",IF(H21&lt;=0,"該当",""))</f>
        <v>#VALUE!</v>
      </c>
      <c r="J21" s="30" t="str">
        <f>IF(AND(A21&lt;=様式97_入院ベースアップ評価料!$V$84,様式97_入院ベースアップ評価料!$V$84&lt;'リスト（入院）'!B21),"該当","")</f>
        <v/>
      </c>
      <c r="K21" s="30" t="s">
        <v>1403</v>
      </c>
    </row>
    <row r="22" spans="1:11" x14ac:dyDescent="0.4">
      <c r="A22" s="30">
        <v>18.5</v>
      </c>
      <c r="B22" s="30">
        <v>19.5</v>
      </c>
      <c r="C22" s="30" t="s">
        <v>1404</v>
      </c>
      <c r="D22" s="30">
        <v>19</v>
      </c>
      <c r="F22" s="30" t="e">
        <f>様式97_入院ベースアップ評価料!$I$84-A22</f>
        <v>#VALUE!</v>
      </c>
      <c r="G22" s="30" t="e">
        <f>様式97_入院ベースアップ評価料!$I$84-B22</f>
        <v>#VALUE!</v>
      </c>
      <c r="H22" s="30" t="e">
        <f t="shared" si="0"/>
        <v>#VALUE!</v>
      </c>
      <c r="I22" s="30" t="e">
        <f>IF(様式97_入院ベースアップ評価料!$I$84=B22,"",IF(H22&lt;=0,"該当",""))</f>
        <v>#VALUE!</v>
      </c>
      <c r="J22" s="30" t="str">
        <f>IF(AND(A22&lt;=様式97_入院ベースアップ評価料!$V$84,様式97_入院ベースアップ評価料!$V$84&lt;'リスト（入院）'!B22),"該当","")</f>
        <v/>
      </c>
      <c r="K22" s="30" t="s">
        <v>1404</v>
      </c>
    </row>
    <row r="23" spans="1:11" x14ac:dyDescent="0.4">
      <c r="A23" s="30">
        <v>19.5</v>
      </c>
      <c r="B23" s="30">
        <v>20.5</v>
      </c>
      <c r="C23" s="30" t="s">
        <v>1405</v>
      </c>
      <c r="D23" s="30">
        <v>20</v>
      </c>
      <c r="F23" s="30" t="e">
        <f>様式97_入院ベースアップ評価料!$I$84-A23</f>
        <v>#VALUE!</v>
      </c>
      <c r="G23" s="30" t="e">
        <f>様式97_入院ベースアップ評価料!$I$84-B23</f>
        <v>#VALUE!</v>
      </c>
      <c r="H23" s="30" t="e">
        <f t="shared" si="0"/>
        <v>#VALUE!</v>
      </c>
      <c r="I23" s="30" t="e">
        <f>IF(様式97_入院ベースアップ評価料!$I$84=B23,"",IF(H23&lt;=0,"該当",""))</f>
        <v>#VALUE!</v>
      </c>
      <c r="J23" s="30" t="str">
        <f>IF(AND(A23&lt;=様式97_入院ベースアップ評価料!$V$84,様式97_入院ベースアップ評価料!$V$84&lt;'リスト（入院）'!B23),"該当","")</f>
        <v/>
      </c>
      <c r="K23" s="30" t="s">
        <v>1405</v>
      </c>
    </row>
    <row r="24" spans="1:11" x14ac:dyDescent="0.4">
      <c r="A24" s="30">
        <v>20.5</v>
      </c>
      <c r="B24" s="30">
        <v>21.5</v>
      </c>
      <c r="C24" s="30" t="s">
        <v>1406</v>
      </c>
      <c r="D24" s="30">
        <v>21</v>
      </c>
      <c r="F24" s="30" t="e">
        <f>様式97_入院ベースアップ評価料!$I$84-A24</f>
        <v>#VALUE!</v>
      </c>
      <c r="G24" s="30" t="e">
        <f>様式97_入院ベースアップ評価料!$I$84-B24</f>
        <v>#VALUE!</v>
      </c>
      <c r="H24" s="30" t="e">
        <f t="shared" si="0"/>
        <v>#VALUE!</v>
      </c>
      <c r="I24" s="30" t="e">
        <f>IF(様式97_入院ベースアップ評価料!$I$84=B24,"",IF(H24&lt;=0,"該当",""))</f>
        <v>#VALUE!</v>
      </c>
      <c r="J24" s="30" t="str">
        <f>IF(AND(A24&lt;=様式97_入院ベースアップ評価料!$V$84,様式97_入院ベースアップ評価料!$V$84&lt;'リスト（入院）'!B24),"該当","")</f>
        <v/>
      </c>
      <c r="K24" s="30" t="s">
        <v>1406</v>
      </c>
    </row>
    <row r="25" spans="1:11" x14ac:dyDescent="0.4">
      <c r="A25" s="30">
        <v>21.5</v>
      </c>
      <c r="B25" s="30">
        <v>22.5</v>
      </c>
      <c r="C25" s="30" t="s">
        <v>1407</v>
      </c>
      <c r="D25" s="30">
        <v>22</v>
      </c>
      <c r="F25" s="30" t="e">
        <f>様式97_入院ベースアップ評価料!$I$84-A25</f>
        <v>#VALUE!</v>
      </c>
      <c r="G25" s="30" t="e">
        <f>様式97_入院ベースアップ評価料!$I$84-B25</f>
        <v>#VALUE!</v>
      </c>
      <c r="H25" s="30" t="e">
        <f t="shared" si="0"/>
        <v>#VALUE!</v>
      </c>
      <c r="I25" s="30" t="e">
        <f>IF(様式97_入院ベースアップ評価料!$I$84=B25,"",IF(H25&lt;=0,"該当",""))</f>
        <v>#VALUE!</v>
      </c>
      <c r="J25" s="30" t="str">
        <f>IF(AND(A25&lt;=様式97_入院ベースアップ評価料!$V$84,様式97_入院ベースアップ評価料!$V$84&lt;'リスト（入院）'!B25),"該当","")</f>
        <v/>
      </c>
      <c r="K25" s="30" t="s">
        <v>1407</v>
      </c>
    </row>
    <row r="26" spans="1:11" x14ac:dyDescent="0.4">
      <c r="A26" s="30">
        <v>22.5</v>
      </c>
      <c r="B26" s="30">
        <v>23.5</v>
      </c>
      <c r="C26" s="30" t="s">
        <v>1408</v>
      </c>
      <c r="D26" s="30">
        <v>23</v>
      </c>
      <c r="F26" s="30" t="e">
        <f>様式97_入院ベースアップ評価料!$I$84-A26</f>
        <v>#VALUE!</v>
      </c>
      <c r="G26" s="30" t="e">
        <f>様式97_入院ベースアップ評価料!$I$84-B26</f>
        <v>#VALUE!</v>
      </c>
      <c r="H26" s="30" t="e">
        <f t="shared" si="0"/>
        <v>#VALUE!</v>
      </c>
      <c r="I26" s="30" t="e">
        <f>IF(様式97_入院ベースアップ評価料!$I$84=B26,"",IF(H26&lt;=0,"該当",""))</f>
        <v>#VALUE!</v>
      </c>
      <c r="J26" s="30" t="str">
        <f>IF(AND(A26&lt;=様式97_入院ベースアップ評価料!$V$84,様式97_入院ベースアップ評価料!$V$84&lt;'リスト（入院）'!B26),"該当","")</f>
        <v/>
      </c>
      <c r="K26" s="30" t="s">
        <v>1408</v>
      </c>
    </row>
    <row r="27" spans="1:11" x14ac:dyDescent="0.4">
      <c r="A27" s="30">
        <v>23.5</v>
      </c>
      <c r="B27" s="30">
        <v>24.5</v>
      </c>
      <c r="C27" s="30" t="s">
        <v>1409</v>
      </c>
      <c r="D27" s="30">
        <v>24</v>
      </c>
      <c r="F27" s="30" t="e">
        <f>様式97_入院ベースアップ評価料!$I$84-A27</f>
        <v>#VALUE!</v>
      </c>
      <c r="G27" s="30" t="e">
        <f>様式97_入院ベースアップ評価料!$I$84-B27</f>
        <v>#VALUE!</v>
      </c>
      <c r="H27" s="30" t="e">
        <f t="shared" si="0"/>
        <v>#VALUE!</v>
      </c>
      <c r="I27" s="30" t="e">
        <f>IF(様式97_入院ベースアップ評価料!$I$84=B27,"",IF(H27&lt;=0,"該当",""))</f>
        <v>#VALUE!</v>
      </c>
      <c r="J27" s="30" t="str">
        <f>IF(AND(A27&lt;=様式97_入院ベースアップ評価料!$V$84,様式97_入院ベースアップ評価料!$V$84&lt;'リスト（入院）'!B27),"該当","")</f>
        <v/>
      </c>
      <c r="K27" s="30" t="s">
        <v>1409</v>
      </c>
    </row>
    <row r="28" spans="1:11" x14ac:dyDescent="0.4">
      <c r="A28" s="30">
        <v>24.5</v>
      </c>
      <c r="B28" s="30">
        <v>25.5</v>
      </c>
      <c r="C28" s="30" t="s">
        <v>1410</v>
      </c>
      <c r="D28" s="30">
        <v>25</v>
      </c>
      <c r="F28" s="30" t="e">
        <f>様式97_入院ベースアップ評価料!$I$84-A28</f>
        <v>#VALUE!</v>
      </c>
      <c r="G28" s="30" t="e">
        <f>様式97_入院ベースアップ評価料!$I$84-B28</f>
        <v>#VALUE!</v>
      </c>
      <c r="H28" s="30" t="e">
        <f t="shared" si="0"/>
        <v>#VALUE!</v>
      </c>
      <c r="I28" s="30" t="e">
        <f>IF(様式97_入院ベースアップ評価料!$I$84=B28,"",IF(H28&lt;=0,"該当",""))</f>
        <v>#VALUE!</v>
      </c>
      <c r="J28" s="30" t="str">
        <f>IF(AND(A28&lt;=様式97_入院ベースアップ評価料!$V$84,様式97_入院ベースアップ評価料!$V$84&lt;'リスト（入院）'!B28),"該当","")</f>
        <v/>
      </c>
      <c r="K28" s="30" t="s">
        <v>1410</v>
      </c>
    </row>
    <row r="29" spans="1:11" x14ac:dyDescent="0.4">
      <c r="A29" s="30">
        <v>25.5</v>
      </c>
      <c r="B29" s="30">
        <v>26.5</v>
      </c>
      <c r="C29" s="30" t="s">
        <v>1411</v>
      </c>
      <c r="D29" s="30">
        <v>26</v>
      </c>
      <c r="F29" s="30" t="e">
        <f>様式97_入院ベースアップ評価料!$I$84-A29</f>
        <v>#VALUE!</v>
      </c>
      <c r="G29" s="30" t="e">
        <f>様式97_入院ベースアップ評価料!$I$84-B29</f>
        <v>#VALUE!</v>
      </c>
      <c r="H29" s="30" t="e">
        <f t="shared" si="0"/>
        <v>#VALUE!</v>
      </c>
      <c r="I29" s="30" t="e">
        <f>IF(様式97_入院ベースアップ評価料!$I$84=B29,"",IF(H29&lt;=0,"該当",""))</f>
        <v>#VALUE!</v>
      </c>
      <c r="J29" s="30" t="str">
        <f>IF(AND(A29&lt;=様式97_入院ベースアップ評価料!$V$84,様式97_入院ベースアップ評価料!$V$84&lt;'リスト（入院）'!B29),"該当","")</f>
        <v/>
      </c>
      <c r="K29" s="30" t="s">
        <v>1411</v>
      </c>
    </row>
    <row r="30" spans="1:11" x14ac:dyDescent="0.4">
      <c r="A30" s="30">
        <v>26.5</v>
      </c>
      <c r="B30" s="30">
        <v>27.5</v>
      </c>
      <c r="C30" s="30" t="s">
        <v>1412</v>
      </c>
      <c r="D30" s="30">
        <v>27</v>
      </c>
      <c r="F30" s="30" t="e">
        <f>様式97_入院ベースアップ評価料!$I$84-A30</f>
        <v>#VALUE!</v>
      </c>
      <c r="G30" s="30" t="e">
        <f>様式97_入院ベースアップ評価料!$I$84-B30</f>
        <v>#VALUE!</v>
      </c>
      <c r="H30" s="30" t="e">
        <f t="shared" si="0"/>
        <v>#VALUE!</v>
      </c>
      <c r="I30" s="30" t="e">
        <f>IF(様式97_入院ベースアップ評価料!$I$84=B30,"",IF(H30&lt;=0,"該当",""))</f>
        <v>#VALUE!</v>
      </c>
      <c r="J30" s="30" t="str">
        <f>IF(AND(A30&lt;=様式97_入院ベースアップ評価料!$V$84,様式97_入院ベースアップ評価料!$V$84&lt;'リスト（入院）'!B30),"該当","")</f>
        <v/>
      </c>
      <c r="K30" s="30" t="s">
        <v>1412</v>
      </c>
    </row>
    <row r="31" spans="1:11" x14ac:dyDescent="0.4">
      <c r="A31" s="30">
        <v>27.5</v>
      </c>
      <c r="B31" s="30">
        <v>28.5</v>
      </c>
      <c r="C31" s="30" t="s">
        <v>1413</v>
      </c>
      <c r="D31" s="30">
        <v>28</v>
      </c>
      <c r="F31" s="30" t="e">
        <f>様式97_入院ベースアップ評価料!$I$84-A31</f>
        <v>#VALUE!</v>
      </c>
      <c r="G31" s="30" t="e">
        <f>様式97_入院ベースアップ評価料!$I$84-B31</f>
        <v>#VALUE!</v>
      </c>
      <c r="H31" s="30" t="e">
        <f t="shared" si="0"/>
        <v>#VALUE!</v>
      </c>
      <c r="I31" s="30" t="e">
        <f>IF(様式97_入院ベースアップ評価料!$I$84=B31,"",IF(H31&lt;=0,"該当",""))</f>
        <v>#VALUE!</v>
      </c>
      <c r="J31" s="30" t="str">
        <f>IF(AND(A31&lt;=様式97_入院ベースアップ評価料!$V$84,様式97_入院ベースアップ評価料!$V$84&lt;'リスト（入院）'!B31),"該当","")</f>
        <v/>
      </c>
      <c r="K31" s="30" t="s">
        <v>1413</v>
      </c>
    </row>
    <row r="32" spans="1:11" x14ac:dyDescent="0.4">
      <c r="A32" s="30">
        <v>28.5</v>
      </c>
      <c r="B32" s="30">
        <v>29.5</v>
      </c>
      <c r="C32" s="30" t="s">
        <v>1414</v>
      </c>
      <c r="D32" s="30">
        <v>29</v>
      </c>
      <c r="F32" s="30" t="e">
        <f>様式97_入院ベースアップ評価料!$I$84-A32</f>
        <v>#VALUE!</v>
      </c>
      <c r="G32" s="30" t="e">
        <f>様式97_入院ベースアップ評価料!$I$84-B32</f>
        <v>#VALUE!</v>
      </c>
      <c r="H32" s="30" t="e">
        <f t="shared" si="0"/>
        <v>#VALUE!</v>
      </c>
      <c r="I32" s="30" t="e">
        <f>IF(様式97_入院ベースアップ評価料!$I$84=B32,"",IF(H32&lt;=0,"該当",""))</f>
        <v>#VALUE!</v>
      </c>
      <c r="J32" s="30" t="str">
        <f>IF(AND(A32&lt;=様式97_入院ベースアップ評価料!$V$84,様式97_入院ベースアップ評価料!$V$84&lt;'リスト（入院）'!B32),"該当","")</f>
        <v/>
      </c>
      <c r="K32" s="30" t="s">
        <v>1414</v>
      </c>
    </row>
    <row r="33" spans="1:11" x14ac:dyDescent="0.4">
      <c r="A33" s="30">
        <v>29.5</v>
      </c>
      <c r="B33" s="30">
        <v>30.5</v>
      </c>
      <c r="C33" s="30" t="s">
        <v>1415</v>
      </c>
      <c r="D33" s="30">
        <v>30</v>
      </c>
      <c r="F33" s="30" t="e">
        <f>様式97_入院ベースアップ評価料!$I$84-A33</f>
        <v>#VALUE!</v>
      </c>
      <c r="G33" s="30" t="e">
        <f>様式97_入院ベースアップ評価料!$I$84-B33</f>
        <v>#VALUE!</v>
      </c>
      <c r="H33" s="30" t="e">
        <f t="shared" si="0"/>
        <v>#VALUE!</v>
      </c>
      <c r="I33" s="30" t="e">
        <f>IF(様式97_入院ベースアップ評価料!$I$84=B33,"",IF(H33&lt;=0,"該当",""))</f>
        <v>#VALUE!</v>
      </c>
      <c r="J33" s="30" t="str">
        <f>IF(AND(A33&lt;=様式97_入院ベースアップ評価料!$V$84,様式97_入院ベースアップ評価料!$V$84&lt;'リスト（入院）'!B33),"該当","")</f>
        <v/>
      </c>
      <c r="K33" s="30" t="s">
        <v>1415</v>
      </c>
    </row>
    <row r="34" spans="1:11" x14ac:dyDescent="0.4">
      <c r="A34" s="30">
        <v>30.5</v>
      </c>
      <c r="B34" s="30">
        <v>31.5</v>
      </c>
      <c r="C34" s="30" t="s">
        <v>1416</v>
      </c>
      <c r="D34" s="30">
        <v>31</v>
      </c>
      <c r="F34" s="30" t="e">
        <f>様式97_入院ベースアップ評価料!$I$84-A34</f>
        <v>#VALUE!</v>
      </c>
      <c r="G34" s="30" t="e">
        <f>様式97_入院ベースアップ評価料!$I$84-B34</f>
        <v>#VALUE!</v>
      </c>
      <c r="H34" s="30" t="e">
        <f t="shared" si="0"/>
        <v>#VALUE!</v>
      </c>
      <c r="I34" s="30" t="e">
        <f>IF(様式97_入院ベースアップ評価料!$I$84=B34,"",IF(H34&lt;=0,"該当",""))</f>
        <v>#VALUE!</v>
      </c>
      <c r="J34" s="30" t="str">
        <f>IF(AND(A34&lt;=様式97_入院ベースアップ評価料!$V$84,様式97_入院ベースアップ評価料!$V$84&lt;'リスト（入院）'!B34),"該当","")</f>
        <v/>
      </c>
      <c r="K34" s="30" t="s">
        <v>1416</v>
      </c>
    </row>
    <row r="35" spans="1:11" x14ac:dyDescent="0.4">
      <c r="A35" s="30">
        <v>31.5</v>
      </c>
      <c r="B35" s="30">
        <v>32.5</v>
      </c>
      <c r="C35" s="30" t="s">
        <v>1417</v>
      </c>
      <c r="D35" s="30">
        <v>32</v>
      </c>
      <c r="F35" s="30" t="e">
        <f>様式97_入院ベースアップ評価料!$I$84-A35</f>
        <v>#VALUE!</v>
      </c>
      <c r="G35" s="30" t="e">
        <f>様式97_入院ベースアップ評価料!$I$84-B35</f>
        <v>#VALUE!</v>
      </c>
      <c r="H35" s="30" t="e">
        <f t="shared" si="0"/>
        <v>#VALUE!</v>
      </c>
      <c r="I35" s="30" t="e">
        <f>IF(様式97_入院ベースアップ評価料!$I$84=B35,"",IF(H35&lt;=0,"該当",""))</f>
        <v>#VALUE!</v>
      </c>
      <c r="J35" s="30" t="str">
        <f>IF(AND(A35&lt;=様式97_入院ベースアップ評価料!$V$84,様式97_入院ベースアップ評価料!$V$84&lt;'リスト（入院）'!B35),"該当","")</f>
        <v/>
      </c>
      <c r="K35" s="30" t="s">
        <v>1417</v>
      </c>
    </row>
    <row r="36" spans="1:11" x14ac:dyDescent="0.4">
      <c r="A36" s="30">
        <v>32.5</v>
      </c>
      <c r="B36" s="30">
        <v>33.5</v>
      </c>
      <c r="C36" s="30" t="s">
        <v>1418</v>
      </c>
      <c r="D36" s="30">
        <v>33</v>
      </c>
      <c r="F36" s="30" t="e">
        <f>様式97_入院ベースアップ評価料!$I$84-A36</f>
        <v>#VALUE!</v>
      </c>
      <c r="G36" s="30" t="e">
        <f>様式97_入院ベースアップ評価料!$I$84-B36</f>
        <v>#VALUE!</v>
      </c>
      <c r="H36" s="30" t="e">
        <f t="shared" ref="H36:H67" si="1">F36*G36</f>
        <v>#VALUE!</v>
      </c>
      <c r="I36" s="30" t="e">
        <f>IF(様式97_入院ベースアップ評価料!$I$84=B36,"",IF(H36&lt;=0,"該当",""))</f>
        <v>#VALUE!</v>
      </c>
      <c r="J36" s="30" t="str">
        <f>IF(AND(A36&lt;=様式97_入院ベースアップ評価料!$V$84,様式97_入院ベースアップ評価料!$V$84&lt;'リスト（入院）'!B36),"該当","")</f>
        <v/>
      </c>
      <c r="K36" s="30" t="s">
        <v>1418</v>
      </c>
    </row>
    <row r="37" spans="1:11" x14ac:dyDescent="0.4">
      <c r="A37" s="30">
        <v>33.5</v>
      </c>
      <c r="B37" s="30">
        <v>34.5</v>
      </c>
      <c r="C37" s="30" t="s">
        <v>1419</v>
      </c>
      <c r="D37" s="30">
        <v>34</v>
      </c>
      <c r="F37" s="30" t="e">
        <f>様式97_入院ベースアップ評価料!$I$84-A37</f>
        <v>#VALUE!</v>
      </c>
      <c r="G37" s="30" t="e">
        <f>様式97_入院ベースアップ評価料!$I$84-B37</f>
        <v>#VALUE!</v>
      </c>
      <c r="H37" s="30" t="e">
        <f t="shared" si="1"/>
        <v>#VALUE!</v>
      </c>
      <c r="I37" s="30" t="e">
        <f>IF(様式97_入院ベースアップ評価料!$I$84=B37,"",IF(H37&lt;=0,"該当",""))</f>
        <v>#VALUE!</v>
      </c>
      <c r="J37" s="30" t="str">
        <f>IF(AND(A37&lt;=様式97_入院ベースアップ評価料!$V$84,様式97_入院ベースアップ評価料!$V$84&lt;'リスト（入院）'!B37),"該当","")</f>
        <v/>
      </c>
      <c r="K37" s="30" t="s">
        <v>1419</v>
      </c>
    </row>
    <row r="38" spans="1:11" x14ac:dyDescent="0.4">
      <c r="A38" s="30">
        <v>34.5</v>
      </c>
      <c r="B38" s="30">
        <v>35.5</v>
      </c>
      <c r="C38" s="30" t="s">
        <v>1420</v>
      </c>
      <c r="D38" s="30">
        <v>35</v>
      </c>
      <c r="F38" s="30" t="e">
        <f>様式97_入院ベースアップ評価料!$I$84-A38</f>
        <v>#VALUE!</v>
      </c>
      <c r="G38" s="30" t="e">
        <f>様式97_入院ベースアップ評価料!$I$84-B38</f>
        <v>#VALUE!</v>
      </c>
      <c r="H38" s="30" t="e">
        <f t="shared" si="1"/>
        <v>#VALUE!</v>
      </c>
      <c r="I38" s="30" t="e">
        <f>IF(様式97_入院ベースアップ評価料!$I$84=B38,"",IF(H38&lt;=0,"該当",""))</f>
        <v>#VALUE!</v>
      </c>
      <c r="J38" s="30" t="str">
        <f>IF(AND(A38&lt;=様式97_入院ベースアップ評価料!$V$84,様式97_入院ベースアップ評価料!$V$84&lt;'リスト（入院）'!B38),"該当","")</f>
        <v/>
      </c>
      <c r="K38" s="30" t="s">
        <v>1420</v>
      </c>
    </row>
    <row r="39" spans="1:11" x14ac:dyDescent="0.4">
      <c r="A39" s="30">
        <v>35.5</v>
      </c>
      <c r="B39" s="30">
        <v>36.5</v>
      </c>
      <c r="C39" s="30" t="s">
        <v>1421</v>
      </c>
      <c r="D39" s="30">
        <v>36</v>
      </c>
      <c r="F39" s="30" t="e">
        <f>様式97_入院ベースアップ評価料!$I$84-A39</f>
        <v>#VALUE!</v>
      </c>
      <c r="G39" s="30" t="e">
        <f>様式97_入院ベースアップ評価料!$I$84-B39</f>
        <v>#VALUE!</v>
      </c>
      <c r="H39" s="30" t="e">
        <f t="shared" si="1"/>
        <v>#VALUE!</v>
      </c>
      <c r="I39" s="30" t="e">
        <f>IF(様式97_入院ベースアップ評価料!$I$84=B39,"",IF(H39&lt;=0,"該当",""))</f>
        <v>#VALUE!</v>
      </c>
      <c r="J39" s="30" t="str">
        <f>IF(AND(A39&lt;=様式97_入院ベースアップ評価料!$V$84,様式97_入院ベースアップ評価料!$V$84&lt;'リスト（入院）'!B39),"該当","")</f>
        <v/>
      </c>
      <c r="K39" s="30" t="s">
        <v>1421</v>
      </c>
    </row>
    <row r="40" spans="1:11" x14ac:dyDescent="0.4">
      <c r="A40" s="30">
        <v>36.5</v>
      </c>
      <c r="B40" s="30">
        <v>37.5</v>
      </c>
      <c r="C40" s="30" t="s">
        <v>1422</v>
      </c>
      <c r="D40" s="30">
        <v>37</v>
      </c>
      <c r="F40" s="30" t="e">
        <f>様式97_入院ベースアップ評価料!$I$84-A40</f>
        <v>#VALUE!</v>
      </c>
      <c r="G40" s="30" t="e">
        <f>様式97_入院ベースアップ評価料!$I$84-B40</f>
        <v>#VALUE!</v>
      </c>
      <c r="H40" s="30" t="e">
        <f t="shared" si="1"/>
        <v>#VALUE!</v>
      </c>
      <c r="I40" s="30" t="e">
        <f>IF(様式97_入院ベースアップ評価料!$I$84=B40,"",IF(H40&lt;=0,"該当",""))</f>
        <v>#VALUE!</v>
      </c>
      <c r="J40" s="30" t="str">
        <f>IF(AND(A40&lt;=様式97_入院ベースアップ評価料!$V$84,様式97_入院ベースアップ評価料!$V$84&lt;'リスト（入院）'!B40),"該当","")</f>
        <v/>
      </c>
      <c r="K40" s="30" t="s">
        <v>1422</v>
      </c>
    </row>
    <row r="41" spans="1:11" x14ac:dyDescent="0.4">
      <c r="A41" s="30">
        <v>37.5</v>
      </c>
      <c r="B41" s="30">
        <v>38.5</v>
      </c>
      <c r="C41" s="30" t="s">
        <v>1423</v>
      </c>
      <c r="D41" s="30">
        <v>38</v>
      </c>
      <c r="F41" s="30" t="e">
        <f>様式97_入院ベースアップ評価料!$I$84-A41</f>
        <v>#VALUE!</v>
      </c>
      <c r="G41" s="30" t="e">
        <f>様式97_入院ベースアップ評価料!$I$84-B41</f>
        <v>#VALUE!</v>
      </c>
      <c r="H41" s="30" t="e">
        <f t="shared" si="1"/>
        <v>#VALUE!</v>
      </c>
      <c r="I41" s="30" t="e">
        <f>IF(様式97_入院ベースアップ評価料!$I$84=B41,"",IF(H41&lt;=0,"該当",""))</f>
        <v>#VALUE!</v>
      </c>
      <c r="J41" s="30" t="str">
        <f>IF(AND(A41&lt;=様式97_入院ベースアップ評価料!$V$84,様式97_入院ベースアップ評価料!$V$84&lt;'リスト（入院）'!B41),"該当","")</f>
        <v/>
      </c>
      <c r="K41" s="30" t="s">
        <v>1423</v>
      </c>
    </row>
    <row r="42" spans="1:11" x14ac:dyDescent="0.4">
      <c r="A42" s="30">
        <v>38.5</v>
      </c>
      <c r="B42" s="30">
        <v>39.5</v>
      </c>
      <c r="C42" s="30" t="s">
        <v>1424</v>
      </c>
      <c r="D42" s="30">
        <v>39</v>
      </c>
      <c r="F42" s="30" t="e">
        <f>様式97_入院ベースアップ評価料!$I$84-A42</f>
        <v>#VALUE!</v>
      </c>
      <c r="G42" s="30" t="e">
        <f>様式97_入院ベースアップ評価料!$I$84-B42</f>
        <v>#VALUE!</v>
      </c>
      <c r="H42" s="30" t="e">
        <f t="shared" si="1"/>
        <v>#VALUE!</v>
      </c>
      <c r="I42" s="30" t="e">
        <f>IF(様式97_入院ベースアップ評価料!$I$84=B42,"",IF(H42&lt;=0,"該当",""))</f>
        <v>#VALUE!</v>
      </c>
      <c r="J42" s="30" t="str">
        <f>IF(AND(A42&lt;=様式97_入院ベースアップ評価料!$V$84,様式97_入院ベースアップ評価料!$V$84&lt;'リスト（入院）'!B42),"該当","")</f>
        <v/>
      </c>
      <c r="K42" s="30" t="s">
        <v>1424</v>
      </c>
    </row>
    <row r="43" spans="1:11" x14ac:dyDescent="0.4">
      <c r="A43" s="30">
        <v>39.5</v>
      </c>
      <c r="B43" s="30">
        <v>40.5</v>
      </c>
      <c r="C43" s="30" t="s">
        <v>1425</v>
      </c>
      <c r="D43" s="30">
        <v>40</v>
      </c>
      <c r="F43" s="30" t="e">
        <f>様式97_入院ベースアップ評価料!$I$84-A43</f>
        <v>#VALUE!</v>
      </c>
      <c r="G43" s="30" t="e">
        <f>様式97_入院ベースアップ評価料!$I$84-B43</f>
        <v>#VALUE!</v>
      </c>
      <c r="H43" s="30" t="e">
        <f t="shared" si="1"/>
        <v>#VALUE!</v>
      </c>
      <c r="I43" s="30" t="e">
        <f>IF(様式97_入院ベースアップ評価料!$I$84=B43,"",IF(H43&lt;=0,"該当",""))</f>
        <v>#VALUE!</v>
      </c>
      <c r="J43" s="30" t="str">
        <f>IF(AND(A43&lt;=様式97_入院ベースアップ評価料!$V$84,様式97_入院ベースアップ評価料!$V$84&lt;'リスト（入院）'!B43),"該当","")</f>
        <v/>
      </c>
      <c r="K43" s="30" t="s">
        <v>1425</v>
      </c>
    </row>
    <row r="44" spans="1:11" x14ac:dyDescent="0.4">
      <c r="A44" s="30">
        <v>40.5</v>
      </c>
      <c r="B44" s="30">
        <v>41.5</v>
      </c>
      <c r="C44" s="30" t="s">
        <v>1426</v>
      </c>
      <c r="D44" s="30">
        <v>41</v>
      </c>
      <c r="F44" s="30" t="e">
        <f>様式97_入院ベースアップ評価料!$I$84-A44</f>
        <v>#VALUE!</v>
      </c>
      <c r="G44" s="30" t="e">
        <f>様式97_入院ベースアップ評価料!$I$84-B44</f>
        <v>#VALUE!</v>
      </c>
      <c r="H44" s="30" t="e">
        <f t="shared" si="1"/>
        <v>#VALUE!</v>
      </c>
      <c r="I44" s="30" t="e">
        <f>IF(様式97_入院ベースアップ評価料!$I$84=B44,"",IF(H44&lt;=0,"該当",""))</f>
        <v>#VALUE!</v>
      </c>
      <c r="J44" s="30" t="str">
        <f>IF(AND(A44&lt;=様式97_入院ベースアップ評価料!$V$84,様式97_入院ベースアップ評価料!$V$84&lt;'リスト（入院）'!B44),"該当","")</f>
        <v/>
      </c>
      <c r="K44" s="30" t="s">
        <v>1426</v>
      </c>
    </row>
    <row r="45" spans="1:11" x14ac:dyDescent="0.4">
      <c r="A45" s="30">
        <v>41.5</v>
      </c>
      <c r="B45" s="30">
        <v>42.5</v>
      </c>
      <c r="C45" s="30" t="s">
        <v>1427</v>
      </c>
      <c r="D45" s="30">
        <v>42</v>
      </c>
      <c r="F45" s="30" t="e">
        <f>様式97_入院ベースアップ評価料!$I$84-A45</f>
        <v>#VALUE!</v>
      </c>
      <c r="G45" s="30" t="e">
        <f>様式97_入院ベースアップ評価料!$I$84-B45</f>
        <v>#VALUE!</v>
      </c>
      <c r="H45" s="30" t="e">
        <f t="shared" si="1"/>
        <v>#VALUE!</v>
      </c>
      <c r="I45" s="30" t="e">
        <f>IF(様式97_入院ベースアップ評価料!$I$84=B45,"",IF(H45&lt;=0,"該当",""))</f>
        <v>#VALUE!</v>
      </c>
      <c r="J45" s="30" t="str">
        <f>IF(AND(A45&lt;=様式97_入院ベースアップ評価料!$V$84,様式97_入院ベースアップ評価料!$V$84&lt;'リスト（入院）'!B45),"該当","")</f>
        <v/>
      </c>
      <c r="K45" s="30" t="s">
        <v>1427</v>
      </c>
    </row>
    <row r="46" spans="1:11" x14ac:dyDescent="0.4">
      <c r="A46" s="30">
        <v>42.5</v>
      </c>
      <c r="B46" s="30">
        <v>43.5</v>
      </c>
      <c r="C46" s="30" t="s">
        <v>1428</v>
      </c>
      <c r="D46" s="30">
        <v>43</v>
      </c>
      <c r="F46" s="30" t="e">
        <f>様式97_入院ベースアップ評価料!$I$84-A46</f>
        <v>#VALUE!</v>
      </c>
      <c r="G46" s="30" t="e">
        <f>様式97_入院ベースアップ評価料!$I$84-B46</f>
        <v>#VALUE!</v>
      </c>
      <c r="H46" s="30" t="e">
        <f t="shared" si="1"/>
        <v>#VALUE!</v>
      </c>
      <c r="I46" s="30" t="e">
        <f>IF(様式97_入院ベースアップ評価料!$I$84=B46,"",IF(H46&lt;=0,"該当",""))</f>
        <v>#VALUE!</v>
      </c>
      <c r="J46" s="30" t="str">
        <f>IF(AND(A46&lt;=様式97_入院ベースアップ評価料!$V$84,様式97_入院ベースアップ評価料!$V$84&lt;'リスト（入院）'!B46),"該当","")</f>
        <v/>
      </c>
      <c r="K46" s="30" t="s">
        <v>1428</v>
      </c>
    </row>
    <row r="47" spans="1:11" x14ac:dyDescent="0.4">
      <c r="A47" s="30">
        <v>43.5</v>
      </c>
      <c r="B47" s="30">
        <v>44.5</v>
      </c>
      <c r="C47" s="30" t="s">
        <v>1429</v>
      </c>
      <c r="D47" s="30">
        <v>44</v>
      </c>
      <c r="F47" s="30" t="e">
        <f>様式97_入院ベースアップ評価料!$I$84-A47</f>
        <v>#VALUE!</v>
      </c>
      <c r="G47" s="30" t="e">
        <f>様式97_入院ベースアップ評価料!$I$84-B47</f>
        <v>#VALUE!</v>
      </c>
      <c r="H47" s="30" t="e">
        <f t="shared" si="1"/>
        <v>#VALUE!</v>
      </c>
      <c r="I47" s="30" t="e">
        <f>IF(様式97_入院ベースアップ評価料!$I$84=B47,"",IF(H47&lt;=0,"該当",""))</f>
        <v>#VALUE!</v>
      </c>
      <c r="J47" s="30" t="str">
        <f>IF(AND(A47&lt;=様式97_入院ベースアップ評価料!$V$84,様式97_入院ベースアップ評価料!$V$84&lt;'リスト（入院）'!B47),"該当","")</f>
        <v/>
      </c>
      <c r="K47" s="30" t="s">
        <v>1429</v>
      </c>
    </row>
    <row r="48" spans="1:11" x14ac:dyDescent="0.4">
      <c r="A48" s="30">
        <v>44.5</v>
      </c>
      <c r="B48" s="30">
        <v>45.5</v>
      </c>
      <c r="C48" s="30" t="s">
        <v>1430</v>
      </c>
      <c r="D48" s="30">
        <v>45</v>
      </c>
      <c r="F48" s="30" t="e">
        <f>様式97_入院ベースアップ評価料!$I$84-A48</f>
        <v>#VALUE!</v>
      </c>
      <c r="G48" s="30" t="e">
        <f>様式97_入院ベースアップ評価料!$I$84-B48</f>
        <v>#VALUE!</v>
      </c>
      <c r="H48" s="30" t="e">
        <f t="shared" si="1"/>
        <v>#VALUE!</v>
      </c>
      <c r="I48" s="30" t="e">
        <f>IF(様式97_入院ベースアップ評価料!$I$84=B48,"",IF(H48&lt;=0,"該当",""))</f>
        <v>#VALUE!</v>
      </c>
      <c r="J48" s="30" t="str">
        <f>IF(AND(A48&lt;=様式97_入院ベースアップ評価料!$V$84,様式97_入院ベースアップ評価料!$V$84&lt;'リスト（入院）'!B48),"該当","")</f>
        <v/>
      </c>
      <c r="K48" s="30" t="s">
        <v>1430</v>
      </c>
    </row>
    <row r="49" spans="1:11" x14ac:dyDescent="0.4">
      <c r="A49" s="30">
        <v>45.5</v>
      </c>
      <c r="B49" s="30">
        <v>46.5</v>
      </c>
      <c r="C49" s="30" t="s">
        <v>1431</v>
      </c>
      <c r="D49" s="30">
        <v>46</v>
      </c>
      <c r="F49" s="30" t="e">
        <f>様式97_入院ベースアップ評価料!$I$84-A49</f>
        <v>#VALUE!</v>
      </c>
      <c r="G49" s="30" t="e">
        <f>様式97_入院ベースアップ評価料!$I$84-B49</f>
        <v>#VALUE!</v>
      </c>
      <c r="H49" s="30" t="e">
        <f t="shared" si="1"/>
        <v>#VALUE!</v>
      </c>
      <c r="I49" s="30" t="e">
        <f>IF(様式97_入院ベースアップ評価料!$I$84=B49,"",IF(H49&lt;=0,"該当",""))</f>
        <v>#VALUE!</v>
      </c>
      <c r="J49" s="30" t="str">
        <f>IF(AND(A49&lt;=様式97_入院ベースアップ評価料!$V$84,様式97_入院ベースアップ評価料!$V$84&lt;'リスト（入院）'!B49),"該当","")</f>
        <v/>
      </c>
      <c r="K49" s="30" t="s">
        <v>1431</v>
      </c>
    </row>
    <row r="50" spans="1:11" x14ac:dyDescent="0.4">
      <c r="A50" s="30">
        <v>46.5</v>
      </c>
      <c r="B50" s="30">
        <v>47.5</v>
      </c>
      <c r="C50" s="30" t="s">
        <v>1432</v>
      </c>
      <c r="D50" s="30">
        <v>47</v>
      </c>
      <c r="F50" s="30" t="e">
        <f>様式97_入院ベースアップ評価料!$I$84-A50</f>
        <v>#VALUE!</v>
      </c>
      <c r="G50" s="30" t="e">
        <f>様式97_入院ベースアップ評価料!$I$84-B50</f>
        <v>#VALUE!</v>
      </c>
      <c r="H50" s="30" t="e">
        <f t="shared" si="1"/>
        <v>#VALUE!</v>
      </c>
      <c r="I50" s="30" t="e">
        <f>IF(様式97_入院ベースアップ評価料!$I$84=B50,"",IF(H50&lt;=0,"該当",""))</f>
        <v>#VALUE!</v>
      </c>
      <c r="J50" s="30" t="str">
        <f>IF(AND(A50&lt;=様式97_入院ベースアップ評価料!$V$84,様式97_入院ベースアップ評価料!$V$84&lt;'リスト（入院）'!B50),"該当","")</f>
        <v/>
      </c>
      <c r="K50" s="30" t="s">
        <v>1432</v>
      </c>
    </row>
    <row r="51" spans="1:11" x14ac:dyDescent="0.4">
      <c r="A51" s="30">
        <v>47.5</v>
      </c>
      <c r="B51" s="30">
        <v>48.5</v>
      </c>
      <c r="C51" s="30" t="s">
        <v>1433</v>
      </c>
      <c r="D51" s="30">
        <v>48</v>
      </c>
      <c r="F51" s="30" t="e">
        <f>様式97_入院ベースアップ評価料!$I$84-A51</f>
        <v>#VALUE!</v>
      </c>
      <c r="G51" s="30" t="e">
        <f>様式97_入院ベースアップ評価料!$I$84-B51</f>
        <v>#VALUE!</v>
      </c>
      <c r="H51" s="30" t="e">
        <f t="shared" si="1"/>
        <v>#VALUE!</v>
      </c>
      <c r="I51" s="30" t="e">
        <f>IF(様式97_入院ベースアップ評価料!$I$84=B51,"",IF(H51&lt;=0,"該当",""))</f>
        <v>#VALUE!</v>
      </c>
      <c r="J51" s="30" t="str">
        <f>IF(AND(A51&lt;=様式97_入院ベースアップ評価料!$V$84,様式97_入院ベースアップ評価料!$V$84&lt;'リスト（入院）'!B51),"該当","")</f>
        <v/>
      </c>
      <c r="K51" s="30" t="s">
        <v>1433</v>
      </c>
    </row>
    <row r="52" spans="1:11" x14ac:dyDescent="0.4">
      <c r="A52" s="30">
        <v>48.5</v>
      </c>
      <c r="B52" s="30">
        <v>49.5</v>
      </c>
      <c r="C52" s="30" t="s">
        <v>1434</v>
      </c>
      <c r="D52" s="30">
        <v>49</v>
      </c>
      <c r="F52" s="30" t="e">
        <f>様式97_入院ベースアップ評価料!$I$84-A52</f>
        <v>#VALUE!</v>
      </c>
      <c r="G52" s="30" t="e">
        <f>様式97_入院ベースアップ評価料!$I$84-B52</f>
        <v>#VALUE!</v>
      </c>
      <c r="H52" s="30" t="e">
        <f t="shared" si="1"/>
        <v>#VALUE!</v>
      </c>
      <c r="I52" s="30" t="e">
        <f>IF(様式97_入院ベースアップ評価料!$I$84=B52,"",IF(H52&lt;=0,"該当",""))</f>
        <v>#VALUE!</v>
      </c>
      <c r="J52" s="30" t="str">
        <f>IF(AND(A52&lt;=様式97_入院ベースアップ評価料!$V$84,様式97_入院ベースアップ評価料!$V$84&lt;'リスト（入院）'!B52),"該当","")</f>
        <v/>
      </c>
      <c r="K52" s="30" t="s">
        <v>1434</v>
      </c>
    </row>
    <row r="53" spans="1:11" x14ac:dyDescent="0.4">
      <c r="A53" s="30">
        <v>49.5</v>
      </c>
      <c r="B53" s="30">
        <v>50.5</v>
      </c>
      <c r="C53" s="30" t="s">
        <v>1435</v>
      </c>
      <c r="D53" s="30">
        <v>50</v>
      </c>
      <c r="F53" s="30" t="e">
        <f>様式97_入院ベースアップ評価料!$I$84-A53</f>
        <v>#VALUE!</v>
      </c>
      <c r="G53" s="30" t="e">
        <f>様式97_入院ベースアップ評価料!$I$84-B53</f>
        <v>#VALUE!</v>
      </c>
      <c r="H53" s="30" t="e">
        <f t="shared" si="1"/>
        <v>#VALUE!</v>
      </c>
      <c r="I53" s="30" t="e">
        <f>IF(様式97_入院ベースアップ評価料!$I$84=B53,"",IF(H53&lt;=0,"該当",""))</f>
        <v>#VALUE!</v>
      </c>
      <c r="J53" s="30" t="str">
        <f>IF(AND(A53&lt;=様式97_入院ベースアップ評価料!$V$84,様式97_入院ベースアップ評価料!$V$84&lt;'リスト（入院）'!B53),"該当","")</f>
        <v/>
      </c>
      <c r="K53" s="30" t="s">
        <v>1435</v>
      </c>
    </row>
    <row r="54" spans="1:11" x14ac:dyDescent="0.4">
      <c r="A54" s="30">
        <v>50.5</v>
      </c>
      <c r="B54" s="30">
        <v>51.5</v>
      </c>
      <c r="C54" s="30" t="s">
        <v>1436</v>
      </c>
      <c r="D54" s="30">
        <v>51</v>
      </c>
      <c r="F54" s="30" t="e">
        <f>様式97_入院ベースアップ評価料!$I$84-A54</f>
        <v>#VALUE!</v>
      </c>
      <c r="G54" s="30" t="e">
        <f>様式97_入院ベースアップ評価料!$I$84-B54</f>
        <v>#VALUE!</v>
      </c>
      <c r="H54" s="30" t="e">
        <f t="shared" si="1"/>
        <v>#VALUE!</v>
      </c>
      <c r="I54" s="30" t="e">
        <f>IF(様式97_入院ベースアップ評価料!$I$84=B54,"",IF(H54&lt;=0,"該当",""))</f>
        <v>#VALUE!</v>
      </c>
      <c r="J54" s="30" t="str">
        <f>IF(AND(A54&lt;=様式97_入院ベースアップ評価料!$V$84,様式97_入院ベースアップ評価料!$V$84&lt;'リスト（入院）'!B54),"該当","")</f>
        <v/>
      </c>
      <c r="K54" s="30" t="s">
        <v>1436</v>
      </c>
    </row>
    <row r="55" spans="1:11" x14ac:dyDescent="0.4">
      <c r="A55" s="30">
        <v>51.5</v>
      </c>
      <c r="B55" s="30">
        <v>52.5</v>
      </c>
      <c r="C55" s="30" t="s">
        <v>1437</v>
      </c>
      <c r="D55" s="30">
        <v>52</v>
      </c>
      <c r="F55" s="30" t="e">
        <f>様式97_入院ベースアップ評価料!$I$84-A55</f>
        <v>#VALUE!</v>
      </c>
      <c r="G55" s="30" t="e">
        <f>様式97_入院ベースアップ評価料!$I$84-B55</f>
        <v>#VALUE!</v>
      </c>
      <c r="H55" s="30" t="e">
        <f t="shared" si="1"/>
        <v>#VALUE!</v>
      </c>
      <c r="I55" s="30" t="e">
        <f>IF(様式97_入院ベースアップ評価料!$I$84=B55,"",IF(H55&lt;=0,"該当",""))</f>
        <v>#VALUE!</v>
      </c>
      <c r="J55" s="30" t="str">
        <f>IF(AND(A55&lt;=様式97_入院ベースアップ評価料!$V$84,様式97_入院ベースアップ評価料!$V$84&lt;'リスト（入院）'!B55),"該当","")</f>
        <v/>
      </c>
      <c r="K55" s="30" t="s">
        <v>1437</v>
      </c>
    </row>
    <row r="56" spans="1:11" x14ac:dyDescent="0.4">
      <c r="A56" s="30">
        <v>52.5</v>
      </c>
      <c r="B56" s="30">
        <v>53.5</v>
      </c>
      <c r="C56" s="30" t="s">
        <v>1438</v>
      </c>
      <c r="D56" s="30">
        <v>53</v>
      </c>
      <c r="F56" s="30" t="e">
        <f>様式97_入院ベースアップ評価料!$I$84-A56</f>
        <v>#VALUE!</v>
      </c>
      <c r="G56" s="30" t="e">
        <f>様式97_入院ベースアップ評価料!$I$84-B56</f>
        <v>#VALUE!</v>
      </c>
      <c r="H56" s="30" t="e">
        <f t="shared" si="1"/>
        <v>#VALUE!</v>
      </c>
      <c r="I56" s="30" t="e">
        <f>IF(様式97_入院ベースアップ評価料!$I$84=B56,"",IF(H56&lt;=0,"該当",""))</f>
        <v>#VALUE!</v>
      </c>
      <c r="J56" s="30" t="str">
        <f>IF(AND(A56&lt;=様式97_入院ベースアップ評価料!$V$84,様式97_入院ベースアップ評価料!$V$84&lt;'リスト（入院）'!B56),"該当","")</f>
        <v/>
      </c>
      <c r="K56" s="30" t="s">
        <v>1438</v>
      </c>
    </row>
    <row r="57" spans="1:11" x14ac:dyDescent="0.4">
      <c r="A57" s="30">
        <v>53.5</v>
      </c>
      <c r="B57" s="30">
        <v>54.5</v>
      </c>
      <c r="C57" s="30" t="s">
        <v>1439</v>
      </c>
      <c r="D57" s="30">
        <v>54</v>
      </c>
      <c r="F57" s="30" t="e">
        <f>様式97_入院ベースアップ評価料!$I$84-A57</f>
        <v>#VALUE!</v>
      </c>
      <c r="G57" s="30" t="e">
        <f>様式97_入院ベースアップ評価料!$I$84-B57</f>
        <v>#VALUE!</v>
      </c>
      <c r="H57" s="30" t="e">
        <f t="shared" si="1"/>
        <v>#VALUE!</v>
      </c>
      <c r="I57" s="30" t="e">
        <f>IF(様式97_入院ベースアップ評価料!$I$84=B57,"",IF(H57&lt;=0,"該当",""))</f>
        <v>#VALUE!</v>
      </c>
      <c r="J57" s="30" t="str">
        <f>IF(AND(A57&lt;=様式97_入院ベースアップ評価料!$V$84,様式97_入院ベースアップ評価料!$V$84&lt;'リスト（入院）'!B57),"該当","")</f>
        <v/>
      </c>
      <c r="K57" s="30" t="s">
        <v>1439</v>
      </c>
    </row>
    <row r="58" spans="1:11" x14ac:dyDescent="0.4">
      <c r="A58" s="30">
        <v>54.5</v>
      </c>
      <c r="B58" s="30">
        <v>55.5</v>
      </c>
      <c r="C58" s="30" t="s">
        <v>1440</v>
      </c>
      <c r="D58" s="30">
        <v>55</v>
      </c>
      <c r="F58" s="30" t="e">
        <f>様式97_入院ベースアップ評価料!$I$84-A58</f>
        <v>#VALUE!</v>
      </c>
      <c r="G58" s="30" t="e">
        <f>様式97_入院ベースアップ評価料!$I$84-B58</f>
        <v>#VALUE!</v>
      </c>
      <c r="H58" s="30" t="e">
        <f t="shared" si="1"/>
        <v>#VALUE!</v>
      </c>
      <c r="I58" s="30" t="e">
        <f>IF(様式97_入院ベースアップ評価料!$I$84=B58,"",IF(H58&lt;=0,"該当",""))</f>
        <v>#VALUE!</v>
      </c>
      <c r="J58" s="30" t="str">
        <f>IF(AND(A58&lt;=様式97_入院ベースアップ評価料!$V$84,様式97_入院ベースアップ評価料!$V$84&lt;'リスト（入院）'!B58),"該当","")</f>
        <v/>
      </c>
      <c r="K58" s="30" t="s">
        <v>1440</v>
      </c>
    </row>
    <row r="59" spans="1:11" x14ac:dyDescent="0.4">
      <c r="A59" s="30">
        <v>55.5</v>
      </c>
      <c r="B59" s="30">
        <v>56.5</v>
      </c>
      <c r="C59" s="30" t="s">
        <v>1441</v>
      </c>
      <c r="D59" s="30">
        <v>56</v>
      </c>
      <c r="F59" s="30" t="e">
        <f>様式97_入院ベースアップ評価料!$I$84-A59</f>
        <v>#VALUE!</v>
      </c>
      <c r="G59" s="30" t="e">
        <f>様式97_入院ベースアップ評価料!$I$84-B59</f>
        <v>#VALUE!</v>
      </c>
      <c r="H59" s="30" t="e">
        <f t="shared" si="1"/>
        <v>#VALUE!</v>
      </c>
      <c r="I59" s="30" t="e">
        <f>IF(様式97_入院ベースアップ評価料!$I$84=B59,"",IF(H59&lt;=0,"該当",""))</f>
        <v>#VALUE!</v>
      </c>
      <c r="J59" s="30" t="str">
        <f>IF(AND(A59&lt;=様式97_入院ベースアップ評価料!$V$84,様式97_入院ベースアップ評価料!$V$84&lt;'リスト（入院）'!B59),"該当","")</f>
        <v/>
      </c>
      <c r="K59" s="30" t="s">
        <v>1441</v>
      </c>
    </row>
    <row r="60" spans="1:11" x14ac:dyDescent="0.4">
      <c r="A60" s="30">
        <v>56.5</v>
      </c>
      <c r="B60" s="30">
        <v>57.5</v>
      </c>
      <c r="C60" s="30" t="s">
        <v>1442</v>
      </c>
      <c r="D60" s="30">
        <v>57</v>
      </c>
      <c r="F60" s="30" t="e">
        <f>様式97_入院ベースアップ評価料!$I$84-A60</f>
        <v>#VALUE!</v>
      </c>
      <c r="G60" s="30" t="e">
        <f>様式97_入院ベースアップ評価料!$I$84-B60</f>
        <v>#VALUE!</v>
      </c>
      <c r="H60" s="30" t="e">
        <f t="shared" si="1"/>
        <v>#VALUE!</v>
      </c>
      <c r="I60" s="30" t="e">
        <f>IF(様式97_入院ベースアップ評価料!$I$84=B60,"",IF(H60&lt;=0,"該当",""))</f>
        <v>#VALUE!</v>
      </c>
      <c r="J60" s="30" t="str">
        <f>IF(AND(A60&lt;=様式97_入院ベースアップ評価料!$V$84,様式97_入院ベースアップ評価料!$V$84&lt;'リスト（入院）'!B60),"該当","")</f>
        <v/>
      </c>
      <c r="K60" s="30" t="s">
        <v>1442</v>
      </c>
    </row>
    <row r="61" spans="1:11" x14ac:dyDescent="0.4">
      <c r="A61" s="30">
        <v>57.5</v>
      </c>
      <c r="B61" s="30">
        <v>58.5</v>
      </c>
      <c r="C61" s="30" t="s">
        <v>1443</v>
      </c>
      <c r="D61" s="30">
        <v>58</v>
      </c>
      <c r="F61" s="30" t="e">
        <f>様式97_入院ベースアップ評価料!$I$84-A61</f>
        <v>#VALUE!</v>
      </c>
      <c r="G61" s="30" t="e">
        <f>様式97_入院ベースアップ評価料!$I$84-B61</f>
        <v>#VALUE!</v>
      </c>
      <c r="H61" s="30" t="e">
        <f t="shared" si="1"/>
        <v>#VALUE!</v>
      </c>
      <c r="I61" s="30" t="e">
        <f>IF(様式97_入院ベースアップ評価料!$I$84=B61,"",IF(H61&lt;=0,"該当",""))</f>
        <v>#VALUE!</v>
      </c>
      <c r="J61" s="30" t="str">
        <f>IF(AND(A61&lt;=様式97_入院ベースアップ評価料!$V$84,様式97_入院ベースアップ評価料!$V$84&lt;'リスト（入院）'!B61),"該当","")</f>
        <v/>
      </c>
      <c r="K61" s="30" t="s">
        <v>1443</v>
      </c>
    </row>
    <row r="62" spans="1:11" x14ac:dyDescent="0.4">
      <c r="A62" s="30">
        <v>58.5</v>
      </c>
      <c r="B62" s="30">
        <v>59.5</v>
      </c>
      <c r="C62" s="30" t="s">
        <v>1444</v>
      </c>
      <c r="D62" s="30">
        <v>59</v>
      </c>
      <c r="F62" s="30" t="e">
        <f>様式97_入院ベースアップ評価料!$I$84-A62</f>
        <v>#VALUE!</v>
      </c>
      <c r="G62" s="30" t="e">
        <f>様式97_入院ベースアップ評価料!$I$84-B62</f>
        <v>#VALUE!</v>
      </c>
      <c r="H62" s="30" t="e">
        <f t="shared" si="1"/>
        <v>#VALUE!</v>
      </c>
      <c r="I62" s="30" t="e">
        <f>IF(様式97_入院ベースアップ評価料!$I$84=B62,"",IF(H62&lt;=0,"該当",""))</f>
        <v>#VALUE!</v>
      </c>
      <c r="J62" s="30" t="str">
        <f>IF(AND(A62&lt;=様式97_入院ベースアップ評価料!$V$84,様式97_入院ベースアップ評価料!$V$84&lt;'リスト（入院）'!B62),"該当","")</f>
        <v/>
      </c>
      <c r="K62" s="30" t="s">
        <v>1444</v>
      </c>
    </row>
    <row r="63" spans="1:11" x14ac:dyDescent="0.4">
      <c r="A63" s="30">
        <v>59.5</v>
      </c>
      <c r="B63" s="30">
        <v>60.5</v>
      </c>
      <c r="C63" s="30" t="s">
        <v>1445</v>
      </c>
      <c r="D63" s="30">
        <v>60</v>
      </c>
      <c r="F63" s="30" t="e">
        <f>様式97_入院ベースアップ評価料!$I$84-A63</f>
        <v>#VALUE!</v>
      </c>
      <c r="G63" s="30" t="e">
        <f>様式97_入院ベースアップ評価料!$I$84-B63</f>
        <v>#VALUE!</v>
      </c>
      <c r="H63" s="30" t="e">
        <f t="shared" si="1"/>
        <v>#VALUE!</v>
      </c>
      <c r="I63" s="30" t="e">
        <f>IF(様式97_入院ベースアップ評価料!$I$84=B63,"",IF(H63&lt;=0,"該当",""))</f>
        <v>#VALUE!</v>
      </c>
      <c r="J63" s="30" t="str">
        <f>IF(AND(A63&lt;=様式97_入院ベースアップ評価料!$V$84,様式97_入院ベースアップ評価料!$V$84&lt;'リスト（入院）'!B63),"該当","")</f>
        <v/>
      </c>
      <c r="K63" s="30" t="s">
        <v>1445</v>
      </c>
    </row>
    <row r="64" spans="1:11" x14ac:dyDescent="0.4">
      <c r="A64" s="30">
        <v>60.5</v>
      </c>
      <c r="B64" s="30">
        <v>61.5</v>
      </c>
      <c r="C64" s="30" t="s">
        <v>1446</v>
      </c>
      <c r="D64" s="30">
        <v>61</v>
      </c>
      <c r="F64" s="30" t="e">
        <f>様式97_入院ベースアップ評価料!$I$84-A64</f>
        <v>#VALUE!</v>
      </c>
      <c r="G64" s="30" t="e">
        <f>様式97_入院ベースアップ評価料!$I$84-B64</f>
        <v>#VALUE!</v>
      </c>
      <c r="H64" s="30" t="e">
        <f t="shared" si="1"/>
        <v>#VALUE!</v>
      </c>
      <c r="I64" s="30" t="e">
        <f>IF(様式97_入院ベースアップ評価料!$I$84=B64,"",IF(H64&lt;=0,"該当",""))</f>
        <v>#VALUE!</v>
      </c>
      <c r="J64" s="30" t="str">
        <f>IF(AND(A64&lt;=様式97_入院ベースアップ評価料!$V$84,様式97_入院ベースアップ評価料!$V$84&lt;'リスト（入院）'!B64),"該当","")</f>
        <v/>
      </c>
      <c r="K64" s="30" t="s">
        <v>1446</v>
      </c>
    </row>
    <row r="65" spans="1:11" x14ac:dyDescent="0.4">
      <c r="A65" s="30">
        <v>61.5</v>
      </c>
      <c r="B65" s="30">
        <v>62.5</v>
      </c>
      <c r="C65" s="30" t="s">
        <v>1447</v>
      </c>
      <c r="D65" s="30">
        <v>62</v>
      </c>
      <c r="F65" s="30" t="e">
        <f>様式97_入院ベースアップ評価料!$I$84-A65</f>
        <v>#VALUE!</v>
      </c>
      <c r="G65" s="30" t="e">
        <f>様式97_入院ベースアップ評価料!$I$84-B65</f>
        <v>#VALUE!</v>
      </c>
      <c r="H65" s="30" t="e">
        <f t="shared" si="1"/>
        <v>#VALUE!</v>
      </c>
      <c r="I65" s="30" t="e">
        <f>IF(様式97_入院ベースアップ評価料!$I$84=B65,"",IF(H65&lt;=0,"該当",""))</f>
        <v>#VALUE!</v>
      </c>
      <c r="J65" s="30" t="str">
        <f>IF(AND(A65&lt;=様式97_入院ベースアップ評価料!$V$84,様式97_入院ベースアップ評価料!$V$84&lt;'リスト（入院）'!B65),"該当","")</f>
        <v/>
      </c>
      <c r="K65" s="30" t="s">
        <v>1447</v>
      </c>
    </row>
    <row r="66" spans="1:11" x14ac:dyDescent="0.4">
      <c r="A66" s="30">
        <v>62.5</v>
      </c>
      <c r="B66" s="30">
        <v>63.5</v>
      </c>
      <c r="C66" s="30" t="s">
        <v>1448</v>
      </c>
      <c r="D66" s="30">
        <v>63</v>
      </c>
      <c r="F66" s="30" t="e">
        <f>様式97_入院ベースアップ評価料!$I$84-A66</f>
        <v>#VALUE!</v>
      </c>
      <c r="G66" s="30" t="e">
        <f>様式97_入院ベースアップ評価料!$I$84-B66</f>
        <v>#VALUE!</v>
      </c>
      <c r="H66" s="30" t="e">
        <f t="shared" si="1"/>
        <v>#VALUE!</v>
      </c>
      <c r="I66" s="30" t="e">
        <f>IF(様式97_入院ベースアップ評価料!$I$84=B66,"",IF(H66&lt;=0,"該当",""))</f>
        <v>#VALUE!</v>
      </c>
      <c r="J66" s="30" t="str">
        <f>IF(AND(A66&lt;=様式97_入院ベースアップ評価料!$V$84,様式97_入院ベースアップ評価料!$V$84&lt;'リスト（入院）'!B66),"該当","")</f>
        <v/>
      </c>
      <c r="K66" s="30" t="s">
        <v>1448</v>
      </c>
    </row>
    <row r="67" spans="1:11" x14ac:dyDescent="0.4">
      <c r="A67" s="30">
        <v>63.5</v>
      </c>
      <c r="B67" s="30">
        <v>64.5</v>
      </c>
      <c r="C67" s="30" t="s">
        <v>1449</v>
      </c>
      <c r="D67" s="30">
        <v>64</v>
      </c>
      <c r="F67" s="30" t="e">
        <f>様式97_入院ベースアップ評価料!$I$84-A67</f>
        <v>#VALUE!</v>
      </c>
      <c r="G67" s="30" t="e">
        <f>様式97_入院ベースアップ評価料!$I$84-B67</f>
        <v>#VALUE!</v>
      </c>
      <c r="H67" s="30" t="e">
        <f t="shared" si="1"/>
        <v>#VALUE!</v>
      </c>
      <c r="I67" s="30" t="e">
        <f>IF(様式97_入院ベースアップ評価料!$I$84=B67,"",IF(H67&lt;=0,"該当",""))</f>
        <v>#VALUE!</v>
      </c>
      <c r="J67" s="30" t="str">
        <f>IF(AND(A67&lt;=様式97_入院ベースアップ評価料!$V$84,様式97_入院ベースアップ評価料!$V$84&lt;'リスト（入院）'!B67),"該当","")</f>
        <v/>
      </c>
      <c r="K67" s="30" t="s">
        <v>1449</v>
      </c>
    </row>
    <row r="68" spans="1:11" x14ac:dyDescent="0.4">
      <c r="A68" s="30">
        <v>64.5</v>
      </c>
      <c r="B68" s="30">
        <v>65.5</v>
      </c>
      <c r="C68" s="30" t="s">
        <v>1450</v>
      </c>
      <c r="D68" s="30">
        <v>65</v>
      </c>
      <c r="F68" s="30" t="e">
        <f>様式97_入院ベースアップ評価料!$I$84-A68</f>
        <v>#VALUE!</v>
      </c>
      <c r="G68" s="30" t="e">
        <f>様式97_入院ベースアップ評価料!$I$84-B68</f>
        <v>#VALUE!</v>
      </c>
      <c r="H68" s="30" t="e">
        <f t="shared" ref="H68:H99" si="2">F68*G68</f>
        <v>#VALUE!</v>
      </c>
      <c r="I68" s="30" t="e">
        <f>IF(様式97_入院ベースアップ評価料!$I$84=B68,"",IF(H68&lt;=0,"該当",""))</f>
        <v>#VALUE!</v>
      </c>
      <c r="J68" s="30" t="str">
        <f>IF(AND(A68&lt;=様式97_入院ベースアップ評価料!$V$84,様式97_入院ベースアップ評価料!$V$84&lt;'リスト（入院）'!B68),"該当","")</f>
        <v/>
      </c>
      <c r="K68" s="30" t="s">
        <v>1450</v>
      </c>
    </row>
    <row r="69" spans="1:11" x14ac:dyDescent="0.4">
      <c r="A69" s="30">
        <v>65.5</v>
      </c>
      <c r="B69" s="30">
        <v>66.5</v>
      </c>
      <c r="C69" s="30" t="s">
        <v>1451</v>
      </c>
      <c r="D69" s="30">
        <v>66</v>
      </c>
      <c r="F69" s="30" t="e">
        <f>様式97_入院ベースアップ評価料!$I$84-A69</f>
        <v>#VALUE!</v>
      </c>
      <c r="G69" s="30" t="e">
        <f>様式97_入院ベースアップ評価料!$I$84-B69</f>
        <v>#VALUE!</v>
      </c>
      <c r="H69" s="30" t="e">
        <f t="shared" si="2"/>
        <v>#VALUE!</v>
      </c>
      <c r="I69" s="30" t="e">
        <f>IF(様式97_入院ベースアップ評価料!$I$84=B69,"",IF(H69&lt;=0,"該当",""))</f>
        <v>#VALUE!</v>
      </c>
      <c r="J69" s="30" t="str">
        <f>IF(AND(A69&lt;=様式97_入院ベースアップ評価料!$V$84,様式97_入院ベースアップ評価料!$V$84&lt;'リスト（入院）'!B69),"該当","")</f>
        <v/>
      </c>
      <c r="K69" s="30" t="s">
        <v>1451</v>
      </c>
    </row>
    <row r="70" spans="1:11" x14ac:dyDescent="0.4">
      <c r="A70" s="30">
        <v>66.5</v>
      </c>
      <c r="B70" s="30">
        <v>67.5</v>
      </c>
      <c r="C70" s="30" t="s">
        <v>1452</v>
      </c>
      <c r="D70" s="30">
        <v>67</v>
      </c>
      <c r="F70" s="30" t="e">
        <f>様式97_入院ベースアップ評価料!$I$84-A70</f>
        <v>#VALUE!</v>
      </c>
      <c r="G70" s="30" t="e">
        <f>様式97_入院ベースアップ評価料!$I$84-B70</f>
        <v>#VALUE!</v>
      </c>
      <c r="H70" s="30" t="e">
        <f t="shared" si="2"/>
        <v>#VALUE!</v>
      </c>
      <c r="I70" s="30" t="e">
        <f>IF(様式97_入院ベースアップ評価料!$I$84=B70,"",IF(H70&lt;=0,"該当",""))</f>
        <v>#VALUE!</v>
      </c>
      <c r="J70" s="30" t="str">
        <f>IF(AND(A70&lt;=様式97_入院ベースアップ評価料!$V$84,様式97_入院ベースアップ評価料!$V$84&lt;'リスト（入院）'!B70),"該当","")</f>
        <v/>
      </c>
      <c r="K70" s="30" t="s">
        <v>1452</v>
      </c>
    </row>
    <row r="71" spans="1:11" x14ac:dyDescent="0.4">
      <c r="A71" s="30">
        <v>67.5</v>
      </c>
      <c r="B71" s="30">
        <v>68.5</v>
      </c>
      <c r="C71" s="30" t="s">
        <v>1453</v>
      </c>
      <c r="D71" s="30">
        <v>68</v>
      </c>
      <c r="F71" s="30" t="e">
        <f>様式97_入院ベースアップ評価料!$I$84-A71</f>
        <v>#VALUE!</v>
      </c>
      <c r="G71" s="30" t="e">
        <f>様式97_入院ベースアップ評価料!$I$84-B71</f>
        <v>#VALUE!</v>
      </c>
      <c r="H71" s="30" t="e">
        <f t="shared" si="2"/>
        <v>#VALUE!</v>
      </c>
      <c r="I71" s="30" t="e">
        <f>IF(様式97_入院ベースアップ評価料!$I$84=B71,"",IF(H71&lt;=0,"該当",""))</f>
        <v>#VALUE!</v>
      </c>
      <c r="J71" s="30" t="str">
        <f>IF(AND(A71&lt;=様式97_入院ベースアップ評価料!$V$84,様式97_入院ベースアップ評価料!$V$84&lt;'リスト（入院）'!B71),"該当","")</f>
        <v/>
      </c>
      <c r="K71" s="30" t="s">
        <v>1453</v>
      </c>
    </row>
    <row r="72" spans="1:11" x14ac:dyDescent="0.4">
      <c r="A72" s="30">
        <v>68.5</v>
      </c>
      <c r="B72" s="30">
        <v>69.5</v>
      </c>
      <c r="C72" s="30" t="s">
        <v>1454</v>
      </c>
      <c r="D72" s="30">
        <v>69</v>
      </c>
      <c r="F72" s="30" t="e">
        <f>様式97_入院ベースアップ評価料!$I$84-A72</f>
        <v>#VALUE!</v>
      </c>
      <c r="G72" s="30" t="e">
        <f>様式97_入院ベースアップ評価料!$I$84-B72</f>
        <v>#VALUE!</v>
      </c>
      <c r="H72" s="30" t="e">
        <f t="shared" si="2"/>
        <v>#VALUE!</v>
      </c>
      <c r="I72" s="30" t="e">
        <f>IF(様式97_入院ベースアップ評価料!$I$84=B72,"",IF(H72&lt;=0,"該当",""))</f>
        <v>#VALUE!</v>
      </c>
      <c r="J72" s="30" t="str">
        <f>IF(AND(A72&lt;=様式97_入院ベースアップ評価料!$V$84,様式97_入院ベースアップ評価料!$V$84&lt;'リスト（入院）'!B72),"該当","")</f>
        <v/>
      </c>
      <c r="K72" s="30" t="s">
        <v>1454</v>
      </c>
    </row>
    <row r="73" spans="1:11" x14ac:dyDescent="0.4">
      <c r="A73" s="30">
        <v>69.5</v>
      </c>
      <c r="B73" s="30">
        <v>70.5</v>
      </c>
      <c r="C73" s="30" t="s">
        <v>1455</v>
      </c>
      <c r="D73" s="30">
        <v>70</v>
      </c>
      <c r="F73" s="30" t="e">
        <f>様式97_入院ベースアップ評価料!$I$84-A73</f>
        <v>#VALUE!</v>
      </c>
      <c r="G73" s="30" t="e">
        <f>様式97_入院ベースアップ評価料!$I$84-B73</f>
        <v>#VALUE!</v>
      </c>
      <c r="H73" s="30" t="e">
        <f t="shared" si="2"/>
        <v>#VALUE!</v>
      </c>
      <c r="I73" s="30" t="e">
        <f>IF(様式97_入院ベースアップ評価料!$I$84=B73,"",IF(H73&lt;=0,"該当",""))</f>
        <v>#VALUE!</v>
      </c>
      <c r="J73" s="30" t="str">
        <f>IF(AND(A73&lt;=様式97_入院ベースアップ評価料!$V$84,様式97_入院ベースアップ評価料!$V$84&lt;'リスト（入院）'!B73),"該当","")</f>
        <v/>
      </c>
      <c r="K73" s="30" t="s">
        <v>1455</v>
      </c>
    </row>
    <row r="74" spans="1:11" x14ac:dyDescent="0.4">
      <c r="A74" s="30">
        <v>70.5</v>
      </c>
      <c r="B74" s="30">
        <v>71.5</v>
      </c>
      <c r="C74" s="30" t="s">
        <v>1456</v>
      </c>
      <c r="D74" s="30">
        <v>71</v>
      </c>
      <c r="F74" s="30" t="e">
        <f>様式97_入院ベースアップ評価料!$I$84-A74</f>
        <v>#VALUE!</v>
      </c>
      <c r="G74" s="30" t="e">
        <f>様式97_入院ベースアップ評価料!$I$84-B74</f>
        <v>#VALUE!</v>
      </c>
      <c r="H74" s="30" t="e">
        <f t="shared" si="2"/>
        <v>#VALUE!</v>
      </c>
      <c r="I74" s="30" t="e">
        <f>IF(様式97_入院ベースアップ評価料!$I$84=B74,"",IF(H74&lt;=0,"該当",""))</f>
        <v>#VALUE!</v>
      </c>
      <c r="J74" s="30" t="str">
        <f>IF(AND(A74&lt;=様式97_入院ベースアップ評価料!$V$84,様式97_入院ベースアップ評価料!$V$84&lt;'リスト（入院）'!B74),"該当","")</f>
        <v/>
      </c>
      <c r="K74" s="30" t="s">
        <v>1456</v>
      </c>
    </row>
    <row r="75" spans="1:11" x14ac:dyDescent="0.4">
      <c r="A75" s="30">
        <v>71.5</v>
      </c>
      <c r="B75" s="30">
        <v>72.5</v>
      </c>
      <c r="C75" s="30" t="s">
        <v>1457</v>
      </c>
      <c r="D75" s="30">
        <v>72</v>
      </c>
      <c r="F75" s="30" t="e">
        <f>様式97_入院ベースアップ評価料!$I$84-A75</f>
        <v>#VALUE!</v>
      </c>
      <c r="G75" s="30" t="e">
        <f>様式97_入院ベースアップ評価料!$I$84-B75</f>
        <v>#VALUE!</v>
      </c>
      <c r="H75" s="30" t="e">
        <f t="shared" si="2"/>
        <v>#VALUE!</v>
      </c>
      <c r="I75" s="30" t="e">
        <f>IF(様式97_入院ベースアップ評価料!$I$84=B75,"",IF(H75&lt;=0,"該当",""))</f>
        <v>#VALUE!</v>
      </c>
      <c r="J75" s="30" t="str">
        <f>IF(AND(A75&lt;=様式97_入院ベースアップ評価料!$V$84,様式97_入院ベースアップ評価料!$V$84&lt;'リスト（入院）'!B75),"該当","")</f>
        <v/>
      </c>
      <c r="K75" s="30" t="s">
        <v>1457</v>
      </c>
    </row>
    <row r="76" spans="1:11" x14ac:dyDescent="0.4">
      <c r="A76" s="30">
        <v>72.5</v>
      </c>
      <c r="B76" s="30">
        <v>73.5</v>
      </c>
      <c r="C76" s="30" t="s">
        <v>1458</v>
      </c>
      <c r="D76" s="30">
        <v>73</v>
      </c>
      <c r="F76" s="30" t="e">
        <f>様式97_入院ベースアップ評価料!$I$84-A76</f>
        <v>#VALUE!</v>
      </c>
      <c r="G76" s="30" t="e">
        <f>様式97_入院ベースアップ評価料!$I$84-B76</f>
        <v>#VALUE!</v>
      </c>
      <c r="H76" s="30" t="e">
        <f t="shared" si="2"/>
        <v>#VALUE!</v>
      </c>
      <c r="I76" s="30" t="e">
        <f>IF(様式97_入院ベースアップ評価料!$I$84=B76,"",IF(H76&lt;=0,"該当",""))</f>
        <v>#VALUE!</v>
      </c>
      <c r="J76" s="30" t="str">
        <f>IF(AND(A76&lt;=様式97_入院ベースアップ評価料!$V$84,様式97_入院ベースアップ評価料!$V$84&lt;'リスト（入院）'!B76),"該当","")</f>
        <v/>
      </c>
      <c r="K76" s="30" t="s">
        <v>1458</v>
      </c>
    </row>
    <row r="77" spans="1:11" x14ac:dyDescent="0.4">
      <c r="A77" s="30">
        <v>73.5</v>
      </c>
      <c r="B77" s="30">
        <v>74.5</v>
      </c>
      <c r="C77" s="30" t="s">
        <v>1459</v>
      </c>
      <c r="D77" s="30">
        <v>74</v>
      </c>
      <c r="F77" s="30" t="e">
        <f>様式97_入院ベースアップ評価料!$I$84-A77</f>
        <v>#VALUE!</v>
      </c>
      <c r="G77" s="30" t="e">
        <f>様式97_入院ベースアップ評価料!$I$84-B77</f>
        <v>#VALUE!</v>
      </c>
      <c r="H77" s="30" t="e">
        <f t="shared" si="2"/>
        <v>#VALUE!</v>
      </c>
      <c r="I77" s="30" t="e">
        <f>IF(様式97_入院ベースアップ評価料!$I$84=B77,"",IF(H77&lt;=0,"該当",""))</f>
        <v>#VALUE!</v>
      </c>
      <c r="J77" s="30" t="str">
        <f>IF(AND(A77&lt;=様式97_入院ベースアップ評価料!$V$84,様式97_入院ベースアップ評価料!$V$84&lt;'リスト（入院）'!B77),"該当","")</f>
        <v/>
      </c>
      <c r="K77" s="30" t="s">
        <v>1459</v>
      </c>
    </row>
    <row r="78" spans="1:11" x14ac:dyDescent="0.4">
      <c r="A78" s="30">
        <v>74.5</v>
      </c>
      <c r="B78" s="30">
        <v>75.5</v>
      </c>
      <c r="C78" s="30" t="s">
        <v>1460</v>
      </c>
      <c r="D78" s="30">
        <v>75</v>
      </c>
      <c r="F78" s="30" t="e">
        <f>様式97_入院ベースアップ評価料!$I$84-A78</f>
        <v>#VALUE!</v>
      </c>
      <c r="G78" s="30" t="e">
        <f>様式97_入院ベースアップ評価料!$I$84-B78</f>
        <v>#VALUE!</v>
      </c>
      <c r="H78" s="30" t="e">
        <f t="shared" si="2"/>
        <v>#VALUE!</v>
      </c>
      <c r="I78" s="30" t="e">
        <f>IF(様式97_入院ベースアップ評価料!$I$84=B78,"",IF(H78&lt;=0,"該当",""))</f>
        <v>#VALUE!</v>
      </c>
      <c r="J78" s="30" t="str">
        <f>IF(AND(A78&lt;=様式97_入院ベースアップ評価料!$V$84,様式97_入院ベースアップ評価料!$V$84&lt;'リスト（入院）'!B78),"該当","")</f>
        <v/>
      </c>
      <c r="K78" s="30" t="s">
        <v>1460</v>
      </c>
    </row>
    <row r="79" spans="1:11" x14ac:dyDescent="0.4">
      <c r="A79" s="30">
        <v>75.5</v>
      </c>
      <c r="B79" s="30">
        <v>76.5</v>
      </c>
      <c r="C79" s="30" t="s">
        <v>1461</v>
      </c>
      <c r="D79" s="30">
        <v>76</v>
      </c>
      <c r="F79" s="30" t="e">
        <f>様式97_入院ベースアップ評価料!$I$84-A79</f>
        <v>#VALUE!</v>
      </c>
      <c r="G79" s="30" t="e">
        <f>様式97_入院ベースアップ評価料!$I$84-B79</f>
        <v>#VALUE!</v>
      </c>
      <c r="H79" s="30" t="e">
        <f t="shared" si="2"/>
        <v>#VALUE!</v>
      </c>
      <c r="I79" s="30" t="e">
        <f>IF(様式97_入院ベースアップ評価料!$I$84=B79,"",IF(H79&lt;=0,"該当",""))</f>
        <v>#VALUE!</v>
      </c>
      <c r="J79" s="30" t="str">
        <f>IF(AND(A79&lt;=様式97_入院ベースアップ評価料!$V$84,様式97_入院ベースアップ評価料!$V$84&lt;'リスト（入院）'!B79),"該当","")</f>
        <v/>
      </c>
      <c r="K79" s="30" t="s">
        <v>1461</v>
      </c>
    </row>
    <row r="80" spans="1:11" x14ac:dyDescent="0.4">
      <c r="A80" s="30">
        <v>76.5</v>
      </c>
      <c r="B80" s="30">
        <v>77.5</v>
      </c>
      <c r="C80" s="30" t="s">
        <v>1462</v>
      </c>
      <c r="D80" s="30">
        <v>77</v>
      </c>
      <c r="F80" s="30" t="e">
        <f>様式97_入院ベースアップ評価料!$I$84-A80</f>
        <v>#VALUE!</v>
      </c>
      <c r="G80" s="30" t="e">
        <f>様式97_入院ベースアップ評価料!$I$84-B80</f>
        <v>#VALUE!</v>
      </c>
      <c r="H80" s="30" t="e">
        <f t="shared" si="2"/>
        <v>#VALUE!</v>
      </c>
      <c r="I80" s="30" t="e">
        <f>IF(様式97_入院ベースアップ評価料!$I$84=B80,"",IF(H80&lt;=0,"該当",""))</f>
        <v>#VALUE!</v>
      </c>
      <c r="J80" s="30" t="str">
        <f>IF(AND(A80&lt;=様式97_入院ベースアップ評価料!$V$84,様式97_入院ベースアップ評価料!$V$84&lt;'リスト（入院）'!B80),"該当","")</f>
        <v/>
      </c>
      <c r="K80" s="30" t="s">
        <v>1462</v>
      </c>
    </row>
    <row r="81" spans="1:11" x14ac:dyDescent="0.4">
      <c r="A81" s="30">
        <v>77.5</v>
      </c>
      <c r="B81" s="30">
        <v>78.5</v>
      </c>
      <c r="C81" s="30" t="s">
        <v>1463</v>
      </c>
      <c r="D81" s="30">
        <v>78</v>
      </c>
      <c r="F81" s="30" t="e">
        <f>様式97_入院ベースアップ評価料!$I$84-A81</f>
        <v>#VALUE!</v>
      </c>
      <c r="G81" s="30" t="e">
        <f>様式97_入院ベースアップ評価料!$I$84-B81</f>
        <v>#VALUE!</v>
      </c>
      <c r="H81" s="30" t="e">
        <f t="shared" si="2"/>
        <v>#VALUE!</v>
      </c>
      <c r="I81" s="30" t="e">
        <f>IF(様式97_入院ベースアップ評価料!$I$84=B81,"",IF(H81&lt;=0,"該当",""))</f>
        <v>#VALUE!</v>
      </c>
      <c r="J81" s="30" t="str">
        <f>IF(AND(A81&lt;=様式97_入院ベースアップ評価料!$V$84,様式97_入院ベースアップ評価料!$V$84&lt;'リスト（入院）'!B81),"該当","")</f>
        <v/>
      </c>
      <c r="K81" s="30" t="s">
        <v>1463</v>
      </c>
    </row>
    <row r="82" spans="1:11" x14ac:dyDescent="0.4">
      <c r="A82" s="30">
        <v>78.5</v>
      </c>
      <c r="B82" s="30">
        <v>79.5</v>
      </c>
      <c r="C82" s="30" t="s">
        <v>1464</v>
      </c>
      <c r="D82" s="30">
        <v>79</v>
      </c>
      <c r="F82" s="30" t="e">
        <f>様式97_入院ベースアップ評価料!$I$84-A82</f>
        <v>#VALUE!</v>
      </c>
      <c r="G82" s="30" t="e">
        <f>様式97_入院ベースアップ評価料!$I$84-B82</f>
        <v>#VALUE!</v>
      </c>
      <c r="H82" s="30" t="e">
        <f t="shared" si="2"/>
        <v>#VALUE!</v>
      </c>
      <c r="I82" s="30" t="e">
        <f>IF(様式97_入院ベースアップ評価料!$I$84=B82,"",IF(H82&lt;=0,"該当",""))</f>
        <v>#VALUE!</v>
      </c>
      <c r="J82" s="30" t="str">
        <f>IF(AND(A82&lt;=様式97_入院ベースアップ評価料!$V$84,様式97_入院ベースアップ評価料!$V$84&lt;'リスト（入院）'!B82),"該当","")</f>
        <v/>
      </c>
      <c r="K82" s="30" t="s">
        <v>1464</v>
      </c>
    </row>
    <row r="83" spans="1:11" x14ac:dyDescent="0.4">
      <c r="A83" s="30">
        <v>79.5</v>
      </c>
      <c r="B83" s="30">
        <v>80.5</v>
      </c>
      <c r="C83" s="30" t="s">
        <v>1465</v>
      </c>
      <c r="D83" s="30">
        <v>80</v>
      </c>
      <c r="F83" s="30" t="e">
        <f>様式97_入院ベースアップ評価料!$I$84-A83</f>
        <v>#VALUE!</v>
      </c>
      <c r="G83" s="30" t="e">
        <f>様式97_入院ベースアップ評価料!$I$84-B83</f>
        <v>#VALUE!</v>
      </c>
      <c r="H83" s="30" t="e">
        <f t="shared" si="2"/>
        <v>#VALUE!</v>
      </c>
      <c r="I83" s="30" t="e">
        <f>IF(様式97_入院ベースアップ評価料!$I$84=B83,"",IF(H83&lt;=0,"該当",""))</f>
        <v>#VALUE!</v>
      </c>
      <c r="J83" s="30" t="str">
        <f>IF(AND(A83&lt;=様式97_入院ベースアップ評価料!$V$84,様式97_入院ベースアップ評価料!$V$84&lt;'リスト（入院）'!B83),"該当","")</f>
        <v/>
      </c>
      <c r="K83" s="30" t="s">
        <v>1465</v>
      </c>
    </row>
    <row r="84" spans="1:11" x14ac:dyDescent="0.4">
      <c r="A84" s="30">
        <v>80.5</v>
      </c>
      <c r="B84" s="30">
        <v>81.5</v>
      </c>
      <c r="C84" s="30" t="s">
        <v>1466</v>
      </c>
      <c r="D84" s="30">
        <v>81</v>
      </c>
      <c r="F84" s="30" t="e">
        <f>様式97_入院ベースアップ評価料!$I$84-A84</f>
        <v>#VALUE!</v>
      </c>
      <c r="G84" s="30" t="e">
        <f>様式97_入院ベースアップ評価料!$I$84-B84</f>
        <v>#VALUE!</v>
      </c>
      <c r="H84" s="30" t="e">
        <f t="shared" si="2"/>
        <v>#VALUE!</v>
      </c>
      <c r="I84" s="30" t="e">
        <f>IF(様式97_入院ベースアップ評価料!$I$84=B84,"",IF(H84&lt;=0,"該当",""))</f>
        <v>#VALUE!</v>
      </c>
      <c r="J84" s="30" t="str">
        <f>IF(AND(A84&lt;=様式97_入院ベースアップ評価料!$V$84,様式97_入院ベースアップ評価料!$V$84&lt;'リスト（入院）'!B84),"該当","")</f>
        <v/>
      </c>
      <c r="K84" s="30" t="s">
        <v>1466</v>
      </c>
    </row>
    <row r="85" spans="1:11" x14ac:dyDescent="0.4">
      <c r="A85" s="30">
        <v>81.5</v>
      </c>
      <c r="B85" s="30">
        <v>82.5</v>
      </c>
      <c r="C85" s="30" t="s">
        <v>1467</v>
      </c>
      <c r="D85" s="30">
        <v>82</v>
      </c>
      <c r="F85" s="30" t="e">
        <f>様式97_入院ベースアップ評価料!$I$84-A85</f>
        <v>#VALUE!</v>
      </c>
      <c r="G85" s="30" t="e">
        <f>様式97_入院ベースアップ評価料!$I$84-B85</f>
        <v>#VALUE!</v>
      </c>
      <c r="H85" s="30" t="e">
        <f t="shared" si="2"/>
        <v>#VALUE!</v>
      </c>
      <c r="I85" s="30" t="e">
        <f>IF(様式97_入院ベースアップ評価料!$I$84=B85,"",IF(H85&lt;=0,"該当",""))</f>
        <v>#VALUE!</v>
      </c>
      <c r="J85" s="30" t="str">
        <f>IF(AND(A85&lt;=様式97_入院ベースアップ評価料!$V$84,様式97_入院ベースアップ評価料!$V$84&lt;'リスト（入院）'!B85),"該当","")</f>
        <v/>
      </c>
      <c r="K85" s="30" t="s">
        <v>1467</v>
      </c>
    </row>
    <row r="86" spans="1:11" x14ac:dyDescent="0.4">
      <c r="A86" s="30">
        <v>82.5</v>
      </c>
      <c r="B86" s="30">
        <v>83.5</v>
      </c>
      <c r="C86" s="30" t="s">
        <v>1468</v>
      </c>
      <c r="D86" s="30">
        <v>83</v>
      </c>
      <c r="F86" s="30" t="e">
        <f>様式97_入院ベースアップ評価料!$I$84-A86</f>
        <v>#VALUE!</v>
      </c>
      <c r="G86" s="30" t="e">
        <f>様式97_入院ベースアップ評価料!$I$84-B86</f>
        <v>#VALUE!</v>
      </c>
      <c r="H86" s="30" t="e">
        <f t="shared" si="2"/>
        <v>#VALUE!</v>
      </c>
      <c r="I86" s="30" t="e">
        <f>IF(様式97_入院ベースアップ評価料!$I$84=B86,"",IF(H86&lt;=0,"該当",""))</f>
        <v>#VALUE!</v>
      </c>
      <c r="J86" s="30" t="str">
        <f>IF(AND(A86&lt;=様式97_入院ベースアップ評価料!$V$84,様式97_入院ベースアップ評価料!$V$84&lt;'リスト（入院）'!B86),"該当","")</f>
        <v/>
      </c>
      <c r="K86" s="30" t="s">
        <v>1468</v>
      </c>
    </row>
    <row r="87" spans="1:11" x14ac:dyDescent="0.4">
      <c r="A87" s="30">
        <v>83.5</v>
      </c>
      <c r="B87" s="30">
        <v>84.5</v>
      </c>
      <c r="C87" s="30" t="s">
        <v>1469</v>
      </c>
      <c r="D87" s="30">
        <v>84</v>
      </c>
      <c r="F87" s="30" t="e">
        <f>様式97_入院ベースアップ評価料!$I$84-A87</f>
        <v>#VALUE!</v>
      </c>
      <c r="G87" s="30" t="e">
        <f>様式97_入院ベースアップ評価料!$I$84-B87</f>
        <v>#VALUE!</v>
      </c>
      <c r="H87" s="30" t="e">
        <f t="shared" si="2"/>
        <v>#VALUE!</v>
      </c>
      <c r="I87" s="30" t="e">
        <f>IF(様式97_入院ベースアップ評価料!$I$84=B87,"",IF(H87&lt;=0,"該当",""))</f>
        <v>#VALUE!</v>
      </c>
      <c r="J87" s="30" t="str">
        <f>IF(AND(A87&lt;=様式97_入院ベースアップ評価料!$V$84,様式97_入院ベースアップ評価料!$V$84&lt;'リスト（入院）'!B87),"該当","")</f>
        <v/>
      </c>
      <c r="K87" s="30" t="s">
        <v>1469</v>
      </c>
    </row>
    <row r="88" spans="1:11" x14ac:dyDescent="0.4">
      <c r="A88" s="30">
        <v>84.5</v>
      </c>
      <c r="B88" s="30">
        <v>85.5</v>
      </c>
      <c r="C88" s="30" t="s">
        <v>1470</v>
      </c>
      <c r="D88" s="30">
        <v>85</v>
      </c>
      <c r="F88" s="30" t="e">
        <f>様式97_入院ベースアップ評価料!$I$84-A88</f>
        <v>#VALUE!</v>
      </c>
      <c r="G88" s="30" t="e">
        <f>様式97_入院ベースアップ評価料!$I$84-B88</f>
        <v>#VALUE!</v>
      </c>
      <c r="H88" s="30" t="e">
        <f t="shared" si="2"/>
        <v>#VALUE!</v>
      </c>
      <c r="I88" s="30" t="e">
        <f>IF(様式97_入院ベースアップ評価料!$I$84=B88,"",IF(H88&lt;=0,"該当",""))</f>
        <v>#VALUE!</v>
      </c>
      <c r="J88" s="30" t="str">
        <f>IF(AND(A88&lt;=様式97_入院ベースアップ評価料!$V$84,様式97_入院ベースアップ評価料!$V$84&lt;'リスト（入院）'!B88),"該当","")</f>
        <v/>
      </c>
      <c r="K88" s="30" t="s">
        <v>1470</v>
      </c>
    </row>
    <row r="89" spans="1:11" x14ac:dyDescent="0.4">
      <c r="A89" s="30">
        <v>85.5</v>
      </c>
      <c r="B89" s="30">
        <v>86.5</v>
      </c>
      <c r="C89" s="30" t="s">
        <v>1471</v>
      </c>
      <c r="D89" s="30">
        <v>86</v>
      </c>
      <c r="F89" s="30" t="e">
        <f>様式97_入院ベースアップ評価料!$I$84-A89</f>
        <v>#VALUE!</v>
      </c>
      <c r="G89" s="30" t="e">
        <f>様式97_入院ベースアップ評価料!$I$84-B89</f>
        <v>#VALUE!</v>
      </c>
      <c r="H89" s="30" t="e">
        <f t="shared" si="2"/>
        <v>#VALUE!</v>
      </c>
      <c r="I89" s="30" t="e">
        <f>IF(様式97_入院ベースアップ評価料!$I$84=B89,"",IF(H89&lt;=0,"該当",""))</f>
        <v>#VALUE!</v>
      </c>
      <c r="J89" s="30" t="str">
        <f>IF(AND(A89&lt;=様式97_入院ベースアップ評価料!$V$84,様式97_入院ベースアップ評価料!$V$84&lt;'リスト（入院）'!B89),"該当","")</f>
        <v/>
      </c>
      <c r="K89" s="30" t="s">
        <v>1471</v>
      </c>
    </row>
    <row r="90" spans="1:11" x14ac:dyDescent="0.4">
      <c r="A90" s="30">
        <v>86.5</v>
      </c>
      <c r="B90" s="30">
        <v>87.5</v>
      </c>
      <c r="C90" s="30" t="s">
        <v>1472</v>
      </c>
      <c r="D90" s="30">
        <v>87</v>
      </c>
      <c r="F90" s="30" t="e">
        <f>様式97_入院ベースアップ評価料!$I$84-A90</f>
        <v>#VALUE!</v>
      </c>
      <c r="G90" s="30" t="e">
        <f>様式97_入院ベースアップ評価料!$I$84-B90</f>
        <v>#VALUE!</v>
      </c>
      <c r="H90" s="30" t="e">
        <f t="shared" si="2"/>
        <v>#VALUE!</v>
      </c>
      <c r="I90" s="30" t="e">
        <f>IF(様式97_入院ベースアップ評価料!$I$84=B90,"",IF(H90&lt;=0,"該当",""))</f>
        <v>#VALUE!</v>
      </c>
      <c r="J90" s="30" t="str">
        <f>IF(AND(A90&lt;=様式97_入院ベースアップ評価料!$V$84,様式97_入院ベースアップ評価料!$V$84&lt;'リスト（入院）'!B90),"該当","")</f>
        <v/>
      </c>
      <c r="K90" s="30" t="s">
        <v>1472</v>
      </c>
    </row>
    <row r="91" spans="1:11" x14ac:dyDescent="0.4">
      <c r="A91" s="30">
        <v>87.5</v>
      </c>
      <c r="B91" s="30">
        <v>88.5</v>
      </c>
      <c r="C91" s="30" t="s">
        <v>1473</v>
      </c>
      <c r="D91" s="30">
        <v>88</v>
      </c>
      <c r="F91" s="30" t="e">
        <f>様式97_入院ベースアップ評価料!$I$84-A91</f>
        <v>#VALUE!</v>
      </c>
      <c r="G91" s="30" t="e">
        <f>様式97_入院ベースアップ評価料!$I$84-B91</f>
        <v>#VALUE!</v>
      </c>
      <c r="H91" s="30" t="e">
        <f t="shared" si="2"/>
        <v>#VALUE!</v>
      </c>
      <c r="I91" s="30" t="e">
        <f>IF(様式97_入院ベースアップ評価料!$I$84=B91,"",IF(H91&lt;=0,"該当",""))</f>
        <v>#VALUE!</v>
      </c>
      <c r="J91" s="30" t="str">
        <f>IF(AND(A91&lt;=様式97_入院ベースアップ評価料!$V$84,様式97_入院ベースアップ評価料!$V$84&lt;'リスト（入院）'!B91),"該当","")</f>
        <v/>
      </c>
      <c r="K91" s="30" t="s">
        <v>1473</v>
      </c>
    </row>
    <row r="92" spans="1:11" x14ac:dyDescent="0.4">
      <c r="A92" s="30">
        <v>88.5</v>
      </c>
      <c r="B92" s="30">
        <v>89.5</v>
      </c>
      <c r="C92" s="30" t="s">
        <v>1474</v>
      </c>
      <c r="D92" s="30">
        <v>89</v>
      </c>
      <c r="F92" s="30" t="e">
        <f>様式97_入院ベースアップ評価料!$I$84-A92</f>
        <v>#VALUE!</v>
      </c>
      <c r="G92" s="30" t="e">
        <f>様式97_入院ベースアップ評価料!$I$84-B92</f>
        <v>#VALUE!</v>
      </c>
      <c r="H92" s="30" t="e">
        <f t="shared" si="2"/>
        <v>#VALUE!</v>
      </c>
      <c r="I92" s="30" t="e">
        <f>IF(様式97_入院ベースアップ評価料!$I$84=B92,"",IF(H92&lt;=0,"該当",""))</f>
        <v>#VALUE!</v>
      </c>
      <c r="J92" s="30" t="str">
        <f>IF(AND(A92&lt;=様式97_入院ベースアップ評価料!$V$84,様式97_入院ベースアップ評価料!$V$84&lt;'リスト（入院）'!B92),"該当","")</f>
        <v/>
      </c>
      <c r="K92" s="30" t="s">
        <v>1474</v>
      </c>
    </row>
    <row r="93" spans="1:11" x14ac:dyDescent="0.4">
      <c r="A93" s="30">
        <v>89.5</v>
      </c>
      <c r="B93" s="30">
        <v>90.5</v>
      </c>
      <c r="C93" s="30" t="s">
        <v>1475</v>
      </c>
      <c r="D93" s="30">
        <v>90</v>
      </c>
      <c r="F93" s="30" t="e">
        <f>様式97_入院ベースアップ評価料!$I$84-A93</f>
        <v>#VALUE!</v>
      </c>
      <c r="G93" s="30" t="e">
        <f>様式97_入院ベースアップ評価料!$I$84-B93</f>
        <v>#VALUE!</v>
      </c>
      <c r="H93" s="30" t="e">
        <f t="shared" si="2"/>
        <v>#VALUE!</v>
      </c>
      <c r="I93" s="30" t="e">
        <f>IF(様式97_入院ベースアップ評価料!$I$84=B93,"",IF(H93&lt;=0,"該当",""))</f>
        <v>#VALUE!</v>
      </c>
      <c r="J93" s="30" t="str">
        <f>IF(AND(A93&lt;=様式97_入院ベースアップ評価料!$V$84,様式97_入院ベースアップ評価料!$V$84&lt;'リスト（入院）'!B93),"該当","")</f>
        <v/>
      </c>
      <c r="K93" s="30" t="s">
        <v>1475</v>
      </c>
    </row>
    <row r="94" spans="1:11" x14ac:dyDescent="0.4">
      <c r="A94" s="30">
        <v>90.5</v>
      </c>
      <c r="B94" s="30">
        <v>91.5</v>
      </c>
      <c r="C94" s="30" t="s">
        <v>1476</v>
      </c>
      <c r="D94" s="30">
        <v>91</v>
      </c>
      <c r="F94" s="30" t="e">
        <f>様式97_入院ベースアップ評価料!$I$84-A94</f>
        <v>#VALUE!</v>
      </c>
      <c r="G94" s="30" t="e">
        <f>様式97_入院ベースアップ評価料!$I$84-B94</f>
        <v>#VALUE!</v>
      </c>
      <c r="H94" s="30" t="e">
        <f t="shared" si="2"/>
        <v>#VALUE!</v>
      </c>
      <c r="I94" s="30" t="e">
        <f>IF(様式97_入院ベースアップ評価料!$I$84=B94,"",IF(H94&lt;=0,"該当",""))</f>
        <v>#VALUE!</v>
      </c>
      <c r="J94" s="30" t="str">
        <f>IF(AND(A94&lt;=様式97_入院ベースアップ評価料!$V$84,様式97_入院ベースアップ評価料!$V$84&lt;'リスト（入院）'!B94),"該当","")</f>
        <v/>
      </c>
      <c r="K94" s="30" t="s">
        <v>1476</v>
      </c>
    </row>
    <row r="95" spans="1:11" x14ac:dyDescent="0.4">
      <c r="A95" s="30">
        <v>91.5</v>
      </c>
      <c r="B95" s="30">
        <v>92.5</v>
      </c>
      <c r="C95" s="30" t="s">
        <v>1477</v>
      </c>
      <c r="D95" s="30">
        <v>92</v>
      </c>
      <c r="F95" s="30" t="e">
        <f>様式97_入院ベースアップ評価料!$I$84-A95</f>
        <v>#VALUE!</v>
      </c>
      <c r="G95" s="30" t="e">
        <f>様式97_入院ベースアップ評価料!$I$84-B95</f>
        <v>#VALUE!</v>
      </c>
      <c r="H95" s="30" t="e">
        <f t="shared" si="2"/>
        <v>#VALUE!</v>
      </c>
      <c r="I95" s="30" t="e">
        <f>IF(様式97_入院ベースアップ評価料!$I$84=B95,"",IF(H95&lt;=0,"該当",""))</f>
        <v>#VALUE!</v>
      </c>
      <c r="J95" s="30" t="str">
        <f>IF(AND(A95&lt;=様式97_入院ベースアップ評価料!$V$84,様式97_入院ベースアップ評価料!$V$84&lt;'リスト（入院）'!B95),"該当","")</f>
        <v/>
      </c>
      <c r="K95" s="30" t="s">
        <v>1477</v>
      </c>
    </row>
    <row r="96" spans="1:11" x14ac:dyDescent="0.4">
      <c r="A96" s="30">
        <v>92.5</v>
      </c>
      <c r="B96" s="30">
        <v>93.5</v>
      </c>
      <c r="C96" s="30" t="s">
        <v>1478</v>
      </c>
      <c r="D96" s="30">
        <v>93</v>
      </c>
      <c r="F96" s="30" t="e">
        <f>様式97_入院ベースアップ評価料!$I$84-A96</f>
        <v>#VALUE!</v>
      </c>
      <c r="G96" s="30" t="e">
        <f>様式97_入院ベースアップ評価料!$I$84-B96</f>
        <v>#VALUE!</v>
      </c>
      <c r="H96" s="30" t="e">
        <f t="shared" si="2"/>
        <v>#VALUE!</v>
      </c>
      <c r="I96" s="30" t="e">
        <f>IF(様式97_入院ベースアップ評価料!$I$84=B96,"",IF(H96&lt;=0,"該当",""))</f>
        <v>#VALUE!</v>
      </c>
      <c r="J96" s="30" t="str">
        <f>IF(AND(A96&lt;=様式97_入院ベースアップ評価料!$V$84,様式97_入院ベースアップ評価料!$V$84&lt;'リスト（入院）'!B96),"該当","")</f>
        <v/>
      </c>
      <c r="K96" s="30" t="s">
        <v>1478</v>
      </c>
    </row>
    <row r="97" spans="1:11" x14ac:dyDescent="0.4">
      <c r="A97" s="30">
        <v>93.5</v>
      </c>
      <c r="B97" s="30">
        <v>94.5</v>
      </c>
      <c r="C97" s="30" t="s">
        <v>1479</v>
      </c>
      <c r="D97" s="30">
        <v>94</v>
      </c>
      <c r="F97" s="30" t="e">
        <f>様式97_入院ベースアップ評価料!$I$84-A97</f>
        <v>#VALUE!</v>
      </c>
      <c r="G97" s="30" t="e">
        <f>様式97_入院ベースアップ評価料!$I$84-B97</f>
        <v>#VALUE!</v>
      </c>
      <c r="H97" s="30" t="e">
        <f t="shared" si="2"/>
        <v>#VALUE!</v>
      </c>
      <c r="I97" s="30" t="e">
        <f>IF(様式97_入院ベースアップ評価料!$I$84=B97,"",IF(H97&lt;=0,"該当",""))</f>
        <v>#VALUE!</v>
      </c>
      <c r="J97" s="30" t="str">
        <f>IF(AND(A97&lt;=様式97_入院ベースアップ評価料!$V$84,様式97_入院ベースアップ評価料!$V$84&lt;'リスト（入院）'!B97),"該当","")</f>
        <v/>
      </c>
      <c r="K97" s="30" t="s">
        <v>1479</v>
      </c>
    </row>
    <row r="98" spans="1:11" x14ac:dyDescent="0.4">
      <c r="A98" s="30">
        <v>94.5</v>
      </c>
      <c r="B98" s="30">
        <v>95.5</v>
      </c>
      <c r="C98" s="30" t="s">
        <v>1480</v>
      </c>
      <c r="D98" s="30">
        <v>95</v>
      </c>
      <c r="F98" s="30" t="e">
        <f>様式97_入院ベースアップ評価料!$I$84-A98</f>
        <v>#VALUE!</v>
      </c>
      <c r="G98" s="30" t="e">
        <f>様式97_入院ベースアップ評価料!$I$84-B98</f>
        <v>#VALUE!</v>
      </c>
      <c r="H98" s="30" t="e">
        <f t="shared" si="2"/>
        <v>#VALUE!</v>
      </c>
      <c r="I98" s="30" t="e">
        <f>IF(様式97_入院ベースアップ評価料!$I$84=B98,"",IF(H98&lt;=0,"該当",""))</f>
        <v>#VALUE!</v>
      </c>
      <c r="J98" s="30" t="str">
        <f>IF(AND(A98&lt;=様式97_入院ベースアップ評価料!$V$84,様式97_入院ベースアップ評価料!$V$84&lt;'リスト（入院）'!B98),"該当","")</f>
        <v/>
      </c>
      <c r="K98" s="30" t="s">
        <v>1480</v>
      </c>
    </row>
    <row r="99" spans="1:11" x14ac:dyDescent="0.4">
      <c r="A99" s="30">
        <v>95.5</v>
      </c>
      <c r="B99" s="30">
        <v>96.5</v>
      </c>
      <c r="C99" s="30" t="s">
        <v>1481</v>
      </c>
      <c r="D99" s="30">
        <v>96</v>
      </c>
      <c r="F99" s="30" t="e">
        <f>様式97_入院ベースアップ評価料!$I$84-A99</f>
        <v>#VALUE!</v>
      </c>
      <c r="G99" s="30" t="e">
        <f>様式97_入院ベースアップ評価料!$I$84-B99</f>
        <v>#VALUE!</v>
      </c>
      <c r="H99" s="30" t="e">
        <f t="shared" si="2"/>
        <v>#VALUE!</v>
      </c>
      <c r="I99" s="30" t="e">
        <f>IF(様式97_入院ベースアップ評価料!$I$84=B99,"",IF(H99&lt;=0,"該当",""))</f>
        <v>#VALUE!</v>
      </c>
      <c r="J99" s="30" t="str">
        <f>IF(AND(A99&lt;=様式97_入院ベースアップ評価料!$V$84,様式97_入院ベースアップ評価料!$V$84&lt;'リスト（入院）'!B99),"該当","")</f>
        <v/>
      </c>
      <c r="K99" s="30" t="s">
        <v>1481</v>
      </c>
    </row>
    <row r="100" spans="1:11" x14ac:dyDescent="0.4">
      <c r="A100" s="30">
        <v>96.5</v>
      </c>
      <c r="B100" s="30">
        <v>97.5</v>
      </c>
      <c r="C100" s="30" t="s">
        <v>1482</v>
      </c>
      <c r="D100" s="30">
        <v>97</v>
      </c>
      <c r="F100" s="30" t="e">
        <f>様式97_入院ベースアップ評価料!$I$84-A100</f>
        <v>#VALUE!</v>
      </c>
      <c r="G100" s="30" t="e">
        <f>様式97_入院ベースアップ評価料!$I$84-B100</f>
        <v>#VALUE!</v>
      </c>
      <c r="H100" s="30" t="e">
        <f t="shared" ref="H100:H131" si="3">F100*G100</f>
        <v>#VALUE!</v>
      </c>
      <c r="I100" s="30" t="e">
        <f>IF(様式97_入院ベースアップ評価料!$I$84=B100,"",IF(H100&lt;=0,"該当",""))</f>
        <v>#VALUE!</v>
      </c>
      <c r="J100" s="30" t="str">
        <f>IF(AND(A100&lt;=様式97_入院ベースアップ評価料!$V$84,様式97_入院ベースアップ評価料!$V$84&lt;'リスト（入院）'!B100),"該当","")</f>
        <v/>
      </c>
      <c r="K100" s="30" t="s">
        <v>1482</v>
      </c>
    </row>
    <row r="101" spans="1:11" x14ac:dyDescent="0.4">
      <c r="A101" s="30">
        <v>97.5</v>
      </c>
      <c r="B101" s="30">
        <v>98.5</v>
      </c>
      <c r="C101" s="30" t="s">
        <v>1483</v>
      </c>
      <c r="D101" s="30">
        <v>98</v>
      </c>
      <c r="F101" s="30" t="e">
        <f>様式97_入院ベースアップ評価料!$I$84-A101</f>
        <v>#VALUE!</v>
      </c>
      <c r="G101" s="30" t="e">
        <f>様式97_入院ベースアップ評価料!$I$84-B101</f>
        <v>#VALUE!</v>
      </c>
      <c r="H101" s="30" t="e">
        <f t="shared" si="3"/>
        <v>#VALUE!</v>
      </c>
      <c r="I101" s="30" t="e">
        <f>IF(様式97_入院ベースアップ評価料!$I$84=B101,"",IF(H101&lt;=0,"該当",""))</f>
        <v>#VALUE!</v>
      </c>
      <c r="J101" s="30" t="str">
        <f>IF(AND(A101&lt;=様式97_入院ベースアップ評価料!$V$84,様式97_入院ベースアップ評価料!$V$84&lt;'リスト（入院）'!B101),"該当","")</f>
        <v/>
      </c>
      <c r="K101" s="30" t="s">
        <v>1483</v>
      </c>
    </row>
    <row r="102" spans="1:11" x14ac:dyDescent="0.4">
      <c r="A102" s="30">
        <v>98.5</v>
      </c>
      <c r="B102" s="30">
        <v>99.5</v>
      </c>
      <c r="C102" s="30" t="s">
        <v>1484</v>
      </c>
      <c r="D102" s="30">
        <v>99</v>
      </c>
      <c r="F102" s="30" t="e">
        <f>様式97_入院ベースアップ評価料!$I$84-A102</f>
        <v>#VALUE!</v>
      </c>
      <c r="G102" s="30" t="e">
        <f>様式97_入院ベースアップ評価料!$I$84-B102</f>
        <v>#VALUE!</v>
      </c>
      <c r="H102" s="30" t="e">
        <f t="shared" si="3"/>
        <v>#VALUE!</v>
      </c>
      <c r="I102" s="30" t="e">
        <f>IF(様式97_入院ベースアップ評価料!$I$84=B102,"",IF(H102&lt;=0,"該当",""))</f>
        <v>#VALUE!</v>
      </c>
      <c r="J102" s="30" t="str">
        <f>IF(AND(A102&lt;=様式97_入院ベースアップ評価料!$V$84,様式97_入院ベースアップ評価料!$V$84&lt;'リスト（入院）'!B102),"該当","")</f>
        <v/>
      </c>
      <c r="K102" s="30" t="s">
        <v>1484</v>
      </c>
    </row>
    <row r="103" spans="1:11" x14ac:dyDescent="0.4">
      <c r="A103" s="30">
        <v>99.5</v>
      </c>
      <c r="B103" s="30">
        <v>100.5</v>
      </c>
      <c r="C103" s="30" t="s">
        <v>1485</v>
      </c>
      <c r="D103" s="30">
        <v>100</v>
      </c>
      <c r="F103" s="30" t="e">
        <f>様式97_入院ベースアップ評価料!$I$84-A103</f>
        <v>#VALUE!</v>
      </c>
      <c r="G103" s="30" t="e">
        <f>様式97_入院ベースアップ評価料!$I$84-B103</f>
        <v>#VALUE!</v>
      </c>
      <c r="H103" s="30" t="e">
        <f t="shared" si="3"/>
        <v>#VALUE!</v>
      </c>
      <c r="I103" s="30" t="e">
        <f>IF(様式97_入院ベースアップ評価料!$I$84=B103,"",IF(H103&lt;=0,"該当",""))</f>
        <v>#VALUE!</v>
      </c>
      <c r="J103" s="30" t="str">
        <f>IF(AND(A103&lt;=様式97_入院ベースアップ評価料!$V$84,様式97_入院ベースアップ評価料!$V$84&lt;'リスト（入院）'!B103),"該当","")</f>
        <v/>
      </c>
      <c r="K103" s="30" t="s">
        <v>1485</v>
      </c>
    </row>
    <row r="104" spans="1:11" x14ac:dyDescent="0.4">
      <c r="A104" s="30">
        <v>100.5</v>
      </c>
      <c r="B104" s="30">
        <v>101.5</v>
      </c>
      <c r="C104" s="30" t="s">
        <v>1486</v>
      </c>
      <c r="D104" s="30">
        <v>101</v>
      </c>
      <c r="F104" s="30" t="e">
        <f>様式97_入院ベースアップ評価料!$I$84-A104</f>
        <v>#VALUE!</v>
      </c>
      <c r="G104" s="30" t="e">
        <f>様式97_入院ベースアップ評価料!$I$84-B104</f>
        <v>#VALUE!</v>
      </c>
      <c r="H104" s="30" t="e">
        <f t="shared" si="3"/>
        <v>#VALUE!</v>
      </c>
      <c r="I104" s="30" t="e">
        <f>IF(様式97_入院ベースアップ評価料!$I$84=B104,"",IF(H104&lt;=0,"該当",""))</f>
        <v>#VALUE!</v>
      </c>
      <c r="J104" s="30" t="str">
        <f>IF(AND(A104&lt;=様式97_入院ベースアップ評価料!$V$84,様式97_入院ベースアップ評価料!$V$84&lt;'リスト（入院）'!B104),"該当","")</f>
        <v/>
      </c>
      <c r="K104" s="30" t="s">
        <v>1486</v>
      </c>
    </row>
    <row r="105" spans="1:11" x14ac:dyDescent="0.4">
      <c r="A105" s="30">
        <v>101.5</v>
      </c>
      <c r="B105" s="30">
        <v>102.5</v>
      </c>
      <c r="C105" s="30" t="s">
        <v>1487</v>
      </c>
      <c r="D105" s="30">
        <v>102</v>
      </c>
      <c r="F105" s="30" t="e">
        <f>様式97_入院ベースアップ評価料!$I$84-A105</f>
        <v>#VALUE!</v>
      </c>
      <c r="G105" s="30" t="e">
        <f>様式97_入院ベースアップ評価料!$I$84-B105</f>
        <v>#VALUE!</v>
      </c>
      <c r="H105" s="30" t="e">
        <f t="shared" si="3"/>
        <v>#VALUE!</v>
      </c>
      <c r="I105" s="30" t="e">
        <f>IF(様式97_入院ベースアップ評価料!$I$84=B105,"",IF(H105&lt;=0,"該当",""))</f>
        <v>#VALUE!</v>
      </c>
      <c r="J105" s="30" t="str">
        <f>IF(AND(A105&lt;=様式97_入院ベースアップ評価料!$V$84,様式97_入院ベースアップ評価料!$V$84&lt;'リスト（入院）'!B105),"該当","")</f>
        <v/>
      </c>
      <c r="K105" s="30" t="s">
        <v>1487</v>
      </c>
    </row>
    <row r="106" spans="1:11" x14ac:dyDescent="0.4">
      <c r="A106" s="30">
        <v>102.5</v>
      </c>
      <c r="B106" s="30">
        <v>103.5</v>
      </c>
      <c r="C106" s="30" t="s">
        <v>1488</v>
      </c>
      <c r="D106" s="30">
        <v>103</v>
      </c>
      <c r="F106" s="30" t="e">
        <f>様式97_入院ベースアップ評価料!$I$84-A106</f>
        <v>#VALUE!</v>
      </c>
      <c r="G106" s="30" t="e">
        <f>様式97_入院ベースアップ評価料!$I$84-B106</f>
        <v>#VALUE!</v>
      </c>
      <c r="H106" s="30" t="e">
        <f t="shared" si="3"/>
        <v>#VALUE!</v>
      </c>
      <c r="I106" s="30" t="e">
        <f>IF(様式97_入院ベースアップ評価料!$I$84=B106,"",IF(H106&lt;=0,"該当",""))</f>
        <v>#VALUE!</v>
      </c>
      <c r="J106" s="30" t="str">
        <f>IF(AND(A106&lt;=様式97_入院ベースアップ評価料!$V$84,様式97_入院ベースアップ評価料!$V$84&lt;'リスト（入院）'!B106),"該当","")</f>
        <v/>
      </c>
      <c r="K106" s="30" t="s">
        <v>1488</v>
      </c>
    </row>
    <row r="107" spans="1:11" x14ac:dyDescent="0.4">
      <c r="A107" s="30">
        <v>103.5</v>
      </c>
      <c r="B107" s="30">
        <v>104.5</v>
      </c>
      <c r="C107" s="30" t="s">
        <v>1489</v>
      </c>
      <c r="D107" s="30">
        <v>104</v>
      </c>
      <c r="F107" s="30" t="e">
        <f>様式97_入院ベースアップ評価料!$I$84-A107</f>
        <v>#VALUE!</v>
      </c>
      <c r="G107" s="30" t="e">
        <f>様式97_入院ベースアップ評価料!$I$84-B107</f>
        <v>#VALUE!</v>
      </c>
      <c r="H107" s="30" t="e">
        <f t="shared" si="3"/>
        <v>#VALUE!</v>
      </c>
      <c r="I107" s="30" t="e">
        <f>IF(様式97_入院ベースアップ評価料!$I$84=B107,"",IF(H107&lt;=0,"該当",""))</f>
        <v>#VALUE!</v>
      </c>
      <c r="J107" s="30" t="str">
        <f>IF(AND(A107&lt;=様式97_入院ベースアップ評価料!$V$84,様式97_入院ベースアップ評価料!$V$84&lt;'リスト（入院）'!B107),"該当","")</f>
        <v/>
      </c>
      <c r="K107" s="30" t="s">
        <v>1489</v>
      </c>
    </row>
    <row r="108" spans="1:11" x14ac:dyDescent="0.4">
      <c r="A108" s="30">
        <v>104.5</v>
      </c>
      <c r="B108" s="30">
        <v>105.5</v>
      </c>
      <c r="C108" s="30" t="s">
        <v>1490</v>
      </c>
      <c r="D108" s="30">
        <v>105</v>
      </c>
      <c r="F108" s="30" t="e">
        <f>様式97_入院ベースアップ評価料!$I$84-A108</f>
        <v>#VALUE!</v>
      </c>
      <c r="G108" s="30" t="e">
        <f>様式97_入院ベースアップ評価料!$I$84-B108</f>
        <v>#VALUE!</v>
      </c>
      <c r="H108" s="30" t="e">
        <f t="shared" si="3"/>
        <v>#VALUE!</v>
      </c>
      <c r="I108" s="30" t="e">
        <f>IF(様式97_入院ベースアップ評価料!$I$84=B108,"",IF(H108&lt;=0,"該当",""))</f>
        <v>#VALUE!</v>
      </c>
      <c r="J108" s="30" t="str">
        <f>IF(AND(A108&lt;=様式97_入院ベースアップ評価料!$V$84,様式97_入院ベースアップ評価料!$V$84&lt;'リスト（入院）'!B108),"該当","")</f>
        <v/>
      </c>
      <c r="K108" s="30" t="s">
        <v>1490</v>
      </c>
    </row>
    <row r="109" spans="1:11" x14ac:dyDescent="0.4">
      <c r="A109" s="30">
        <v>105.5</v>
      </c>
      <c r="B109" s="30">
        <v>106.5</v>
      </c>
      <c r="C109" s="30" t="s">
        <v>1491</v>
      </c>
      <c r="D109" s="30">
        <v>106</v>
      </c>
      <c r="F109" s="30" t="e">
        <f>様式97_入院ベースアップ評価料!$I$84-A109</f>
        <v>#VALUE!</v>
      </c>
      <c r="G109" s="30" t="e">
        <f>様式97_入院ベースアップ評価料!$I$84-B109</f>
        <v>#VALUE!</v>
      </c>
      <c r="H109" s="30" t="e">
        <f t="shared" si="3"/>
        <v>#VALUE!</v>
      </c>
      <c r="I109" s="30" t="e">
        <f>IF(様式97_入院ベースアップ評価料!$I$84=B109,"",IF(H109&lt;=0,"該当",""))</f>
        <v>#VALUE!</v>
      </c>
      <c r="J109" s="30" t="str">
        <f>IF(AND(A109&lt;=様式97_入院ベースアップ評価料!$V$84,様式97_入院ベースアップ評価料!$V$84&lt;'リスト（入院）'!B109),"該当","")</f>
        <v/>
      </c>
      <c r="K109" s="30" t="s">
        <v>1491</v>
      </c>
    </row>
    <row r="110" spans="1:11" x14ac:dyDescent="0.4">
      <c r="A110" s="30">
        <v>106.5</v>
      </c>
      <c r="B110" s="30">
        <v>107.5</v>
      </c>
      <c r="C110" s="30" t="s">
        <v>1492</v>
      </c>
      <c r="D110" s="30">
        <v>107</v>
      </c>
      <c r="F110" s="30" t="e">
        <f>様式97_入院ベースアップ評価料!$I$84-A110</f>
        <v>#VALUE!</v>
      </c>
      <c r="G110" s="30" t="e">
        <f>様式97_入院ベースアップ評価料!$I$84-B110</f>
        <v>#VALUE!</v>
      </c>
      <c r="H110" s="30" t="e">
        <f t="shared" si="3"/>
        <v>#VALUE!</v>
      </c>
      <c r="I110" s="30" t="e">
        <f>IF(様式97_入院ベースアップ評価料!$I$84=B110,"",IF(H110&lt;=0,"該当",""))</f>
        <v>#VALUE!</v>
      </c>
      <c r="J110" s="30" t="str">
        <f>IF(AND(A110&lt;=様式97_入院ベースアップ評価料!$V$84,様式97_入院ベースアップ評価料!$V$84&lt;'リスト（入院）'!B110),"該当","")</f>
        <v/>
      </c>
      <c r="K110" s="30" t="s">
        <v>1492</v>
      </c>
    </row>
    <row r="111" spans="1:11" x14ac:dyDescent="0.4">
      <c r="A111" s="30">
        <v>107.5</v>
      </c>
      <c r="B111" s="30">
        <v>108.5</v>
      </c>
      <c r="C111" s="30" t="s">
        <v>1493</v>
      </c>
      <c r="D111" s="30">
        <v>108</v>
      </c>
      <c r="F111" s="30" t="e">
        <f>様式97_入院ベースアップ評価料!$I$84-A111</f>
        <v>#VALUE!</v>
      </c>
      <c r="G111" s="30" t="e">
        <f>様式97_入院ベースアップ評価料!$I$84-B111</f>
        <v>#VALUE!</v>
      </c>
      <c r="H111" s="30" t="e">
        <f t="shared" si="3"/>
        <v>#VALUE!</v>
      </c>
      <c r="I111" s="30" t="e">
        <f>IF(様式97_入院ベースアップ評価料!$I$84=B111,"",IF(H111&lt;=0,"該当",""))</f>
        <v>#VALUE!</v>
      </c>
      <c r="J111" s="30" t="str">
        <f>IF(AND(A111&lt;=様式97_入院ベースアップ評価料!$V$84,様式97_入院ベースアップ評価料!$V$84&lt;'リスト（入院）'!B111),"該当","")</f>
        <v/>
      </c>
      <c r="K111" s="30" t="s">
        <v>1493</v>
      </c>
    </row>
    <row r="112" spans="1:11" x14ac:dyDescent="0.4">
      <c r="A112" s="30">
        <v>108.5</v>
      </c>
      <c r="B112" s="30">
        <v>109.5</v>
      </c>
      <c r="C112" s="30" t="s">
        <v>1494</v>
      </c>
      <c r="D112" s="30">
        <v>109</v>
      </c>
      <c r="F112" s="30" t="e">
        <f>様式97_入院ベースアップ評価料!$I$84-A112</f>
        <v>#VALUE!</v>
      </c>
      <c r="G112" s="30" t="e">
        <f>様式97_入院ベースアップ評価料!$I$84-B112</f>
        <v>#VALUE!</v>
      </c>
      <c r="H112" s="30" t="e">
        <f t="shared" si="3"/>
        <v>#VALUE!</v>
      </c>
      <c r="I112" s="30" t="e">
        <f>IF(様式97_入院ベースアップ評価料!$I$84=B112,"",IF(H112&lt;=0,"該当",""))</f>
        <v>#VALUE!</v>
      </c>
      <c r="J112" s="30" t="str">
        <f>IF(AND(A112&lt;=様式97_入院ベースアップ評価料!$V$84,様式97_入院ベースアップ評価料!$V$84&lt;'リスト（入院）'!B112),"該当","")</f>
        <v/>
      </c>
      <c r="K112" s="30" t="s">
        <v>1494</v>
      </c>
    </row>
    <row r="113" spans="1:11" x14ac:dyDescent="0.4">
      <c r="A113" s="30">
        <v>109.5</v>
      </c>
      <c r="B113" s="30">
        <v>110.5</v>
      </c>
      <c r="C113" s="30" t="s">
        <v>1495</v>
      </c>
      <c r="D113" s="30">
        <v>110</v>
      </c>
      <c r="F113" s="30" t="e">
        <f>様式97_入院ベースアップ評価料!$I$84-A113</f>
        <v>#VALUE!</v>
      </c>
      <c r="G113" s="30" t="e">
        <f>様式97_入院ベースアップ評価料!$I$84-B113</f>
        <v>#VALUE!</v>
      </c>
      <c r="H113" s="30" t="e">
        <f t="shared" si="3"/>
        <v>#VALUE!</v>
      </c>
      <c r="I113" s="30" t="e">
        <f>IF(様式97_入院ベースアップ評価料!$I$84=B113,"",IF(H113&lt;=0,"該当",""))</f>
        <v>#VALUE!</v>
      </c>
      <c r="J113" s="30" t="str">
        <f>IF(AND(A113&lt;=様式97_入院ベースアップ評価料!$V$84,様式97_入院ベースアップ評価料!$V$84&lt;'リスト（入院）'!B113),"該当","")</f>
        <v/>
      </c>
      <c r="K113" s="30" t="s">
        <v>1495</v>
      </c>
    </row>
    <row r="114" spans="1:11" x14ac:dyDescent="0.4">
      <c r="A114" s="30">
        <v>110.5</v>
      </c>
      <c r="B114" s="30">
        <v>111.5</v>
      </c>
      <c r="C114" s="30" t="s">
        <v>1496</v>
      </c>
      <c r="D114" s="30">
        <v>111</v>
      </c>
      <c r="F114" s="30" t="e">
        <f>様式97_入院ベースアップ評価料!$I$84-A114</f>
        <v>#VALUE!</v>
      </c>
      <c r="G114" s="30" t="e">
        <f>様式97_入院ベースアップ評価料!$I$84-B114</f>
        <v>#VALUE!</v>
      </c>
      <c r="H114" s="30" t="e">
        <f t="shared" si="3"/>
        <v>#VALUE!</v>
      </c>
      <c r="I114" s="30" t="e">
        <f>IF(様式97_入院ベースアップ評価料!$I$84=B114,"",IF(H114&lt;=0,"該当",""))</f>
        <v>#VALUE!</v>
      </c>
      <c r="J114" s="30" t="str">
        <f>IF(AND(A114&lt;=様式97_入院ベースアップ評価料!$V$84,様式97_入院ベースアップ評価料!$V$84&lt;'リスト（入院）'!B114),"該当","")</f>
        <v/>
      </c>
      <c r="K114" s="30" t="s">
        <v>1496</v>
      </c>
    </row>
    <row r="115" spans="1:11" x14ac:dyDescent="0.4">
      <c r="A115" s="30">
        <v>111.5</v>
      </c>
      <c r="B115" s="30">
        <v>112.5</v>
      </c>
      <c r="C115" s="30" t="s">
        <v>1497</v>
      </c>
      <c r="D115" s="30">
        <v>112</v>
      </c>
      <c r="F115" s="30" t="e">
        <f>様式97_入院ベースアップ評価料!$I$84-A115</f>
        <v>#VALUE!</v>
      </c>
      <c r="G115" s="30" t="e">
        <f>様式97_入院ベースアップ評価料!$I$84-B115</f>
        <v>#VALUE!</v>
      </c>
      <c r="H115" s="30" t="e">
        <f t="shared" si="3"/>
        <v>#VALUE!</v>
      </c>
      <c r="I115" s="30" t="e">
        <f>IF(様式97_入院ベースアップ評価料!$I$84=B115,"",IF(H115&lt;=0,"該当",""))</f>
        <v>#VALUE!</v>
      </c>
      <c r="J115" s="30" t="str">
        <f>IF(AND(A115&lt;=様式97_入院ベースアップ評価料!$V$84,様式97_入院ベースアップ評価料!$V$84&lt;'リスト（入院）'!B115),"該当","")</f>
        <v/>
      </c>
      <c r="K115" s="30" t="s">
        <v>1497</v>
      </c>
    </row>
    <row r="116" spans="1:11" x14ac:dyDescent="0.4">
      <c r="A116" s="30">
        <v>112.5</v>
      </c>
      <c r="B116" s="30">
        <v>113.5</v>
      </c>
      <c r="C116" s="30" t="s">
        <v>1498</v>
      </c>
      <c r="D116" s="30">
        <v>113</v>
      </c>
      <c r="F116" s="30" t="e">
        <f>様式97_入院ベースアップ評価料!$I$84-A116</f>
        <v>#VALUE!</v>
      </c>
      <c r="G116" s="30" t="e">
        <f>様式97_入院ベースアップ評価料!$I$84-B116</f>
        <v>#VALUE!</v>
      </c>
      <c r="H116" s="30" t="e">
        <f t="shared" si="3"/>
        <v>#VALUE!</v>
      </c>
      <c r="I116" s="30" t="e">
        <f>IF(様式97_入院ベースアップ評価料!$I$84=B116,"",IF(H116&lt;=0,"該当",""))</f>
        <v>#VALUE!</v>
      </c>
      <c r="J116" s="30" t="str">
        <f>IF(AND(A116&lt;=様式97_入院ベースアップ評価料!$V$84,様式97_入院ベースアップ評価料!$V$84&lt;'リスト（入院）'!B116),"該当","")</f>
        <v/>
      </c>
      <c r="K116" s="30" t="s">
        <v>1498</v>
      </c>
    </row>
    <row r="117" spans="1:11" x14ac:dyDescent="0.4">
      <c r="A117" s="30">
        <v>113.5</v>
      </c>
      <c r="B117" s="30">
        <v>114.5</v>
      </c>
      <c r="C117" s="30" t="s">
        <v>1499</v>
      </c>
      <c r="D117" s="30">
        <v>114</v>
      </c>
      <c r="F117" s="30" t="e">
        <f>様式97_入院ベースアップ評価料!$I$84-A117</f>
        <v>#VALUE!</v>
      </c>
      <c r="G117" s="30" t="e">
        <f>様式97_入院ベースアップ評価料!$I$84-B117</f>
        <v>#VALUE!</v>
      </c>
      <c r="H117" s="30" t="e">
        <f t="shared" si="3"/>
        <v>#VALUE!</v>
      </c>
      <c r="I117" s="30" t="e">
        <f>IF(様式97_入院ベースアップ評価料!$I$84=B117,"",IF(H117&lt;=0,"該当",""))</f>
        <v>#VALUE!</v>
      </c>
      <c r="J117" s="30" t="str">
        <f>IF(AND(A117&lt;=様式97_入院ベースアップ評価料!$V$84,様式97_入院ベースアップ評価料!$V$84&lt;'リスト（入院）'!B117),"該当","")</f>
        <v/>
      </c>
      <c r="K117" s="30" t="s">
        <v>1499</v>
      </c>
    </row>
    <row r="118" spans="1:11" x14ac:dyDescent="0.4">
      <c r="A118" s="30">
        <v>114.5</v>
      </c>
      <c r="B118" s="30">
        <v>115.5</v>
      </c>
      <c r="C118" s="30" t="s">
        <v>1500</v>
      </c>
      <c r="D118" s="30">
        <v>115</v>
      </c>
      <c r="F118" s="30" t="e">
        <f>様式97_入院ベースアップ評価料!$I$84-A118</f>
        <v>#VALUE!</v>
      </c>
      <c r="G118" s="30" t="e">
        <f>様式97_入院ベースアップ評価料!$I$84-B118</f>
        <v>#VALUE!</v>
      </c>
      <c r="H118" s="30" t="e">
        <f t="shared" si="3"/>
        <v>#VALUE!</v>
      </c>
      <c r="I118" s="30" t="e">
        <f>IF(様式97_入院ベースアップ評価料!$I$84=B118,"",IF(H118&lt;=0,"該当",""))</f>
        <v>#VALUE!</v>
      </c>
      <c r="J118" s="30" t="str">
        <f>IF(AND(A118&lt;=様式97_入院ベースアップ評価料!$V$84,様式97_入院ベースアップ評価料!$V$84&lt;'リスト（入院）'!B118),"該当","")</f>
        <v/>
      </c>
      <c r="K118" s="30" t="s">
        <v>1500</v>
      </c>
    </row>
    <row r="119" spans="1:11" x14ac:dyDescent="0.4">
      <c r="A119" s="30">
        <v>115.5</v>
      </c>
      <c r="B119" s="30">
        <v>116.5</v>
      </c>
      <c r="C119" s="30" t="s">
        <v>1501</v>
      </c>
      <c r="D119" s="30">
        <v>116</v>
      </c>
      <c r="F119" s="30" t="e">
        <f>様式97_入院ベースアップ評価料!$I$84-A119</f>
        <v>#VALUE!</v>
      </c>
      <c r="G119" s="30" t="e">
        <f>様式97_入院ベースアップ評価料!$I$84-B119</f>
        <v>#VALUE!</v>
      </c>
      <c r="H119" s="30" t="e">
        <f t="shared" si="3"/>
        <v>#VALUE!</v>
      </c>
      <c r="I119" s="30" t="e">
        <f>IF(様式97_入院ベースアップ評価料!$I$84=B119,"",IF(H119&lt;=0,"該当",""))</f>
        <v>#VALUE!</v>
      </c>
      <c r="J119" s="30" t="str">
        <f>IF(AND(A119&lt;=様式97_入院ベースアップ評価料!$V$84,様式97_入院ベースアップ評価料!$V$84&lt;'リスト（入院）'!B119),"該当","")</f>
        <v/>
      </c>
      <c r="K119" s="30" t="s">
        <v>1501</v>
      </c>
    </row>
    <row r="120" spans="1:11" x14ac:dyDescent="0.4">
      <c r="A120" s="30">
        <v>116.5</v>
      </c>
      <c r="B120" s="30">
        <v>117.5</v>
      </c>
      <c r="C120" s="30" t="s">
        <v>1502</v>
      </c>
      <c r="D120" s="30">
        <v>117</v>
      </c>
      <c r="F120" s="30" t="e">
        <f>様式97_入院ベースアップ評価料!$I$84-A120</f>
        <v>#VALUE!</v>
      </c>
      <c r="G120" s="30" t="e">
        <f>様式97_入院ベースアップ評価料!$I$84-B120</f>
        <v>#VALUE!</v>
      </c>
      <c r="H120" s="30" t="e">
        <f t="shared" si="3"/>
        <v>#VALUE!</v>
      </c>
      <c r="I120" s="30" t="e">
        <f>IF(様式97_入院ベースアップ評価料!$I$84=B120,"",IF(H120&lt;=0,"該当",""))</f>
        <v>#VALUE!</v>
      </c>
      <c r="J120" s="30" t="str">
        <f>IF(AND(A120&lt;=様式97_入院ベースアップ評価料!$V$84,様式97_入院ベースアップ評価料!$V$84&lt;'リスト（入院）'!B120),"該当","")</f>
        <v/>
      </c>
      <c r="K120" s="30" t="s">
        <v>1502</v>
      </c>
    </row>
    <row r="121" spans="1:11" x14ac:dyDescent="0.4">
      <c r="A121" s="30">
        <v>117.5</v>
      </c>
      <c r="B121" s="30">
        <v>118.5</v>
      </c>
      <c r="C121" s="30" t="s">
        <v>1503</v>
      </c>
      <c r="D121" s="30">
        <v>118</v>
      </c>
      <c r="F121" s="30" t="e">
        <f>様式97_入院ベースアップ評価料!$I$84-A121</f>
        <v>#VALUE!</v>
      </c>
      <c r="G121" s="30" t="e">
        <f>様式97_入院ベースアップ評価料!$I$84-B121</f>
        <v>#VALUE!</v>
      </c>
      <c r="H121" s="30" t="e">
        <f t="shared" si="3"/>
        <v>#VALUE!</v>
      </c>
      <c r="I121" s="30" t="e">
        <f>IF(様式97_入院ベースアップ評価料!$I$84=B121,"",IF(H121&lt;=0,"該当",""))</f>
        <v>#VALUE!</v>
      </c>
      <c r="J121" s="30" t="str">
        <f>IF(AND(A121&lt;=様式97_入院ベースアップ評価料!$V$84,様式97_入院ベースアップ評価料!$V$84&lt;'リスト（入院）'!B121),"該当","")</f>
        <v/>
      </c>
      <c r="K121" s="30" t="s">
        <v>1503</v>
      </c>
    </row>
    <row r="122" spans="1:11" x14ac:dyDescent="0.4">
      <c r="A122" s="30">
        <v>118.5</v>
      </c>
      <c r="B122" s="30">
        <v>119.5</v>
      </c>
      <c r="C122" s="30" t="s">
        <v>1504</v>
      </c>
      <c r="D122" s="30">
        <v>119</v>
      </c>
      <c r="F122" s="30" t="e">
        <f>様式97_入院ベースアップ評価料!$I$84-A122</f>
        <v>#VALUE!</v>
      </c>
      <c r="G122" s="30" t="e">
        <f>様式97_入院ベースアップ評価料!$I$84-B122</f>
        <v>#VALUE!</v>
      </c>
      <c r="H122" s="30" t="e">
        <f t="shared" si="3"/>
        <v>#VALUE!</v>
      </c>
      <c r="I122" s="30" t="e">
        <f>IF(様式97_入院ベースアップ評価料!$I$84=B122,"",IF(H122&lt;=0,"該当",""))</f>
        <v>#VALUE!</v>
      </c>
      <c r="J122" s="30" t="str">
        <f>IF(AND(A122&lt;=様式97_入院ベースアップ評価料!$V$84,様式97_入院ベースアップ評価料!$V$84&lt;'リスト（入院）'!B122),"該当","")</f>
        <v/>
      </c>
      <c r="K122" s="30" t="s">
        <v>1504</v>
      </c>
    </row>
    <row r="123" spans="1:11" x14ac:dyDescent="0.4">
      <c r="A123" s="30">
        <v>119.5</v>
      </c>
      <c r="B123" s="30">
        <v>120.5</v>
      </c>
      <c r="C123" s="30" t="s">
        <v>1505</v>
      </c>
      <c r="D123" s="30">
        <v>120</v>
      </c>
      <c r="F123" s="30" t="e">
        <f>様式97_入院ベースアップ評価料!$I$84-A123</f>
        <v>#VALUE!</v>
      </c>
      <c r="G123" s="30" t="e">
        <f>様式97_入院ベースアップ評価料!$I$84-B123</f>
        <v>#VALUE!</v>
      </c>
      <c r="H123" s="30" t="e">
        <f t="shared" si="3"/>
        <v>#VALUE!</v>
      </c>
      <c r="I123" s="30" t="e">
        <f>IF(様式97_入院ベースアップ評価料!$I$84=B123,"",IF(H123&lt;=0,"該当",""))</f>
        <v>#VALUE!</v>
      </c>
      <c r="J123" s="30" t="str">
        <f>IF(AND(A123&lt;=様式97_入院ベースアップ評価料!$V$84,様式97_入院ベースアップ評価料!$V$84&lt;'リスト（入院）'!B123),"該当","")</f>
        <v/>
      </c>
      <c r="K123" s="30" t="s">
        <v>1505</v>
      </c>
    </row>
    <row r="124" spans="1:11" x14ac:dyDescent="0.4">
      <c r="A124" s="30">
        <v>120.5</v>
      </c>
      <c r="B124" s="30">
        <v>121.5</v>
      </c>
      <c r="C124" s="30" t="s">
        <v>1506</v>
      </c>
      <c r="D124" s="30">
        <v>121</v>
      </c>
      <c r="F124" s="30" t="e">
        <f>様式97_入院ベースアップ評価料!$I$84-A124</f>
        <v>#VALUE!</v>
      </c>
      <c r="G124" s="30" t="e">
        <f>様式97_入院ベースアップ評価料!$I$84-B124</f>
        <v>#VALUE!</v>
      </c>
      <c r="H124" s="30" t="e">
        <f t="shared" si="3"/>
        <v>#VALUE!</v>
      </c>
      <c r="I124" s="30" t="e">
        <f>IF(様式97_入院ベースアップ評価料!$I$84=B124,"",IF(H124&lt;=0,"該当",""))</f>
        <v>#VALUE!</v>
      </c>
      <c r="J124" s="30" t="str">
        <f>IF(AND(A124&lt;=様式97_入院ベースアップ評価料!$V$84,様式97_入院ベースアップ評価料!$V$84&lt;'リスト（入院）'!B124),"該当","")</f>
        <v/>
      </c>
      <c r="K124" s="30" t="s">
        <v>1506</v>
      </c>
    </row>
    <row r="125" spans="1:11" x14ac:dyDescent="0.4">
      <c r="A125" s="30">
        <v>121.5</v>
      </c>
      <c r="B125" s="30">
        <v>122.5</v>
      </c>
      <c r="C125" s="30" t="s">
        <v>1507</v>
      </c>
      <c r="D125" s="30">
        <v>122</v>
      </c>
      <c r="F125" s="30" t="e">
        <f>様式97_入院ベースアップ評価料!$I$84-A125</f>
        <v>#VALUE!</v>
      </c>
      <c r="G125" s="30" t="e">
        <f>様式97_入院ベースアップ評価料!$I$84-B125</f>
        <v>#VALUE!</v>
      </c>
      <c r="H125" s="30" t="e">
        <f t="shared" si="3"/>
        <v>#VALUE!</v>
      </c>
      <c r="I125" s="30" t="e">
        <f>IF(様式97_入院ベースアップ評価料!$I$84=B125,"",IF(H125&lt;=0,"該当",""))</f>
        <v>#VALUE!</v>
      </c>
      <c r="J125" s="30" t="str">
        <f>IF(AND(A125&lt;=様式97_入院ベースアップ評価料!$V$84,様式97_入院ベースアップ評価料!$V$84&lt;'リスト（入院）'!B125),"該当","")</f>
        <v/>
      </c>
      <c r="K125" s="30" t="s">
        <v>1507</v>
      </c>
    </row>
    <row r="126" spans="1:11" x14ac:dyDescent="0.4">
      <c r="A126" s="30">
        <v>122.5</v>
      </c>
      <c r="B126" s="30">
        <v>123.5</v>
      </c>
      <c r="C126" s="30" t="s">
        <v>1508</v>
      </c>
      <c r="D126" s="30">
        <v>123</v>
      </c>
      <c r="F126" s="30" t="e">
        <f>様式97_入院ベースアップ評価料!$I$84-A126</f>
        <v>#VALUE!</v>
      </c>
      <c r="G126" s="30" t="e">
        <f>様式97_入院ベースアップ評価料!$I$84-B126</f>
        <v>#VALUE!</v>
      </c>
      <c r="H126" s="30" t="e">
        <f t="shared" si="3"/>
        <v>#VALUE!</v>
      </c>
      <c r="I126" s="30" t="e">
        <f>IF(様式97_入院ベースアップ評価料!$I$84=B126,"",IF(H126&lt;=0,"該当",""))</f>
        <v>#VALUE!</v>
      </c>
      <c r="J126" s="30" t="str">
        <f>IF(AND(A126&lt;=様式97_入院ベースアップ評価料!$V$84,様式97_入院ベースアップ評価料!$V$84&lt;'リスト（入院）'!B126),"該当","")</f>
        <v/>
      </c>
      <c r="K126" s="30" t="s">
        <v>1508</v>
      </c>
    </row>
    <row r="127" spans="1:11" x14ac:dyDescent="0.4">
      <c r="A127" s="30">
        <v>123.5</v>
      </c>
      <c r="B127" s="30">
        <v>124.5</v>
      </c>
      <c r="C127" s="30" t="s">
        <v>1509</v>
      </c>
      <c r="D127" s="30">
        <v>124</v>
      </c>
      <c r="F127" s="30" t="e">
        <f>様式97_入院ベースアップ評価料!$I$84-A127</f>
        <v>#VALUE!</v>
      </c>
      <c r="G127" s="30" t="e">
        <f>様式97_入院ベースアップ評価料!$I$84-B127</f>
        <v>#VALUE!</v>
      </c>
      <c r="H127" s="30" t="e">
        <f t="shared" si="3"/>
        <v>#VALUE!</v>
      </c>
      <c r="I127" s="30" t="e">
        <f>IF(様式97_入院ベースアップ評価料!$I$84=B127,"",IF(H127&lt;=0,"該当",""))</f>
        <v>#VALUE!</v>
      </c>
      <c r="J127" s="30" t="str">
        <f>IF(AND(A127&lt;=様式97_入院ベースアップ評価料!$V$84,様式97_入院ベースアップ評価料!$V$84&lt;'リスト（入院）'!B127),"該当","")</f>
        <v/>
      </c>
      <c r="K127" s="30" t="s">
        <v>1509</v>
      </c>
    </row>
    <row r="128" spans="1:11" x14ac:dyDescent="0.4">
      <c r="A128" s="30">
        <v>124.5</v>
      </c>
      <c r="B128" s="30">
        <v>125.5</v>
      </c>
      <c r="C128" s="30" t="s">
        <v>1510</v>
      </c>
      <c r="D128" s="30">
        <v>125</v>
      </c>
      <c r="F128" s="30" t="e">
        <f>様式97_入院ベースアップ評価料!$I$84-A128</f>
        <v>#VALUE!</v>
      </c>
      <c r="G128" s="30" t="e">
        <f>様式97_入院ベースアップ評価料!$I$84-B128</f>
        <v>#VALUE!</v>
      </c>
      <c r="H128" s="30" t="e">
        <f t="shared" si="3"/>
        <v>#VALUE!</v>
      </c>
      <c r="I128" s="30" t="e">
        <f>IF(様式97_入院ベースアップ評価料!$I$84=B128,"",IF(H128&lt;=0,"該当",""))</f>
        <v>#VALUE!</v>
      </c>
      <c r="J128" s="30" t="str">
        <f>IF(AND(A128&lt;=様式97_入院ベースアップ評価料!$V$84,様式97_入院ベースアップ評価料!$V$84&lt;'リスト（入院）'!B128),"該当","")</f>
        <v/>
      </c>
      <c r="K128" s="30" t="s">
        <v>1510</v>
      </c>
    </row>
    <row r="129" spans="1:11" x14ac:dyDescent="0.4">
      <c r="A129" s="30">
        <v>125.5</v>
      </c>
      <c r="B129" s="30">
        <v>126.5</v>
      </c>
      <c r="C129" s="30" t="s">
        <v>1511</v>
      </c>
      <c r="D129" s="30">
        <v>126</v>
      </c>
      <c r="F129" s="30" t="e">
        <f>様式97_入院ベースアップ評価料!$I$84-A129</f>
        <v>#VALUE!</v>
      </c>
      <c r="G129" s="30" t="e">
        <f>様式97_入院ベースアップ評価料!$I$84-B129</f>
        <v>#VALUE!</v>
      </c>
      <c r="H129" s="30" t="e">
        <f t="shared" si="3"/>
        <v>#VALUE!</v>
      </c>
      <c r="I129" s="30" t="e">
        <f>IF(様式97_入院ベースアップ評価料!$I$84=B129,"",IF(H129&lt;=0,"該当",""))</f>
        <v>#VALUE!</v>
      </c>
      <c r="J129" s="30" t="str">
        <f>IF(AND(A129&lt;=様式97_入院ベースアップ評価料!$V$84,様式97_入院ベースアップ評価料!$V$84&lt;'リスト（入院）'!B129),"該当","")</f>
        <v/>
      </c>
      <c r="K129" s="30" t="s">
        <v>1511</v>
      </c>
    </row>
    <row r="130" spans="1:11" x14ac:dyDescent="0.4">
      <c r="A130" s="30">
        <v>126.5</v>
      </c>
      <c r="B130" s="30">
        <v>127.5</v>
      </c>
      <c r="C130" s="30" t="s">
        <v>1512</v>
      </c>
      <c r="D130" s="30">
        <v>127</v>
      </c>
      <c r="F130" s="30" t="e">
        <f>様式97_入院ベースアップ評価料!$I$84-A130</f>
        <v>#VALUE!</v>
      </c>
      <c r="G130" s="30" t="e">
        <f>様式97_入院ベースアップ評価料!$I$84-B130</f>
        <v>#VALUE!</v>
      </c>
      <c r="H130" s="30" t="e">
        <f t="shared" si="3"/>
        <v>#VALUE!</v>
      </c>
      <c r="I130" s="30" t="e">
        <f>IF(様式97_入院ベースアップ評価料!$I$84=B130,"",IF(H130&lt;=0,"該当",""))</f>
        <v>#VALUE!</v>
      </c>
      <c r="J130" s="30" t="str">
        <f>IF(AND(A130&lt;=様式97_入院ベースアップ評価料!$V$84,様式97_入院ベースアップ評価料!$V$84&lt;'リスト（入院）'!B130),"該当","")</f>
        <v/>
      </c>
      <c r="K130" s="30" t="s">
        <v>1512</v>
      </c>
    </row>
    <row r="131" spans="1:11" x14ac:dyDescent="0.4">
      <c r="A131" s="30">
        <v>127.5</v>
      </c>
      <c r="B131" s="30">
        <v>128.5</v>
      </c>
      <c r="C131" s="30" t="s">
        <v>1513</v>
      </c>
      <c r="D131" s="30">
        <v>128</v>
      </c>
      <c r="F131" s="30" t="e">
        <f>様式97_入院ベースアップ評価料!$I$84-A131</f>
        <v>#VALUE!</v>
      </c>
      <c r="G131" s="30" t="e">
        <f>様式97_入院ベースアップ評価料!$I$84-B131</f>
        <v>#VALUE!</v>
      </c>
      <c r="H131" s="30" t="e">
        <f t="shared" si="3"/>
        <v>#VALUE!</v>
      </c>
      <c r="I131" s="30" t="e">
        <f>IF(様式97_入院ベースアップ評価料!$I$84=B131,"",IF(H131&lt;=0,"該当",""))</f>
        <v>#VALUE!</v>
      </c>
      <c r="J131" s="30" t="str">
        <f>IF(AND(A131&lt;=様式97_入院ベースアップ評価料!$V$84,様式97_入院ベースアップ評価料!$V$84&lt;'リスト（入院）'!B131),"該当","")</f>
        <v/>
      </c>
      <c r="K131" s="30" t="s">
        <v>1513</v>
      </c>
    </row>
    <row r="132" spans="1:11" x14ac:dyDescent="0.4">
      <c r="A132" s="30">
        <v>128.5</v>
      </c>
      <c r="B132" s="30">
        <v>129.5</v>
      </c>
      <c r="C132" s="30" t="s">
        <v>1514</v>
      </c>
      <c r="D132" s="30">
        <v>129</v>
      </c>
      <c r="F132" s="30" t="e">
        <f>様式97_入院ベースアップ評価料!$I$84-A132</f>
        <v>#VALUE!</v>
      </c>
      <c r="G132" s="30" t="e">
        <f>様式97_入院ベースアップ評価料!$I$84-B132</f>
        <v>#VALUE!</v>
      </c>
      <c r="H132" s="30" t="e">
        <f t="shared" ref="H132:H153" si="4">F132*G132</f>
        <v>#VALUE!</v>
      </c>
      <c r="I132" s="30" t="e">
        <f>IF(様式97_入院ベースアップ評価料!$I$84=B132,"",IF(H132&lt;=0,"該当",""))</f>
        <v>#VALUE!</v>
      </c>
      <c r="J132" s="30" t="str">
        <f>IF(AND(A132&lt;=様式97_入院ベースアップ評価料!$V$84,様式97_入院ベースアップ評価料!$V$84&lt;'リスト（入院）'!B132),"該当","")</f>
        <v/>
      </c>
      <c r="K132" s="30" t="s">
        <v>1514</v>
      </c>
    </row>
    <row r="133" spans="1:11" x14ac:dyDescent="0.4">
      <c r="A133" s="30">
        <v>129.5</v>
      </c>
      <c r="B133" s="30">
        <v>130.5</v>
      </c>
      <c r="C133" s="30" t="s">
        <v>1515</v>
      </c>
      <c r="D133" s="30">
        <v>130</v>
      </c>
      <c r="F133" s="30" t="e">
        <f>様式97_入院ベースアップ評価料!$I$84-A133</f>
        <v>#VALUE!</v>
      </c>
      <c r="G133" s="30" t="e">
        <f>様式97_入院ベースアップ評価料!$I$84-B133</f>
        <v>#VALUE!</v>
      </c>
      <c r="H133" s="30" t="e">
        <f t="shared" si="4"/>
        <v>#VALUE!</v>
      </c>
      <c r="I133" s="30" t="e">
        <f>IF(様式97_入院ベースアップ評価料!$I$84=B133,"",IF(H133&lt;=0,"該当",""))</f>
        <v>#VALUE!</v>
      </c>
      <c r="J133" s="30" t="str">
        <f>IF(AND(A133&lt;=様式97_入院ベースアップ評価料!$V$84,様式97_入院ベースアップ評価料!$V$84&lt;'リスト（入院）'!B133),"該当","")</f>
        <v/>
      </c>
      <c r="K133" s="30" t="s">
        <v>1515</v>
      </c>
    </row>
    <row r="134" spans="1:11" x14ac:dyDescent="0.4">
      <c r="A134" s="30">
        <v>130.5</v>
      </c>
      <c r="B134" s="30">
        <v>131.5</v>
      </c>
      <c r="C134" s="30" t="s">
        <v>1516</v>
      </c>
      <c r="D134" s="30">
        <v>131</v>
      </c>
      <c r="F134" s="30" t="e">
        <f>様式97_入院ベースアップ評価料!$I$84-A134</f>
        <v>#VALUE!</v>
      </c>
      <c r="G134" s="30" t="e">
        <f>様式97_入院ベースアップ評価料!$I$84-B134</f>
        <v>#VALUE!</v>
      </c>
      <c r="H134" s="30" t="e">
        <f t="shared" si="4"/>
        <v>#VALUE!</v>
      </c>
      <c r="I134" s="30" t="e">
        <f>IF(様式97_入院ベースアップ評価料!$I$84=B134,"",IF(H134&lt;=0,"該当",""))</f>
        <v>#VALUE!</v>
      </c>
      <c r="J134" s="30" t="str">
        <f>IF(AND(A134&lt;=様式97_入院ベースアップ評価料!$V$84,様式97_入院ベースアップ評価料!$V$84&lt;'リスト（入院）'!B134),"該当","")</f>
        <v/>
      </c>
      <c r="K134" s="30" t="s">
        <v>1516</v>
      </c>
    </row>
    <row r="135" spans="1:11" x14ac:dyDescent="0.4">
      <c r="A135" s="30">
        <v>131.5</v>
      </c>
      <c r="B135" s="30">
        <v>132.5</v>
      </c>
      <c r="C135" s="30" t="s">
        <v>1517</v>
      </c>
      <c r="D135" s="30">
        <v>132</v>
      </c>
      <c r="F135" s="30" t="e">
        <f>様式97_入院ベースアップ評価料!$I$84-A135</f>
        <v>#VALUE!</v>
      </c>
      <c r="G135" s="30" t="e">
        <f>様式97_入院ベースアップ評価料!$I$84-B135</f>
        <v>#VALUE!</v>
      </c>
      <c r="H135" s="30" t="e">
        <f t="shared" si="4"/>
        <v>#VALUE!</v>
      </c>
      <c r="I135" s="30" t="e">
        <f>IF(様式97_入院ベースアップ評価料!$I$84=B135,"",IF(H135&lt;=0,"該当",""))</f>
        <v>#VALUE!</v>
      </c>
      <c r="J135" s="30" t="str">
        <f>IF(AND(A135&lt;=様式97_入院ベースアップ評価料!$V$84,様式97_入院ベースアップ評価料!$V$84&lt;'リスト（入院）'!B135),"該当","")</f>
        <v/>
      </c>
      <c r="K135" s="30" t="s">
        <v>1517</v>
      </c>
    </row>
    <row r="136" spans="1:11" x14ac:dyDescent="0.4">
      <c r="A136" s="30">
        <v>132.5</v>
      </c>
      <c r="B136" s="30">
        <v>133.5</v>
      </c>
      <c r="C136" s="30" t="s">
        <v>1518</v>
      </c>
      <c r="D136" s="30">
        <v>133</v>
      </c>
      <c r="F136" s="30" t="e">
        <f>様式97_入院ベースアップ評価料!$I$84-A136</f>
        <v>#VALUE!</v>
      </c>
      <c r="G136" s="30" t="e">
        <f>様式97_入院ベースアップ評価料!$I$84-B136</f>
        <v>#VALUE!</v>
      </c>
      <c r="H136" s="30" t="e">
        <f t="shared" si="4"/>
        <v>#VALUE!</v>
      </c>
      <c r="I136" s="30" t="e">
        <f>IF(様式97_入院ベースアップ評価料!$I$84=B136,"",IF(H136&lt;=0,"該当",""))</f>
        <v>#VALUE!</v>
      </c>
      <c r="J136" s="30" t="str">
        <f>IF(AND(A136&lt;=様式97_入院ベースアップ評価料!$V$84,様式97_入院ベースアップ評価料!$V$84&lt;'リスト（入院）'!B136),"該当","")</f>
        <v/>
      </c>
      <c r="K136" s="30" t="s">
        <v>1518</v>
      </c>
    </row>
    <row r="137" spans="1:11" x14ac:dyDescent="0.4">
      <c r="A137" s="30">
        <v>133.5</v>
      </c>
      <c r="B137" s="30">
        <v>134.5</v>
      </c>
      <c r="C137" s="30" t="s">
        <v>1519</v>
      </c>
      <c r="D137" s="30">
        <v>134</v>
      </c>
      <c r="F137" s="30" t="e">
        <f>様式97_入院ベースアップ評価料!$I$84-A137</f>
        <v>#VALUE!</v>
      </c>
      <c r="G137" s="30" t="e">
        <f>様式97_入院ベースアップ評価料!$I$84-B137</f>
        <v>#VALUE!</v>
      </c>
      <c r="H137" s="30" t="e">
        <f t="shared" si="4"/>
        <v>#VALUE!</v>
      </c>
      <c r="I137" s="30" t="e">
        <f>IF(様式97_入院ベースアップ評価料!$I$84=B137,"",IF(H137&lt;=0,"該当",""))</f>
        <v>#VALUE!</v>
      </c>
      <c r="J137" s="30" t="str">
        <f>IF(AND(A137&lt;=様式97_入院ベースアップ評価料!$V$84,様式97_入院ベースアップ評価料!$V$84&lt;'リスト（入院）'!B137),"該当","")</f>
        <v/>
      </c>
      <c r="K137" s="30" t="s">
        <v>1519</v>
      </c>
    </row>
    <row r="138" spans="1:11" x14ac:dyDescent="0.4">
      <c r="A138" s="30">
        <v>134.5</v>
      </c>
      <c r="B138" s="30">
        <v>135.5</v>
      </c>
      <c r="C138" s="30" t="s">
        <v>1520</v>
      </c>
      <c r="D138" s="30">
        <v>135</v>
      </c>
      <c r="F138" s="30" t="e">
        <f>様式97_入院ベースアップ評価料!$I$84-A138</f>
        <v>#VALUE!</v>
      </c>
      <c r="G138" s="30" t="e">
        <f>様式97_入院ベースアップ評価料!$I$84-B138</f>
        <v>#VALUE!</v>
      </c>
      <c r="H138" s="30" t="e">
        <f t="shared" si="4"/>
        <v>#VALUE!</v>
      </c>
      <c r="I138" s="30" t="e">
        <f>IF(様式97_入院ベースアップ評価料!$I$84=B138,"",IF(H138&lt;=0,"該当",""))</f>
        <v>#VALUE!</v>
      </c>
      <c r="J138" s="30" t="str">
        <f>IF(AND(A138&lt;=様式97_入院ベースアップ評価料!$V$84,様式97_入院ベースアップ評価料!$V$84&lt;'リスト（入院）'!B138),"該当","")</f>
        <v/>
      </c>
      <c r="K138" s="30" t="s">
        <v>1520</v>
      </c>
    </row>
    <row r="139" spans="1:11" x14ac:dyDescent="0.4">
      <c r="A139" s="30">
        <v>135.5</v>
      </c>
      <c r="B139" s="30">
        <v>136.5</v>
      </c>
      <c r="C139" s="30" t="s">
        <v>1521</v>
      </c>
      <c r="D139" s="30">
        <v>136</v>
      </c>
      <c r="F139" s="30" t="e">
        <f>様式97_入院ベースアップ評価料!$I$84-A139</f>
        <v>#VALUE!</v>
      </c>
      <c r="G139" s="30" t="e">
        <f>様式97_入院ベースアップ評価料!$I$84-B139</f>
        <v>#VALUE!</v>
      </c>
      <c r="H139" s="30" t="e">
        <f t="shared" si="4"/>
        <v>#VALUE!</v>
      </c>
      <c r="I139" s="30" t="e">
        <f>IF(様式97_入院ベースアップ評価料!$I$84=B139,"",IF(H139&lt;=0,"該当",""))</f>
        <v>#VALUE!</v>
      </c>
      <c r="J139" s="30" t="str">
        <f>IF(AND(A139&lt;=様式97_入院ベースアップ評価料!$V$84,様式97_入院ベースアップ評価料!$V$84&lt;'リスト（入院）'!B139),"該当","")</f>
        <v/>
      </c>
      <c r="K139" s="30" t="s">
        <v>1521</v>
      </c>
    </row>
    <row r="140" spans="1:11" x14ac:dyDescent="0.4">
      <c r="A140" s="30">
        <v>136.5</v>
      </c>
      <c r="B140" s="30">
        <v>137.5</v>
      </c>
      <c r="C140" s="30" t="s">
        <v>1522</v>
      </c>
      <c r="D140" s="30">
        <v>137</v>
      </c>
      <c r="F140" s="30" t="e">
        <f>様式97_入院ベースアップ評価料!$I$84-A140</f>
        <v>#VALUE!</v>
      </c>
      <c r="G140" s="30" t="e">
        <f>様式97_入院ベースアップ評価料!$I$84-B140</f>
        <v>#VALUE!</v>
      </c>
      <c r="H140" s="30" t="e">
        <f t="shared" si="4"/>
        <v>#VALUE!</v>
      </c>
      <c r="I140" s="30" t="e">
        <f>IF(様式97_入院ベースアップ評価料!$I$84=B140,"",IF(H140&lt;=0,"該当",""))</f>
        <v>#VALUE!</v>
      </c>
      <c r="J140" s="30" t="str">
        <f>IF(AND(A140&lt;=様式97_入院ベースアップ評価料!$V$84,様式97_入院ベースアップ評価料!$V$84&lt;'リスト（入院）'!B140),"該当","")</f>
        <v/>
      </c>
      <c r="K140" s="30" t="s">
        <v>1522</v>
      </c>
    </row>
    <row r="141" spans="1:11" x14ac:dyDescent="0.4">
      <c r="A141" s="30">
        <v>137.5</v>
      </c>
      <c r="B141" s="30">
        <v>138.5</v>
      </c>
      <c r="C141" s="30" t="s">
        <v>1523</v>
      </c>
      <c r="D141" s="30">
        <v>138</v>
      </c>
      <c r="F141" s="30" t="e">
        <f>様式97_入院ベースアップ評価料!$I$84-A141</f>
        <v>#VALUE!</v>
      </c>
      <c r="G141" s="30" t="e">
        <f>様式97_入院ベースアップ評価料!$I$84-B141</f>
        <v>#VALUE!</v>
      </c>
      <c r="H141" s="30" t="e">
        <f t="shared" si="4"/>
        <v>#VALUE!</v>
      </c>
      <c r="I141" s="30" t="e">
        <f>IF(様式97_入院ベースアップ評価料!$I$84=B141,"",IF(H141&lt;=0,"該当",""))</f>
        <v>#VALUE!</v>
      </c>
      <c r="J141" s="30" t="str">
        <f>IF(AND(A141&lt;=様式97_入院ベースアップ評価料!$V$84,様式97_入院ベースアップ評価料!$V$84&lt;'リスト（入院）'!B141),"該当","")</f>
        <v/>
      </c>
      <c r="K141" s="30" t="s">
        <v>1523</v>
      </c>
    </row>
    <row r="142" spans="1:11" x14ac:dyDescent="0.4">
      <c r="A142" s="30">
        <v>138.5</v>
      </c>
      <c r="B142" s="30">
        <v>139.5</v>
      </c>
      <c r="C142" s="30" t="s">
        <v>1524</v>
      </c>
      <c r="D142" s="30">
        <v>139</v>
      </c>
      <c r="F142" s="30" t="e">
        <f>様式97_入院ベースアップ評価料!$I$84-A142</f>
        <v>#VALUE!</v>
      </c>
      <c r="G142" s="30" t="e">
        <f>様式97_入院ベースアップ評価料!$I$84-B142</f>
        <v>#VALUE!</v>
      </c>
      <c r="H142" s="30" t="e">
        <f t="shared" si="4"/>
        <v>#VALUE!</v>
      </c>
      <c r="I142" s="30" t="e">
        <f>IF(様式97_入院ベースアップ評価料!$I$84=B142,"",IF(H142&lt;=0,"該当",""))</f>
        <v>#VALUE!</v>
      </c>
      <c r="J142" s="30" t="str">
        <f>IF(AND(A142&lt;=様式97_入院ベースアップ評価料!$V$84,様式97_入院ベースアップ評価料!$V$84&lt;'リスト（入院）'!B142),"該当","")</f>
        <v/>
      </c>
      <c r="K142" s="30" t="s">
        <v>1524</v>
      </c>
    </row>
    <row r="143" spans="1:11" x14ac:dyDescent="0.4">
      <c r="A143" s="30">
        <v>139.5</v>
      </c>
      <c r="B143" s="30">
        <v>140.5</v>
      </c>
      <c r="C143" s="30" t="s">
        <v>1525</v>
      </c>
      <c r="D143" s="30">
        <v>140</v>
      </c>
      <c r="F143" s="30" t="e">
        <f>様式97_入院ベースアップ評価料!$I$84-A143</f>
        <v>#VALUE!</v>
      </c>
      <c r="G143" s="30" t="e">
        <f>様式97_入院ベースアップ評価料!$I$84-B143</f>
        <v>#VALUE!</v>
      </c>
      <c r="H143" s="30" t="e">
        <f t="shared" si="4"/>
        <v>#VALUE!</v>
      </c>
      <c r="I143" s="30" t="e">
        <f>IF(様式97_入院ベースアップ評価料!$I$84=B143,"",IF(H143&lt;=0,"該当",""))</f>
        <v>#VALUE!</v>
      </c>
      <c r="J143" s="30" t="str">
        <f>IF(AND(A143&lt;=様式97_入院ベースアップ評価料!$V$84,様式97_入院ベースアップ評価料!$V$84&lt;'リスト（入院）'!B143),"該当","")</f>
        <v/>
      </c>
      <c r="K143" s="30" t="s">
        <v>1525</v>
      </c>
    </row>
    <row r="144" spans="1:11" x14ac:dyDescent="0.4">
      <c r="A144" s="30">
        <v>140.5</v>
      </c>
      <c r="B144" s="30">
        <v>141.5</v>
      </c>
      <c r="C144" s="30" t="s">
        <v>1526</v>
      </c>
      <c r="D144" s="30">
        <v>141</v>
      </c>
      <c r="F144" s="30" t="e">
        <f>様式97_入院ベースアップ評価料!$I$84-A144</f>
        <v>#VALUE!</v>
      </c>
      <c r="G144" s="30" t="e">
        <f>様式97_入院ベースアップ評価料!$I$84-B144</f>
        <v>#VALUE!</v>
      </c>
      <c r="H144" s="30" t="e">
        <f t="shared" si="4"/>
        <v>#VALUE!</v>
      </c>
      <c r="I144" s="30" t="e">
        <f>IF(様式97_入院ベースアップ評価料!$I$84=B144,"",IF(H144&lt;=0,"該当",""))</f>
        <v>#VALUE!</v>
      </c>
      <c r="J144" s="30" t="str">
        <f>IF(AND(A144&lt;=様式97_入院ベースアップ評価料!$V$84,様式97_入院ベースアップ評価料!$V$84&lt;'リスト（入院）'!B144),"該当","")</f>
        <v/>
      </c>
      <c r="K144" s="30" t="s">
        <v>1526</v>
      </c>
    </row>
    <row r="145" spans="1:11" x14ac:dyDescent="0.4">
      <c r="A145" s="30">
        <v>141.5</v>
      </c>
      <c r="B145" s="30">
        <v>142.5</v>
      </c>
      <c r="C145" s="30" t="s">
        <v>1527</v>
      </c>
      <c r="D145" s="30">
        <v>142</v>
      </c>
      <c r="F145" s="30" t="e">
        <f>様式97_入院ベースアップ評価料!$I$84-A145</f>
        <v>#VALUE!</v>
      </c>
      <c r="G145" s="30" t="e">
        <f>様式97_入院ベースアップ評価料!$I$84-B145</f>
        <v>#VALUE!</v>
      </c>
      <c r="H145" s="30" t="e">
        <f t="shared" si="4"/>
        <v>#VALUE!</v>
      </c>
      <c r="I145" s="30" t="e">
        <f>IF(様式97_入院ベースアップ評価料!$I$84=B145,"",IF(H145&lt;=0,"該当",""))</f>
        <v>#VALUE!</v>
      </c>
      <c r="J145" s="30" t="str">
        <f>IF(AND(A145&lt;=様式97_入院ベースアップ評価料!$V$84,様式97_入院ベースアップ評価料!$V$84&lt;'リスト（入院）'!B145),"該当","")</f>
        <v/>
      </c>
      <c r="K145" s="30" t="s">
        <v>1527</v>
      </c>
    </row>
    <row r="146" spans="1:11" x14ac:dyDescent="0.4">
      <c r="A146" s="30">
        <v>142.5</v>
      </c>
      <c r="B146" s="30">
        <v>143.5</v>
      </c>
      <c r="C146" s="30" t="s">
        <v>1528</v>
      </c>
      <c r="D146" s="30">
        <v>143</v>
      </c>
      <c r="F146" s="30" t="e">
        <f>様式97_入院ベースアップ評価料!$I$84-A146</f>
        <v>#VALUE!</v>
      </c>
      <c r="G146" s="30" t="e">
        <f>様式97_入院ベースアップ評価料!$I$84-B146</f>
        <v>#VALUE!</v>
      </c>
      <c r="H146" s="30" t="e">
        <f t="shared" si="4"/>
        <v>#VALUE!</v>
      </c>
      <c r="I146" s="30" t="e">
        <f>IF(様式97_入院ベースアップ評価料!$I$84=B146,"",IF(H146&lt;=0,"該当",""))</f>
        <v>#VALUE!</v>
      </c>
      <c r="J146" s="30" t="str">
        <f>IF(AND(A146&lt;=様式97_入院ベースアップ評価料!$V$84,様式97_入院ベースアップ評価料!$V$84&lt;'リスト（入院）'!B146),"該当","")</f>
        <v/>
      </c>
      <c r="K146" s="30" t="s">
        <v>1528</v>
      </c>
    </row>
    <row r="147" spans="1:11" x14ac:dyDescent="0.4">
      <c r="A147" s="30">
        <v>143.5</v>
      </c>
      <c r="B147" s="30">
        <v>144.5</v>
      </c>
      <c r="C147" s="30" t="s">
        <v>1529</v>
      </c>
      <c r="D147" s="30">
        <v>144</v>
      </c>
      <c r="F147" s="30" t="e">
        <f>様式97_入院ベースアップ評価料!$I$84-A147</f>
        <v>#VALUE!</v>
      </c>
      <c r="G147" s="30" t="e">
        <f>様式97_入院ベースアップ評価料!$I$84-B147</f>
        <v>#VALUE!</v>
      </c>
      <c r="H147" s="30" t="e">
        <f t="shared" si="4"/>
        <v>#VALUE!</v>
      </c>
      <c r="I147" s="30" t="e">
        <f>IF(様式97_入院ベースアップ評価料!$I$84=B147,"",IF(H147&lt;=0,"該当",""))</f>
        <v>#VALUE!</v>
      </c>
      <c r="J147" s="30" t="str">
        <f>IF(AND(A147&lt;=様式97_入院ベースアップ評価料!$V$84,様式97_入院ベースアップ評価料!$V$84&lt;'リスト（入院）'!B147),"該当","")</f>
        <v/>
      </c>
      <c r="K147" s="30" t="s">
        <v>1529</v>
      </c>
    </row>
    <row r="148" spans="1:11" x14ac:dyDescent="0.4">
      <c r="A148" s="30">
        <v>144.5</v>
      </c>
      <c r="B148" s="30">
        <v>145.5</v>
      </c>
      <c r="C148" s="30" t="s">
        <v>1530</v>
      </c>
      <c r="D148" s="30">
        <v>145</v>
      </c>
      <c r="F148" s="30" t="e">
        <f>様式97_入院ベースアップ評価料!$I$84-A148</f>
        <v>#VALUE!</v>
      </c>
      <c r="G148" s="30" t="e">
        <f>様式97_入院ベースアップ評価料!$I$84-B148</f>
        <v>#VALUE!</v>
      </c>
      <c r="H148" s="30" t="e">
        <f t="shared" si="4"/>
        <v>#VALUE!</v>
      </c>
      <c r="I148" s="30" t="e">
        <f>IF(様式97_入院ベースアップ評価料!$I$84=B148,"",IF(H148&lt;=0,"該当",""))</f>
        <v>#VALUE!</v>
      </c>
      <c r="J148" s="30" t="str">
        <f>IF(AND(A148&lt;=様式97_入院ベースアップ評価料!$V$84,様式97_入院ベースアップ評価料!$V$84&lt;'リスト（入院）'!B148),"該当","")</f>
        <v/>
      </c>
      <c r="K148" s="30" t="s">
        <v>1530</v>
      </c>
    </row>
    <row r="149" spans="1:11" x14ac:dyDescent="0.4">
      <c r="A149" s="30">
        <v>145.5</v>
      </c>
      <c r="B149" s="30">
        <v>146.5</v>
      </c>
      <c r="C149" s="30" t="s">
        <v>1531</v>
      </c>
      <c r="D149" s="30">
        <v>146</v>
      </c>
      <c r="F149" s="30" t="e">
        <f>様式97_入院ベースアップ評価料!$I$84-A149</f>
        <v>#VALUE!</v>
      </c>
      <c r="G149" s="30" t="e">
        <f>様式97_入院ベースアップ評価料!$I$84-B149</f>
        <v>#VALUE!</v>
      </c>
      <c r="H149" s="30" t="e">
        <f t="shared" si="4"/>
        <v>#VALUE!</v>
      </c>
      <c r="I149" s="30" t="e">
        <f>IF(様式97_入院ベースアップ評価料!$I$84=B149,"",IF(H149&lt;=0,"該当",""))</f>
        <v>#VALUE!</v>
      </c>
      <c r="J149" s="30" t="str">
        <f>IF(AND(A149&lt;=様式97_入院ベースアップ評価料!$V$84,様式97_入院ベースアップ評価料!$V$84&lt;'リスト（入院）'!B149),"該当","")</f>
        <v/>
      </c>
      <c r="K149" s="30" t="s">
        <v>1531</v>
      </c>
    </row>
    <row r="150" spans="1:11" x14ac:dyDescent="0.4">
      <c r="A150" s="30">
        <v>146.5</v>
      </c>
      <c r="B150" s="30">
        <v>147.5</v>
      </c>
      <c r="C150" s="30" t="s">
        <v>1532</v>
      </c>
      <c r="D150" s="30">
        <v>147</v>
      </c>
      <c r="F150" s="30" t="e">
        <f>様式97_入院ベースアップ評価料!$I$84-A150</f>
        <v>#VALUE!</v>
      </c>
      <c r="G150" s="30" t="e">
        <f>様式97_入院ベースアップ評価料!$I$84-B150</f>
        <v>#VALUE!</v>
      </c>
      <c r="H150" s="30" t="e">
        <f t="shared" si="4"/>
        <v>#VALUE!</v>
      </c>
      <c r="I150" s="30" t="e">
        <f>IF(様式97_入院ベースアップ評価料!$I$84=B150,"",IF(H150&lt;=0,"該当",""))</f>
        <v>#VALUE!</v>
      </c>
      <c r="J150" s="30" t="str">
        <f>IF(AND(A150&lt;=様式97_入院ベースアップ評価料!$V$84,様式97_入院ベースアップ評価料!$V$84&lt;'リスト（入院）'!B150),"該当","")</f>
        <v/>
      </c>
      <c r="K150" s="30" t="s">
        <v>1532</v>
      </c>
    </row>
    <row r="151" spans="1:11" x14ac:dyDescent="0.4">
      <c r="A151" s="30">
        <v>147.5</v>
      </c>
      <c r="B151" s="30">
        <v>148.5</v>
      </c>
      <c r="C151" s="30" t="s">
        <v>1533</v>
      </c>
      <c r="D151" s="30">
        <v>148</v>
      </c>
      <c r="F151" s="30" t="e">
        <f>様式97_入院ベースアップ評価料!$I$84-A151</f>
        <v>#VALUE!</v>
      </c>
      <c r="G151" s="30" t="e">
        <f>様式97_入院ベースアップ評価料!$I$84-B151</f>
        <v>#VALUE!</v>
      </c>
      <c r="H151" s="30" t="e">
        <f t="shared" si="4"/>
        <v>#VALUE!</v>
      </c>
      <c r="I151" s="30" t="e">
        <f>IF(様式97_入院ベースアップ評価料!$I$84=B151,"",IF(H151&lt;=0,"該当",""))</f>
        <v>#VALUE!</v>
      </c>
      <c r="J151" s="30" t="str">
        <f>IF(AND(A151&lt;=様式97_入院ベースアップ評価料!$V$84,様式97_入院ベースアップ評価料!$V$84&lt;'リスト（入院）'!B151),"該当","")</f>
        <v/>
      </c>
      <c r="K151" s="30" t="s">
        <v>1533</v>
      </c>
    </row>
    <row r="152" spans="1:11" x14ac:dyDescent="0.4">
      <c r="A152" s="30">
        <v>148.5</v>
      </c>
      <c r="B152" s="30">
        <v>149.5</v>
      </c>
      <c r="C152" s="30" t="s">
        <v>1534</v>
      </c>
      <c r="D152" s="30">
        <v>149</v>
      </c>
      <c r="F152" s="30" t="e">
        <f>様式97_入院ベースアップ評価料!$I$84-A152</f>
        <v>#VALUE!</v>
      </c>
      <c r="G152" s="30" t="e">
        <f>様式97_入院ベースアップ評価料!$I$84-B152</f>
        <v>#VALUE!</v>
      </c>
      <c r="H152" s="30" t="e">
        <f t="shared" si="4"/>
        <v>#VALUE!</v>
      </c>
      <c r="I152" s="30" t="e">
        <f>IF(様式97_入院ベースアップ評価料!$I$84=B152,"",IF(H152&lt;=0,"該当",""))</f>
        <v>#VALUE!</v>
      </c>
      <c r="J152" s="30" t="str">
        <f>IF(AND(A152&lt;=様式97_入院ベースアップ評価料!$V$84,様式97_入院ベースアップ評価料!$V$84&lt;'リスト（入院）'!B152),"該当","")</f>
        <v/>
      </c>
      <c r="K152" s="30" t="s">
        <v>1534</v>
      </c>
    </row>
    <row r="153" spans="1:11" x14ac:dyDescent="0.4">
      <c r="A153" s="30">
        <v>149.5</v>
      </c>
      <c r="B153" s="30">
        <v>150.5</v>
      </c>
      <c r="C153" s="30" t="s">
        <v>1535</v>
      </c>
      <c r="D153" s="30">
        <v>150</v>
      </c>
      <c r="F153" s="30" t="e">
        <f>様式97_入院ベースアップ評価料!$I$84-A153</f>
        <v>#VALUE!</v>
      </c>
      <c r="G153" s="30" t="e">
        <f>様式97_入院ベースアップ評価料!$I$84-B153</f>
        <v>#VALUE!</v>
      </c>
      <c r="H153" s="30" t="e">
        <f t="shared" si="4"/>
        <v>#VALUE!</v>
      </c>
      <c r="I153" s="30" t="e">
        <f>IF(様式97_入院ベースアップ評価料!$I$84=B153,"",IF(H153&lt;=0,"該当",""))</f>
        <v>#VALUE!</v>
      </c>
      <c r="J153" s="30" t="str">
        <f>IF(AND(A153&lt;=様式97_入院ベースアップ評価料!$V$84,様式97_入院ベースアップ評価料!$V$84&lt;'リスト（入院）'!B153),"該当","")</f>
        <v/>
      </c>
      <c r="K153" s="30" t="s">
        <v>1535</v>
      </c>
    </row>
    <row r="154" spans="1:11" x14ac:dyDescent="0.4">
      <c r="A154" s="30">
        <v>150.5</v>
      </c>
      <c r="B154" s="30">
        <v>151.5</v>
      </c>
      <c r="C154" s="30" t="s">
        <v>1536</v>
      </c>
      <c r="D154" s="30">
        <v>151</v>
      </c>
      <c r="F154" s="30" t="e">
        <f>様式97_入院ベースアップ評価料!$I$84-A154</f>
        <v>#VALUE!</v>
      </c>
      <c r="G154" s="30" t="e">
        <f>様式97_入院ベースアップ評価料!$I$84-B154</f>
        <v>#VALUE!</v>
      </c>
      <c r="H154" s="30" t="e">
        <f t="shared" ref="H154:H156" si="5">F154*G154</f>
        <v>#VALUE!</v>
      </c>
      <c r="I154" s="30" t="e">
        <f>IF(様式97_入院ベースアップ評価料!$I$84=B154,"",IF(H154&lt;=0,"該当",""))</f>
        <v>#VALUE!</v>
      </c>
      <c r="J154" s="30" t="str">
        <f>IF(AND(A154&lt;=様式97_入院ベースアップ評価料!$V$84,様式97_入院ベースアップ評価料!$V$84&lt;'リスト（入院）'!B154),"該当","")</f>
        <v/>
      </c>
      <c r="K154" s="30" t="s">
        <v>1536</v>
      </c>
    </row>
    <row r="155" spans="1:11" x14ac:dyDescent="0.4">
      <c r="A155" s="30">
        <v>151.5</v>
      </c>
      <c r="B155" s="30">
        <v>152.5</v>
      </c>
      <c r="C155" s="30" t="s">
        <v>1537</v>
      </c>
      <c r="D155" s="30">
        <v>152</v>
      </c>
      <c r="F155" s="30" t="e">
        <f>様式97_入院ベースアップ評価料!$I$84-A155</f>
        <v>#VALUE!</v>
      </c>
      <c r="G155" s="30" t="e">
        <f>様式97_入院ベースアップ評価料!$I$84-B155</f>
        <v>#VALUE!</v>
      </c>
      <c r="H155" s="30" t="e">
        <f t="shared" si="5"/>
        <v>#VALUE!</v>
      </c>
      <c r="I155" s="30" t="e">
        <f>IF(様式97_入院ベースアップ評価料!$I$84=B155,"",IF(H155&lt;=0,"該当",""))</f>
        <v>#VALUE!</v>
      </c>
      <c r="J155" s="30" t="str">
        <f>IF(AND(A155&lt;=様式97_入院ベースアップ評価料!$V$84,様式97_入院ベースアップ評価料!$V$84&lt;'リスト（入院）'!B155),"該当","")</f>
        <v/>
      </c>
      <c r="K155" s="30" t="s">
        <v>1537</v>
      </c>
    </row>
    <row r="156" spans="1:11" x14ac:dyDescent="0.4">
      <c r="A156" s="30">
        <v>152.5</v>
      </c>
      <c r="B156" s="30">
        <v>153.5</v>
      </c>
      <c r="C156" s="30" t="s">
        <v>1538</v>
      </c>
      <c r="D156" s="30">
        <v>153</v>
      </c>
      <c r="F156" s="30" t="e">
        <f>様式97_入院ベースアップ評価料!$I$84-A156</f>
        <v>#VALUE!</v>
      </c>
      <c r="G156" s="30" t="e">
        <f>様式97_入院ベースアップ評価料!$I$84-B156</f>
        <v>#VALUE!</v>
      </c>
      <c r="H156" s="30" t="e">
        <f t="shared" si="5"/>
        <v>#VALUE!</v>
      </c>
      <c r="I156" s="30" t="e">
        <f>IF(様式97_入院ベースアップ評価料!$I$84=B156,"",IF(H156&lt;=0,"該当",""))</f>
        <v>#VALUE!</v>
      </c>
      <c r="J156" s="30" t="str">
        <f>IF(AND(A156&lt;=様式97_入院ベースアップ評価料!$V$84,様式97_入院ベースアップ評価料!$V$84&lt;'リスト（入院）'!B156),"該当","")</f>
        <v/>
      </c>
      <c r="K156" s="30" t="s">
        <v>1538</v>
      </c>
    </row>
    <row r="157" spans="1:11" x14ac:dyDescent="0.4">
      <c r="A157" s="30">
        <v>153.5</v>
      </c>
      <c r="B157" s="30">
        <v>154.5</v>
      </c>
      <c r="C157" s="30" t="s">
        <v>1539</v>
      </c>
      <c r="D157" s="30">
        <v>154</v>
      </c>
      <c r="F157" s="30" t="e">
        <f>様式97_入院ベースアップ評価料!$I$84-A157</f>
        <v>#VALUE!</v>
      </c>
      <c r="G157" s="30" t="e">
        <f>様式97_入院ベースアップ評価料!$I$84-B157</f>
        <v>#VALUE!</v>
      </c>
      <c r="H157" s="30" t="e">
        <f t="shared" ref="H157:H168" si="6">F157*G157</f>
        <v>#VALUE!</v>
      </c>
      <c r="I157" s="30" t="e">
        <f>IF(様式97_入院ベースアップ評価料!$I$84=B157,"",IF(H157&lt;=0,"該当",""))</f>
        <v>#VALUE!</v>
      </c>
      <c r="J157" s="30" t="str">
        <f>IF(AND(A157&lt;=様式97_入院ベースアップ評価料!$V$84,様式97_入院ベースアップ評価料!$V$84&lt;'リスト（入院）'!B157),"該当","")</f>
        <v/>
      </c>
      <c r="K157" s="30" t="s">
        <v>1539</v>
      </c>
    </row>
    <row r="158" spans="1:11" x14ac:dyDescent="0.4">
      <c r="A158" s="30">
        <v>154.5</v>
      </c>
      <c r="B158" s="30">
        <v>155.5</v>
      </c>
      <c r="C158" s="30" t="s">
        <v>1540</v>
      </c>
      <c r="D158" s="30">
        <v>155</v>
      </c>
      <c r="F158" s="30" t="e">
        <f>様式97_入院ベースアップ評価料!$I$84-A158</f>
        <v>#VALUE!</v>
      </c>
      <c r="G158" s="30" t="e">
        <f>様式97_入院ベースアップ評価料!$I$84-B158</f>
        <v>#VALUE!</v>
      </c>
      <c r="H158" s="30" t="e">
        <f t="shared" si="6"/>
        <v>#VALUE!</v>
      </c>
      <c r="I158" s="30" t="e">
        <f>IF(様式97_入院ベースアップ評価料!$I$84=B158,"",IF(H158&lt;=0,"該当",""))</f>
        <v>#VALUE!</v>
      </c>
      <c r="J158" s="30" t="str">
        <f>IF(AND(A158&lt;=様式97_入院ベースアップ評価料!$V$84,様式97_入院ベースアップ評価料!$V$84&lt;'リスト（入院）'!B158),"該当","")</f>
        <v/>
      </c>
      <c r="K158" s="30" t="s">
        <v>1540</v>
      </c>
    </row>
    <row r="159" spans="1:11" x14ac:dyDescent="0.4">
      <c r="A159" s="30">
        <v>155.5</v>
      </c>
      <c r="B159" s="30">
        <v>156.5</v>
      </c>
      <c r="C159" s="30" t="s">
        <v>1541</v>
      </c>
      <c r="D159" s="30">
        <v>156</v>
      </c>
      <c r="F159" s="30" t="e">
        <f>様式97_入院ベースアップ評価料!$I$84-A159</f>
        <v>#VALUE!</v>
      </c>
      <c r="G159" s="30" t="e">
        <f>様式97_入院ベースアップ評価料!$I$84-B159</f>
        <v>#VALUE!</v>
      </c>
      <c r="H159" s="30" t="e">
        <f t="shared" si="6"/>
        <v>#VALUE!</v>
      </c>
      <c r="I159" s="30" t="e">
        <f>IF(様式97_入院ベースアップ評価料!$I$84=B159,"",IF(H159&lt;=0,"該当",""))</f>
        <v>#VALUE!</v>
      </c>
      <c r="J159" s="30" t="str">
        <f>IF(AND(A159&lt;=様式97_入院ベースアップ評価料!$V$84,様式97_入院ベースアップ評価料!$V$84&lt;'リスト（入院）'!B159),"該当","")</f>
        <v/>
      </c>
      <c r="K159" s="30" t="s">
        <v>1541</v>
      </c>
    </row>
    <row r="160" spans="1:11" x14ac:dyDescent="0.4">
      <c r="A160" s="30">
        <v>156.5</v>
      </c>
      <c r="B160" s="30">
        <v>157.5</v>
      </c>
      <c r="C160" s="30" t="s">
        <v>1542</v>
      </c>
      <c r="D160" s="30">
        <v>157</v>
      </c>
      <c r="F160" s="30" t="e">
        <f>様式97_入院ベースアップ評価料!$I$84-A160</f>
        <v>#VALUE!</v>
      </c>
      <c r="G160" s="30" t="e">
        <f>様式97_入院ベースアップ評価料!$I$84-B160</f>
        <v>#VALUE!</v>
      </c>
      <c r="H160" s="30" t="e">
        <f t="shared" si="6"/>
        <v>#VALUE!</v>
      </c>
      <c r="I160" s="30" t="e">
        <f>IF(様式97_入院ベースアップ評価料!$I$84=B160,"",IF(H160&lt;=0,"該当",""))</f>
        <v>#VALUE!</v>
      </c>
      <c r="J160" s="30" t="str">
        <f>IF(AND(A160&lt;=様式97_入院ベースアップ評価料!$V$84,様式97_入院ベースアップ評価料!$V$84&lt;'リスト（入院）'!B160),"該当","")</f>
        <v/>
      </c>
      <c r="K160" s="30" t="s">
        <v>1542</v>
      </c>
    </row>
    <row r="161" spans="1:11" x14ac:dyDescent="0.4">
      <c r="A161" s="30">
        <v>157.5</v>
      </c>
      <c r="B161" s="30">
        <v>158.5</v>
      </c>
      <c r="C161" s="30" t="s">
        <v>1543</v>
      </c>
      <c r="D161" s="30">
        <v>158</v>
      </c>
      <c r="F161" s="30" t="e">
        <f>様式97_入院ベースアップ評価料!$I$84-A161</f>
        <v>#VALUE!</v>
      </c>
      <c r="G161" s="30" t="e">
        <f>様式97_入院ベースアップ評価料!$I$84-B161</f>
        <v>#VALUE!</v>
      </c>
      <c r="H161" s="30" t="e">
        <f t="shared" si="6"/>
        <v>#VALUE!</v>
      </c>
      <c r="I161" s="30" t="e">
        <f>IF(様式97_入院ベースアップ評価料!$I$84=B161,"",IF(H161&lt;=0,"該当",""))</f>
        <v>#VALUE!</v>
      </c>
      <c r="J161" s="30" t="str">
        <f>IF(AND(A161&lt;=様式97_入院ベースアップ評価料!$V$84,様式97_入院ベースアップ評価料!$V$84&lt;'リスト（入院）'!B161),"該当","")</f>
        <v/>
      </c>
      <c r="K161" s="30" t="s">
        <v>1543</v>
      </c>
    </row>
    <row r="162" spans="1:11" x14ac:dyDescent="0.4">
      <c r="A162" s="30">
        <v>158.5</v>
      </c>
      <c r="B162" s="30">
        <v>159.5</v>
      </c>
      <c r="C162" s="30" t="s">
        <v>1544</v>
      </c>
      <c r="D162" s="30">
        <v>159</v>
      </c>
      <c r="F162" s="30" t="e">
        <f>様式97_入院ベースアップ評価料!$I$84-A162</f>
        <v>#VALUE!</v>
      </c>
      <c r="G162" s="30" t="e">
        <f>様式97_入院ベースアップ評価料!$I$84-B162</f>
        <v>#VALUE!</v>
      </c>
      <c r="H162" s="30" t="e">
        <f t="shared" si="6"/>
        <v>#VALUE!</v>
      </c>
      <c r="I162" s="30" t="e">
        <f>IF(様式97_入院ベースアップ評価料!$I$84=B162,"",IF(H162&lt;=0,"該当",""))</f>
        <v>#VALUE!</v>
      </c>
      <c r="J162" s="30" t="str">
        <f>IF(AND(A162&lt;=様式97_入院ベースアップ評価料!$V$84,様式97_入院ベースアップ評価料!$V$84&lt;'リスト（入院）'!B162),"該当","")</f>
        <v/>
      </c>
      <c r="K162" s="30" t="s">
        <v>1544</v>
      </c>
    </row>
    <row r="163" spans="1:11" x14ac:dyDescent="0.4">
      <c r="A163" s="30">
        <v>159.5</v>
      </c>
      <c r="B163" s="30">
        <v>160.5</v>
      </c>
      <c r="C163" s="30" t="s">
        <v>1545</v>
      </c>
      <c r="D163" s="30">
        <v>160</v>
      </c>
      <c r="F163" s="30" t="e">
        <f>様式97_入院ベースアップ評価料!$I$84-A163</f>
        <v>#VALUE!</v>
      </c>
      <c r="G163" s="30" t="e">
        <f>様式97_入院ベースアップ評価料!$I$84-B163</f>
        <v>#VALUE!</v>
      </c>
      <c r="H163" s="30" t="e">
        <f t="shared" si="6"/>
        <v>#VALUE!</v>
      </c>
      <c r="I163" s="30" t="e">
        <f>IF(様式97_入院ベースアップ評価料!$I$84=B163,"",IF(H163&lt;=0,"該当",""))</f>
        <v>#VALUE!</v>
      </c>
      <c r="J163" s="30" t="str">
        <f>IF(AND(A163&lt;=様式97_入院ベースアップ評価料!$V$84,様式97_入院ベースアップ評価料!$V$84&lt;'リスト（入院）'!B163),"該当","")</f>
        <v/>
      </c>
      <c r="K163" s="30" t="s">
        <v>1545</v>
      </c>
    </row>
    <row r="164" spans="1:11" x14ac:dyDescent="0.4">
      <c r="A164" s="30">
        <v>160.5</v>
      </c>
      <c r="B164" s="30">
        <v>161.5</v>
      </c>
      <c r="C164" s="30" t="s">
        <v>1546</v>
      </c>
      <c r="D164" s="30">
        <v>161</v>
      </c>
      <c r="F164" s="30" t="e">
        <f>様式97_入院ベースアップ評価料!$I$84-A164</f>
        <v>#VALUE!</v>
      </c>
      <c r="G164" s="30" t="e">
        <f>様式97_入院ベースアップ評価料!$I$84-B164</f>
        <v>#VALUE!</v>
      </c>
      <c r="H164" s="30" t="e">
        <f t="shared" si="6"/>
        <v>#VALUE!</v>
      </c>
      <c r="I164" s="30" t="e">
        <f>IF(様式97_入院ベースアップ評価料!$I$84=B164,"",IF(H164&lt;=0,"該当",""))</f>
        <v>#VALUE!</v>
      </c>
      <c r="J164" s="30" t="str">
        <f>IF(AND(A164&lt;=様式97_入院ベースアップ評価料!$V$84,様式97_入院ベースアップ評価料!$V$84&lt;'リスト（入院）'!B164),"該当","")</f>
        <v/>
      </c>
      <c r="K164" s="30" t="s">
        <v>1546</v>
      </c>
    </row>
    <row r="165" spans="1:11" x14ac:dyDescent="0.4">
      <c r="A165" s="30">
        <v>161.5</v>
      </c>
      <c r="B165" s="30">
        <v>162.5</v>
      </c>
      <c r="C165" s="30" t="s">
        <v>1547</v>
      </c>
      <c r="D165" s="30">
        <v>162</v>
      </c>
      <c r="F165" s="30" t="e">
        <f>様式97_入院ベースアップ評価料!$I$84-A165</f>
        <v>#VALUE!</v>
      </c>
      <c r="G165" s="30" t="e">
        <f>様式97_入院ベースアップ評価料!$I$84-B165</f>
        <v>#VALUE!</v>
      </c>
      <c r="H165" s="30" t="e">
        <f t="shared" si="6"/>
        <v>#VALUE!</v>
      </c>
      <c r="I165" s="30" t="e">
        <f>IF(様式97_入院ベースアップ評価料!$I$84=B165,"",IF(H165&lt;=0,"該当",""))</f>
        <v>#VALUE!</v>
      </c>
      <c r="J165" s="30" t="str">
        <f>IF(AND(A165&lt;=様式97_入院ベースアップ評価料!$V$84,様式97_入院ベースアップ評価料!$V$84&lt;'リスト（入院）'!B165),"該当","")</f>
        <v/>
      </c>
      <c r="K165" s="30" t="s">
        <v>1547</v>
      </c>
    </row>
    <row r="166" spans="1:11" x14ac:dyDescent="0.4">
      <c r="A166" s="30">
        <v>162.5</v>
      </c>
      <c r="B166" s="30">
        <v>163.5</v>
      </c>
      <c r="C166" s="30" t="s">
        <v>1548</v>
      </c>
      <c r="D166" s="30">
        <v>163</v>
      </c>
      <c r="F166" s="30" t="e">
        <f>様式97_入院ベースアップ評価料!$I$84-A166</f>
        <v>#VALUE!</v>
      </c>
      <c r="G166" s="30" t="e">
        <f>様式97_入院ベースアップ評価料!$I$84-B166</f>
        <v>#VALUE!</v>
      </c>
      <c r="H166" s="30" t="e">
        <f t="shared" si="6"/>
        <v>#VALUE!</v>
      </c>
      <c r="I166" s="30" t="e">
        <f>IF(様式97_入院ベースアップ評価料!$I$84=B166,"",IF(H166&lt;=0,"該当",""))</f>
        <v>#VALUE!</v>
      </c>
      <c r="J166" s="30" t="str">
        <f>IF(AND(A166&lt;=様式97_入院ベースアップ評価料!$V$84,様式97_入院ベースアップ評価料!$V$84&lt;'リスト（入院）'!B166),"該当","")</f>
        <v/>
      </c>
      <c r="K166" s="30" t="s">
        <v>1548</v>
      </c>
    </row>
    <row r="167" spans="1:11" x14ac:dyDescent="0.4">
      <c r="A167" s="30">
        <v>163.5</v>
      </c>
      <c r="B167" s="30">
        <v>164.5</v>
      </c>
      <c r="C167" s="30" t="s">
        <v>1549</v>
      </c>
      <c r="D167" s="30">
        <v>164</v>
      </c>
      <c r="F167" s="30" t="e">
        <f>様式97_入院ベースアップ評価料!$I$84-A167</f>
        <v>#VALUE!</v>
      </c>
      <c r="G167" s="30" t="e">
        <f>様式97_入院ベースアップ評価料!$I$84-B167</f>
        <v>#VALUE!</v>
      </c>
      <c r="H167" s="30" t="e">
        <f t="shared" si="6"/>
        <v>#VALUE!</v>
      </c>
      <c r="I167" s="30" t="e">
        <f>IF(様式97_入院ベースアップ評価料!$I$84=B167,"",IF(H167&lt;=0,"該当",""))</f>
        <v>#VALUE!</v>
      </c>
      <c r="J167" s="30" t="str">
        <f>IF(AND(A167&lt;=様式97_入院ベースアップ評価料!$V$84,様式97_入院ベースアップ評価料!$V$84&lt;'リスト（入院）'!B167),"該当","")</f>
        <v/>
      </c>
      <c r="K167" s="30" t="s">
        <v>1549</v>
      </c>
    </row>
    <row r="168" spans="1:11" x14ac:dyDescent="0.4">
      <c r="A168" s="30">
        <v>164.5</v>
      </c>
      <c r="B168" s="30">
        <v>165.5</v>
      </c>
      <c r="C168" s="30" t="s">
        <v>1550</v>
      </c>
      <c r="D168" s="30">
        <v>165</v>
      </c>
      <c r="F168" s="30" t="e">
        <f>様式97_入院ベースアップ評価料!$I$84-A168</f>
        <v>#VALUE!</v>
      </c>
      <c r="G168" s="30" t="e">
        <f>様式97_入院ベースアップ評価料!$I$84-B168</f>
        <v>#VALUE!</v>
      </c>
      <c r="H168" s="30" t="e">
        <f t="shared" si="6"/>
        <v>#VALUE!</v>
      </c>
      <c r="I168" s="30" t="e">
        <f>IF(様式97_入院ベースアップ評価料!$I$84=B168,"",IF(H168&lt;=0,"該当",""))</f>
        <v>#VALUE!</v>
      </c>
      <c r="J168" s="30" t="str">
        <f>IF(AND(A168&lt;=様式97_入院ベースアップ評価料!$V$84,様式97_入院ベースアップ評価料!$V$84&lt;'リスト（入院）'!B168),"該当","")</f>
        <v/>
      </c>
      <c r="K168" s="30" t="s">
        <v>1550</v>
      </c>
    </row>
    <row r="169" spans="1:11" x14ac:dyDescent="0.4">
      <c r="A169" s="30">
        <v>165.5</v>
      </c>
      <c r="C169" s="30" t="s">
        <v>1550</v>
      </c>
      <c r="D169" s="30">
        <v>165</v>
      </c>
      <c r="F169" s="30" t="e">
        <f>様式97_入院ベースアップ評価料!$I$84-A169</f>
        <v>#VALUE!</v>
      </c>
      <c r="G169" s="30" t="e">
        <f>様式97_入院ベースアップ評価料!$I$84-B169</f>
        <v>#VALUE!</v>
      </c>
      <c r="H169" s="30" t="e">
        <f t="shared" ref="H169" si="7">F169*G169</f>
        <v>#VALUE!</v>
      </c>
      <c r="I169" s="156" t="s">
        <v>1551</v>
      </c>
      <c r="J169" s="156" t="s">
        <v>1551</v>
      </c>
      <c r="K169" s="30" t="s">
        <v>1550</v>
      </c>
    </row>
    <row r="170" spans="1:11" x14ac:dyDescent="0.4">
      <c r="I170" s="157" t="s">
        <v>1552</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election activeCell="M18" sqref="M18:S18"/>
    </sheetView>
  </sheetViews>
  <sheetFormatPr defaultRowHeight="13.5" x14ac:dyDescent="0.4"/>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x14ac:dyDescent="0.4">
      <c r="A1" s="34"/>
      <c r="B1" s="34"/>
    </row>
    <row r="2" spans="1:14" x14ac:dyDescent="0.4">
      <c r="A2" s="572" t="s">
        <v>1379</v>
      </c>
      <c r="B2" s="572"/>
      <c r="C2" s="572" t="s">
        <v>1553</v>
      </c>
      <c r="D2" s="572" t="s">
        <v>1554</v>
      </c>
      <c r="E2" s="572" t="s">
        <v>1555</v>
      </c>
    </row>
    <row r="3" spans="1:14" x14ac:dyDescent="0.4">
      <c r="A3" s="33" t="s">
        <v>1382</v>
      </c>
      <c r="B3" s="33" t="s">
        <v>1383</v>
      </c>
      <c r="C3" s="572"/>
      <c r="D3" s="572"/>
      <c r="E3" s="572"/>
      <c r="J3" s="72" t="s">
        <v>1384</v>
      </c>
      <c r="K3" s="72" t="s">
        <v>1385</v>
      </c>
    </row>
    <row r="4" spans="1:14" x14ac:dyDescent="0.4">
      <c r="B4" s="30">
        <v>1.5</v>
      </c>
      <c r="C4" s="30" t="s">
        <v>153</v>
      </c>
      <c r="D4" s="30">
        <v>8</v>
      </c>
      <c r="E4" s="30">
        <v>1</v>
      </c>
      <c r="G4" s="30" t="e">
        <f>'様式96_外来・在宅ベースアップ評価料（Ⅱ）'!$M$87-A4</f>
        <v>#VALUE!</v>
      </c>
      <c r="H4" s="30" t="e">
        <f>'様式96_外来・在宅ベースアップ評価料（Ⅱ）'!$M$87-B4</f>
        <v>#VALUE!</v>
      </c>
      <c r="I4" s="30" t="e">
        <f>G4*H4</f>
        <v>#VALUE!</v>
      </c>
      <c r="J4" s="30" t="e">
        <f>IF('様式96_外来・在宅ベースアップ評価料（Ⅱ）'!$M$87=B4,"",IF(I4&lt;=0,"該当",""))</f>
        <v>#VALUE!</v>
      </c>
      <c r="K4" s="30" t="str">
        <f>IF(B4&gt;'様式96_外来・在宅ベースアップ評価料（Ⅱ）'!$Z$87,"該当","")</f>
        <v/>
      </c>
      <c r="L4" s="30" t="s">
        <v>153</v>
      </c>
      <c r="M4" s="30" t="s">
        <v>1556</v>
      </c>
      <c r="N4" s="30">
        <v>1</v>
      </c>
    </row>
    <row r="5" spans="1:14" x14ac:dyDescent="0.4">
      <c r="A5" s="30">
        <v>1.5</v>
      </c>
      <c r="B5" s="30">
        <v>2.5</v>
      </c>
      <c r="C5" s="30" t="s">
        <v>155</v>
      </c>
      <c r="D5" s="30">
        <v>16</v>
      </c>
      <c r="E5" s="30">
        <v>2</v>
      </c>
      <c r="G5" s="30" t="e">
        <f>'様式96_外来・在宅ベースアップ評価料（Ⅱ）'!$M$87-A5</f>
        <v>#VALUE!</v>
      </c>
      <c r="H5" s="30" t="e">
        <f>'様式96_外来・在宅ベースアップ評価料（Ⅱ）'!$M$87-B5</f>
        <v>#VALUE!</v>
      </c>
      <c r="I5" s="30" t="e">
        <f t="shared" ref="I5:I11" si="0">G5*H5</f>
        <v>#VALUE!</v>
      </c>
      <c r="J5" s="30" t="e">
        <f>IF('様式96_外来・在宅ベースアップ評価料（Ⅱ）'!$M$87=B5,"",IF(I5&lt;=0,"該当",""))</f>
        <v>#VALUE!</v>
      </c>
      <c r="K5" s="30" t="str">
        <f>IF(B5&gt;'様式96_外来・在宅ベースアップ評価料（Ⅱ）'!$Z$87,"該当","")</f>
        <v/>
      </c>
      <c r="L5" s="30" t="s">
        <v>1557</v>
      </c>
      <c r="M5" s="30" t="s">
        <v>1558</v>
      </c>
      <c r="N5" s="30">
        <v>2</v>
      </c>
    </row>
    <row r="6" spans="1:14" x14ac:dyDescent="0.4">
      <c r="A6" s="30">
        <v>2.5</v>
      </c>
      <c r="B6" s="30">
        <v>3.5</v>
      </c>
      <c r="C6" s="30" t="s">
        <v>157</v>
      </c>
      <c r="D6" s="30">
        <v>24</v>
      </c>
      <c r="E6" s="30">
        <v>3</v>
      </c>
      <c r="G6" s="30" t="e">
        <f>'様式96_外来・在宅ベースアップ評価料（Ⅱ）'!$M$87-A6</f>
        <v>#VALUE!</v>
      </c>
      <c r="H6" s="30" t="e">
        <f>'様式96_外来・在宅ベースアップ評価料（Ⅱ）'!$M$87-B6</f>
        <v>#VALUE!</v>
      </c>
      <c r="I6" s="30" t="e">
        <f t="shared" si="0"/>
        <v>#VALUE!</v>
      </c>
      <c r="J6" s="30" t="e">
        <f>IF('様式96_外来・在宅ベースアップ評価料（Ⅱ）'!$M$87=B6,"",IF(I6&lt;=0,"該当",""))</f>
        <v>#VALUE!</v>
      </c>
      <c r="K6" s="30" t="str">
        <f>IF(B6&gt;'様式96_外来・在宅ベースアップ評価料（Ⅱ）'!$Z$87,"該当","")</f>
        <v/>
      </c>
      <c r="L6" s="30" t="s">
        <v>1559</v>
      </c>
      <c r="M6" s="30" t="s">
        <v>1560</v>
      </c>
      <c r="N6" s="30">
        <v>3</v>
      </c>
    </row>
    <row r="7" spans="1:14" x14ac:dyDescent="0.4">
      <c r="A7" s="30">
        <v>3.5</v>
      </c>
      <c r="B7" s="30">
        <v>4.5</v>
      </c>
      <c r="C7" s="30" t="s">
        <v>159</v>
      </c>
      <c r="D7" s="30">
        <v>32</v>
      </c>
      <c r="E7" s="30">
        <v>4</v>
      </c>
      <c r="G7" s="30" t="e">
        <f>'様式96_外来・在宅ベースアップ評価料（Ⅱ）'!$M$87-A7</f>
        <v>#VALUE!</v>
      </c>
      <c r="H7" s="30" t="e">
        <f>'様式96_外来・在宅ベースアップ評価料（Ⅱ）'!$M$87-B7</f>
        <v>#VALUE!</v>
      </c>
      <c r="I7" s="30" t="e">
        <f t="shared" si="0"/>
        <v>#VALUE!</v>
      </c>
      <c r="J7" s="30" t="e">
        <f>IF('様式96_外来・在宅ベースアップ評価料（Ⅱ）'!$M$87=B7,"",IF(I7&lt;=0,"該当",""))</f>
        <v>#VALUE!</v>
      </c>
      <c r="K7" s="30" t="str">
        <f>IF(B7&gt;'様式96_外来・在宅ベースアップ評価料（Ⅱ）'!$Z$87,"該当","")</f>
        <v/>
      </c>
      <c r="L7" s="30" t="s">
        <v>1561</v>
      </c>
      <c r="M7" s="30" t="s">
        <v>1562</v>
      </c>
      <c r="N7" s="30">
        <v>4</v>
      </c>
    </row>
    <row r="8" spans="1:14" x14ac:dyDescent="0.4">
      <c r="A8" s="30">
        <v>4.5</v>
      </c>
      <c r="B8" s="30">
        <v>5.5</v>
      </c>
      <c r="C8" s="30" t="s">
        <v>161</v>
      </c>
      <c r="D8" s="30">
        <v>40</v>
      </c>
      <c r="E8" s="30">
        <v>5</v>
      </c>
      <c r="G8" s="30" t="e">
        <f>'様式96_外来・在宅ベースアップ評価料（Ⅱ）'!$M$87-A8</f>
        <v>#VALUE!</v>
      </c>
      <c r="H8" s="30" t="e">
        <f>'様式96_外来・在宅ベースアップ評価料（Ⅱ）'!$M$87-B8</f>
        <v>#VALUE!</v>
      </c>
      <c r="I8" s="30" t="e">
        <f t="shared" si="0"/>
        <v>#VALUE!</v>
      </c>
      <c r="J8" s="30" t="e">
        <f>IF('様式96_外来・在宅ベースアップ評価料（Ⅱ）'!$M$87=B8,"",IF(I8&lt;=0,"該当",""))</f>
        <v>#VALUE!</v>
      </c>
      <c r="K8" s="30" t="str">
        <f>IF(B8&gt;'様式96_外来・在宅ベースアップ評価料（Ⅱ）'!$Z$87,"該当","")</f>
        <v/>
      </c>
      <c r="L8" s="30" t="s">
        <v>1563</v>
      </c>
      <c r="M8" s="30" t="s">
        <v>1564</v>
      </c>
      <c r="N8" s="30">
        <v>5</v>
      </c>
    </row>
    <row r="9" spans="1:14" x14ac:dyDescent="0.4">
      <c r="A9" s="30">
        <v>5.5</v>
      </c>
      <c r="B9" s="30">
        <v>6.5</v>
      </c>
      <c r="C9" s="30" t="s">
        <v>163</v>
      </c>
      <c r="D9" s="30">
        <v>48</v>
      </c>
      <c r="E9" s="30">
        <v>6</v>
      </c>
      <c r="G9" s="30" t="e">
        <f>'様式96_外来・在宅ベースアップ評価料（Ⅱ）'!$M$87-A9</f>
        <v>#VALUE!</v>
      </c>
      <c r="H9" s="30" t="e">
        <f>'様式96_外来・在宅ベースアップ評価料（Ⅱ）'!$M$87-B9</f>
        <v>#VALUE!</v>
      </c>
      <c r="I9" s="30" t="e">
        <f t="shared" si="0"/>
        <v>#VALUE!</v>
      </c>
      <c r="J9" s="30" t="e">
        <f>IF('様式96_外来・在宅ベースアップ評価料（Ⅱ）'!$M$87=B9,"",IF(I9&lt;=0,"該当",""))</f>
        <v>#VALUE!</v>
      </c>
      <c r="K9" s="30" t="str">
        <f>IF(B9&gt;'様式96_外来・在宅ベースアップ評価料（Ⅱ）'!$Z$87,"該当","")</f>
        <v/>
      </c>
      <c r="L9" s="30" t="s">
        <v>1565</v>
      </c>
      <c r="M9" s="30" t="s">
        <v>1566</v>
      </c>
      <c r="N9" s="30">
        <v>6</v>
      </c>
    </row>
    <row r="10" spans="1:14" x14ac:dyDescent="0.4">
      <c r="A10" s="30">
        <v>6.5</v>
      </c>
      <c r="B10" s="30">
        <v>7.5</v>
      </c>
      <c r="C10" s="30" t="s">
        <v>165</v>
      </c>
      <c r="D10" s="30">
        <v>56</v>
      </c>
      <c r="E10" s="30">
        <v>7</v>
      </c>
      <c r="G10" s="30" t="e">
        <f>'様式96_外来・在宅ベースアップ評価料（Ⅱ）'!$M$87-A10</f>
        <v>#VALUE!</v>
      </c>
      <c r="H10" s="30" t="e">
        <f>'様式96_外来・在宅ベースアップ評価料（Ⅱ）'!$M$87-B10</f>
        <v>#VALUE!</v>
      </c>
      <c r="I10" s="30" t="e">
        <f t="shared" si="0"/>
        <v>#VALUE!</v>
      </c>
      <c r="J10" s="30" t="e">
        <f>IF('様式96_外来・在宅ベースアップ評価料（Ⅱ）'!$M$87=B10,"",IF(I10&lt;=0,"該当",""))</f>
        <v>#VALUE!</v>
      </c>
      <c r="K10" s="30" t="str">
        <f>IF(B10&gt;'様式96_外来・在宅ベースアップ評価料（Ⅱ）'!$Z$87,"該当","")</f>
        <v/>
      </c>
      <c r="L10" s="30" t="s">
        <v>1567</v>
      </c>
      <c r="M10" s="30" t="s">
        <v>1568</v>
      </c>
      <c r="N10" s="30">
        <v>7</v>
      </c>
    </row>
    <row r="11" spans="1:14" x14ac:dyDescent="0.4">
      <c r="A11" s="30">
        <v>7.5</v>
      </c>
      <c r="B11" s="30">
        <v>8.5</v>
      </c>
      <c r="C11" s="30" t="s">
        <v>167</v>
      </c>
      <c r="D11" s="30">
        <v>64</v>
      </c>
      <c r="E11" s="30">
        <v>8</v>
      </c>
      <c r="G11" s="30" t="e">
        <f>'様式96_外来・在宅ベースアップ評価料（Ⅱ）'!$M$87-A11</f>
        <v>#VALUE!</v>
      </c>
      <c r="H11" s="30" t="e">
        <f>'様式96_外来・在宅ベースアップ評価料（Ⅱ）'!$M$87-B11</f>
        <v>#VALUE!</v>
      </c>
      <c r="I11" s="30" t="e">
        <f t="shared" si="0"/>
        <v>#VALUE!</v>
      </c>
      <c r="J11" s="156" t="s">
        <v>1551</v>
      </c>
      <c r="K11" s="156" t="s">
        <v>1551</v>
      </c>
      <c r="L11" s="30" t="s">
        <v>1569</v>
      </c>
      <c r="M11" s="30" t="s">
        <v>1570</v>
      </c>
      <c r="N11" s="30">
        <v>8</v>
      </c>
    </row>
    <row r="12" spans="1:14" x14ac:dyDescent="0.4">
      <c r="C12" s="30" t="s">
        <v>1571</v>
      </c>
      <c r="D12" s="30" t="s">
        <v>1572</v>
      </c>
      <c r="E12" s="30" t="s">
        <v>1572</v>
      </c>
      <c r="J12" s="157" t="s">
        <v>1552</v>
      </c>
    </row>
    <row r="13" spans="1:14" x14ac:dyDescent="0.4">
      <c r="A13" s="572" t="s">
        <v>1379</v>
      </c>
      <c r="B13" s="572"/>
      <c r="C13" s="572" t="s">
        <v>1553</v>
      </c>
      <c r="D13" s="572" t="s">
        <v>1554</v>
      </c>
      <c r="E13" s="572" t="s">
        <v>1555</v>
      </c>
    </row>
    <row r="14" spans="1:14" x14ac:dyDescent="0.4">
      <c r="A14" s="33" t="s">
        <v>1382</v>
      </c>
      <c r="B14" s="33" t="s">
        <v>1383</v>
      </c>
      <c r="C14" s="572"/>
      <c r="D14" s="572"/>
      <c r="E14" s="572"/>
    </row>
    <row r="15" spans="1:14" x14ac:dyDescent="0.4">
      <c r="B15" s="30">
        <v>1.5</v>
      </c>
      <c r="C15" s="30" t="s">
        <v>1556</v>
      </c>
      <c r="D15" s="30">
        <v>8</v>
      </c>
      <c r="E15" s="30">
        <v>1</v>
      </c>
    </row>
    <row r="16" spans="1:14" x14ac:dyDescent="0.4">
      <c r="A16" s="30">
        <v>1.5</v>
      </c>
      <c r="B16" s="30">
        <v>2.5</v>
      </c>
      <c r="C16" s="30" t="s">
        <v>1573</v>
      </c>
      <c r="D16" s="30">
        <v>16</v>
      </c>
      <c r="E16" s="30">
        <v>2</v>
      </c>
    </row>
    <row r="17" spans="1:5" x14ac:dyDescent="0.4">
      <c r="A17" s="30">
        <v>2.5</v>
      </c>
      <c r="B17" s="30">
        <v>3.5</v>
      </c>
      <c r="C17" s="30" t="s">
        <v>158</v>
      </c>
      <c r="D17" s="30">
        <v>24</v>
      </c>
      <c r="E17" s="30">
        <v>3</v>
      </c>
    </row>
    <row r="18" spans="1:5" x14ac:dyDescent="0.4">
      <c r="A18" s="30">
        <v>3.5</v>
      </c>
      <c r="B18" s="30">
        <v>4.5</v>
      </c>
      <c r="C18" s="30" t="s">
        <v>160</v>
      </c>
      <c r="D18" s="30">
        <v>32</v>
      </c>
      <c r="E18" s="30">
        <v>4</v>
      </c>
    </row>
    <row r="19" spans="1:5" x14ac:dyDescent="0.4">
      <c r="A19" s="30">
        <v>4.5</v>
      </c>
      <c r="B19" s="30">
        <v>5.5</v>
      </c>
      <c r="C19" s="30" t="s">
        <v>162</v>
      </c>
      <c r="D19" s="30">
        <v>40</v>
      </c>
      <c r="E19" s="30">
        <v>5</v>
      </c>
    </row>
    <row r="20" spans="1:5" x14ac:dyDescent="0.4">
      <c r="A20" s="30">
        <v>5.5</v>
      </c>
      <c r="B20" s="30">
        <v>6.5</v>
      </c>
      <c r="C20" s="30" t="s">
        <v>164</v>
      </c>
      <c r="D20" s="30">
        <v>48</v>
      </c>
      <c r="E20" s="30">
        <v>6</v>
      </c>
    </row>
    <row r="21" spans="1:5" x14ac:dyDescent="0.4">
      <c r="A21" s="30">
        <v>6.5</v>
      </c>
      <c r="B21" s="30">
        <v>7.5</v>
      </c>
      <c r="C21" s="30" t="s">
        <v>166</v>
      </c>
      <c r="D21" s="30">
        <v>56</v>
      </c>
      <c r="E21" s="30">
        <v>7</v>
      </c>
    </row>
    <row r="22" spans="1:5" x14ac:dyDescent="0.4">
      <c r="A22" s="30">
        <v>7.5</v>
      </c>
      <c r="B22" s="30">
        <v>8.5</v>
      </c>
      <c r="C22" s="30" t="s">
        <v>168</v>
      </c>
      <c r="D22" s="30">
        <v>64</v>
      </c>
      <c r="E22" s="30">
        <v>8</v>
      </c>
    </row>
    <row r="153" spans="1:2" x14ac:dyDescent="0.4">
      <c r="A153" s="32"/>
      <c r="B153" s="32"/>
    </row>
    <row r="154" spans="1:2" x14ac:dyDescent="0.4">
      <c r="A154" s="32"/>
      <c r="B154" s="32"/>
    </row>
    <row r="155" spans="1:2" x14ac:dyDescent="0.4">
      <c r="A155" s="32"/>
      <c r="B155" s="32"/>
    </row>
    <row r="156" spans="1:2" x14ac:dyDescent="0.4">
      <c r="A156" s="32"/>
      <c r="B156" s="32"/>
    </row>
    <row r="157" spans="1:2" x14ac:dyDescent="0.4">
      <c r="A157" s="32"/>
      <c r="B157" s="32"/>
    </row>
    <row r="158" spans="1:2" x14ac:dyDescent="0.4">
      <c r="A158" s="32"/>
      <c r="B158" s="32"/>
    </row>
    <row r="159" spans="1:2" x14ac:dyDescent="0.4">
      <c r="A159" s="32"/>
      <c r="B159" s="32"/>
    </row>
    <row r="160" spans="1:2" x14ac:dyDescent="0.4">
      <c r="A160" s="32"/>
      <c r="B160" s="32"/>
    </row>
    <row r="161" spans="1:8" x14ac:dyDescent="0.4">
      <c r="A161" s="32"/>
      <c r="B161" s="32"/>
    </row>
    <row r="162" spans="1:8" x14ac:dyDescent="0.4">
      <c r="A162" s="32"/>
      <c r="B162" s="32"/>
    </row>
    <row r="163" spans="1:8" x14ac:dyDescent="0.4">
      <c r="A163" s="32"/>
      <c r="B163" s="32"/>
    </row>
    <row r="164" spans="1:8" x14ac:dyDescent="0.4">
      <c r="A164" s="32"/>
      <c r="B164" s="32"/>
    </row>
    <row r="165" spans="1:8" x14ac:dyDescent="0.4">
      <c r="A165" s="32"/>
      <c r="B165" s="32"/>
    </row>
    <row r="166" spans="1:8" x14ac:dyDescent="0.4">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AU10" sqref="AU10"/>
    </sheetView>
  </sheetViews>
  <sheetFormatPr defaultRowHeight="17.25" outlineLevelCol="1" x14ac:dyDescent="0.4"/>
  <cols>
    <col min="1" max="5" width="3.625" style="51" customWidth="1"/>
    <col min="6" max="6" width="3.625" style="138" customWidth="1"/>
    <col min="7" max="31" width="3.625" style="51" customWidth="1"/>
    <col min="32" max="36" width="3.625" style="51" hidden="1" customWidth="1" outlineLevel="1"/>
    <col min="37" max="37" width="8.625" style="139" hidden="1" customWidth="1" outlineLevel="1"/>
    <col min="38" max="41" width="3.625" style="51" hidden="1" customWidth="1" outlineLevel="1"/>
    <col min="42" max="42" width="3.625" style="51" customWidth="1" collapsed="1"/>
    <col min="43" max="49" width="3.625" style="51" customWidth="1"/>
    <col min="50" max="16384" width="9" style="51"/>
  </cols>
  <sheetData>
    <row r="1" spans="1:37" ht="30" customHeight="1" x14ac:dyDescent="0.4">
      <c r="A1" s="51" t="s">
        <v>26</v>
      </c>
    </row>
    <row r="2" spans="1:37" ht="30" customHeight="1" x14ac:dyDescent="0.4"/>
    <row r="3" spans="1:37" ht="50.1" customHeight="1" x14ac:dyDescent="0.4">
      <c r="A3" s="385" t="s">
        <v>27</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row>
    <row r="4" spans="1:37" ht="30" customHeight="1" x14ac:dyDescent="0.4">
      <c r="A4" s="139"/>
      <c r="B4" s="139"/>
      <c r="C4" s="139"/>
      <c r="D4" s="139"/>
      <c r="E4" s="139"/>
      <c r="G4" s="139"/>
      <c r="H4" s="139"/>
      <c r="I4" s="139"/>
    </row>
    <row r="5" spans="1:37" ht="30" customHeight="1" x14ac:dyDescent="0.4">
      <c r="A5" s="36" t="s">
        <v>28</v>
      </c>
      <c r="B5" s="386" t="s">
        <v>29</v>
      </c>
      <c r="C5" s="386"/>
      <c r="D5" s="386"/>
      <c r="E5" s="386"/>
      <c r="F5" s="386"/>
      <c r="G5" s="386"/>
      <c r="H5" s="387" t="str">
        <f>IF(別添2!E6="","",別添2!E6)</f>
        <v/>
      </c>
      <c r="I5" s="387"/>
      <c r="J5" s="387"/>
      <c r="K5" s="387"/>
      <c r="L5" s="387"/>
      <c r="M5" s="387"/>
      <c r="N5" s="387"/>
      <c r="O5" s="387"/>
      <c r="P5" s="387"/>
      <c r="Q5" s="387"/>
      <c r="R5" s="387"/>
      <c r="S5" s="387"/>
      <c r="T5" s="387"/>
    </row>
    <row r="6" spans="1:37" ht="30" customHeight="1" x14ac:dyDescent="0.4">
      <c r="B6" s="386" t="s">
        <v>30</v>
      </c>
      <c r="C6" s="386"/>
      <c r="D6" s="386"/>
      <c r="E6" s="386"/>
      <c r="F6" s="386"/>
      <c r="G6" s="386"/>
      <c r="H6" s="388" t="str">
        <f>IF(別添2!H27="","",別添2!H27)</f>
        <v/>
      </c>
      <c r="I6" s="388"/>
      <c r="J6" s="388"/>
      <c r="K6" s="388"/>
      <c r="L6" s="388"/>
      <c r="M6" s="388"/>
      <c r="N6" s="388"/>
      <c r="O6" s="388"/>
      <c r="P6" s="388"/>
      <c r="Q6" s="388"/>
      <c r="R6" s="388"/>
      <c r="S6" s="388"/>
      <c r="T6" s="388"/>
    </row>
    <row r="7" spans="1:37" ht="30" customHeight="1" x14ac:dyDescent="0.4">
      <c r="A7" s="36"/>
      <c r="B7" s="138"/>
      <c r="D7" s="139"/>
      <c r="E7" s="139"/>
      <c r="G7" s="139"/>
      <c r="H7" s="139"/>
      <c r="I7" s="139"/>
      <c r="J7" s="139"/>
      <c r="K7" s="139"/>
      <c r="L7" s="139"/>
      <c r="M7" s="139"/>
      <c r="N7" s="139"/>
      <c r="O7" s="139"/>
      <c r="P7" s="139"/>
      <c r="Q7" s="139"/>
      <c r="R7" s="139"/>
      <c r="S7" s="139"/>
    </row>
    <row r="8" spans="1:37" ht="30" customHeight="1" x14ac:dyDescent="0.4">
      <c r="A8" s="36" t="s">
        <v>31</v>
      </c>
      <c r="B8" s="138" t="s">
        <v>32</v>
      </c>
      <c r="C8" s="139"/>
      <c r="D8" s="139"/>
      <c r="E8" s="139"/>
      <c r="H8" s="139"/>
      <c r="I8" s="139"/>
      <c r="J8" s="139"/>
      <c r="K8" s="139"/>
      <c r="L8" s="139"/>
      <c r="M8" s="139"/>
      <c r="N8" s="139"/>
      <c r="O8" s="139"/>
      <c r="P8" s="139"/>
      <c r="Q8" s="139"/>
      <c r="R8" s="139"/>
      <c r="S8" s="139"/>
    </row>
    <row r="9" spans="1:37" ht="30" customHeight="1" x14ac:dyDescent="0.4">
      <c r="A9" s="36"/>
      <c r="B9" s="138"/>
      <c r="C9" s="139"/>
      <c r="D9" s="139"/>
      <c r="E9" s="139"/>
    </row>
    <row r="10" spans="1:37" ht="30" customHeight="1" x14ac:dyDescent="0.4">
      <c r="A10" s="36"/>
      <c r="B10" s="139"/>
      <c r="C10" s="139"/>
      <c r="D10" s="139"/>
      <c r="E10" s="139"/>
      <c r="F10" s="201"/>
      <c r="G10" s="138" t="s">
        <v>33</v>
      </c>
      <c r="H10" s="71"/>
      <c r="AK10" s="202" t="b">
        <v>0</v>
      </c>
    </row>
    <row r="11" spans="1:37" ht="30" customHeight="1" x14ac:dyDescent="0.4">
      <c r="A11" s="36"/>
      <c r="B11" s="139"/>
      <c r="C11" s="139"/>
      <c r="D11" s="139"/>
      <c r="E11" s="139"/>
      <c r="F11" s="201"/>
      <c r="G11" s="138" t="s">
        <v>34</v>
      </c>
      <c r="H11" s="71"/>
      <c r="X11" s="138"/>
      <c r="Y11" s="138"/>
      <c r="AK11" s="202" t="b">
        <v>0</v>
      </c>
    </row>
    <row r="12" spans="1:37" ht="30" customHeight="1" x14ac:dyDescent="0.4">
      <c r="A12" s="36"/>
      <c r="B12" s="138"/>
      <c r="D12" s="139"/>
      <c r="E12" s="139"/>
      <c r="H12" s="139"/>
      <c r="I12" s="139"/>
      <c r="J12" s="139"/>
      <c r="K12" s="139"/>
      <c r="L12" s="139"/>
      <c r="M12" s="139"/>
      <c r="N12" s="139"/>
      <c r="O12" s="139"/>
      <c r="P12" s="139"/>
      <c r="Q12" s="139"/>
      <c r="R12" s="139"/>
      <c r="S12" s="139"/>
      <c r="AK12" s="202"/>
    </row>
    <row r="13" spans="1:37" ht="30" customHeight="1" x14ac:dyDescent="0.4">
      <c r="A13" s="36" t="s">
        <v>35</v>
      </c>
      <c r="B13" s="138" t="s">
        <v>36</v>
      </c>
      <c r="D13" s="139"/>
      <c r="E13" s="139"/>
      <c r="H13" s="139"/>
      <c r="I13" s="139"/>
      <c r="R13" s="139"/>
      <c r="S13" s="139"/>
      <c r="AK13" s="202"/>
    </row>
    <row r="14" spans="1:37" ht="30" customHeight="1" x14ac:dyDescent="0.4">
      <c r="A14" s="36"/>
      <c r="B14" s="138"/>
      <c r="D14" s="139"/>
      <c r="E14" s="139"/>
      <c r="H14" s="139"/>
      <c r="I14" s="139"/>
      <c r="R14" s="139"/>
      <c r="S14" s="139"/>
      <c r="AK14" s="202"/>
    </row>
    <row r="15" spans="1:37" ht="30" customHeight="1" x14ac:dyDescent="0.4">
      <c r="A15" s="36"/>
      <c r="B15" s="138"/>
      <c r="D15" s="139"/>
      <c r="E15" s="139"/>
      <c r="F15" s="201"/>
      <c r="G15" s="138" t="s">
        <v>37</v>
      </c>
      <c r="J15" s="139"/>
      <c r="K15" s="139"/>
      <c r="L15" s="139"/>
      <c r="M15" s="139"/>
      <c r="N15" s="139"/>
      <c r="O15" s="139"/>
      <c r="P15" s="139"/>
      <c r="Q15" s="139"/>
      <c r="R15" s="139"/>
      <c r="S15" s="139"/>
      <c r="AK15" s="202" t="b">
        <v>0</v>
      </c>
    </row>
    <row r="16" spans="1:37" ht="30" customHeight="1" x14ac:dyDescent="0.4">
      <c r="A16" s="36"/>
      <c r="D16" s="139"/>
      <c r="E16" s="139"/>
      <c r="F16" s="201"/>
      <c r="G16" s="138" t="s">
        <v>38</v>
      </c>
      <c r="J16" s="139"/>
      <c r="K16" s="139"/>
      <c r="L16" s="139"/>
      <c r="M16" s="139"/>
      <c r="N16" s="139"/>
      <c r="O16" s="139"/>
      <c r="P16" s="139"/>
      <c r="Q16" s="139"/>
      <c r="R16" s="139"/>
      <c r="S16" s="139"/>
      <c r="AK16" s="202" t="b">
        <v>0</v>
      </c>
    </row>
    <row r="17" spans="1:37" ht="30" customHeight="1" x14ac:dyDescent="0.4">
      <c r="A17" s="36"/>
      <c r="D17" s="139"/>
      <c r="E17" s="139"/>
      <c r="F17" s="139"/>
      <c r="G17" s="139"/>
      <c r="J17" s="139"/>
      <c r="K17" s="139"/>
      <c r="L17" s="139"/>
      <c r="M17" s="139"/>
      <c r="N17" s="139"/>
      <c r="O17" s="139"/>
      <c r="P17" s="139"/>
      <c r="Q17" s="139"/>
      <c r="R17" s="139"/>
      <c r="S17" s="139"/>
    </row>
    <row r="18" spans="1:37" ht="30" customHeight="1" x14ac:dyDescent="0.4">
      <c r="A18" s="36" t="s">
        <v>39</v>
      </c>
      <c r="B18" s="138" t="s">
        <v>40</v>
      </c>
      <c r="D18" s="139"/>
      <c r="E18" s="139"/>
      <c r="F18" s="139"/>
      <c r="G18" s="139"/>
      <c r="J18" s="139"/>
      <c r="K18" s="139"/>
      <c r="L18" s="139"/>
      <c r="M18" s="139"/>
      <c r="N18" s="139"/>
      <c r="O18" s="139"/>
      <c r="P18" s="139"/>
      <c r="Q18" s="139"/>
      <c r="R18" s="139"/>
      <c r="S18" s="139"/>
    </row>
    <row r="19" spans="1:37" ht="30" customHeight="1" x14ac:dyDescent="0.4">
      <c r="A19" s="36"/>
      <c r="D19" s="139"/>
      <c r="E19" s="139"/>
      <c r="F19" s="384"/>
      <c r="G19" s="384"/>
      <c r="H19" s="384"/>
      <c r="I19" s="384"/>
      <c r="J19" s="384"/>
      <c r="K19" s="384"/>
      <c r="L19" s="384"/>
      <c r="M19" s="139" t="s">
        <v>41</v>
      </c>
      <c r="N19" s="139"/>
      <c r="O19" s="139"/>
      <c r="P19" s="139"/>
      <c r="Q19" s="139"/>
      <c r="R19" s="139"/>
      <c r="S19" s="139"/>
    </row>
    <row r="20" spans="1:37" ht="30" customHeight="1" x14ac:dyDescent="0.4">
      <c r="A20" s="36"/>
      <c r="B20" s="51" t="s">
        <v>42</v>
      </c>
      <c r="D20" s="139"/>
      <c r="E20" s="139"/>
      <c r="F20" s="139"/>
      <c r="G20" s="139"/>
      <c r="H20" s="139"/>
      <c r="I20" s="139"/>
      <c r="J20" s="139"/>
      <c r="K20" s="139"/>
      <c r="L20" s="139"/>
      <c r="M20" s="139"/>
      <c r="N20" s="139"/>
      <c r="O20" s="139"/>
      <c r="P20" s="139"/>
      <c r="Q20" s="139"/>
      <c r="R20" s="139"/>
      <c r="S20" s="139"/>
    </row>
    <row r="21" spans="1:37" s="35" customFormat="1" ht="30" customHeight="1" x14ac:dyDescent="0.4">
      <c r="A21" s="36"/>
      <c r="B21" s="138" t="s">
        <v>43</v>
      </c>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K21" s="139"/>
    </row>
    <row r="22" spans="1:37" ht="30" customHeight="1" x14ac:dyDescent="0.4">
      <c r="A22" s="51" t="s">
        <v>44</v>
      </c>
    </row>
    <row r="23" spans="1:37" ht="30" customHeight="1" x14ac:dyDescent="0.4">
      <c r="A23" s="51" t="s">
        <v>45</v>
      </c>
    </row>
    <row r="24" spans="1:37" ht="30" customHeight="1" x14ac:dyDescent="0.4">
      <c r="A24" s="51" t="s">
        <v>46</v>
      </c>
    </row>
    <row r="25" spans="1:37" ht="30" customHeight="1" x14ac:dyDescent="0.4">
      <c r="A25" s="51" t="s">
        <v>47</v>
      </c>
    </row>
    <row r="26" spans="1:37" ht="30" customHeight="1" x14ac:dyDescent="0.4">
      <c r="A26" s="51" t="s">
        <v>48</v>
      </c>
    </row>
    <row r="27" spans="1:37" ht="24.95" customHeight="1" x14ac:dyDescent="0.4">
      <c r="A27" s="51" t="s">
        <v>49</v>
      </c>
    </row>
    <row r="28" spans="1:37" ht="24.95" customHeight="1" x14ac:dyDescent="0.4">
      <c r="A28" s="51" t="s">
        <v>50</v>
      </c>
    </row>
    <row r="29" spans="1:37" ht="24.95" customHeight="1" x14ac:dyDescent="0.4">
      <c r="A29" s="51" t="s">
        <v>51</v>
      </c>
    </row>
    <row r="30" spans="1:37" ht="24.95" customHeight="1" x14ac:dyDescent="0.4">
      <c r="A30" s="51" t="s">
        <v>52</v>
      </c>
    </row>
    <row r="31" spans="1:37" ht="24.95" customHeight="1" x14ac:dyDescent="0.4">
      <c r="A31" s="138" t="s">
        <v>53</v>
      </c>
      <c r="F31" s="51"/>
      <c r="AK31" s="51"/>
    </row>
    <row r="32" spans="1:37" ht="24.95" customHeight="1" x14ac:dyDescent="0.4">
      <c r="F32" s="51"/>
      <c r="AK32" s="51"/>
    </row>
    <row r="33" s="51" customFormat="1" ht="24.95" customHeight="1" x14ac:dyDescent="0.4"/>
    <row r="34" s="51" customFormat="1" ht="24.95" customHeight="1" x14ac:dyDescent="0.4"/>
    <row r="35" s="51" customFormat="1" ht="24.95" customHeight="1" x14ac:dyDescent="0.4"/>
    <row r="36" s="51" customFormat="1" ht="24.95" customHeight="1" x14ac:dyDescent="0.4"/>
    <row r="37" s="51" customFormat="1" ht="24.95" customHeight="1" x14ac:dyDescent="0.4"/>
    <row r="38" s="51" customFormat="1" ht="24.95" customHeight="1" x14ac:dyDescent="0.4"/>
    <row r="39" s="51" customFormat="1" ht="24.95" customHeight="1" x14ac:dyDescent="0.4"/>
    <row r="40" s="51" customFormat="1" ht="24.95" customHeight="1" x14ac:dyDescent="0.4"/>
    <row r="41" s="51" customFormat="1" ht="24.95" customHeight="1" x14ac:dyDescent="0.4"/>
    <row r="42" s="51" customFormat="1" ht="24.95" customHeight="1" x14ac:dyDescent="0.4"/>
    <row r="43" s="51" customFormat="1" ht="24.95" customHeight="1" x14ac:dyDescent="0.4"/>
    <row r="44" s="51" customFormat="1" ht="24.95" customHeight="1" x14ac:dyDescent="0.4"/>
    <row r="45" s="51" customFormat="1" ht="24.95" customHeight="1" x14ac:dyDescent="0.4"/>
    <row r="46" s="51" customFormat="1" ht="24.95" customHeight="1" x14ac:dyDescent="0.4"/>
    <row r="47" s="51" customFormat="1" ht="24.95" customHeight="1" x14ac:dyDescent="0.4"/>
    <row r="48" s="51" customFormat="1" ht="24.95" customHeight="1" x14ac:dyDescent="0.4"/>
    <row r="49" s="51" customFormat="1" ht="24.95" customHeight="1" x14ac:dyDescent="0.4"/>
    <row r="50" s="51" customFormat="1" ht="24.95" customHeight="1" x14ac:dyDescent="0.4"/>
    <row r="51" s="51" customFormat="1" ht="24.95" customHeight="1" x14ac:dyDescent="0.4"/>
    <row r="52" s="51" customFormat="1" ht="24.95" customHeight="1" x14ac:dyDescent="0.4"/>
    <row r="53" s="51" customFormat="1" ht="24.95" customHeight="1" x14ac:dyDescent="0.4"/>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A161" sqref="A161"/>
    </sheetView>
  </sheetViews>
  <sheetFormatPr defaultRowHeight="17.25" outlineLevelCol="1" x14ac:dyDescent="0.4"/>
  <cols>
    <col min="1" max="5" width="3.625" style="51" customWidth="1"/>
    <col min="6" max="6" width="3.625" style="138" customWidth="1"/>
    <col min="7" max="36" width="3.625" style="51" customWidth="1"/>
    <col min="37" max="37" width="8.625" style="202" hidden="1" customWidth="1" outlineLevel="1"/>
    <col min="38" max="38" width="3.625" style="203" hidden="1" customWidth="1" outlineLevel="1"/>
    <col min="39" max="39" width="10.125" style="203" hidden="1" customWidth="1" outlineLevel="1"/>
    <col min="40" max="42" width="3.625" style="203" hidden="1" customWidth="1" outlineLevel="1"/>
    <col min="43" max="44" width="3.625" style="51" hidden="1" customWidth="1" outlineLevel="1"/>
    <col min="45" max="45" width="3.625" style="51" customWidth="1" collapsed="1"/>
    <col min="46" max="49" width="3.625" style="51" customWidth="1"/>
    <col min="50" max="16384" width="9" style="51"/>
  </cols>
  <sheetData>
    <row r="1" spans="1:39" ht="24.95" customHeight="1" x14ac:dyDescent="0.4">
      <c r="A1" s="51" t="s">
        <v>54</v>
      </c>
    </row>
    <row r="2" spans="1:39" ht="15" customHeight="1" x14ac:dyDescent="0.4"/>
    <row r="3" spans="1:39" ht="50.1" customHeight="1" x14ac:dyDescent="0.4">
      <c r="A3" s="389" t="s">
        <v>55</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row>
    <row r="4" spans="1:39" ht="15" customHeight="1" x14ac:dyDescent="0.4">
      <c r="A4" s="139"/>
      <c r="B4" s="139"/>
      <c r="C4" s="139"/>
      <c r="D4" s="139"/>
      <c r="E4" s="139"/>
      <c r="G4" s="139"/>
      <c r="H4" s="139"/>
      <c r="I4" s="139"/>
    </row>
    <row r="5" spans="1:39" ht="24.95" customHeight="1" x14ac:dyDescent="0.4">
      <c r="A5" s="36" t="s">
        <v>28</v>
      </c>
      <c r="B5" s="386" t="s">
        <v>29</v>
      </c>
      <c r="C5" s="386"/>
      <c r="D5" s="386"/>
      <c r="E5" s="386"/>
      <c r="F5" s="386"/>
      <c r="G5" s="386"/>
      <c r="H5" s="390" t="str">
        <f>IF('様式95_外来・在宅ベースアップ評価料（Ⅰ）'!H5=0,"",'様式95_外来・在宅ベースアップ評価料（Ⅰ）'!H5)</f>
        <v/>
      </c>
      <c r="I5" s="390"/>
      <c r="J5" s="390"/>
      <c r="K5" s="390"/>
      <c r="L5" s="390"/>
      <c r="M5" s="390"/>
      <c r="N5" s="390"/>
      <c r="O5" s="390"/>
      <c r="P5" s="390"/>
      <c r="Q5" s="390"/>
      <c r="R5" s="390"/>
      <c r="S5" s="390"/>
      <c r="T5" s="390"/>
    </row>
    <row r="6" spans="1:39" ht="24.95" customHeight="1" x14ac:dyDescent="0.4">
      <c r="B6" s="386" t="s">
        <v>30</v>
      </c>
      <c r="C6" s="386"/>
      <c r="D6" s="386"/>
      <c r="E6" s="386"/>
      <c r="F6" s="386"/>
      <c r="G6" s="386"/>
      <c r="H6" s="391" t="str">
        <f>'様式95_外来・在宅ベースアップ評価料（Ⅰ）'!H6</f>
        <v/>
      </c>
      <c r="I6" s="391"/>
      <c r="J6" s="391"/>
      <c r="K6" s="391"/>
      <c r="L6" s="391"/>
      <c r="M6" s="391"/>
      <c r="N6" s="391"/>
      <c r="O6" s="391"/>
      <c r="P6" s="391"/>
      <c r="Q6" s="391"/>
      <c r="R6" s="391"/>
      <c r="S6" s="391"/>
      <c r="T6" s="391"/>
    </row>
    <row r="7" spans="1:39" ht="15" customHeight="1" x14ac:dyDescent="0.4">
      <c r="A7" s="36"/>
      <c r="B7" s="138"/>
      <c r="D7" s="139"/>
      <c r="E7" s="139"/>
      <c r="G7" s="139"/>
      <c r="H7" s="139"/>
      <c r="I7" s="139"/>
      <c r="J7" s="139"/>
      <c r="K7" s="139"/>
      <c r="L7" s="139"/>
      <c r="M7" s="139"/>
      <c r="N7" s="139"/>
      <c r="O7" s="139"/>
      <c r="P7" s="139"/>
      <c r="Q7" s="139"/>
      <c r="R7" s="139"/>
      <c r="S7" s="139"/>
    </row>
    <row r="8" spans="1:39" ht="24.95" customHeight="1" x14ac:dyDescent="0.4">
      <c r="A8" s="36" t="s">
        <v>31</v>
      </c>
      <c r="B8" s="138" t="s">
        <v>32</v>
      </c>
      <c r="D8" s="139"/>
      <c r="E8" s="139"/>
      <c r="G8" s="139"/>
      <c r="H8" s="139"/>
      <c r="I8" s="139"/>
      <c r="J8" s="139"/>
      <c r="K8" s="139"/>
      <c r="L8" s="139"/>
      <c r="M8" s="139"/>
      <c r="N8" s="139"/>
      <c r="O8" s="139"/>
      <c r="P8" s="139"/>
      <c r="Q8" s="139"/>
      <c r="R8" s="139"/>
      <c r="S8" s="139"/>
    </row>
    <row r="9" spans="1:39" ht="15" customHeight="1" x14ac:dyDescent="0.4">
      <c r="A9" s="36"/>
      <c r="B9" s="138"/>
      <c r="D9" s="139"/>
      <c r="E9" s="139"/>
      <c r="G9" s="139"/>
      <c r="H9" s="139"/>
      <c r="I9" s="139"/>
      <c r="J9" s="139"/>
      <c r="K9" s="139"/>
      <c r="L9" s="139"/>
      <c r="M9" s="139"/>
      <c r="N9" s="139"/>
      <c r="O9" s="139"/>
      <c r="P9" s="139"/>
      <c r="Q9" s="139"/>
      <c r="R9" s="139"/>
      <c r="S9" s="139"/>
      <c r="AM9" s="203">
        <v>4</v>
      </c>
    </row>
    <row r="10" spans="1:39" ht="24.95" customHeight="1" x14ac:dyDescent="0.4">
      <c r="A10" s="36"/>
      <c r="B10" s="138"/>
      <c r="D10" s="139"/>
      <c r="E10" s="139"/>
      <c r="F10" s="201"/>
      <c r="G10" s="138" t="s">
        <v>56</v>
      </c>
      <c r="H10" s="139"/>
      <c r="I10" s="139"/>
      <c r="J10" s="139"/>
      <c r="K10" s="139"/>
      <c r="L10" s="139"/>
      <c r="M10" s="139"/>
      <c r="N10" s="139"/>
      <c r="O10" s="139"/>
      <c r="P10" s="139"/>
      <c r="Q10" s="139"/>
      <c r="R10" s="139"/>
      <c r="S10" s="139"/>
      <c r="AK10" s="203" t="b">
        <v>0</v>
      </c>
    </row>
    <row r="11" spans="1:39" ht="24.95" customHeight="1" x14ac:dyDescent="0.4">
      <c r="A11" s="36"/>
      <c r="B11" s="138"/>
      <c r="D11" s="139"/>
      <c r="E11" s="139"/>
      <c r="F11" s="201"/>
      <c r="G11" s="138" t="s">
        <v>57</v>
      </c>
      <c r="H11" s="139"/>
      <c r="I11" s="139"/>
      <c r="J11" s="139"/>
      <c r="K11" s="139"/>
      <c r="L11" s="139"/>
      <c r="M11" s="139"/>
      <c r="N11" s="139"/>
      <c r="O11" s="139"/>
      <c r="P11" s="139"/>
      <c r="Q11" s="139"/>
      <c r="R11" s="139"/>
      <c r="S11" s="139"/>
      <c r="AK11" s="203" t="b">
        <v>0</v>
      </c>
    </row>
    <row r="12" spans="1:39" ht="15" customHeight="1" x14ac:dyDescent="0.4">
      <c r="A12" s="36"/>
      <c r="B12" s="138"/>
      <c r="D12" s="139"/>
      <c r="E12" s="139"/>
      <c r="G12" s="139"/>
      <c r="H12" s="139"/>
      <c r="I12" s="139"/>
      <c r="J12" s="139"/>
      <c r="K12" s="139"/>
      <c r="L12" s="139"/>
      <c r="M12" s="139"/>
      <c r="N12" s="139"/>
      <c r="O12" s="139"/>
      <c r="P12" s="139"/>
      <c r="Q12" s="139"/>
      <c r="R12" s="139"/>
      <c r="S12" s="139"/>
    </row>
    <row r="13" spans="1:39" ht="24.95" customHeight="1" x14ac:dyDescent="0.4">
      <c r="A13" s="36" t="s">
        <v>35</v>
      </c>
      <c r="B13" s="138" t="s">
        <v>58</v>
      </c>
      <c r="C13" s="139"/>
      <c r="D13" s="139"/>
      <c r="E13" s="139"/>
      <c r="H13" s="139"/>
      <c r="I13" s="139"/>
      <c r="J13" s="139"/>
      <c r="K13" s="139"/>
      <c r="L13" s="139"/>
      <c r="M13" s="139"/>
      <c r="N13" s="139"/>
      <c r="O13" s="139"/>
      <c r="P13" s="139"/>
      <c r="Q13" s="139"/>
      <c r="R13" s="139"/>
      <c r="S13" s="139"/>
    </row>
    <row r="14" spans="1:39" ht="24.95" customHeight="1" x14ac:dyDescent="0.4">
      <c r="A14" s="36"/>
      <c r="B14" s="138"/>
      <c r="C14" s="139"/>
      <c r="D14" s="139"/>
      <c r="E14" s="139"/>
      <c r="H14" s="139"/>
      <c r="I14" s="139"/>
      <c r="J14" s="139"/>
      <c r="K14" s="138" t="s">
        <v>59</v>
      </c>
      <c r="L14" s="139"/>
      <c r="M14" s="139"/>
      <c r="N14" s="139"/>
      <c r="O14" s="139"/>
      <c r="P14" s="139"/>
      <c r="Q14" s="139"/>
      <c r="R14" s="139"/>
      <c r="S14" s="139"/>
    </row>
    <row r="15" spans="1:39" ht="24.95" customHeight="1" x14ac:dyDescent="0.4">
      <c r="A15" s="36"/>
      <c r="B15" s="139"/>
      <c r="C15" s="139"/>
      <c r="D15" s="139"/>
      <c r="E15" s="139"/>
      <c r="F15" s="201"/>
      <c r="G15" s="138" t="s">
        <v>60</v>
      </c>
      <c r="H15" s="139"/>
      <c r="I15" s="139"/>
      <c r="J15" s="397"/>
      <c r="K15" s="396"/>
      <c r="L15" s="397" t="s">
        <v>61</v>
      </c>
      <c r="M15" s="397"/>
      <c r="N15" s="396"/>
      <c r="O15" s="397" t="s">
        <v>62</v>
      </c>
      <c r="P15" s="397"/>
      <c r="Q15" s="396"/>
      <c r="R15" s="397" t="s">
        <v>63</v>
      </c>
      <c r="S15" s="397"/>
      <c r="T15" s="396"/>
      <c r="U15" s="397" t="s">
        <v>64</v>
      </c>
      <c r="V15" s="397"/>
      <c r="W15" s="397"/>
    </row>
    <row r="16" spans="1:39" ht="24.95" customHeight="1" x14ac:dyDescent="0.4">
      <c r="A16" s="36"/>
      <c r="B16" s="139"/>
      <c r="C16" s="139"/>
      <c r="D16" s="139"/>
      <c r="E16" s="139"/>
      <c r="F16" s="201"/>
      <c r="G16" s="138" t="s">
        <v>65</v>
      </c>
      <c r="H16" s="139"/>
      <c r="I16" s="139"/>
      <c r="J16" s="397"/>
      <c r="K16" s="396"/>
      <c r="L16" s="397"/>
      <c r="M16" s="397"/>
      <c r="N16" s="396"/>
      <c r="O16" s="397"/>
      <c r="P16" s="397"/>
      <c r="Q16" s="396"/>
      <c r="R16" s="397"/>
      <c r="S16" s="397"/>
      <c r="T16" s="396"/>
      <c r="U16" s="397"/>
      <c r="V16" s="397"/>
      <c r="W16" s="397"/>
      <c r="X16" s="138"/>
      <c r="Y16" s="138"/>
      <c r="AK16" s="203" t="b">
        <v>0</v>
      </c>
    </row>
    <row r="17" spans="1:37" ht="24.95" customHeight="1" x14ac:dyDescent="0.4">
      <c r="A17" s="36"/>
      <c r="B17" s="139"/>
      <c r="C17" s="139"/>
      <c r="D17" s="139"/>
      <c r="E17" s="139"/>
      <c r="F17" s="51"/>
      <c r="G17" s="53" t="s">
        <v>66</v>
      </c>
      <c r="H17" s="139"/>
      <c r="I17" s="139"/>
      <c r="J17" s="138"/>
      <c r="K17" s="138"/>
      <c r="L17" s="139"/>
      <c r="M17" s="139"/>
      <c r="N17" s="138"/>
      <c r="O17" s="138"/>
      <c r="P17" s="138"/>
      <c r="Q17" s="139"/>
      <c r="R17" s="138"/>
      <c r="S17" s="138"/>
      <c r="T17" s="35"/>
      <c r="U17" s="138"/>
      <c r="V17" s="138"/>
      <c r="W17" s="35"/>
      <c r="X17" s="138"/>
      <c r="Y17" s="138"/>
      <c r="Z17" s="35"/>
      <c r="AA17" s="35"/>
      <c r="AB17" s="35"/>
      <c r="AC17" s="35"/>
      <c r="AD17" s="35"/>
      <c r="AE17" s="35"/>
      <c r="AK17" s="203" t="b">
        <v>0</v>
      </c>
    </row>
    <row r="18" spans="1:37" ht="24.95" customHeight="1" x14ac:dyDescent="0.4">
      <c r="A18" s="36"/>
      <c r="B18" s="139"/>
      <c r="C18" s="139"/>
      <c r="D18" s="139"/>
      <c r="E18" s="139"/>
      <c r="F18" s="51"/>
      <c r="G18" s="53" t="s">
        <v>67</v>
      </c>
      <c r="H18" s="139"/>
      <c r="I18" s="139"/>
      <c r="J18" s="138"/>
      <c r="K18" s="138"/>
      <c r="L18" s="139"/>
      <c r="M18" s="139"/>
      <c r="N18" s="138"/>
      <c r="O18" s="138"/>
      <c r="P18" s="138"/>
      <c r="Q18" s="139"/>
      <c r="R18" s="138"/>
      <c r="S18" s="138"/>
      <c r="T18" s="35"/>
      <c r="U18" s="138"/>
      <c r="V18" s="138"/>
      <c r="W18" s="35"/>
      <c r="X18" s="138"/>
      <c r="Y18" s="138"/>
      <c r="Z18" s="35"/>
      <c r="AA18" s="35"/>
      <c r="AB18" s="35"/>
      <c r="AC18" s="35"/>
      <c r="AD18" s="35"/>
      <c r="AE18" s="35"/>
      <c r="AK18" s="203"/>
    </row>
    <row r="19" spans="1:37" ht="24.95" customHeight="1" x14ac:dyDescent="0.4">
      <c r="A19" s="36"/>
      <c r="B19" s="139"/>
      <c r="C19" s="139"/>
      <c r="D19" s="139"/>
      <c r="E19" s="139"/>
      <c r="F19" s="51"/>
      <c r="G19" s="53" t="s">
        <v>68</v>
      </c>
      <c r="H19" s="139"/>
      <c r="I19" s="139"/>
      <c r="J19" s="138"/>
      <c r="K19" s="138"/>
      <c r="L19" s="139"/>
      <c r="M19" s="139"/>
      <c r="N19" s="138"/>
      <c r="O19" s="138"/>
      <c r="P19" s="138"/>
      <c r="Q19" s="139"/>
      <c r="R19" s="138"/>
      <c r="S19" s="138"/>
      <c r="T19" s="35"/>
      <c r="U19" s="138"/>
      <c r="V19" s="138"/>
      <c r="W19" s="35"/>
      <c r="X19" s="138"/>
      <c r="Y19" s="138"/>
      <c r="Z19" s="35"/>
      <c r="AA19" s="35"/>
      <c r="AB19" s="35"/>
      <c r="AC19" s="35"/>
      <c r="AD19" s="35"/>
      <c r="AE19" s="35"/>
      <c r="AK19" s="203"/>
    </row>
    <row r="20" spans="1:37" ht="24.95" customHeight="1" x14ac:dyDescent="0.4">
      <c r="A20" s="36"/>
      <c r="B20" s="139"/>
      <c r="C20" s="139"/>
      <c r="D20" s="139"/>
      <c r="E20" s="139"/>
      <c r="F20" s="51"/>
      <c r="G20" s="189"/>
      <c r="H20" s="407" t="s">
        <v>69</v>
      </c>
      <c r="I20" s="408"/>
      <c r="J20" s="408"/>
      <c r="K20" s="409"/>
      <c r="L20" s="410" t="s">
        <v>70</v>
      </c>
      <c r="M20" s="410"/>
      <c r="N20" s="410"/>
      <c r="O20" s="410"/>
      <c r="P20" s="138"/>
      <c r="Q20" s="139"/>
      <c r="R20" s="138"/>
      <c r="S20" s="138"/>
      <c r="T20" s="35"/>
      <c r="U20" s="138"/>
      <c r="V20" s="138"/>
      <c r="W20" s="35"/>
      <c r="X20" s="138"/>
      <c r="Y20" s="138"/>
      <c r="Z20" s="35"/>
      <c r="AA20" s="35"/>
      <c r="AB20" s="35"/>
      <c r="AC20" s="35"/>
      <c r="AD20" s="35"/>
      <c r="AE20" s="35"/>
      <c r="AK20" s="203"/>
    </row>
    <row r="21" spans="1:37" ht="24.95" customHeight="1" x14ac:dyDescent="0.4">
      <c r="A21" s="36"/>
      <c r="B21" s="139"/>
      <c r="C21" s="139"/>
      <c r="D21" s="139"/>
      <c r="E21" s="139"/>
      <c r="F21" s="51"/>
      <c r="G21" s="48"/>
      <c r="H21" s="407" t="s">
        <v>71</v>
      </c>
      <c r="I21" s="408"/>
      <c r="J21" s="408"/>
      <c r="K21" s="409"/>
      <c r="L21" s="411" t="s">
        <v>71</v>
      </c>
      <c r="M21" s="405"/>
      <c r="N21" s="405"/>
      <c r="O21" s="412"/>
      <c r="P21" s="138"/>
      <c r="Q21" s="139"/>
      <c r="R21" s="138"/>
      <c r="S21" s="138"/>
      <c r="T21" s="35"/>
      <c r="U21" s="138"/>
      <c r="V21" s="138"/>
      <c r="W21" s="35"/>
      <c r="X21" s="138"/>
      <c r="Y21" s="138"/>
      <c r="Z21" s="35"/>
      <c r="AA21" s="35"/>
      <c r="AB21" s="35"/>
      <c r="AC21" s="35"/>
      <c r="AD21" s="35"/>
      <c r="AE21" s="35"/>
      <c r="AK21" s="203"/>
    </row>
    <row r="22" spans="1:37" ht="24.95" customHeight="1" x14ac:dyDescent="0.4">
      <c r="A22" s="36"/>
      <c r="B22" s="139"/>
      <c r="C22" s="139"/>
      <c r="D22" s="139"/>
      <c r="E22" s="139"/>
      <c r="F22" s="51"/>
      <c r="G22" s="48"/>
      <c r="H22" s="407" t="s">
        <v>72</v>
      </c>
      <c r="I22" s="408"/>
      <c r="J22" s="408"/>
      <c r="K22" s="409"/>
      <c r="L22" s="413"/>
      <c r="M22" s="402"/>
      <c r="N22" s="402"/>
      <c r="O22" s="414"/>
      <c r="P22" s="138"/>
      <c r="Q22" s="139"/>
      <c r="R22" s="138"/>
      <c r="S22" s="138"/>
      <c r="T22" s="35"/>
      <c r="U22" s="138"/>
      <c r="V22" s="138"/>
      <c r="W22" s="35"/>
      <c r="X22" s="138"/>
      <c r="Y22" s="138"/>
      <c r="Z22" s="35"/>
      <c r="AA22" s="35"/>
      <c r="AB22" s="35"/>
      <c r="AC22" s="35"/>
      <c r="AD22" s="35"/>
      <c r="AE22" s="35"/>
      <c r="AK22" s="203"/>
    </row>
    <row r="23" spans="1:37" ht="24.95" customHeight="1" x14ac:dyDescent="0.4">
      <c r="A23" s="36"/>
      <c r="B23" s="139"/>
      <c r="C23" s="139"/>
      <c r="D23" s="139"/>
      <c r="E23" s="139"/>
      <c r="F23" s="51"/>
      <c r="G23" s="48"/>
      <c r="H23" s="407" t="s">
        <v>73</v>
      </c>
      <c r="I23" s="408"/>
      <c r="J23" s="408"/>
      <c r="K23" s="409"/>
      <c r="L23" s="415"/>
      <c r="M23" s="404"/>
      <c r="N23" s="404"/>
      <c r="O23" s="416"/>
      <c r="P23" s="138"/>
      <c r="Q23" s="139"/>
      <c r="R23" s="138"/>
      <c r="S23" s="138"/>
      <c r="T23" s="35"/>
      <c r="U23" s="138"/>
      <c r="V23" s="138"/>
      <c r="W23" s="35"/>
      <c r="X23" s="138"/>
      <c r="Y23" s="138"/>
      <c r="Z23" s="35"/>
      <c r="AA23" s="35"/>
      <c r="AB23" s="35"/>
      <c r="AC23" s="35"/>
      <c r="AD23" s="35"/>
      <c r="AE23" s="35"/>
      <c r="AK23" s="203"/>
    </row>
    <row r="24" spans="1:37" ht="24.95" customHeight="1" x14ac:dyDescent="0.4">
      <c r="A24" s="36"/>
      <c r="B24" s="139"/>
      <c r="C24" s="139"/>
      <c r="D24" s="139"/>
      <c r="E24" s="139"/>
      <c r="F24" s="51"/>
      <c r="G24" s="48"/>
      <c r="H24" s="407" t="s">
        <v>74</v>
      </c>
      <c r="I24" s="408"/>
      <c r="J24" s="408"/>
      <c r="K24" s="409"/>
      <c r="L24" s="411" t="s">
        <v>74</v>
      </c>
      <c r="M24" s="405"/>
      <c r="N24" s="405"/>
      <c r="O24" s="412"/>
      <c r="P24" s="138"/>
      <c r="Q24" s="139"/>
      <c r="R24" s="138"/>
      <c r="S24" s="138"/>
      <c r="T24" s="35"/>
      <c r="U24" s="138"/>
      <c r="V24" s="138"/>
      <c r="W24" s="35"/>
      <c r="X24" s="138"/>
      <c r="Y24" s="138"/>
      <c r="Z24" s="35"/>
      <c r="AA24" s="35"/>
      <c r="AB24" s="35"/>
      <c r="AC24" s="35"/>
      <c r="AD24" s="35"/>
      <c r="AE24" s="35"/>
      <c r="AK24" s="203"/>
    </row>
    <row r="25" spans="1:37" ht="24.95" customHeight="1" x14ac:dyDescent="0.4">
      <c r="A25" s="36"/>
      <c r="B25" s="139"/>
      <c r="C25" s="139"/>
      <c r="D25" s="139"/>
      <c r="E25" s="139"/>
      <c r="F25" s="51"/>
      <c r="G25" s="48"/>
      <c r="H25" s="407" t="s">
        <v>75</v>
      </c>
      <c r="I25" s="408"/>
      <c r="J25" s="408"/>
      <c r="K25" s="409"/>
      <c r="L25" s="413"/>
      <c r="M25" s="402"/>
      <c r="N25" s="402"/>
      <c r="O25" s="414"/>
      <c r="P25" s="138"/>
      <c r="Q25" s="139"/>
      <c r="R25" s="138"/>
      <c r="S25" s="138"/>
      <c r="T25" s="35"/>
      <c r="U25" s="138"/>
      <c r="V25" s="138"/>
      <c r="W25" s="35"/>
      <c r="X25" s="138"/>
      <c r="Y25" s="138"/>
      <c r="Z25" s="35"/>
      <c r="AA25" s="35"/>
      <c r="AB25" s="35"/>
      <c r="AC25" s="35"/>
      <c r="AD25" s="35"/>
      <c r="AE25" s="35"/>
      <c r="AK25" s="203"/>
    </row>
    <row r="26" spans="1:37" ht="24.95" customHeight="1" x14ac:dyDescent="0.4">
      <c r="A26" s="36"/>
      <c r="B26" s="139"/>
      <c r="C26" s="139"/>
      <c r="D26" s="139"/>
      <c r="E26" s="139"/>
      <c r="F26" s="51"/>
      <c r="G26" s="48"/>
      <c r="H26" s="407" t="s">
        <v>76</v>
      </c>
      <c r="I26" s="408"/>
      <c r="J26" s="408"/>
      <c r="K26" s="409"/>
      <c r="L26" s="415"/>
      <c r="M26" s="404"/>
      <c r="N26" s="404"/>
      <c r="O26" s="416"/>
      <c r="P26" s="138"/>
      <c r="Q26" s="139"/>
      <c r="R26" s="138"/>
      <c r="S26" s="138"/>
      <c r="T26" s="35"/>
      <c r="U26" s="138"/>
      <c r="V26" s="138"/>
      <c r="W26" s="35"/>
      <c r="X26" s="138"/>
      <c r="Y26" s="138"/>
      <c r="Z26" s="35"/>
      <c r="AA26" s="35"/>
      <c r="AB26" s="35"/>
      <c r="AC26" s="35"/>
      <c r="AD26" s="35"/>
      <c r="AE26" s="35"/>
      <c r="AK26" s="203"/>
    </row>
    <row r="27" spans="1:37" ht="24.95" customHeight="1" x14ac:dyDescent="0.4">
      <c r="A27" s="36"/>
      <c r="B27" s="139"/>
      <c r="C27" s="139"/>
      <c r="D27" s="139"/>
      <c r="E27" s="139"/>
      <c r="F27" s="51"/>
      <c r="G27" s="48"/>
      <c r="H27" s="407" t="s">
        <v>77</v>
      </c>
      <c r="I27" s="408"/>
      <c r="J27" s="408"/>
      <c r="K27" s="409"/>
      <c r="L27" s="411" t="s">
        <v>77</v>
      </c>
      <c r="M27" s="405"/>
      <c r="N27" s="405"/>
      <c r="O27" s="412"/>
      <c r="P27" s="138"/>
      <c r="Q27" s="139"/>
      <c r="R27" s="138"/>
      <c r="S27" s="138"/>
      <c r="T27" s="35"/>
      <c r="U27" s="138"/>
      <c r="V27" s="138"/>
      <c r="W27" s="35"/>
      <c r="X27" s="138"/>
      <c r="Y27" s="138"/>
      <c r="Z27" s="35"/>
      <c r="AA27" s="35"/>
      <c r="AB27" s="35"/>
      <c r="AC27" s="35"/>
      <c r="AD27" s="35"/>
      <c r="AE27" s="35"/>
      <c r="AK27" s="203"/>
    </row>
    <row r="28" spans="1:37" ht="24.95" customHeight="1" x14ac:dyDescent="0.4">
      <c r="A28" s="36"/>
      <c r="B28" s="139"/>
      <c r="C28" s="139"/>
      <c r="D28" s="139"/>
      <c r="E28" s="139"/>
      <c r="F28" s="51"/>
      <c r="G28" s="48"/>
      <c r="H28" s="407" t="s">
        <v>78</v>
      </c>
      <c r="I28" s="408"/>
      <c r="J28" s="408"/>
      <c r="K28" s="409"/>
      <c r="L28" s="413"/>
      <c r="M28" s="402"/>
      <c r="N28" s="402"/>
      <c r="O28" s="414"/>
      <c r="P28" s="138"/>
      <c r="Q28" s="139"/>
      <c r="R28" s="138"/>
      <c r="S28" s="138"/>
      <c r="T28" s="35"/>
      <c r="U28" s="138"/>
      <c r="V28" s="138"/>
      <c r="W28" s="35"/>
      <c r="X28" s="138"/>
      <c r="Y28" s="138"/>
      <c r="Z28" s="35"/>
      <c r="AA28" s="35"/>
      <c r="AB28" s="35"/>
      <c r="AC28" s="35"/>
      <c r="AD28" s="35"/>
      <c r="AE28" s="35"/>
      <c r="AK28" s="203"/>
    </row>
    <row r="29" spans="1:37" ht="24.95" customHeight="1" x14ac:dyDescent="0.4">
      <c r="A29" s="36"/>
      <c r="B29" s="139"/>
      <c r="C29" s="139"/>
      <c r="D29" s="139"/>
      <c r="E29" s="139"/>
      <c r="F29" s="51"/>
      <c r="G29" s="48"/>
      <c r="H29" s="407" t="s">
        <v>79</v>
      </c>
      <c r="I29" s="408"/>
      <c r="J29" s="408"/>
      <c r="K29" s="409"/>
      <c r="L29" s="415"/>
      <c r="M29" s="404"/>
      <c r="N29" s="404"/>
      <c r="O29" s="416"/>
      <c r="P29" s="138"/>
      <c r="Q29" s="139"/>
      <c r="R29" s="138"/>
      <c r="S29" s="138"/>
      <c r="T29" s="35"/>
      <c r="U29" s="138"/>
      <c r="V29" s="138"/>
      <c r="W29" s="35"/>
      <c r="X29" s="138"/>
      <c r="Y29" s="138"/>
      <c r="Z29" s="35"/>
      <c r="AA29" s="35"/>
      <c r="AB29" s="35"/>
      <c r="AC29" s="35"/>
      <c r="AD29" s="35"/>
      <c r="AE29" s="35"/>
      <c r="AK29" s="203"/>
    </row>
    <row r="30" spans="1:37" ht="24.95" customHeight="1" x14ac:dyDescent="0.4">
      <c r="A30" s="36"/>
      <c r="B30" s="139"/>
      <c r="C30" s="139"/>
      <c r="D30" s="139"/>
      <c r="E30" s="139"/>
      <c r="F30" s="51"/>
      <c r="G30" s="48"/>
      <c r="H30" s="407" t="s">
        <v>80</v>
      </c>
      <c r="I30" s="408"/>
      <c r="J30" s="408"/>
      <c r="K30" s="409"/>
      <c r="L30" s="411" t="s">
        <v>80</v>
      </c>
      <c r="M30" s="405"/>
      <c r="N30" s="405"/>
      <c r="O30" s="412"/>
      <c r="P30" s="138"/>
      <c r="Q30" s="139"/>
      <c r="R30" s="138"/>
      <c r="S30" s="138"/>
      <c r="T30" s="35"/>
      <c r="U30" s="138"/>
      <c r="V30" s="138"/>
      <c r="W30" s="35"/>
      <c r="X30" s="138"/>
      <c r="Y30" s="138"/>
      <c r="Z30" s="35"/>
      <c r="AA30" s="35"/>
      <c r="AB30" s="35"/>
      <c r="AC30" s="35"/>
      <c r="AD30" s="35"/>
      <c r="AE30" s="35"/>
      <c r="AK30" s="203"/>
    </row>
    <row r="31" spans="1:37" ht="24.95" customHeight="1" x14ac:dyDescent="0.4">
      <c r="A31" s="36"/>
      <c r="B31" s="139"/>
      <c r="C31" s="139"/>
      <c r="D31" s="139"/>
      <c r="E31" s="139"/>
      <c r="F31" s="51"/>
      <c r="G31" s="48"/>
      <c r="H31" s="407" t="s">
        <v>81</v>
      </c>
      <c r="I31" s="408"/>
      <c r="J31" s="408"/>
      <c r="K31" s="409"/>
      <c r="L31" s="413"/>
      <c r="M31" s="402"/>
      <c r="N31" s="402"/>
      <c r="O31" s="414"/>
      <c r="P31" s="138"/>
      <c r="Q31" s="139"/>
      <c r="R31" s="138"/>
      <c r="S31" s="138"/>
      <c r="T31" s="35"/>
      <c r="U31" s="138"/>
      <c r="V31" s="138"/>
      <c r="W31" s="35"/>
      <c r="X31" s="138"/>
      <c r="Y31" s="138"/>
      <c r="Z31" s="35"/>
      <c r="AA31" s="35"/>
      <c r="AB31" s="35"/>
      <c r="AC31" s="35"/>
      <c r="AD31" s="35"/>
      <c r="AE31" s="35"/>
      <c r="AK31" s="203"/>
    </row>
    <row r="32" spans="1:37" ht="24.95" customHeight="1" x14ac:dyDescent="0.4">
      <c r="A32" s="36"/>
      <c r="B32" s="139"/>
      <c r="C32" s="139"/>
      <c r="D32" s="139"/>
      <c r="E32" s="139"/>
      <c r="F32" s="51"/>
      <c r="G32" s="48"/>
      <c r="H32" s="407" t="s">
        <v>82</v>
      </c>
      <c r="I32" s="408"/>
      <c r="J32" s="408"/>
      <c r="K32" s="409"/>
      <c r="L32" s="415"/>
      <c r="M32" s="404"/>
      <c r="N32" s="404"/>
      <c r="O32" s="416"/>
      <c r="P32" s="138"/>
      <c r="Q32" s="139"/>
      <c r="R32" s="138"/>
      <c r="S32" s="138"/>
      <c r="T32" s="35"/>
      <c r="U32" s="138"/>
      <c r="V32" s="138"/>
      <c r="W32" s="35"/>
      <c r="X32" s="138"/>
      <c r="Y32" s="138"/>
      <c r="Z32" s="35"/>
      <c r="AA32" s="35"/>
      <c r="AB32" s="35"/>
      <c r="AC32" s="35"/>
      <c r="AD32" s="35"/>
      <c r="AE32" s="35"/>
      <c r="AK32" s="203"/>
    </row>
    <row r="33" spans="1:42" ht="24.95" customHeight="1" x14ac:dyDescent="0.4">
      <c r="A33" s="36" t="s">
        <v>39</v>
      </c>
      <c r="B33" s="138" t="s">
        <v>83</v>
      </c>
      <c r="D33" s="139"/>
      <c r="E33" s="139"/>
      <c r="H33" s="139"/>
      <c r="I33" s="139"/>
      <c r="R33" s="139"/>
      <c r="S33" s="139"/>
    </row>
    <row r="34" spans="1:42" ht="24.95" customHeight="1" x14ac:dyDescent="0.4">
      <c r="A34" s="36"/>
      <c r="B34" s="138"/>
      <c r="D34" s="139"/>
      <c r="E34" s="139"/>
      <c r="H34" s="139"/>
      <c r="I34" s="139"/>
      <c r="J34" s="384"/>
      <c r="K34" s="384"/>
      <c r="L34" s="384"/>
      <c r="M34" s="384"/>
      <c r="N34" s="384"/>
      <c r="O34" s="384"/>
      <c r="P34" s="384"/>
      <c r="Q34" s="139" t="s">
        <v>41</v>
      </c>
      <c r="R34" s="139"/>
      <c r="S34" s="139"/>
      <c r="AK34" s="202">
        <f>IF(AK36=TRUE,1,IF(J34&gt;=2,1,0))</f>
        <v>0</v>
      </c>
    </row>
    <row r="35" spans="1:42" x14ac:dyDescent="0.4">
      <c r="A35" s="36"/>
      <c r="B35" s="138" t="s">
        <v>84</v>
      </c>
      <c r="D35" s="139"/>
      <c r="E35" s="139"/>
      <c r="H35" s="139"/>
      <c r="I35" s="139"/>
      <c r="J35" s="139"/>
      <c r="K35" s="139"/>
      <c r="L35" s="139"/>
      <c r="M35" s="139"/>
      <c r="N35" s="139"/>
      <c r="O35" s="139"/>
      <c r="P35" s="139"/>
      <c r="Q35" s="139"/>
      <c r="R35" s="139"/>
      <c r="S35" s="139"/>
    </row>
    <row r="36" spans="1:42" ht="24.95" customHeight="1" x14ac:dyDescent="0.4">
      <c r="A36" s="36"/>
      <c r="B36" s="138" t="s">
        <v>85</v>
      </c>
      <c r="D36" s="139"/>
      <c r="E36" s="139"/>
      <c r="H36" s="139"/>
      <c r="I36" s="139"/>
      <c r="J36" s="139"/>
      <c r="K36" s="139"/>
      <c r="L36" s="139"/>
      <c r="M36" s="139"/>
      <c r="N36" s="139"/>
      <c r="O36" s="139"/>
      <c r="P36" s="139"/>
      <c r="Q36" s="139"/>
      <c r="R36" s="139"/>
      <c r="S36" s="139"/>
      <c r="AE36" s="201"/>
      <c r="AK36" s="202" t="b">
        <v>0</v>
      </c>
    </row>
    <row r="37" spans="1:42" ht="24.95" customHeight="1" x14ac:dyDescent="0.4">
      <c r="A37" s="36"/>
      <c r="C37" s="48" t="s">
        <v>86</v>
      </c>
      <c r="E37" s="139"/>
      <c r="H37" s="139"/>
      <c r="I37" s="139"/>
      <c r="J37" s="139"/>
      <c r="K37" s="139"/>
      <c r="L37" s="139"/>
      <c r="M37" s="139"/>
      <c r="N37" s="139"/>
      <c r="O37" s="139"/>
      <c r="P37" s="139"/>
      <c r="Q37" s="139"/>
      <c r="R37" s="139"/>
      <c r="S37" s="139"/>
      <c r="AK37" s="202">
        <f>IF(AK38=TRUE,1,0)</f>
        <v>0</v>
      </c>
    </row>
    <row r="38" spans="1:42" ht="24.75" customHeight="1" x14ac:dyDescent="0.4">
      <c r="A38" s="36" t="s">
        <v>87</v>
      </c>
      <c r="B38" s="138" t="s">
        <v>88</v>
      </c>
      <c r="D38" s="139"/>
      <c r="E38" s="139"/>
      <c r="H38" s="139"/>
      <c r="I38" s="139"/>
      <c r="J38" s="139"/>
      <c r="K38" s="139"/>
      <c r="L38" s="139"/>
      <c r="M38" s="139"/>
      <c r="N38" s="139"/>
      <c r="O38" s="139"/>
      <c r="P38" s="139"/>
      <c r="Q38" s="139"/>
      <c r="R38" s="139"/>
      <c r="S38" s="139"/>
      <c r="AE38" s="201"/>
      <c r="AK38" s="202" t="b">
        <v>0</v>
      </c>
    </row>
    <row r="39" spans="1:42" ht="24.75" customHeight="1" x14ac:dyDescent="0.4">
      <c r="A39" s="36"/>
      <c r="B39" s="48"/>
      <c r="C39" s="48" t="s">
        <v>89</v>
      </c>
      <c r="D39" s="139"/>
      <c r="E39" s="139"/>
      <c r="H39" s="139"/>
      <c r="I39" s="139"/>
      <c r="J39" s="139"/>
      <c r="K39" s="139"/>
      <c r="L39" s="139"/>
      <c r="M39" s="139"/>
      <c r="N39" s="139"/>
      <c r="O39" s="139"/>
      <c r="P39" s="139"/>
      <c r="Q39" s="139"/>
      <c r="R39" s="139"/>
      <c r="S39" s="139"/>
    </row>
    <row r="40" spans="1:42" ht="24.95" customHeight="1" x14ac:dyDescent="0.4">
      <c r="A40" s="36" t="s">
        <v>90</v>
      </c>
      <c r="B40" s="51" t="s">
        <v>91</v>
      </c>
      <c r="E40" s="139"/>
      <c r="G40" s="139"/>
      <c r="H40" s="139"/>
      <c r="I40" s="139"/>
      <c r="J40" s="139"/>
      <c r="K40" s="139"/>
      <c r="L40" s="184"/>
      <c r="M40" s="139"/>
      <c r="N40" s="139"/>
      <c r="O40" s="139"/>
      <c r="P40" s="139"/>
      <c r="Q40" s="139"/>
      <c r="R40" s="139"/>
      <c r="S40" s="139"/>
    </row>
    <row r="41" spans="1:42" ht="24.95" customHeight="1" x14ac:dyDescent="0.4">
      <c r="A41" s="36"/>
      <c r="B41" s="35" t="s">
        <v>92</v>
      </c>
      <c r="E41" s="139"/>
      <c r="G41" s="139"/>
      <c r="H41" s="139"/>
      <c r="I41" s="139"/>
      <c r="J41" s="139"/>
      <c r="K41" s="139"/>
      <c r="L41" s="184"/>
      <c r="M41" s="139"/>
      <c r="N41" s="139"/>
      <c r="O41" s="139"/>
      <c r="P41" s="139"/>
      <c r="Q41" s="139"/>
      <c r="R41" s="139"/>
      <c r="S41" s="139"/>
    </row>
    <row r="42" spans="1:42" ht="24.95" customHeight="1" x14ac:dyDescent="0.4">
      <c r="A42" s="36"/>
      <c r="B42" s="35" t="s">
        <v>93</v>
      </c>
      <c r="E42" s="139"/>
      <c r="G42" s="139"/>
      <c r="H42" s="139"/>
      <c r="I42" s="139"/>
      <c r="J42" s="139"/>
      <c r="K42" s="139"/>
      <c r="L42" s="139"/>
      <c r="M42" s="139"/>
      <c r="N42" s="139"/>
      <c r="O42" s="139"/>
      <c r="P42" s="139"/>
      <c r="Q42" s="139"/>
      <c r="R42" s="139"/>
      <c r="S42" s="139"/>
    </row>
    <row r="43" spans="1:42" ht="24.95" customHeight="1" x14ac:dyDescent="0.4">
      <c r="A43" s="36"/>
      <c r="B43" s="35" t="s">
        <v>94</v>
      </c>
      <c r="E43" s="139"/>
      <c r="G43" s="139"/>
      <c r="H43" s="139"/>
      <c r="I43" s="139"/>
      <c r="J43" s="139"/>
      <c r="K43" s="139"/>
      <c r="L43" s="139"/>
      <c r="M43" s="139"/>
      <c r="N43" s="139"/>
      <c r="O43" s="139"/>
      <c r="P43" s="139"/>
      <c r="Q43" s="139"/>
      <c r="R43" s="139"/>
      <c r="S43" s="139"/>
    </row>
    <row r="44" spans="1:42" ht="24.95" customHeight="1" x14ac:dyDescent="0.4">
      <c r="A44" s="36"/>
      <c r="C44" s="109" t="str">
        <f>IF($AK$15=1,"☑","□")</f>
        <v>□</v>
      </c>
      <c r="D44" s="138" t="s">
        <v>95</v>
      </c>
      <c r="E44" s="139"/>
      <c r="F44" s="139"/>
      <c r="G44" s="139"/>
      <c r="H44" s="139"/>
      <c r="I44" s="139"/>
      <c r="J44" s="109" t="str">
        <f>IF($AK$15=2,"☑","□")</f>
        <v>□</v>
      </c>
      <c r="K44" s="138" t="s">
        <v>96</v>
      </c>
      <c r="L44" s="139"/>
      <c r="M44" s="139"/>
      <c r="N44" s="139"/>
      <c r="O44" s="139"/>
      <c r="P44" s="139"/>
      <c r="Q44" s="109" t="str">
        <f>IF($AK$15=3,"☑","□")</f>
        <v>□</v>
      </c>
      <c r="R44" s="138" t="s">
        <v>97</v>
      </c>
      <c r="S44" s="139"/>
      <c r="T44" s="139"/>
      <c r="U44" s="139"/>
      <c r="V44" s="139"/>
      <c r="X44" s="109" t="str">
        <f>IF($AK$15=4,"☑","□")</f>
        <v>□</v>
      </c>
      <c r="Y44" s="138" t="s">
        <v>98</v>
      </c>
      <c r="Z44" s="139"/>
      <c r="AA44" s="139"/>
      <c r="AB44" s="139"/>
      <c r="AC44" s="139"/>
    </row>
    <row r="45" spans="1:42" s="35" customFormat="1" ht="24.95" customHeight="1" x14ac:dyDescent="0.4">
      <c r="A45" s="36"/>
      <c r="C45" s="139"/>
      <c r="D45" s="138"/>
      <c r="E45" s="139"/>
      <c r="F45" s="139"/>
      <c r="G45" s="139"/>
      <c r="H45" s="139"/>
      <c r="I45" s="139"/>
      <c r="J45" s="139"/>
      <c r="K45" s="138"/>
      <c r="L45" s="139"/>
      <c r="M45" s="139"/>
      <c r="N45" s="139"/>
      <c r="O45" s="139"/>
      <c r="P45" s="139"/>
      <c r="Q45" s="139"/>
      <c r="R45" s="138"/>
      <c r="S45" s="139"/>
      <c r="T45" s="139"/>
      <c r="U45" s="139"/>
      <c r="V45" s="139"/>
      <c r="X45" s="139"/>
      <c r="Y45" s="138"/>
      <c r="Z45" s="139"/>
      <c r="AA45" s="139"/>
      <c r="AB45" s="139"/>
      <c r="AC45" s="139"/>
      <c r="AK45" s="202"/>
      <c r="AL45" s="204"/>
      <c r="AM45" s="204"/>
      <c r="AN45" s="204"/>
      <c r="AO45" s="204"/>
      <c r="AP45" s="204"/>
    </row>
    <row r="46" spans="1:42" ht="24.95" customHeight="1" x14ac:dyDescent="0.4">
      <c r="A46" s="36"/>
      <c r="B46" s="35" t="s">
        <v>99</v>
      </c>
      <c r="D46" s="139"/>
      <c r="E46" s="139"/>
      <c r="I46" s="139"/>
      <c r="J46" s="139"/>
      <c r="K46" s="139"/>
      <c r="L46" s="139"/>
    </row>
    <row r="47" spans="1:42" ht="24.95" customHeight="1" x14ac:dyDescent="0.4">
      <c r="A47" s="36"/>
      <c r="C47" s="138"/>
      <c r="D47" s="139"/>
      <c r="E47" s="139"/>
      <c r="G47" s="139"/>
      <c r="H47" s="139"/>
      <c r="I47" s="139"/>
      <c r="J47" s="139"/>
      <c r="K47" s="139"/>
      <c r="L47" s="139"/>
      <c r="M47" s="399"/>
      <c r="N47" s="399"/>
      <c r="O47" s="399"/>
      <c r="P47" s="399"/>
      <c r="Q47" s="399"/>
      <c r="R47" s="399"/>
      <c r="S47" s="399"/>
      <c r="T47" s="139" t="s">
        <v>100</v>
      </c>
      <c r="V47" s="138" t="s">
        <v>101</v>
      </c>
      <c r="W47" s="35"/>
      <c r="X47" s="139"/>
      <c r="Y47" s="35"/>
      <c r="Z47" s="384"/>
      <c r="AA47" s="384"/>
      <c r="AB47" s="384"/>
      <c r="AC47" s="384"/>
      <c r="AD47" s="384"/>
      <c r="AE47" s="384"/>
      <c r="AF47" s="384"/>
      <c r="AG47" s="139" t="s">
        <v>100</v>
      </c>
    </row>
    <row r="48" spans="1:42" ht="21" customHeight="1" x14ac:dyDescent="0.4">
      <c r="A48" s="36"/>
      <c r="C48" s="48" t="s">
        <v>102</v>
      </c>
      <c r="D48" s="139"/>
      <c r="E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row>
    <row r="49" spans="1:37" ht="18.75" customHeight="1" x14ac:dyDescent="0.4">
      <c r="A49" s="36"/>
      <c r="C49" s="48"/>
      <c r="D49" s="48" t="s">
        <v>103</v>
      </c>
      <c r="E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row>
    <row r="50" spans="1:37" ht="18.75" customHeight="1" x14ac:dyDescent="0.4">
      <c r="A50" s="36"/>
      <c r="C50" s="48" t="s">
        <v>104</v>
      </c>
      <c r="D50" s="139"/>
      <c r="E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row>
    <row r="51" spans="1:37" ht="15" customHeight="1" x14ac:dyDescent="0.4">
      <c r="A51" s="36"/>
      <c r="C51" s="48"/>
      <c r="D51" s="139"/>
      <c r="E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row>
    <row r="52" spans="1:37" ht="24.95" customHeight="1" x14ac:dyDescent="0.4">
      <c r="A52" s="36"/>
      <c r="B52" s="138" t="s">
        <v>105</v>
      </c>
      <c r="C52" s="35"/>
      <c r="D52" s="139"/>
      <c r="E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row>
    <row r="53" spans="1:37" ht="24.95" customHeight="1" x14ac:dyDescent="0.4">
      <c r="A53" s="36"/>
      <c r="B53" s="35" t="s">
        <v>106</v>
      </c>
      <c r="H53" s="139"/>
      <c r="I53" s="139"/>
      <c r="J53" s="139"/>
      <c r="K53" s="139"/>
      <c r="L53" s="139"/>
      <c r="M53" s="139"/>
      <c r="N53" s="139"/>
      <c r="O53" s="139"/>
      <c r="P53" s="139"/>
      <c r="Q53" s="139"/>
      <c r="R53" s="139"/>
      <c r="S53" s="139"/>
    </row>
    <row r="54" spans="1:37" ht="24.95" customHeight="1" x14ac:dyDescent="0.4">
      <c r="A54" s="36"/>
      <c r="C54" s="109" t="str">
        <f>IF($AK$15=1,"☑","□")</f>
        <v>□</v>
      </c>
      <c r="D54" s="138" t="s">
        <v>107</v>
      </c>
      <c r="E54" s="139"/>
      <c r="F54" s="139"/>
      <c r="G54" s="139"/>
      <c r="H54" s="139"/>
      <c r="I54" s="139"/>
      <c r="J54" s="109" t="str">
        <f>IF($AK$15=2,"☑","□")</f>
        <v>□</v>
      </c>
      <c r="K54" s="138" t="s">
        <v>108</v>
      </c>
      <c r="L54" s="139"/>
      <c r="M54" s="139"/>
      <c r="N54" s="139"/>
      <c r="O54" s="139"/>
      <c r="P54" s="139"/>
      <c r="Q54" s="109" t="str">
        <f>IF($AK$15=3,"☑","□")</f>
        <v>□</v>
      </c>
      <c r="R54" s="138" t="s">
        <v>109</v>
      </c>
      <c r="S54" s="139"/>
      <c r="T54" s="139"/>
      <c r="U54" s="139"/>
      <c r="V54" s="139"/>
      <c r="X54" s="109" t="str">
        <f>IF($AK$15=4,"☑","□")</f>
        <v>□</v>
      </c>
      <c r="Y54" s="138" t="s">
        <v>110</v>
      </c>
      <c r="Z54" s="139"/>
      <c r="AA54" s="139"/>
      <c r="AB54" s="139"/>
      <c r="AC54" s="139"/>
    </row>
    <row r="55" spans="1:37" ht="15" customHeight="1" x14ac:dyDescent="0.4">
      <c r="A55" s="36"/>
      <c r="F55" s="139"/>
      <c r="G55" s="139"/>
      <c r="H55" s="139"/>
      <c r="I55" s="139"/>
      <c r="J55" s="139"/>
      <c r="K55" s="139"/>
      <c r="L55" s="139"/>
      <c r="M55" s="139"/>
      <c r="N55" s="139"/>
      <c r="O55" s="139"/>
      <c r="P55" s="139"/>
      <c r="Q55" s="139"/>
      <c r="R55" s="139"/>
      <c r="S55" s="139"/>
    </row>
    <row r="56" spans="1:37" ht="24.95" customHeight="1" x14ac:dyDescent="0.4">
      <c r="A56" s="36"/>
      <c r="B56" s="138" t="s">
        <v>111</v>
      </c>
      <c r="C56" s="35"/>
      <c r="D56" s="139"/>
      <c r="E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row>
    <row r="57" spans="1:37" ht="24.95" customHeight="1" x14ac:dyDescent="0.4">
      <c r="A57" s="36"/>
      <c r="B57" s="138" t="s">
        <v>112</v>
      </c>
      <c r="C57" s="35"/>
      <c r="D57" s="139"/>
      <c r="E57" s="139"/>
      <c r="G57" s="139"/>
      <c r="H57" s="139"/>
      <c r="I57" s="139"/>
      <c r="J57" s="139"/>
      <c r="K57" s="139"/>
      <c r="L57" s="139"/>
      <c r="AK57" s="202" t="s">
        <v>113</v>
      </c>
    </row>
    <row r="58" spans="1:37" ht="24.95" customHeight="1" x14ac:dyDescent="0.4">
      <c r="A58" s="36"/>
      <c r="B58" s="138"/>
      <c r="C58" s="35"/>
      <c r="D58" s="139"/>
      <c r="E58" s="139"/>
      <c r="G58" s="139"/>
      <c r="H58" s="139"/>
      <c r="I58" s="139"/>
      <c r="J58" s="139"/>
      <c r="K58" s="139"/>
      <c r="L58" s="139"/>
      <c r="M58" s="384"/>
      <c r="N58" s="384"/>
      <c r="O58" s="384"/>
      <c r="P58" s="384"/>
      <c r="Q58" s="384"/>
      <c r="R58" s="384"/>
      <c r="S58" s="384"/>
      <c r="T58" s="139" t="s">
        <v>114</v>
      </c>
      <c r="V58" s="138" t="s">
        <v>101</v>
      </c>
      <c r="X58" s="139"/>
      <c r="Z58" s="384"/>
      <c r="AA58" s="384"/>
      <c r="AB58" s="384"/>
      <c r="AC58" s="384"/>
      <c r="AD58" s="384"/>
      <c r="AE58" s="384"/>
      <c r="AF58" s="384"/>
      <c r="AG58" s="139" t="s">
        <v>115</v>
      </c>
      <c r="AK58" s="202">
        <v>6</v>
      </c>
    </row>
    <row r="59" spans="1:37" ht="24.95" customHeight="1" x14ac:dyDescent="0.4">
      <c r="A59" s="36"/>
      <c r="B59" s="138" t="s">
        <v>116</v>
      </c>
      <c r="C59" s="35"/>
      <c r="D59" s="139"/>
      <c r="E59" s="139"/>
      <c r="G59" s="139"/>
      <c r="H59" s="139"/>
      <c r="I59" s="139"/>
      <c r="J59" s="139"/>
      <c r="K59" s="139"/>
      <c r="L59" s="139"/>
      <c r="M59" s="60"/>
      <c r="N59" s="60"/>
      <c r="O59" s="60"/>
      <c r="P59" s="60"/>
      <c r="Q59" s="60"/>
      <c r="R59" s="60"/>
      <c r="S59" s="60"/>
      <c r="Z59" s="60"/>
      <c r="AA59" s="60"/>
      <c r="AB59" s="60"/>
      <c r="AC59" s="60"/>
      <c r="AD59" s="60"/>
      <c r="AE59" s="60"/>
      <c r="AF59" s="60"/>
    </row>
    <row r="60" spans="1:37" ht="24.95" customHeight="1" x14ac:dyDescent="0.4">
      <c r="A60" s="36"/>
      <c r="B60" s="138"/>
      <c r="C60" s="35"/>
      <c r="D60" s="139"/>
      <c r="E60" s="139"/>
      <c r="G60" s="139"/>
      <c r="H60" s="139"/>
      <c r="I60" s="139"/>
      <c r="J60" s="139"/>
      <c r="K60" s="139"/>
      <c r="L60" s="139"/>
      <c r="M60" s="384"/>
      <c r="N60" s="384"/>
      <c r="O60" s="384"/>
      <c r="P60" s="384"/>
      <c r="Q60" s="384"/>
      <c r="R60" s="384"/>
      <c r="S60" s="384"/>
      <c r="T60" s="139" t="s">
        <v>114</v>
      </c>
      <c r="V60" s="138" t="s">
        <v>101</v>
      </c>
      <c r="X60" s="139"/>
      <c r="Z60" s="384"/>
      <c r="AA60" s="384"/>
      <c r="AB60" s="384"/>
      <c r="AC60" s="384"/>
      <c r="AD60" s="384"/>
      <c r="AE60" s="384"/>
      <c r="AF60" s="384"/>
      <c r="AG60" s="139" t="s">
        <v>115</v>
      </c>
      <c r="AK60" s="202">
        <v>2</v>
      </c>
    </row>
    <row r="61" spans="1:37" ht="24.95" customHeight="1" x14ac:dyDescent="0.4">
      <c r="A61" s="36"/>
      <c r="B61" s="138" t="s">
        <v>117</v>
      </c>
      <c r="C61" s="138"/>
      <c r="D61" s="139"/>
      <c r="E61" s="139"/>
      <c r="G61" s="139"/>
      <c r="H61" s="139"/>
      <c r="I61" s="139"/>
      <c r="J61" s="139"/>
      <c r="K61" s="139"/>
      <c r="L61" s="139"/>
      <c r="M61" s="60"/>
      <c r="N61" s="60"/>
      <c r="O61" s="60"/>
      <c r="P61" s="60"/>
      <c r="Q61" s="60"/>
      <c r="R61" s="60"/>
      <c r="S61" s="60"/>
      <c r="Z61" s="60"/>
      <c r="AA61" s="60"/>
      <c r="AB61" s="60"/>
      <c r="AC61" s="60"/>
      <c r="AD61" s="60"/>
      <c r="AE61" s="60"/>
      <c r="AF61" s="60"/>
    </row>
    <row r="62" spans="1:37" ht="24.95" customHeight="1" x14ac:dyDescent="0.4">
      <c r="A62" s="36"/>
      <c r="B62" s="35"/>
      <c r="C62" s="138"/>
      <c r="D62" s="139"/>
      <c r="E62" s="139"/>
      <c r="G62" s="139"/>
      <c r="H62" s="139"/>
      <c r="I62" s="139"/>
      <c r="J62" s="139"/>
      <c r="K62" s="139"/>
      <c r="L62" s="139"/>
      <c r="M62" s="384"/>
      <c r="N62" s="384"/>
      <c r="O62" s="384"/>
      <c r="P62" s="384"/>
      <c r="Q62" s="384"/>
      <c r="R62" s="384"/>
      <c r="S62" s="384"/>
      <c r="T62" s="139" t="s">
        <v>114</v>
      </c>
      <c r="V62" s="138" t="s">
        <v>101</v>
      </c>
      <c r="X62" s="139"/>
      <c r="Z62" s="384"/>
      <c r="AA62" s="384"/>
      <c r="AB62" s="384"/>
      <c r="AC62" s="384"/>
      <c r="AD62" s="384"/>
      <c r="AE62" s="384"/>
      <c r="AF62" s="384"/>
      <c r="AG62" s="139" t="s">
        <v>115</v>
      </c>
      <c r="AK62" s="202">
        <v>28</v>
      </c>
    </row>
    <row r="63" spans="1:37" ht="24.95" customHeight="1" x14ac:dyDescent="0.4">
      <c r="A63" s="36"/>
      <c r="B63" s="138" t="s">
        <v>118</v>
      </c>
      <c r="C63" s="138"/>
      <c r="D63" s="139"/>
      <c r="E63" s="139"/>
      <c r="G63" s="139"/>
      <c r="H63" s="139"/>
      <c r="I63" s="139"/>
      <c r="J63" s="139"/>
      <c r="K63" s="139"/>
      <c r="L63" s="139"/>
      <c r="M63" s="185"/>
      <c r="N63" s="185"/>
      <c r="O63" s="185"/>
      <c r="P63" s="185"/>
      <c r="Q63" s="185"/>
      <c r="R63" s="185"/>
      <c r="S63" s="185"/>
      <c r="T63" s="139"/>
      <c r="U63" s="139"/>
      <c r="V63" s="139"/>
      <c r="W63" s="139"/>
      <c r="X63" s="139"/>
      <c r="Y63" s="139"/>
      <c r="Z63" s="185"/>
      <c r="AA63" s="185"/>
      <c r="AB63" s="185"/>
      <c r="AC63" s="185"/>
      <c r="AD63" s="185"/>
      <c r="AE63" s="185"/>
      <c r="AF63" s="185"/>
      <c r="AG63" s="139"/>
    </row>
    <row r="64" spans="1:37" ht="24.95" customHeight="1" x14ac:dyDescent="0.4">
      <c r="A64" s="36"/>
      <c r="B64" s="35"/>
      <c r="C64" s="138"/>
      <c r="D64" s="139"/>
      <c r="E64" s="139"/>
      <c r="G64" s="139"/>
      <c r="H64" s="139"/>
      <c r="I64" s="139"/>
      <c r="J64" s="139"/>
      <c r="K64" s="139"/>
      <c r="L64" s="139"/>
      <c r="M64" s="384"/>
      <c r="N64" s="384"/>
      <c r="O64" s="384"/>
      <c r="P64" s="384"/>
      <c r="Q64" s="384"/>
      <c r="R64" s="384"/>
      <c r="S64" s="384"/>
      <c r="T64" s="139" t="s">
        <v>114</v>
      </c>
      <c r="U64" s="35"/>
      <c r="V64" s="138" t="s">
        <v>101</v>
      </c>
      <c r="W64" s="35"/>
      <c r="X64" s="139"/>
      <c r="Y64" s="35"/>
      <c r="Z64" s="384"/>
      <c r="AA64" s="384"/>
      <c r="AB64" s="384"/>
      <c r="AC64" s="384"/>
      <c r="AD64" s="384"/>
      <c r="AE64" s="384"/>
      <c r="AF64" s="384"/>
      <c r="AG64" s="139" t="s">
        <v>115</v>
      </c>
      <c r="AK64" s="202">
        <v>7</v>
      </c>
    </row>
    <row r="65" spans="1:37" ht="24.95" customHeight="1" x14ac:dyDescent="0.4">
      <c r="A65" s="36"/>
      <c r="B65" s="138" t="s">
        <v>119</v>
      </c>
      <c r="C65" s="35"/>
      <c r="D65" s="139"/>
      <c r="E65" s="139"/>
      <c r="G65" s="139"/>
      <c r="H65" s="139"/>
      <c r="I65" s="139"/>
      <c r="J65" s="139"/>
      <c r="K65" s="139"/>
      <c r="L65" s="139"/>
      <c r="M65" s="185"/>
      <c r="N65" s="185"/>
      <c r="O65" s="185"/>
      <c r="P65" s="185"/>
      <c r="Q65" s="185"/>
      <c r="R65" s="185"/>
      <c r="S65" s="185"/>
      <c r="T65" s="139"/>
      <c r="U65" s="139"/>
      <c r="V65" s="139"/>
      <c r="W65" s="139"/>
      <c r="X65" s="139"/>
      <c r="Y65" s="139"/>
      <c r="Z65" s="185"/>
      <c r="AA65" s="185"/>
      <c r="AB65" s="185"/>
      <c r="AC65" s="185"/>
      <c r="AD65" s="185"/>
      <c r="AE65" s="185"/>
      <c r="AF65" s="185"/>
      <c r="AG65" s="139"/>
    </row>
    <row r="66" spans="1:37" ht="24.95" customHeight="1" x14ac:dyDescent="0.4">
      <c r="A66" s="36"/>
      <c r="B66" s="138"/>
      <c r="C66" s="35"/>
      <c r="D66" s="139"/>
      <c r="E66" s="139"/>
      <c r="G66" s="139"/>
      <c r="H66" s="139"/>
      <c r="I66" s="139"/>
      <c r="J66" s="139"/>
      <c r="K66" s="139"/>
      <c r="L66" s="139"/>
      <c r="M66" s="384"/>
      <c r="N66" s="384"/>
      <c r="O66" s="384"/>
      <c r="P66" s="384"/>
      <c r="Q66" s="384"/>
      <c r="R66" s="384"/>
      <c r="S66" s="384"/>
      <c r="T66" s="139" t="s">
        <v>114</v>
      </c>
      <c r="U66" s="35"/>
      <c r="V66" s="138" t="s">
        <v>101</v>
      </c>
      <c r="W66" s="35"/>
      <c r="X66" s="139"/>
      <c r="Y66" s="35"/>
      <c r="Z66" s="384"/>
      <c r="AA66" s="384"/>
      <c r="AB66" s="384"/>
      <c r="AC66" s="384"/>
      <c r="AD66" s="384"/>
      <c r="AE66" s="384"/>
      <c r="AF66" s="384"/>
      <c r="AG66" s="139" t="s">
        <v>115</v>
      </c>
      <c r="AK66" s="202">
        <v>10</v>
      </c>
    </row>
    <row r="67" spans="1:37" ht="24.95" customHeight="1" x14ac:dyDescent="0.4">
      <c r="A67" s="36"/>
      <c r="B67" s="138" t="s">
        <v>120</v>
      </c>
      <c r="C67" s="35"/>
      <c r="D67" s="139"/>
      <c r="E67" s="139"/>
      <c r="G67" s="139"/>
      <c r="H67" s="139"/>
      <c r="I67" s="139"/>
      <c r="J67" s="139"/>
      <c r="K67" s="139"/>
      <c r="L67" s="139"/>
      <c r="M67" s="60"/>
      <c r="N67" s="60"/>
      <c r="O67" s="60"/>
      <c r="P67" s="60"/>
      <c r="Q67" s="60"/>
      <c r="R67" s="60"/>
      <c r="S67" s="60"/>
      <c r="Z67" s="60"/>
      <c r="AA67" s="60"/>
      <c r="AB67" s="60"/>
      <c r="AC67" s="60"/>
      <c r="AD67" s="60"/>
      <c r="AE67" s="60"/>
      <c r="AF67" s="60"/>
    </row>
    <row r="68" spans="1:37" ht="24.95" customHeight="1" x14ac:dyDescent="0.4">
      <c r="A68" s="36"/>
      <c r="B68" s="35"/>
      <c r="C68" s="138"/>
      <c r="D68" s="139"/>
      <c r="E68" s="139"/>
      <c r="G68" s="139"/>
      <c r="H68" s="139"/>
      <c r="I68" s="139"/>
      <c r="J68" s="139"/>
      <c r="K68" s="139"/>
      <c r="L68" s="139"/>
      <c r="M68" s="384"/>
      <c r="N68" s="384"/>
      <c r="O68" s="384"/>
      <c r="P68" s="384"/>
      <c r="Q68" s="384"/>
      <c r="R68" s="384"/>
      <c r="S68" s="384"/>
      <c r="T68" s="139" t="s">
        <v>114</v>
      </c>
      <c r="V68" s="138" t="s">
        <v>101</v>
      </c>
      <c r="X68" s="139"/>
      <c r="Z68" s="384"/>
      <c r="AA68" s="384"/>
      <c r="AB68" s="384"/>
      <c r="AC68" s="384"/>
      <c r="AD68" s="384"/>
      <c r="AE68" s="384"/>
      <c r="AF68" s="384"/>
      <c r="AG68" s="139" t="s">
        <v>115</v>
      </c>
      <c r="AK68" s="202">
        <v>2</v>
      </c>
    </row>
    <row r="69" spans="1:37" ht="24.75" customHeight="1" x14ac:dyDescent="0.4">
      <c r="A69" s="36"/>
      <c r="B69" s="138" t="s">
        <v>121</v>
      </c>
      <c r="C69" s="138"/>
      <c r="D69" s="139"/>
      <c r="E69" s="139"/>
      <c r="G69" s="139"/>
      <c r="H69" s="139"/>
      <c r="I69" s="139"/>
      <c r="J69" s="139"/>
      <c r="K69" s="139"/>
      <c r="L69" s="139"/>
      <c r="M69" s="60"/>
      <c r="N69" s="60"/>
      <c r="O69" s="60"/>
      <c r="P69" s="60"/>
      <c r="Q69" s="60"/>
      <c r="R69" s="60"/>
      <c r="S69" s="60"/>
      <c r="Z69" s="60"/>
      <c r="AA69" s="60"/>
      <c r="AB69" s="60"/>
      <c r="AC69" s="60"/>
      <c r="AD69" s="60"/>
      <c r="AE69" s="60"/>
      <c r="AF69" s="60"/>
    </row>
    <row r="70" spans="1:37" ht="24.95" customHeight="1" x14ac:dyDescent="0.4">
      <c r="A70" s="36"/>
      <c r="B70" s="35"/>
      <c r="C70" s="138"/>
      <c r="D70" s="139"/>
      <c r="E70" s="139"/>
      <c r="G70" s="139"/>
      <c r="H70" s="139"/>
      <c r="I70" s="139"/>
      <c r="J70" s="139"/>
      <c r="K70" s="139"/>
      <c r="L70" s="139"/>
      <c r="M70" s="384"/>
      <c r="N70" s="384"/>
      <c r="O70" s="384"/>
      <c r="P70" s="384"/>
      <c r="Q70" s="384"/>
      <c r="R70" s="384"/>
      <c r="S70" s="384"/>
      <c r="T70" s="139" t="s">
        <v>114</v>
      </c>
      <c r="V70" s="138" t="s">
        <v>101</v>
      </c>
      <c r="X70" s="139"/>
      <c r="Z70" s="384"/>
      <c r="AA70" s="384"/>
      <c r="AB70" s="384"/>
      <c r="AC70" s="384"/>
      <c r="AD70" s="384"/>
      <c r="AE70" s="384"/>
      <c r="AF70" s="384"/>
      <c r="AG70" s="139" t="s">
        <v>115</v>
      </c>
      <c r="AK70" s="202">
        <v>41</v>
      </c>
    </row>
    <row r="71" spans="1:37" ht="24.95" customHeight="1" x14ac:dyDescent="0.4">
      <c r="A71" s="36"/>
      <c r="B71" s="138" t="s">
        <v>122</v>
      </c>
      <c r="C71" s="138"/>
      <c r="D71" s="139"/>
      <c r="E71" s="139"/>
      <c r="G71" s="139"/>
      <c r="H71" s="139"/>
      <c r="I71" s="139"/>
      <c r="J71" s="139"/>
      <c r="K71" s="139"/>
      <c r="L71" s="139"/>
      <c r="M71" s="185"/>
      <c r="N71" s="185"/>
      <c r="O71" s="185"/>
      <c r="P71" s="185"/>
      <c r="Q71" s="185"/>
      <c r="R71" s="185"/>
      <c r="S71" s="185"/>
      <c r="T71" s="139"/>
      <c r="U71" s="139"/>
      <c r="V71" s="139"/>
      <c r="W71" s="139"/>
      <c r="X71" s="139"/>
      <c r="Y71" s="139"/>
      <c r="Z71" s="185"/>
      <c r="AA71" s="185"/>
      <c r="AB71" s="185"/>
      <c r="AC71" s="185"/>
      <c r="AD71" s="185"/>
      <c r="AE71" s="185"/>
      <c r="AF71" s="185"/>
      <c r="AG71" s="139"/>
    </row>
    <row r="72" spans="1:37" ht="24.95" customHeight="1" x14ac:dyDescent="0.4">
      <c r="A72" s="36"/>
      <c r="B72" s="35"/>
      <c r="C72" s="138"/>
      <c r="D72" s="139"/>
      <c r="E72" s="139"/>
      <c r="G72" s="139"/>
      <c r="H72" s="139"/>
      <c r="I72" s="139"/>
      <c r="J72" s="139"/>
      <c r="K72" s="139"/>
      <c r="L72" s="139"/>
      <c r="M72" s="384"/>
      <c r="N72" s="384"/>
      <c r="O72" s="384"/>
      <c r="P72" s="384"/>
      <c r="Q72" s="384"/>
      <c r="R72" s="384"/>
      <c r="S72" s="384"/>
      <c r="T72" s="139" t="s">
        <v>114</v>
      </c>
      <c r="U72" s="35"/>
      <c r="V72" s="138" t="s">
        <v>101</v>
      </c>
      <c r="W72" s="35"/>
      <c r="X72" s="139"/>
      <c r="Y72" s="35"/>
      <c r="Z72" s="384"/>
      <c r="AA72" s="384"/>
      <c r="AB72" s="384"/>
      <c r="AC72" s="384"/>
      <c r="AD72" s="384"/>
      <c r="AE72" s="384"/>
      <c r="AF72" s="384"/>
      <c r="AG72" s="139" t="s">
        <v>115</v>
      </c>
      <c r="AK72" s="202">
        <v>10</v>
      </c>
    </row>
    <row r="73" spans="1:37" ht="24.95" customHeight="1" x14ac:dyDescent="0.4">
      <c r="A73" s="36"/>
      <c r="C73" s="48" t="s">
        <v>123</v>
      </c>
      <c r="D73" s="139"/>
      <c r="E73" s="139"/>
      <c r="F73" s="51"/>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row>
    <row r="74" spans="1:37" ht="24.95" customHeight="1" x14ac:dyDescent="0.4">
      <c r="A74" s="36"/>
      <c r="C74" s="48" t="s">
        <v>124</v>
      </c>
      <c r="D74" s="139"/>
      <c r="E74" s="139"/>
      <c r="F74" s="51"/>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row>
    <row r="75" spans="1:37" ht="24.95" customHeight="1" x14ac:dyDescent="0.4">
      <c r="A75" s="36"/>
      <c r="C75" s="48" t="s">
        <v>125</v>
      </c>
      <c r="D75" s="139"/>
      <c r="E75" s="139"/>
      <c r="F75" s="51"/>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row>
    <row r="76" spans="1:37" ht="24.95" customHeight="1" x14ac:dyDescent="0.4">
      <c r="A76" s="36"/>
      <c r="C76" s="48" t="s">
        <v>104</v>
      </c>
      <c r="D76" s="139"/>
      <c r="E76" s="139"/>
      <c r="F76" s="51"/>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row>
    <row r="77" spans="1:37" ht="24.95" customHeight="1" x14ac:dyDescent="0.4">
      <c r="A77" s="36"/>
      <c r="B77" s="138" t="s">
        <v>126</v>
      </c>
      <c r="C77" s="48"/>
      <c r="D77" s="139"/>
      <c r="E77" s="139"/>
      <c r="F77" s="51"/>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row>
    <row r="78" spans="1:37" ht="24.95" customHeight="1" x14ac:dyDescent="0.4">
      <c r="A78" s="36"/>
      <c r="B78" s="138" t="s">
        <v>127</v>
      </c>
      <c r="C78" s="138"/>
      <c r="D78" s="139"/>
      <c r="E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row>
    <row r="79" spans="1:37" ht="24.95" customHeight="1" x14ac:dyDescent="0.4">
      <c r="A79" s="36"/>
      <c r="C79" s="138"/>
      <c r="D79" s="139"/>
      <c r="E79" s="139"/>
      <c r="G79" s="139"/>
      <c r="H79" s="139"/>
      <c r="I79" s="139"/>
      <c r="J79" s="139"/>
      <c r="K79" s="139"/>
      <c r="L79" s="139"/>
      <c r="M79" s="398">
        <f>SUM(M57:S72)</f>
        <v>0</v>
      </c>
      <c r="N79" s="398"/>
      <c r="O79" s="398"/>
      <c r="P79" s="398"/>
      <c r="Q79" s="398"/>
      <c r="R79" s="398"/>
      <c r="S79" s="398"/>
      <c r="T79" s="139" t="s">
        <v>114</v>
      </c>
      <c r="U79" s="35"/>
      <c r="V79" s="138" t="s">
        <v>101</v>
      </c>
      <c r="W79" s="35"/>
      <c r="X79" s="139"/>
      <c r="Y79" s="35"/>
      <c r="Z79" s="398">
        <f>SUM(Z57:AF72)</f>
        <v>0</v>
      </c>
      <c r="AA79" s="398"/>
      <c r="AB79" s="398"/>
      <c r="AC79" s="398"/>
      <c r="AD79" s="398"/>
      <c r="AE79" s="398"/>
      <c r="AF79" s="398"/>
      <c r="AG79" s="139" t="s">
        <v>115</v>
      </c>
    </row>
    <row r="80" spans="1:37" ht="24.95" customHeight="1" x14ac:dyDescent="0.4">
      <c r="A80" s="36"/>
      <c r="B80" s="138" t="s">
        <v>128</v>
      </c>
      <c r="C80" s="138"/>
      <c r="D80" s="139"/>
      <c r="E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row>
    <row r="81" spans="1:37" ht="24.95" customHeight="1" x14ac:dyDescent="0.4">
      <c r="A81" s="36"/>
      <c r="C81" s="138"/>
      <c r="D81" s="139"/>
      <c r="E81" s="139"/>
      <c r="G81" s="139"/>
      <c r="H81" s="139"/>
      <c r="I81" s="139"/>
      <c r="J81" s="139"/>
      <c r="K81" s="139"/>
      <c r="L81" s="139"/>
      <c r="M81" s="398">
        <f>M58*AK58+M60*AK60+M62*AK62+M64*AK64+M66*AK66+M68*AK68+M70*AK70+M72*AK72</f>
        <v>0</v>
      </c>
      <c r="N81" s="398"/>
      <c r="O81" s="398"/>
      <c r="P81" s="398"/>
      <c r="Q81" s="398"/>
      <c r="R81" s="398"/>
      <c r="S81" s="398"/>
      <c r="T81" s="139" t="s">
        <v>129</v>
      </c>
      <c r="U81" s="35"/>
      <c r="V81" s="138" t="s">
        <v>101</v>
      </c>
      <c r="W81" s="35"/>
      <c r="X81" s="139"/>
      <c r="Y81" s="35"/>
      <c r="Z81" s="398">
        <f>Z58*AK58+Z60*AK60+Z62*AK62+Z64*AK64+Z66*AK66+Z68*AK68+Z70*AK70+Z72*AK72</f>
        <v>0</v>
      </c>
      <c r="AA81" s="398"/>
      <c r="AB81" s="398"/>
      <c r="AC81" s="398"/>
      <c r="AD81" s="398"/>
      <c r="AE81" s="398"/>
      <c r="AF81" s="398"/>
      <c r="AG81" s="139" t="s">
        <v>130</v>
      </c>
    </row>
    <row r="82" spans="1:37" ht="15" customHeight="1" x14ac:dyDescent="0.4">
      <c r="A82" s="36"/>
      <c r="C82" s="138"/>
      <c r="D82" s="139"/>
      <c r="E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row>
    <row r="83" spans="1:37" ht="24.95" customHeight="1" x14ac:dyDescent="0.4">
      <c r="A83" s="36"/>
      <c r="B83" s="138" t="s">
        <v>131</v>
      </c>
      <c r="C83" s="138"/>
      <c r="D83" s="139"/>
      <c r="E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row>
    <row r="84" spans="1:37" ht="24.95" customHeight="1" x14ac:dyDescent="0.4">
      <c r="A84" s="36"/>
      <c r="B84" s="138"/>
      <c r="D84" s="139"/>
      <c r="E84" s="139"/>
      <c r="G84" s="139"/>
      <c r="H84" s="139"/>
      <c r="I84" s="139"/>
      <c r="J84" s="139"/>
      <c r="K84" s="139"/>
      <c r="L84" s="139"/>
      <c r="M84" s="417" t="str">
        <f>IFERROR(ROUNDDOWN(M81*10/M47,4),"")</f>
        <v/>
      </c>
      <c r="N84" s="417"/>
      <c r="O84" s="417"/>
      <c r="P84" s="417"/>
      <c r="Q84" s="417"/>
      <c r="R84" s="417"/>
      <c r="S84" s="417"/>
      <c r="T84" s="139"/>
      <c r="U84" s="35"/>
      <c r="V84" s="138" t="s">
        <v>101</v>
      </c>
      <c r="W84" s="35"/>
      <c r="X84" s="139"/>
      <c r="Y84" s="35"/>
      <c r="Z84" s="401" t="str">
        <f>IFERROR(Z81*10/Z47,"")</f>
        <v/>
      </c>
      <c r="AA84" s="401"/>
      <c r="AB84" s="401"/>
      <c r="AC84" s="401"/>
      <c r="AD84" s="401"/>
      <c r="AE84" s="401"/>
      <c r="AF84" s="401"/>
      <c r="AG84" s="139" t="s">
        <v>132</v>
      </c>
      <c r="AK84" s="205">
        <f>IF(M84&lt;0.012,1,0)</f>
        <v>0</v>
      </c>
    </row>
    <row r="85" spans="1:37" ht="15" customHeight="1" x14ac:dyDescent="0.4">
      <c r="A85" s="36"/>
      <c r="B85" s="138"/>
      <c r="D85" s="48"/>
      <c r="E85" s="139"/>
      <c r="F85" s="48"/>
      <c r="G85" s="139"/>
      <c r="H85" s="139"/>
      <c r="I85" s="139"/>
      <c r="J85" s="139"/>
      <c r="K85" s="139"/>
      <c r="L85" s="139"/>
      <c r="M85" s="139"/>
      <c r="N85" s="139"/>
      <c r="O85" s="139"/>
      <c r="P85" s="139"/>
      <c r="Q85" s="139"/>
      <c r="R85" s="139"/>
      <c r="S85" s="139"/>
      <c r="AE85" s="186"/>
      <c r="AF85" s="186"/>
    </row>
    <row r="86" spans="1:37" ht="24.95" customHeight="1" x14ac:dyDescent="0.4">
      <c r="A86" s="36"/>
      <c r="B86" s="138" t="s">
        <v>133</v>
      </c>
      <c r="D86" s="139"/>
      <c r="E86" s="139"/>
      <c r="G86" s="139"/>
      <c r="H86" s="139"/>
      <c r="I86" s="139"/>
      <c r="J86" s="139"/>
      <c r="K86" s="139"/>
      <c r="L86" s="139"/>
    </row>
    <row r="87" spans="1:37" ht="24.95" customHeight="1" x14ac:dyDescent="0.4">
      <c r="A87" s="36"/>
      <c r="C87" s="138"/>
      <c r="D87" s="139"/>
      <c r="E87" s="139"/>
      <c r="M87" s="400" t="str">
        <f>IFERROR(IF((M47*1.2%-(M81*10))/(((M58+M62+M64+M66+M70+M72)*8+M60+M68)*10)&lt;0,0,(M47*1.2%-(M81*10))/(((M58+M62+M64+M66+M70+M72)*8+M60+M68)*10)),"")</f>
        <v/>
      </c>
      <c r="N87" s="400"/>
      <c r="O87" s="400"/>
      <c r="P87" s="400"/>
      <c r="Q87" s="400"/>
      <c r="R87" s="400"/>
      <c r="S87" s="400"/>
      <c r="T87" s="139"/>
      <c r="V87" s="138" t="s">
        <v>101</v>
      </c>
      <c r="Z87" s="400" t="str">
        <f>IFERROR(IF((Z47*1.2%-(Z81*10))/(((Z58+Z62+Z64+Z66+Z70+Z72)*8+Z60+Z68)*10)&lt;0,0,(Z47*1.2%-(Z81*10))/(((Z58+Z62+Z64+Z66+Z70+Z72)*8+Z60+Z68)*10)),"")</f>
        <v/>
      </c>
      <c r="AA87" s="400"/>
      <c r="AB87" s="400"/>
      <c r="AC87" s="400"/>
      <c r="AD87" s="400"/>
      <c r="AE87" s="400"/>
      <c r="AF87" s="400"/>
      <c r="AG87" s="139" t="s">
        <v>134</v>
      </c>
    </row>
    <row r="88" spans="1:37" ht="24.95" customHeight="1" x14ac:dyDescent="0.4">
      <c r="A88" s="36"/>
      <c r="C88" s="138"/>
      <c r="D88" s="139"/>
      <c r="E88" s="139"/>
      <c r="G88" s="139"/>
      <c r="H88" s="139"/>
      <c r="I88" s="139"/>
      <c r="J88" s="139"/>
      <c r="K88" s="139"/>
      <c r="L88" s="139"/>
      <c r="M88" s="139"/>
      <c r="N88" s="139"/>
      <c r="O88" s="139"/>
      <c r="P88" s="139"/>
      <c r="Q88" s="139"/>
      <c r="R88" s="139"/>
      <c r="S88" s="139"/>
    </row>
    <row r="89" spans="1:37" ht="20.100000000000001" customHeight="1" x14ac:dyDescent="0.4">
      <c r="A89" s="36"/>
      <c r="B89" s="397" t="s">
        <v>135</v>
      </c>
      <c r="C89" s="397"/>
      <c r="D89" s="397"/>
      <c r="E89" s="397"/>
      <c r="F89" s="402" t="s">
        <v>136</v>
      </c>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row>
    <row r="90" spans="1:37" ht="20.100000000000001" customHeight="1" x14ac:dyDescent="0.4">
      <c r="A90" s="36"/>
      <c r="B90" s="397"/>
      <c r="C90" s="397"/>
      <c r="D90" s="397"/>
      <c r="E90" s="397"/>
      <c r="F90" s="404" t="s">
        <v>137</v>
      </c>
      <c r="G90" s="404"/>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row>
    <row r="91" spans="1:37" ht="20.100000000000001" customHeight="1" x14ac:dyDescent="0.4">
      <c r="A91" s="36"/>
      <c r="B91" s="397"/>
      <c r="C91" s="397"/>
      <c r="D91" s="397"/>
      <c r="E91" s="397"/>
      <c r="G91" s="83"/>
      <c r="H91" s="83"/>
      <c r="I91" s="83"/>
      <c r="J91" s="405" t="s">
        <v>138</v>
      </c>
      <c r="K91" s="405"/>
      <c r="L91" s="405"/>
      <c r="M91" s="405"/>
      <c r="N91" s="405"/>
      <c r="O91" s="405"/>
      <c r="P91" s="405"/>
      <c r="Q91" s="405"/>
      <c r="R91" s="405"/>
      <c r="S91" s="405"/>
      <c r="T91" s="405"/>
      <c r="U91" s="405"/>
      <c r="V91" s="405"/>
      <c r="W91" s="405"/>
      <c r="X91" s="405"/>
      <c r="Y91" s="405"/>
      <c r="Z91" s="405"/>
      <c r="AA91" s="405"/>
      <c r="AB91" s="405"/>
      <c r="AC91" s="405"/>
      <c r="AD91" s="405"/>
      <c r="AE91" s="83"/>
      <c r="AF91" s="83"/>
      <c r="AG91" s="83"/>
      <c r="AH91" s="83"/>
    </row>
    <row r="92" spans="1:37" ht="20.100000000000001" customHeight="1" x14ac:dyDescent="0.4">
      <c r="A92" s="36"/>
      <c r="B92" s="397"/>
      <c r="C92" s="397"/>
      <c r="D92" s="397"/>
      <c r="E92" s="397"/>
      <c r="G92" s="82"/>
      <c r="H92" s="82"/>
      <c r="I92" s="82"/>
      <c r="J92" s="406" t="s">
        <v>139</v>
      </c>
      <c r="K92" s="406"/>
      <c r="L92" s="406"/>
      <c r="M92" s="406"/>
      <c r="N92" s="406"/>
      <c r="O92" s="406"/>
      <c r="P92" s="406"/>
      <c r="Q92" s="406"/>
      <c r="R92" s="406"/>
      <c r="S92" s="406"/>
      <c r="T92" s="406"/>
      <c r="U92" s="406"/>
      <c r="V92" s="406"/>
      <c r="W92" s="406"/>
      <c r="X92" s="406"/>
      <c r="Y92" s="406"/>
      <c r="Z92" s="406"/>
      <c r="AA92" s="406"/>
      <c r="AB92" s="406"/>
      <c r="AC92" s="406"/>
      <c r="AD92" s="406"/>
      <c r="AE92" s="82"/>
      <c r="AF92" s="82"/>
      <c r="AG92" s="82"/>
      <c r="AH92" s="82"/>
    </row>
    <row r="93" spans="1:37" ht="20.100000000000001" customHeight="1" x14ac:dyDescent="0.4">
      <c r="A93" s="36"/>
      <c r="B93" s="397"/>
      <c r="C93" s="397"/>
      <c r="D93" s="397"/>
      <c r="E93" s="397"/>
      <c r="G93" s="81"/>
      <c r="H93" s="81"/>
      <c r="I93" s="81"/>
      <c r="J93" s="406" t="s">
        <v>140</v>
      </c>
      <c r="K93" s="406"/>
      <c r="L93" s="406"/>
      <c r="M93" s="406"/>
      <c r="N93" s="406"/>
      <c r="O93" s="406"/>
      <c r="P93" s="406"/>
      <c r="Q93" s="406"/>
      <c r="R93" s="406"/>
      <c r="S93" s="406"/>
      <c r="T93" s="406"/>
      <c r="U93" s="406"/>
      <c r="V93" s="406"/>
      <c r="W93" s="406"/>
      <c r="X93" s="406"/>
      <c r="Y93" s="406"/>
      <c r="Z93" s="406"/>
      <c r="AA93" s="406"/>
      <c r="AB93" s="406"/>
      <c r="AC93" s="406"/>
      <c r="AD93" s="406"/>
      <c r="AE93" s="82" t="s">
        <v>141</v>
      </c>
      <c r="AF93" s="82"/>
      <c r="AG93" s="82"/>
      <c r="AH93" s="82"/>
    </row>
    <row r="94" spans="1:37" ht="20.100000000000001" customHeight="1" x14ac:dyDescent="0.4">
      <c r="A94" s="36"/>
      <c r="B94" s="397"/>
      <c r="C94" s="397"/>
      <c r="D94" s="397"/>
      <c r="E94" s="397"/>
      <c r="G94" s="82"/>
      <c r="H94" s="82"/>
      <c r="I94" s="82"/>
      <c r="J94" s="406" t="s">
        <v>142</v>
      </c>
      <c r="K94" s="406"/>
      <c r="L94" s="406"/>
      <c r="M94" s="406"/>
      <c r="N94" s="406"/>
      <c r="O94" s="406"/>
      <c r="P94" s="406"/>
      <c r="Q94" s="406"/>
      <c r="R94" s="406"/>
      <c r="S94" s="406"/>
      <c r="T94" s="406"/>
      <c r="U94" s="406"/>
      <c r="V94" s="406"/>
      <c r="W94" s="406"/>
      <c r="X94" s="406"/>
      <c r="Y94" s="406"/>
      <c r="Z94" s="406"/>
      <c r="AA94" s="406"/>
      <c r="AB94" s="406"/>
      <c r="AC94" s="406"/>
      <c r="AD94" s="406"/>
      <c r="AE94" s="82"/>
      <c r="AF94" s="82"/>
      <c r="AG94" s="82"/>
      <c r="AH94" s="82"/>
    </row>
    <row r="95" spans="1:37" ht="20.100000000000001" customHeight="1" x14ac:dyDescent="0.4">
      <c r="A95" s="36"/>
      <c r="B95" s="139"/>
      <c r="C95" s="139"/>
      <c r="D95" s="139"/>
      <c r="E95" s="139"/>
      <c r="G95" s="82"/>
      <c r="H95" s="82"/>
      <c r="I95" s="82"/>
      <c r="J95" s="197"/>
      <c r="K95" s="197"/>
      <c r="L95" s="197"/>
      <c r="M95" s="197"/>
      <c r="N95" s="197"/>
      <c r="O95" s="197"/>
      <c r="P95" s="197"/>
      <c r="Q95" s="197"/>
      <c r="R95" s="197"/>
      <c r="S95" s="197"/>
      <c r="T95" s="197"/>
      <c r="U95" s="197"/>
      <c r="V95" s="197"/>
      <c r="W95" s="197"/>
      <c r="X95" s="197"/>
      <c r="Y95" s="197"/>
      <c r="Z95" s="197"/>
      <c r="AA95" s="197"/>
      <c r="AB95" s="197"/>
      <c r="AC95" s="197"/>
      <c r="AD95" s="197"/>
      <c r="AE95" s="82"/>
      <c r="AF95" s="82"/>
      <c r="AG95" s="82"/>
      <c r="AH95" s="82"/>
    </row>
    <row r="96" spans="1:37" ht="24.95" customHeight="1" x14ac:dyDescent="0.4">
      <c r="A96" s="36" t="s">
        <v>143</v>
      </c>
      <c r="B96" s="138" t="s">
        <v>144</v>
      </c>
      <c r="D96" s="139"/>
      <c r="E96" s="139"/>
      <c r="G96" s="139"/>
      <c r="H96" s="139"/>
      <c r="I96" s="139"/>
      <c r="J96" s="139"/>
      <c r="K96" s="139"/>
      <c r="L96" s="139"/>
      <c r="M96" s="139"/>
      <c r="N96" s="139"/>
      <c r="O96" s="139"/>
      <c r="P96" s="139"/>
      <c r="Q96" s="139"/>
      <c r="R96" s="139"/>
      <c r="S96" s="139"/>
    </row>
    <row r="97" spans="1:40" ht="15" customHeight="1" x14ac:dyDescent="0.4">
      <c r="A97" s="36"/>
      <c r="B97" s="138"/>
      <c r="D97" s="139"/>
      <c r="E97" s="139"/>
      <c r="G97" s="139"/>
      <c r="H97" s="139"/>
      <c r="I97" s="139"/>
      <c r="J97" s="139"/>
      <c r="K97" s="139"/>
      <c r="L97" s="139"/>
      <c r="M97" s="139"/>
      <c r="N97" s="139"/>
      <c r="O97" s="139"/>
      <c r="P97" s="139"/>
      <c r="Q97" s="139"/>
      <c r="R97" s="139"/>
      <c r="S97" s="139"/>
    </row>
    <row r="98" spans="1:40" ht="24.95" customHeight="1" x14ac:dyDescent="0.4">
      <c r="A98" s="36"/>
      <c r="B98" s="138"/>
      <c r="D98" s="139"/>
      <c r="E98" s="139"/>
      <c r="G98" s="139"/>
      <c r="J98" s="403" t="str">
        <f>IF(AK98&lt;=1.1,IF(AK98&gt;=0.9,"☑","□"),"□")</f>
        <v>□</v>
      </c>
      <c r="K98" s="403"/>
      <c r="L98" s="138" t="s">
        <v>1577</v>
      </c>
      <c r="M98" s="139"/>
      <c r="N98" s="139"/>
      <c r="O98" s="139"/>
      <c r="P98" s="139"/>
      <c r="Q98" s="139"/>
      <c r="R98" s="139"/>
      <c r="S98" s="139"/>
      <c r="T98" s="139"/>
      <c r="U98" s="139"/>
      <c r="V98" s="139"/>
      <c r="AK98" s="206" t="str">
        <f>IFERROR(M47/Z47,"")</f>
        <v/>
      </c>
    </row>
    <row r="99" spans="1:40" ht="24.95" customHeight="1" x14ac:dyDescent="0.4">
      <c r="A99" s="36"/>
      <c r="B99" s="138"/>
      <c r="C99" s="51" t="s">
        <v>145</v>
      </c>
      <c r="D99" s="139"/>
      <c r="E99" s="139"/>
      <c r="G99" s="139"/>
      <c r="J99" s="403" t="str">
        <f>IF(AK99&lt;=1.1,IF(AK99&gt;=0.9,"☑","□"),"□")</f>
        <v>□</v>
      </c>
      <c r="K99" s="403"/>
      <c r="L99" s="48" t="s">
        <v>1578</v>
      </c>
      <c r="M99" s="139"/>
      <c r="N99" s="139"/>
      <c r="O99" s="139"/>
      <c r="P99" s="139"/>
      <c r="Q99" s="139"/>
      <c r="R99" s="139"/>
      <c r="S99" s="139"/>
      <c r="T99" s="139"/>
      <c r="U99" s="139"/>
      <c r="V99" s="139"/>
      <c r="AK99" s="206" t="str">
        <f>IFERROR(M81/Z81,"")</f>
        <v/>
      </c>
    </row>
    <row r="100" spans="1:40" ht="24.95" customHeight="1" x14ac:dyDescent="0.4">
      <c r="A100" s="36"/>
      <c r="B100" s="138"/>
      <c r="D100" s="139"/>
      <c r="E100" s="139"/>
      <c r="G100" s="139"/>
      <c r="J100" s="403" t="str">
        <f>IF(AK100&lt;=1.1,IF(AK100&gt;=0.9,"☑","□"),"□")</f>
        <v>□</v>
      </c>
      <c r="K100" s="403"/>
      <c r="L100" s="48" t="s">
        <v>1579</v>
      </c>
      <c r="M100" s="139"/>
      <c r="N100" s="139"/>
      <c r="O100" s="139"/>
      <c r="P100" s="139"/>
      <c r="Q100" s="139"/>
      <c r="R100" s="139"/>
      <c r="S100" s="139"/>
      <c r="T100" s="139"/>
      <c r="U100" s="139"/>
      <c r="V100" s="139"/>
      <c r="AK100" s="206" t="str">
        <f>IFERROR(M79/Z79,"")</f>
        <v/>
      </c>
    </row>
    <row r="101" spans="1:40" ht="24.95" customHeight="1" x14ac:dyDescent="0.4">
      <c r="A101" s="36"/>
      <c r="B101" s="138"/>
      <c r="D101" s="139"/>
      <c r="E101" s="139"/>
      <c r="G101" s="139"/>
      <c r="J101" s="403" t="str">
        <f>IF(AK101&lt;=1.1,IF(AK101&gt;=0.9,"☑","□"),"□")</f>
        <v>□</v>
      </c>
      <c r="K101" s="403"/>
      <c r="L101" s="138" t="s">
        <v>1580</v>
      </c>
      <c r="M101" s="139"/>
      <c r="N101" s="139"/>
      <c r="O101" s="139"/>
      <c r="P101" s="139"/>
      <c r="Q101" s="139"/>
      <c r="R101" s="139"/>
      <c r="S101" s="139"/>
      <c r="T101" s="139"/>
      <c r="U101" s="139"/>
      <c r="V101" s="139"/>
      <c r="AK101" s="206" t="str">
        <f>IFERROR(M87/Z87,"")</f>
        <v/>
      </c>
    </row>
    <row r="102" spans="1:40" ht="24.95" customHeight="1" x14ac:dyDescent="0.4">
      <c r="A102" s="36"/>
      <c r="B102" s="138"/>
      <c r="D102" s="139"/>
      <c r="E102" s="139"/>
      <c r="G102" s="139"/>
      <c r="J102" s="48" t="s">
        <v>146</v>
      </c>
      <c r="K102" s="189"/>
      <c r="L102" s="138"/>
      <c r="M102" s="139"/>
      <c r="N102" s="139"/>
      <c r="O102" s="139"/>
      <c r="P102" s="139"/>
      <c r="Q102" s="139"/>
      <c r="R102" s="139"/>
      <c r="S102" s="139"/>
      <c r="T102" s="139"/>
      <c r="U102" s="139"/>
      <c r="V102" s="139"/>
      <c r="AK102" s="206"/>
    </row>
    <row r="103" spans="1:40" ht="15" customHeight="1" x14ac:dyDescent="0.4">
      <c r="A103" s="36"/>
      <c r="B103" s="138"/>
      <c r="D103" s="139"/>
      <c r="E103" s="139"/>
      <c r="G103" s="139"/>
      <c r="H103" s="139"/>
      <c r="I103" s="139"/>
      <c r="J103" s="139"/>
      <c r="K103" s="139"/>
      <c r="L103" s="139"/>
      <c r="M103" s="139"/>
      <c r="N103" s="139"/>
      <c r="O103" s="139"/>
      <c r="P103" s="139"/>
      <c r="Q103" s="139"/>
      <c r="R103" s="139"/>
      <c r="S103" s="139"/>
    </row>
    <row r="104" spans="1:40" ht="24.95" customHeight="1" x14ac:dyDescent="0.4">
      <c r="A104" s="36" t="s">
        <v>147</v>
      </c>
      <c r="B104" s="138" t="s">
        <v>148</v>
      </c>
      <c r="D104" s="139"/>
      <c r="E104" s="139"/>
      <c r="G104" s="139"/>
      <c r="H104" s="139"/>
      <c r="I104" s="139"/>
      <c r="J104" s="139"/>
      <c r="K104" s="139"/>
      <c r="L104" s="139"/>
      <c r="M104" s="139"/>
      <c r="N104" s="139"/>
      <c r="O104" s="139"/>
      <c r="P104" s="139"/>
      <c r="Q104" s="139"/>
      <c r="R104" s="139"/>
      <c r="S104" s="139"/>
    </row>
    <row r="105" spans="1:40" ht="24.95" customHeight="1" x14ac:dyDescent="0.4">
      <c r="A105" s="36"/>
      <c r="B105" s="51" t="s">
        <v>149</v>
      </c>
      <c r="E105" s="139"/>
      <c r="F105" s="139"/>
      <c r="G105" s="139"/>
      <c r="H105" s="139"/>
      <c r="I105" s="139"/>
      <c r="J105" s="139"/>
      <c r="K105" s="139"/>
      <c r="L105" s="139"/>
      <c r="M105" s="139"/>
      <c r="N105" s="139"/>
      <c r="O105" s="139"/>
    </row>
    <row r="106" spans="1:40" ht="24.95" customHeight="1" x14ac:dyDescent="0.4">
      <c r="A106" s="36"/>
      <c r="D106" s="390" t="str">
        <f>IFERROR(IF(OR(AK34*AK37*AK84=0,M87&lt;=0),"算定不可",(VLOOKUP("該当",'リスト（外来）'!J:L,3,FALSE))),"")</f>
        <v>算定不可</v>
      </c>
      <c r="E106" s="390"/>
      <c r="F106" s="390"/>
      <c r="G106" s="390"/>
      <c r="H106" s="390"/>
      <c r="I106" s="390"/>
      <c r="J106" s="390"/>
      <c r="K106" s="390"/>
      <c r="L106" s="390"/>
      <c r="M106" s="390"/>
      <c r="N106" s="390"/>
      <c r="O106" s="390"/>
      <c r="P106" s="390"/>
      <c r="R106" s="390" t="str">
        <f>IFERROR(IF(OR(AK34*AK37*AK84=0,M87&lt;=0),"算定不可",(VLOOKUP("該当",'リスト（外来）'!J:N,4,FALSE))),"")</f>
        <v>算定不可</v>
      </c>
      <c r="S106" s="390"/>
      <c r="T106" s="390"/>
      <c r="U106" s="390"/>
      <c r="V106" s="390"/>
      <c r="W106" s="390"/>
      <c r="X106" s="390"/>
      <c r="Y106" s="390"/>
      <c r="Z106" s="390"/>
      <c r="AA106" s="390"/>
      <c r="AB106" s="390"/>
      <c r="AC106" s="390"/>
      <c r="AD106" s="390"/>
      <c r="AK106" s="202">
        <f>IFERROR(VLOOKUP(D106,'リスト（外来）'!L:N,3,FALSE),0)</f>
        <v>0</v>
      </c>
    </row>
    <row r="107" spans="1:40" ht="24.95" customHeight="1" x14ac:dyDescent="0.4">
      <c r="A107" s="36"/>
      <c r="B107" s="51" t="s">
        <v>150</v>
      </c>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row>
    <row r="108" spans="1:40" ht="24.95" customHeight="1" x14ac:dyDescent="0.4">
      <c r="A108" s="36"/>
      <c r="D108" s="394" t="s">
        <v>151</v>
      </c>
      <c r="E108" s="395"/>
      <c r="F108" s="392" t="s">
        <v>152</v>
      </c>
      <c r="G108" s="392"/>
      <c r="H108" s="392"/>
      <c r="I108" s="392"/>
      <c r="J108" s="392"/>
      <c r="K108" s="392"/>
      <c r="L108" s="392"/>
      <c r="M108" s="392"/>
      <c r="N108" s="392"/>
      <c r="O108" s="392"/>
      <c r="P108" s="393"/>
      <c r="Q108" s="139"/>
      <c r="R108" s="394" t="s">
        <v>151</v>
      </c>
      <c r="S108" s="395"/>
      <c r="T108" s="392" t="s">
        <v>152</v>
      </c>
      <c r="U108" s="392"/>
      <c r="V108" s="392"/>
      <c r="W108" s="392"/>
      <c r="X108" s="392"/>
      <c r="Y108" s="392"/>
      <c r="Z108" s="392"/>
      <c r="AA108" s="392"/>
      <c r="AB108" s="392"/>
      <c r="AC108" s="392"/>
      <c r="AD108" s="393"/>
      <c r="AK108" s="202">
        <v>1</v>
      </c>
      <c r="AL108" s="203">
        <v>1</v>
      </c>
      <c r="AM108" s="203">
        <v>7</v>
      </c>
      <c r="AN108" s="203">
        <v>7</v>
      </c>
    </row>
    <row r="109" spans="1:40" ht="24.95" customHeight="1" x14ac:dyDescent="0.4">
      <c r="A109" s="36"/>
      <c r="B109" s="138"/>
      <c r="C109" s="139"/>
      <c r="D109" s="394" t="s">
        <v>151</v>
      </c>
      <c r="E109" s="395"/>
      <c r="F109" s="392" t="s">
        <v>153</v>
      </c>
      <c r="G109" s="392"/>
      <c r="H109" s="392"/>
      <c r="I109" s="392"/>
      <c r="J109" s="392"/>
      <c r="K109" s="392"/>
      <c r="L109" s="392"/>
      <c r="M109" s="392"/>
      <c r="N109" s="392"/>
      <c r="O109" s="392"/>
      <c r="P109" s="393"/>
      <c r="R109" s="394" t="s">
        <v>151</v>
      </c>
      <c r="S109" s="395"/>
      <c r="T109" s="392" t="s">
        <v>154</v>
      </c>
      <c r="U109" s="392"/>
      <c r="V109" s="392"/>
      <c r="W109" s="392"/>
      <c r="X109" s="392"/>
      <c r="Y109" s="392"/>
      <c r="Z109" s="392"/>
      <c r="AA109" s="392"/>
      <c r="AB109" s="392"/>
      <c r="AC109" s="392"/>
      <c r="AD109" s="393"/>
      <c r="AK109" s="202">
        <v>1</v>
      </c>
      <c r="AL109" s="203">
        <f>IF(AK$106&gt;=AK109,1,0)</f>
        <v>0</v>
      </c>
    </row>
    <row r="110" spans="1:40" ht="24.95" customHeight="1" x14ac:dyDescent="0.4">
      <c r="A110" s="36"/>
      <c r="B110" s="138"/>
      <c r="C110" s="139"/>
      <c r="D110" s="394" t="s">
        <v>151</v>
      </c>
      <c r="E110" s="395"/>
      <c r="F110" s="392" t="s">
        <v>155</v>
      </c>
      <c r="G110" s="392"/>
      <c r="H110" s="392"/>
      <c r="I110" s="392"/>
      <c r="J110" s="392"/>
      <c r="K110" s="392"/>
      <c r="L110" s="392"/>
      <c r="M110" s="392"/>
      <c r="N110" s="392"/>
      <c r="O110" s="392"/>
      <c r="P110" s="393"/>
      <c r="R110" s="394" t="s">
        <v>151</v>
      </c>
      <c r="S110" s="395"/>
      <c r="T110" s="392" t="s">
        <v>156</v>
      </c>
      <c r="U110" s="392"/>
      <c r="V110" s="392"/>
      <c r="W110" s="392"/>
      <c r="X110" s="392"/>
      <c r="Y110" s="392"/>
      <c r="Z110" s="392"/>
      <c r="AA110" s="392"/>
      <c r="AB110" s="392"/>
      <c r="AC110" s="392"/>
      <c r="AD110" s="393"/>
      <c r="AK110" s="202">
        <v>2</v>
      </c>
      <c r="AL110" s="203">
        <f>IF(AK$106&gt;=AK110,1,0)</f>
        <v>0</v>
      </c>
    </row>
    <row r="111" spans="1:40" ht="24.95" customHeight="1" x14ac:dyDescent="0.4">
      <c r="A111" s="36"/>
      <c r="B111" s="138"/>
      <c r="C111" s="139"/>
      <c r="D111" s="394" t="s">
        <v>151</v>
      </c>
      <c r="E111" s="395"/>
      <c r="F111" s="392" t="s">
        <v>157</v>
      </c>
      <c r="G111" s="392"/>
      <c r="H111" s="392"/>
      <c r="I111" s="392"/>
      <c r="J111" s="392"/>
      <c r="K111" s="392"/>
      <c r="L111" s="392"/>
      <c r="M111" s="392"/>
      <c r="N111" s="392"/>
      <c r="O111" s="392"/>
      <c r="P111" s="393"/>
      <c r="R111" s="394" t="s">
        <v>151</v>
      </c>
      <c r="S111" s="395"/>
      <c r="T111" s="392" t="s">
        <v>158</v>
      </c>
      <c r="U111" s="392"/>
      <c r="V111" s="392"/>
      <c r="W111" s="392"/>
      <c r="X111" s="392"/>
      <c r="Y111" s="392"/>
      <c r="Z111" s="392"/>
      <c r="AA111" s="392"/>
      <c r="AB111" s="392"/>
      <c r="AC111" s="392"/>
      <c r="AD111" s="393"/>
      <c r="AK111" s="202">
        <v>3</v>
      </c>
      <c r="AL111" s="203">
        <f>IF(AK$106&gt;=AK111,1,0)</f>
        <v>0</v>
      </c>
    </row>
    <row r="112" spans="1:40" ht="24.95" customHeight="1" x14ac:dyDescent="0.4">
      <c r="A112" s="36"/>
      <c r="B112" s="138"/>
      <c r="C112" s="139"/>
      <c r="D112" s="394" t="s">
        <v>151</v>
      </c>
      <c r="E112" s="395"/>
      <c r="F112" s="392" t="s">
        <v>159</v>
      </c>
      <c r="G112" s="392"/>
      <c r="H112" s="392"/>
      <c r="I112" s="392"/>
      <c r="J112" s="392"/>
      <c r="K112" s="392"/>
      <c r="L112" s="392"/>
      <c r="M112" s="392"/>
      <c r="N112" s="392"/>
      <c r="O112" s="392"/>
      <c r="P112" s="393"/>
      <c r="R112" s="394" t="s">
        <v>151</v>
      </c>
      <c r="S112" s="395"/>
      <c r="T112" s="392" t="s">
        <v>160</v>
      </c>
      <c r="U112" s="392"/>
      <c r="V112" s="392"/>
      <c r="W112" s="392"/>
      <c r="X112" s="392"/>
      <c r="Y112" s="392"/>
      <c r="Z112" s="392"/>
      <c r="AA112" s="392"/>
      <c r="AB112" s="392"/>
      <c r="AC112" s="392"/>
      <c r="AD112" s="393"/>
      <c r="AK112" s="202">
        <v>4</v>
      </c>
      <c r="AL112" s="203">
        <f t="shared" ref="AL112:AL116" si="0">IF(AK$106&gt;=AK112,1,0)</f>
        <v>0</v>
      </c>
    </row>
    <row r="113" spans="1:38" ht="24.95" customHeight="1" x14ac:dyDescent="0.4">
      <c r="A113" s="36"/>
      <c r="B113" s="138"/>
      <c r="C113" s="139"/>
      <c r="D113" s="394" t="s">
        <v>151</v>
      </c>
      <c r="E113" s="395"/>
      <c r="F113" s="392" t="s">
        <v>161</v>
      </c>
      <c r="G113" s="392"/>
      <c r="H113" s="392"/>
      <c r="I113" s="392"/>
      <c r="J113" s="392"/>
      <c r="K113" s="392"/>
      <c r="L113" s="392"/>
      <c r="M113" s="392"/>
      <c r="N113" s="392"/>
      <c r="O113" s="392"/>
      <c r="P113" s="393"/>
      <c r="R113" s="394" t="s">
        <v>151</v>
      </c>
      <c r="S113" s="395"/>
      <c r="T113" s="392" t="s">
        <v>162</v>
      </c>
      <c r="U113" s="392"/>
      <c r="V113" s="392"/>
      <c r="W113" s="392"/>
      <c r="X113" s="392"/>
      <c r="Y113" s="392"/>
      <c r="Z113" s="392"/>
      <c r="AA113" s="392"/>
      <c r="AB113" s="392"/>
      <c r="AC113" s="392"/>
      <c r="AD113" s="393"/>
      <c r="AK113" s="202">
        <v>5</v>
      </c>
      <c r="AL113" s="203">
        <f t="shared" si="0"/>
        <v>0</v>
      </c>
    </row>
    <row r="114" spans="1:38" ht="24.95" customHeight="1" x14ac:dyDescent="0.4">
      <c r="A114" s="36"/>
      <c r="B114" s="138"/>
      <c r="C114" s="139"/>
      <c r="D114" s="394" t="s">
        <v>151</v>
      </c>
      <c r="E114" s="395"/>
      <c r="F114" s="392" t="s">
        <v>163</v>
      </c>
      <c r="G114" s="392"/>
      <c r="H114" s="392"/>
      <c r="I114" s="392"/>
      <c r="J114" s="392"/>
      <c r="K114" s="392"/>
      <c r="L114" s="392"/>
      <c r="M114" s="392"/>
      <c r="N114" s="392"/>
      <c r="O114" s="392"/>
      <c r="P114" s="393"/>
      <c r="R114" s="394" t="s">
        <v>151</v>
      </c>
      <c r="S114" s="395"/>
      <c r="T114" s="392" t="s">
        <v>164</v>
      </c>
      <c r="U114" s="392"/>
      <c r="V114" s="392"/>
      <c r="W114" s="392"/>
      <c r="X114" s="392"/>
      <c r="Y114" s="392"/>
      <c r="Z114" s="392"/>
      <c r="AA114" s="392"/>
      <c r="AB114" s="392"/>
      <c r="AC114" s="392"/>
      <c r="AD114" s="393"/>
      <c r="AK114" s="202">
        <v>6</v>
      </c>
      <c r="AL114" s="203">
        <f t="shared" si="0"/>
        <v>0</v>
      </c>
    </row>
    <row r="115" spans="1:38" ht="24.95" customHeight="1" x14ac:dyDescent="0.4">
      <c r="A115" s="36"/>
      <c r="B115" s="138"/>
      <c r="C115" s="139"/>
      <c r="D115" s="394" t="s">
        <v>151</v>
      </c>
      <c r="E115" s="395"/>
      <c r="F115" s="392" t="s">
        <v>165</v>
      </c>
      <c r="G115" s="392"/>
      <c r="H115" s="392"/>
      <c r="I115" s="392"/>
      <c r="J115" s="392"/>
      <c r="K115" s="392"/>
      <c r="L115" s="392"/>
      <c r="M115" s="392"/>
      <c r="N115" s="392"/>
      <c r="O115" s="392"/>
      <c r="P115" s="393"/>
      <c r="R115" s="394" t="s">
        <v>151</v>
      </c>
      <c r="S115" s="395"/>
      <c r="T115" s="392" t="s">
        <v>166</v>
      </c>
      <c r="U115" s="392"/>
      <c r="V115" s="392"/>
      <c r="W115" s="392"/>
      <c r="X115" s="392"/>
      <c r="Y115" s="392"/>
      <c r="Z115" s="392"/>
      <c r="AA115" s="392"/>
      <c r="AB115" s="392"/>
      <c r="AC115" s="392"/>
      <c r="AD115" s="393"/>
      <c r="AK115" s="202">
        <v>7</v>
      </c>
      <c r="AL115" s="203">
        <f t="shared" si="0"/>
        <v>0</v>
      </c>
    </row>
    <row r="116" spans="1:38" ht="24.95" customHeight="1" x14ac:dyDescent="0.4">
      <c r="A116" s="36"/>
      <c r="B116" s="138"/>
      <c r="C116" s="139"/>
      <c r="D116" s="394" t="s">
        <v>151</v>
      </c>
      <c r="E116" s="395"/>
      <c r="F116" s="392" t="s">
        <v>167</v>
      </c>
      <c r="G116" s="392"/>
      <c r="H116" s="392"/>
      <c r="I116" s="392"/>
      <c r="J116" s="392"/>
      <c r="K116" s="392"/>
      <c r="L116" s="392"/>
      <c r="M116" s="392"/>
      <c r="N116" s="392"/>
      <c r="O116" s="392"/>
      <c r="P116" s="393"/>
      <c r="R116" s="394" t="s">
        <v>151</v>
      </c>
      <c r="S116" s="395"/>
      <c r="T116" s="392" t="s">
        <v>168</v>
      </c>
      <c r="U116" s="392"/>
      <c r="V116" s="392"/>
      <c r="W116" s="392"/>
      <c r="X116" s="392"/>
      <c r="Y116" s="392"/>
      <c r="Z116" s="392"/>
      <c r="AA116" s="392"/>
      <c r="AB116" s="392"/>
      <c r="AC116" s="392"/>
      <c r="AD116" s="393"/>
      <c r="AK116" s="202">
        <v>8</v>
      </c>
      <c r="AL116" s="203">
        <f t="shared" si="0"/>
        <v>0</v>
      </c>
    </row>
    <row r="117" spans="1:38" ht="24.95" customHeight="1" x14ac:dyDescent="0.4">
      <c r="A117" s="36"/>
      <c r="B117" s="138"/>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row>
    <row r="118" spans="1:38" ht="24.95" customHeight="1" x14ac:dyDescent="0.4">
      <c r="A118" s="51" t="s">
        <v>44</v>
      </c>
    </row>
    <row r="119" spans="1:38" ht="24.95" customHeight="1" x14ac:dyDescent="0.4">
      <c r="A119" s="51" t="s">
        <v>45</v>
      </c>
    </row>
    <row r="120" spans="1:38" ht="24.95" customHeight="1" x14ac:dyDescent="0.4">
      <c r="A120" s="51" t="s">
        <v>169</v>
      </c>
    </row>
    <row r="121" spans="1:38" ht="24.95" customHeight="1" x14ac:dyDescent="0.4">
      <c r="A121" s="51" t="s">
        <v>170</v>
      </c>
    </row>
    <row r="122" spans="1:38" ht="24.95" customHeight="1" x14ac:dyDescent="0.4">
      <c r="A122" s="51" t="s">
        <v>50</v>
      </c>
    </row>
    <row r="123" spans="1:38" ht="24.95" customHeight="1" x14ac:dyDescent="0.4">
      <c r="A123" s="51" t="s">
        <v>51</v>
      </c>
    </row>
    <row r="124" spans="1:38" ht="24.95" customHeight="1" x14ac:dyDescent="0.4">
      <c r="A124" s="51" t="s">
        <v>52</v>
      </c>
    </row>
    <row r="125" spans="1:38" ht="24.95" customHeight="1" x14ac:dyDescent="0.4">
      <c r="A125" s="51" t="s">
        <v>171</v>
      </c>
    </row>
    <row r="126" spans="1:38" ht="24.95" customHeight="1" x14ac:dyDescent="0.4">
      <c r="A126" s="51" t="s">
        <v>172</v>
      </c>
      <c r="AK126" s="207"/>
    </row>
    <row r="127" spans="1:38" ht="24.95" customHeight="1" x14ac:dyDescent="0.4">
      <c r="A127" s="35" t="s">
        <v>173</v>
      </c>
    </row>
    <row r="128" spans="1:38" ht="24.95" customHeight="1" x14ac:dyDescent="0.4">
      <c r="A128" s="51" t="s">
        <v>174</v>
      </c>
    </row>
    <row r="129" spans="1:2" ht="24.95" customHeight="1" x14ac:dyDescent="0.4">
      <c r="B129" s="51" t="s">
        <v>175</v>
      </c>
    </row>
    <row r="130" spans="1:2" ht="24.95" customHeight="1" x14ac:dyDescent="0.4">
      <c r="A130" s="51" t="s">
        <v>1593</v>
      </c>
    </row>
    <row r="131" spans="1:2" ht="24.95" customHeight="1" x14ac:dyDescent="0.4">
      <c r="A131" s="51" t="s">
        <v>176</v>
      </c>
    </row>
    <row r="132" spans="1:2" ht="24.95" customHeight="1" x14ac:dyDescent="0.4">
      <c r="A132" s="51" t="s">
        <v>177</v>
      </c>
    </row>
    <row r="133" spans="1:2" ht="24.95" customHeight="1" x14ac:dyDescent="0.4">
      <c r="A133" s="51" t="s">
        <v>178</v>
      </c>
    </row>
    <row r="134" spans="1:2" ht="24.95" customHeight="1" x14ac:dyDescent="0.4">
      <c r="A134" s="51" t="s">
        <v>1594</v>
      </c>
    </row>
    <row r="135" spans="1:2" ht="24.95" customHeight="1" x14ac:dyDescent="0.4">
      <c r="A135" s="51" t="s">
        <v>179</v>
      </c>
    </row>
    <row r="136" spans="1:2" ht="24.95" customHeight="1" x14ac:dyDescent="0.4">
      <c r="A136" s="51" t="s">
        <v>180</v>
      </c>
    </row>
    <row r="137" spans="1:2" ht="24.95" customHeight="1" x14ac:dyDescent="0.4">
      <c r="A137" s="51" t="s">
        <v>181</v>
      </c>
    </row>
    <row r="138" spans="1:2" ht="24.95" customHeight="1" x14ac:dyDescent="0.4">
      <c r="A138" s="51" t="s">
        <v>182</v>
      </c>
    </row>
    <row r="139" spans="1:2" ht="24.95" customHeight="1" x14ac:dyDescent="0.4">
      <c r="A139" s="51" t="s">
        <v>183</v>
      </c>
    </row>
    <row r="140" spans="1:2" ht="24.95" customHeight="1" x14ac:dyDescent="0.4">
      <c r="A140" s="51" t="s">
        <v>184</v>
      </c>
    </row>
    <row r="141" spans="1:2" ht="24.95" customHeight="1" x14ac:dyDescent="0.4">
      <c r="A141" s="51" t="s">
        <v>185</v>
      </c>
    </row>
    <row r="142" spans="1:2" ht="24.95" customHeight="1" x14ac:dyDescent="0.4">
      <c r="A142" s="51" t="s">
        <v>186</v>
      </c>
    </row>
    <row r="143" spans="1:2" ht="24.95" customHeight="1" x14ac:dyDescent="0.4">
      <c r="A143" s="51" t="s">
        <v>187</v>
      </c>
    </row>
    <row r="144" spans="1:2" ht="24.95" customHeight="1" x14ac:dyDescent="0.4">
      <c r="A144" s="51" t="s">
        <v>188</v>
      </c>
    </row>
    <row r="145" spans="1:42" ht="24.95" customHeight="1" x14ac:dyDescent="0.4">
      <c r="A145" s="51" t="s">
        <v>1595</v>
      </c>
    </row>
    <row r="146" spans="1:42" ht="24.95" customHeight="1" x14ac:dyDescent="0.4">
      <c r="A146" s="51" t="s">
        <v>189</v>
      </c>
    </row>
    <row r="147" spans="1:42" ht="24.95" customHeight="1" x14ac:dyDescent="0.4">
      <c r="A147" s="51" t="s">
        <v>190</v>
      </c>
    </row>
    <row r="148" spans="1:42" ht="24.95" customHeight="1" x14ac:dyDescent="0.4">
      <c r="A148" s="51" t="s">
        <v>1596</v>
      </c>
    </row>
    <row r="149" spans="1:42" ht="24.95" customHeight="1" x14ac:dyDescent="0.4">
      <c r="A149" s="51" t="s">
        <v>191</v>
      </c>
    </row>
    <row r="150" spans="1:42" ht="24.95" customHeight="1" x14ac:dyDescent="0.4">
      <c r="A150" s="51" t="s">
        <v>192</v>
      </c>
    </row>
    <row r="151" spans="1:42" ht="24.95" customHeight="1" x14ac:dyDescent="0.4">
      <c r="A151" s="51" t="s">
        <v>1597</v>
      </c>
    </row>
    <row r="152" spans="1:42" ht="24.95" customHeight="1" x14ac:dyDescent="0.4">
      <c r="A152" s="51" t="s">
        <v>193</v>
      </c>
    </row>
    <row r="153" spans="1:42" ht="24.95" customHeight="1" x14ac:dyDescent="0.4">
      <c r="A153" s="51" t="s">
        <v>1598</v>
      </c>
    </row>
    <row r="154" spans="1:42" s="35" customFormat="1" ht="24.95" customHeight="1" x14ac:dyDescent="0.4">
      <c r="A154" s="35" t="s">
        <v>194</v>
      </c>
      <c r="F154" s="138"/>
      <c r="AK154" s="202"/>
      <c r="AL154" s="204"/>
      <c r="AM154" s="204"/>
      <c r="AN154" s="204"/>
      <c r="AO154" s="204"/>
      <c r="AP154" s="204"/>
    </row>
    <row r="155" spans="1:42" ht="24.95" customHeight="1" x14ac:dyDescent="0.4">
      <c r="A155" s="51" t="s">
        <v>195</v>
      </c>
    </row>
    <row r="156" spans="1:42" ht="24.95" customHeight="1" x14ac:dyDescent="0.4">
      <c r="A156" s="51" t="s">
        <v>196</v>
      </c>
    </row>
    <row r="157" spans="1:42" ht="24.95" customHeight="1" x14ac:dyDescent="0.4">
      <c r="A157" s="51" t="s">
        <v>197</v>
      </c>
    </row>
    <row r="158" spans="1:42" ht="24.95" customHeight="1" x14ac:dyDescent="0.4">
      <c r="A158" s="51" t="s">
        <v>1599</v>
      </c>
    </row>
    <row r="159" spans="1:42" ht="24.95" customHeight="1" x14ac:dyDescent="0.4">
      <c r="A159" s="51" t="s">
        <v>198</v>
      </c>
    </row>
    <row r="160" spans="1:42" ht="24.95" customHeight="1" x14ac:dyDescent="0.4">
      <c r="A160" s="51" t="s">
        <v>1600</v>
      </c>
    </row>
    <row r="161" spans="1:42" ht="24.95" customHeight="1" x14ac:dyDescent="0.4">
      <c r="A161" s="51" t="s">
        <v>199</v>
      </c>
    </row>
    <row r="162" spans="1:42" ht="24.95" customHeight="1" x14ac:dyDescent="0.4">
      <c r="A162" s="51" t="s">
        <v>200</v>
      </c>
    </row>
    <row r="163" spans="1:42" ht="24.95" customHeight="1" x14ac:dyDescent="0.4">
      <c r="A163" s="51" t="s">
        <v>201</v>
      </c>
    </row>
    <row r="164" spans="1:42" ht="24.95" customHeight="1" x14ac:dyDescent="0.4">
      <c r="A164" s="51" t="s">
        <v>202</v>
      </c>
    </row>
    <row r="165" spans="1:42" ht="24.95" customHeight="1" x14ac:dyDescent="0.4">
      <c r="A165" s="51" t="s">
        <v>203</v>
      </c>
    </row>
    <row r="166" spans="1:42" s="35" customFormat="1" ht="24.95" customHeight="1" x14ac:dyDescent="0.4">
      <c r="A166" s="35" t="s">
        <v>204</v>
      </c>
      <c r="F166" s="138"/>
      <c r="AK166" s="202"/>
      <c r="AL166" s="204"/>
      <c r="AM166" s="204"/>
      <c r="AN166" s="204"/>
      <c r="AO166" s="204"/>
      <c r="AP166" s="204"/>
    </row>
    <row r="167" spans="1:42" s="35" customFormat="1" ht="24.95" customHeight="1" x14ac:dyDescent="0.4">
      <c r="A167" s="35" t="s">
        <v>205</v>
      </c>
      <c r="F167" s="138"/>
      <c r="AK167" s="202"/>
      <c r="AL167" s="204"/>
      <c r="AM167" s="204"/>
      <c r="AN167" s="204"/>
      <c r="AO167" s="204"/>
      <c r="AP167" s="204"/>
    </row>
    <row r="168" spans="1:42" ht="24.95" customHeight="1" x14ac:dyDescent="0.4">
      <c r="A168" s="35"/>
    </row>
    <row r="169" spans="1:42" ht="24.95" customHeight="1" x14ac:dyDescent="0.4">
      <c r="A169" s="35"/>
    </row>
    <row r="170" spans="1:42" ht="24.95" customHeight="1" x14ac:dyDescent="0.4">
      <c r="F170" s="51"/>
      <c r="AK170" s="203"/>
    </row>
    <row r="171" spans="1:42" ht="24.95" customHeight="1" x14ac:dyDescent="0.4">
      <c r="F171" s="51"/>
      <c r="AK171" s="203"/>
    </row>
    <row r="172" spans="1:42" ht="24.95" customHeight="1" x14ac:dyDescent="0.4">
      <c r="F172" s="51"/>
      <c r="AK172" s="203"/>
    </row>
    <row r="173" spans="1:42" ht="24.95" customHeight="1" x14ac:dyDescent="0.4">
      <c r="F173" s="51"/>
      <c r="AK173" s="203"/>
    </row>
    <row r="174" spans="1:42" ht="24.95" customHeight="1" x14ac:dyDescent="0.4">
      <c r="F174" s="51"/>
      <c r="AK174" s="203"/>
    </row>
    <row r="175" spans="1:42" ht="24.95" customHeight="1" x14ac:dyDescent="0.4">
      <c r="F175" s="51"/>
      <c r="AK175" s="203"/>
    </row>
    <row r="176" spans="1:42" ht="24.95" customHeight="1" x14ac:dyDescent="0.4">
      <c r="F176" s="51"/>
      <c r="AK176" s="203"/>
    </row>
    <row r="177" spans="6:37" ht="24.95" customHeight="1" x14ac:dyDescent="0.4">
      <c r="F177" s="51"/>
      <c r="AK177" s="203"/>
    </row>
    <row r="178" spans="6:37" ht="24.95" customHeight="1" x14ac:dyDescent="0.4">
      <c r="F178" s="51"/>
      <c r="AK178" s="203"/>
    </row>
    <row r="179" spans="6:37" ht="24.95" customHeight="1" x14ac:dyDescent="0.4">
      <c r="F179" s="51"/>
      <c r="AK179" s="203"/>
    </row>
    <row r="180" spans="6:37" ht="24.95" customHeight="1" x14ac:dyDescent="0.4">
      <c r="F180" s="51"/>
      <c r="AK180" s="203"/>
    </row>
    <row r="181" spans="6:37" ht="24.95" customHeight="1" x14ac:dyDescent="0.4">
      <c r="F181" s="51"/>
      <c r="AK181" s="203"/>
    </row>
    <row r="182" spans="6:37" ht="24.95" customHeight="1" x14ac:dyDescent="0.4">
      <c r="F182" s="51"/>
      <c r="AK182" s="203"/>
    </row>
    <row r="183" spans="6:37" ht="24.95" customHeight="1" x14ac:dyDescent="0.4">
      <c r="F183" s="51"/>
      <c r="AK183" s="203"/>
    </row>
    <row r="184" spans="6:37" ht="24.95" customHeight="1" x14ac:dyDescent="0.4">
      <c r="F184" s="51"/>
      <c r="AK184" s="203"/>
    </row>
    <row r="185" spans="6:37" ht="24.95" customHeight="1" x14ac:dyDescent="0.4">
      <c r="F185" s="51"/>
      <c r="AK185" s="203"/>
    </row>
    <row r="186" spans="6:37" ht="24.95" customHeight="1" x14ac:dyDescent="0.4">
      <c r="F186" s="51"/>
      <c r="AK186" s="203"/>
    </row>
    <row r="187" spans="6:37" ht="24.95" customHeight="1" x14ac:dyDescent="0.4">
      <c r="F187" s="51"/>
      <c r="AK187" s="203"/>
    </row>
    <row r="188" spans="6:37" ht="24.95" customHeight="1" x14ac:dyDescent="0.4">
      <c r="F188" s="51"/>
      <c r="AK188" s="203"/>
    </row>
    <row r="189" spans="6:37" ht="24.95" customHeight="1" x14ac:dyDescent="0.4">
      <c r="F189" s="51"/>
      <c r="AK189" s="203"/>
    </row>
    <row r="190" spans="6:37" ht="24.95" customHeight="1" x14ac:dyDescent="0.4">
      <c r="F190" s="51"/>
      <c r="AK190" s="203"/>
    </row>
    <row r="191" spans="6:37" ht="24.95" customHeight="1" x14ac:dyDescent="0.4">
      <c r="F191" s="51"/>
      <c r="AK191" s="203"/>
    </row>
    <row r="192" spans="6:37" ht="24.95" customHeight="1" x14ac:dyDescent="0.4">
      <c r="F192" s="51"/>
      <c r="AK192" s="203"/>
    </row>
    <row r="193" spans="6:37" ht="24.95" customHeight="1" x14ac:dyDescent="0.4">
      <c r="F193" s="51"/>
      <c r="AK193" s="203"/>
    </row>
    <row r="194" spans="6:37" ht="24.95" customHeight="1" x14ac:dyDescent="0.4">
      <c r="F194" s="51"/>
      <c r="AK194" s="203"/>
    </row>
    <row r="195" spans="6:37" ht="24.95" customHeight="1" x14ac:dyDescent="0.4">
      <c r="F195" s="51"/>
      <c r="AK195" s="203"/>
    </row>
    <row r="196" spans="6:37" ht="24.95" customHeight="1" x14ac:dyDescent="0.4">
      <c r="F196" s="51"/>
      <c r="AK196" s="203"/>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21" priority="4">
      <formula>$AL109=0</formula>
    </cfRule>
  </conditionalFormatting>
  <conditionalFormatting sqref="F108:P108">
    <cfRule type="expression" dxfId="20" priority="2">
      <formula>$AL108=0</formula>
    </cfRule>
  </conditionalFormatting>
  <conditionalFormatting sqref="T108:AD108">
    <cfRule type="expression" dxfId="1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103" sqref="A103"/>
    </sheetView>
  </sheetViews>
  <sheetFormatPr defaultRowHeight="17.25" outlineLevelCol="1" x14ac:dyDescent="0.4"/>
  <cols>
    <col min="1" max="5" width="3.625" style="51" customWidth="1"/>
    <col min="6" max="6" width="3.625" style="138" customWidth="1"/>
    <col min="7" max="36" width="3.625" style="51" customWidth="1"/>
    <col min="37" max="37" width="8.625" style="218" hidden="1" customWidth="1" outlineLevel="1"/>
    <col min="38" max="38" width="3.625" style="203" hidden="1" customWidth="1" outlineLevel="1"/>
    <col min="39" max="39" width="10.25" style="203" hidden="1" customWidth="1" outlineLevel="1"/>
    <col min="40" max="41" width="3.625" style="203" hidden="1" customWidth="1" outlineLevel="1"/>
    <col min="42" max="42" width="3.625" style="203" customWidth="1" collapsed="1"/>
    <col min="43" max="46" width="3.625" style="203" customWidth="1"/>
    <col min="47" max="49" width="3.625" style="51" customWidth="1"/>
    <col min="50" max="16384" width="9" style="51"/>
  </cols>
  <sheetData>
    <row r="1" spans="1:39" ht="24.95" customHeight="1" x14ac:dyDescent="0.4">
      <c r="A1" s="51" t="s">
        <v>206</v>
      </c>
    </row>
    <row r="2" spans="1:39" ht="15" customHeight="1" x14ac:dyDescent="0.4"/>
    <row r="3" spans="1:39" ht="24.95" customHeight="1" x14ac:dyDescent="0.4">
      <c r="A3" s="389" t="s">
        <v>207</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row>
    <row r="4" spans="1:39" ht="15" customHeight="1" x14ac:dyDescent="0.4">
      <c r="A4" s="139"/>
      <c r="B4" s="139"/>
      <c r="C4" s="139"/>
      <c r="D4" s="139"/>
      <c r="E4" s="139"/>
      <c r="G4" s="139"/>
      <c r="H4" s="139"/>
      <c r="I4" s="139"/>
    </row>
    <row r="5" spans="1:39" ht="24.95" customHeight="1" x14ac:dyDescent="0.4">
      <c r="A5" s="36" t="s">
        <v>28</v>
      </c>
      <c r="B5" s="386" t="s">
        <v>29</v>
      </c>
      <c r="C5" s="386"/>
      <c r="D5" s="386"/>
      <c r="E5" s="386"/>
      <c r="F5" s="386"/>
      <c r="G5" s="386"/>
      <c r="H5" s="421" t="str">
        <f>IF('様式95_外来・在宅ベースアップ評価料（Ⅰ）'!H5=0,"",'様式95_外来・在宅ベースアップ評価料（Ⅰ）'!H5)</f>
        <v/>
      </c>
      <c r="I5" s="421"/>
      <c r="J5" s="421"/>
      <c r="K5" s="421"/>
      <c r="L5" s="421"/>
      <c r="M5" s="421"/>
      <c r="N5" s="421"/>
      <c r="O5" s="421"/>
      <c r="P5" s="421"/>
      <c r="Q5" s="421"/>
      <c r="R5" s="421"/>
      <c r="S5" s="421"/>
      <c r="T5" s="421"/>
    </row>
    <row r="6" spans="1:39" ht="24.95" customHeight="1" x14ac:dyDescent="0.4">
      <c r="B6" s="386" t="s">
        <v>30</v>
      </c>
      <c r="C6" s="386"/>
      <c r="D6" s="386"/>
      <c r="E6" s="386"/>
      <c r="F6" s="386"/>
      <c r="G6" s="386"/>
      <c r="H6" s="391" t="str">
        <f>'様式95_外来・在宅ベースアップ評価料（Ⅰ）'!H6</f>
        <v/>
      </c>
      <c r="I6" s="391"/>
      <c r="J6" s="391"/>
      <c r="K6" s="391"/>
      <c r="L6" s="391"/>
      <c r="M6" s="391"/>
      <c r="N6" s="391"/>
      <c r="O6" s="391"/>
      <c r="P6" s="391"/>
      <c r="Q6" s="391"/>
      <c r="R6" s="391"/>
      <c r="S6" s="391"/>
      <c r="T6" s="391"/>
    </row>
    <row r="7" spans="1:39" ht="15" customHeight="1" x14ac:dyDescent="0.4">
      <c r="A7" s="36"/>
      <c r="B7" s="138"/>
      <c r="D7" s="139"/>
      <c r="E7" s="139"/>
      <c r="G7" s="139"/>
      <c r="H7" s="139"/>
      <c r="I7" s="139"/>
      <c r="J7" s="139"/>
      <c r="K7" s="139"/>
      <c r="L7" s="139"/>
      <c r="M7" s="139"/>
      <c r="N7" s="139"/>
      <c r="O7" s="139"/>
      <c r="P7" s="139"/>
      <c r="Q7" s="139"/>
      <c r="R7" s="139"/>
      <c r="S7" s="139"/>
    </row>
    <row r="8" spans="1:39" ht="24.95" customHeight="1" x14ac:dyDescent="0.4">
      <c r="A8" s="36" t="s">
        <v>31</v>
      </c>
      <c r="B8" s="138" t="s">
        <v>58</v>
      </c>
      <c r="C8" s="139"/>
      <c r="D8" s="139"/>
      <c r="E8" s="139"/>
      <c r="H8" s="139"/>
      <c r="I8" s="139"/>
      <c r="J8" s="139"/>
      <c r="K8" s="139"/>
      <c r="L8" s="139"/>
      <c r="M8" s="139"/>
      <c r="N8" s="139"/>
      <c r="O8" s="139"/>
      <c r="P8" s="139"/>
      <c r="Q8" s="139"/>
      <c r="R8" s="139"/>
      <c r="S8" s="139"/>
    </row>
    <row r="9" spans="1:39" ht="24.95" customHeight="1" x14ac:dyDescent="0.4">
      <c r="A9" s="36"/>
      <c r="B9" s="138"/>
      <c r="C9" s="139"/>
      <c r="D9" s="139"/>
      <c r="E9" s="139"/>
      <c r="H9" s="139"/>
      <c r="I9" s="139"/>
      <c r="J9" s="139"/>
      <c r="K9" s="138" t="s">
        <v>59</v>
      </c>
      <c r="L9" s="139"/>
      <c r="M9" s="139"/>
      <c r="N9" s="139"/>
      <c r="O9" s="139"/>
      <c r="P9" s="139"/>
      <c r="Q9" s="139"/>
      <c r="R9" s="139"/>
      <c r="S9" s="139"/>
    </row>
    <row r="10" spans="1:39" ht="24.95" customHeight="1" x14ac:dyDescent="0.4">
      <c r="A10" s="36"/>
      <c r="B10" s="139"/>
      <c r="C10" s="139"/>
      <c r="D10" s="139"/>
      <c r="E10" s="139"/>
      <c r="F10" s="201"/>
      <c r="G10" s="138" t="s">
        <v>60</v>
      </c>
      <c r="H10" s="139"/>
      <c r="I10" s="139"/>
      <c r="J10" s="397"/>
      <c r="K10" s="396"/>
      <c r="L10" s="397" t="s">
        <v>61</v>
      </c>
      <c r="M10" s="397"/>
      <c r="N10" s="396"/>
      <c r="O10" s="397" t="s">
        <v>62</v>
      </c>
      <c r="P10" s="397"/>
      <c r="Q10" s="396"/>
      <c r="R10" s="397" t="s">
        <v>63</v>
      </c>
      <c r="S10" s="397"/>
      <c r="T10" s="396"/>
      <c r="U10" s="397" t="s">
        <v>64</v>
      </c>
      <c r="V10" s="397"/>
      <c r="W10" s="397"/>
      <c r="AM10" s="203" t="b">
        <v>0</v>
      </c>
    </row>
    <row r="11" spans="1:39" ht="24.95" customHeight="1" x14ac:dyDescent="0.4">
      <c r="A11" s="36"/>
      <c r="B11" s="139"/>
      <c r="C11" s="139"/>
      <c r="D11" s="139"/>
      <c r="E11" s="139"/>
      <c r="F11" s="201"/>
      <c r="G11" s="138" t="s">
        <v>65</v>
      </c>
      <c r="H11" s="139"/>
      <c r="I11" s="139"/>
      <c r="J11" s="397"/>
      <c r="K11" s="396"/>
      <c r="L11" s="397"/>
      <c r="M11" s="397"/>
      <c r="N11" s="396"/>
      <c r="O11" s="397"/>
      <c r="P11" s="397"/>
      <c r="Q11" s="396"/>
      <c r="R11" s="397"/>
      <c r="S11" s="397"/>
      <c r="T11" s="396"/>
      <c r="U11" s="397"/>
      <c r="V11" s="397"/>
      <c r="W11" s="397"/>
      <c r="X11" s="138"/>
      <c r="Y11" s="138"/>
      <c r="AM11" s="203" t="b">
        <v>0</v>
      </c>
    </row>
    <row r="12" spans="1:39" ht="24.95" customHeight="1" x14ac:dyDescent="0.4">
      <c r="A12" s="36"/>
      <c r="B12" s="139"/>
      <c r="C12" s="139"/>
      <c r="D12" s="139"/>
      <c r="E12" s="50"/>
      <c r="F12" s="53" t="s">
        <v>66</v>
      </c>
      <c r="G12" s="139"/>
      <c r="H12" s="139"/>
      <c r="I12" s="138"/>
      <c r="J12" s="138"/>
      <c r="K12" s="139"/>
      <c r="L12" s="139"/>
      <c r="M12" s="138"/>
      <c r="N12" s="138"/>
      <c r="O12" s="138"/>
      <c r="P12" s="139"/>
      <c r="Q12" s="290"/>
      <c r="R12" s="290"/>
      <c r="S12" s="291"/>
      <c r="T12" s="290"/>
      <c r="U12" s="290"/>
      <c r="V12" s="291"/>
      <c r="W12" s="290"/>
      <c r="X12" s="290"/>
      <c r="Y12" s="291"/>
      <c r="Z12" s="291"/>
      <c r="AA12" s="291"/>
      <c r="AB12" s="291"/>
      <c r="AC12" s="291"/>
    </row>
    <row r="13" spans="1:39" ht="24.95" customHeight="1" x14ac:dyDescent="0.4">
      <c r="A13" s="36"/>
      <c r="B13" s="139"/>
      <c r="C13" s="139"/>
      <c r="D13" s="139"/>
      <c r="E13" s="139"/>
      <c r="F13" s="53" t="s">
        <v>67</v>
      </c>
      <c r="G13" s="139"/>
      <c r="H13" s="139"/>
      <c r="I13" s="138"/>
      <c r="J13" s="138"/>
      <c r="K13" s="139"/>
      <c r="L13" s="139"/>
      <c r="M13" s="138"/>
      <c r="N13" s="138"/>
      <c r="O13" s="138"/>
      <c r="P13" s="139"/>
      <c r="Q13" s="290"/>
      <c r="R13" s="290"/>
      <c r="S13" s="291"/>
      <c r="T13" s="290"/>
      <c r="U13" s="290"/>
      <c r="V13" s="291"/>
      <c r="W13" s="290"/>
      <c r="X13" s="290"/>
      <c r="Y13" s="291"/>
      <c r="Z13" s="291"/>
      <c r="AA13" s="291"/>
      <c r="AB13" s="291"/>
      <c r="AC13" s="291"/>
    </row>
    <row r="14" spans="1:39" ht="24.95" customHeight="1" x14ac:dyDescent="0.4">
      <c r="A14" s="36"/>
      <c r="B14" s="139"/>
      <c r="C14" s="139"/>
      <c r="D14" s="139"/>
      <c r="E14" s="139"/>
      <c r="F14" s="53" t="s">
        <v>68</v>
      </c>
      <c r="G14" s="139"/>
      <c r="H14" s="139"/>
      <c r="I14" s="138"/>
      <c r="J14" s="138"/>
      <c r="K14" s="139"/>
      <c r="L14" s="139"/>
      <c r="M14" s="138"/>
      <c r="N14" s="138"/>
      <c r="O14" s="138"/>
      <c r="P14" s="139"/>
      <c r="Q14" s="290"/>
      <c r="R14" s="290"/>
      <c r="S14" s="291"/>
      <c r="T14" s="290"/>
      <c r="U14" s="290"/>
      <c r="V14" s="291"/>
      <c r="W14" s="290"/>
      <c r="X14" s="290"/>
      <c r="Y14" s="291"/>
      <c r="Z14" s="291"/>
      <c r="AA14" s="291"/>
      <c r="AB14" s="291"/>
      <c r="AC14" s="291"/>
    </row>
    <row r="15" spans="1:39" ht="24.95" customHeight="1" x14ac:dyDescent="0.4">
      <c r="A15" s="36"/>
      <c r="B15" s="139"/>
      <c r="C15" s="139"/>
      <c r="D15" s="139"/>
      <c r="E15" s="139"/>
      <c r="F15" s="189"/>
      <c r="G15" s="407" t="s">
        <v>69</v>
      </c>
      <c r="H15" s="408"/>
      <c r="I15" s="408"/>
      <c r="J15" s="409"/>
      <c r="K15" s="410" t="s">
        <v>70</v>
      </c>
      <c r="L15" s="410"/>
      <c r="M15" s="410"/>
      <c r="N15" s="410"/>
      <c r="O15" s="138"/>
      <c r="P15" s="139"/>
      <c r="Q15" s="290"/>
      <c r="R15" s="290"/>
      <c r="S15" s="291"/>
      <c r="T15" s="290"/>
      <c r="U15" s="290"/>
      <c r="V15" s="291"/>
      <c r="W15" s="290"/>
      <c r="X15" s="290"/>
      <c r="Y15" s="291"/>
      <c r="Z15" s="291"/>
      <c r="AA15" s="291"/>
      <c r="AB15" s="291"/>
      <c r="AC15" s="291"/>
    </row>
    <row r="16" spans="1:39" ht="24.95" customHeight="1" x14ac:dyDescent="0.4">
      <c r="A16" s="36"/>
      <c r="B16" s="139"/>
      <c r="C16" s="139"/>
      <c r="D16" s="139"/>
      <c r="E16" s="139"/>
      <c r="F16" s="48"/>
      <c r="G16" s="407" t="s">
        <v>71</v>
      </c>
      <c r="H16" s="408"/>
      <c r="I16" s="408"/>
      <c r="J16" s="409"/>
      <c r="K16" s="411" t="s">
        <v>71</v>
      </c>
      <c r="L16" s="405"/>
      <c r="M16" s="405"/>
      <c r="N16" s="412"/>
      <c r="O16" s="138"/>
      <c r="P16" s="139"/>
      <c r="Q16" s="290"/>
      <c r="R16" s="290"/>
      <c r="S16" s="291"/>
      <c r="T16" s="290"/>
      <c r="U16" s="290"/>
      <c r="V16" s="291"/>
      <c r="W16" s="290"/>
      <c r="X16" s="290"/>
      <c r="Y16" s="291"/>
      <c r="Z16" s="291"/>
      <c r="AA16" s="291"/>
      <c r="AB16" s="291"/>
      <c r="AC16" s="291"/>
    </row>
    <row r="17" spans="1:37" ht="24.95" customHeight="1" x14ac:dyDescent="0.4">
      <c r="A17" s="36"/>
      <c r="B17" s="139"/>
      <c r="C17" s="139"/>
      <c r="D17" s="139"/>
      <c r="E17" s="139"/>
      <c r="F17" s="48"/>
      <c r="G17" s="407" t="s">
        <v>72</v>
      </c>
      <c r="H17" s="408"/>
      <c r="I17" s="408"/>
      <c r="J17" s="409"/>
      <c r="K17" s="413"/>
      <c r="L17" s="402"/>
      <c r="M17" s="402"/>
      <c r="N17" s="414"/>
      <c r="O17" s="138"/>
      <c r="P17" s="139"/>
      <c r="Q17" s="290"/>
      <c r="R17" s="290"/>
      <c r="S17" s="291"/>
      <c r="T17" s="290"/>
      <c r="U17" s="290"/>
      <c r="V17" s="291"/>
      <c r="W17" s="290"/>
      <c r="X17" s="290"/>
      <c r="Y17" s="291"/>
      <c r="Z17" s="291"/>
      <c r="AA17" s="291"/>
      <c r="AB17" s="291"/>
      <c r="AC17" s="291"/>
    </row>
    <row r="18" spans="1:37" ht="24.95" customHeight="1" x14ac:dyDescent="0.4">
      <c r="A18" s="36"/>
      <c r="B18" s="139"/>
      <c r="C18" s="139"/>
      <c r="D18" s="139"/>
      <c r="E18" s="139"/>
      <c r="F18" s="48"/>
      <c r="G18" s="407" t="s">
        <v>73</v>
      </c>
      <c r="H18" s="408"/>
      <c r="I18" s="408"/>
      <c r="J18" s="409"/>
      <c r="K18" s="415"/>
      <c r="L18" s="404"/>
      <c r="M18" s="404"/>
      <c r="N18" s="416"/>
      <c r="O18" s="138"/>
      <c r="P18" s="139"/>
      <c r="Q18" s="290"/>
      <c r="R18" s="290"/>
      <c r="S18" s="291"/>
      <c r="T18" s="290"/>
      <c r="U18" s="290"/>
      <c r="V18" s="291"/>
      <c r="W18" s="290"/>
      <c r="X18" s="290"/>
      <c r="Y18" s="291"/>
      <c r="Z18" s="291"/>
      <c r="AA18" s="291"/>
      <c r="AB18" s="291"/>
      <c r="AC18" s="291"/>
    </row>
    <row r="19" spans="1:37" ht="24.95" customHeight="1" x14ac:dyDescent="0.4">
      <c r="A19" s="36"/>
      <c r="B19" s="139"/>
      <c r="C19" s="139"/>
      <c r="D19" s="139"/>
      <c r="E19" s="139"/>
      <c r="F19" s="48"/>
      <c r="G19" s="407" t="s">
        <v>74</v>
      </c>
      <c r="H19" s="408"/>
      <c r="I19" s="408"/>
      <c r="J19" s="409"/>
      <c r="K19" s="411" t="s">
        <v>74</v>
      </c>
      <c r="L19" s="405"/>
      <c r="M19" s="405"/>
      <c r="N19" s="412"/>
      <c r="O19" s="138"/>
      <c r="P19" s="139"/>
      <c r="Q19" s="290"/>
      <c r="R19" s="290"/>
      <c r="S19" s="291"/>
      <c r="T19" s="290"/>
      <c r="U19" s="290"/>
      <c r="V19" s="291"/>
      <c r="W19" s="290"/>
      <c r="X19" s="290"/>
      <c r="Y19" s="291"/>
      <c r="Z19" s="291"/>
      <c r="AA19" s="291"/>
      <c r="AB19" s="291"/>
      <c r="AC19" s="291"/>
    </row>
    <row r="20" spans="1:37" ht="24.95" customHeight="1" x14ac:dyDescent="0.4">
      <c r="A20" s="36"/>
      <c r="B20" s="139"/>
      <c r="C20" s="139"/>
      <c r="D20" s="139"/>
      <c r="E20" s="139"/>
      <c r="F20" s="48"/>
      <c r="G20" s="407" t="s">
        <v>75</v>
      </c>
      <c r="H20" s="408"/>
      <c r="I20" s="408"/>
      <c r="J20" s="409"/>
      <c r="K20" s="413"/>
      <c r="L20" s="402"/>
      <c r="M20" s="402"/>
      <c r="N20" s="414"/>
      <c r="O20" s="138"/>
      <c r="P20" s="139"/>
      <c r="Q20" s="290"/>
      <c r="R20" s="290"/>
      <c r="S20" s="291"/>
      <c r="T20" s="290"/>
      <c r="U20" s="290"/>
      <c r="V20" s="291"/>
      <c r="W20" s="290"/>
      <c r="X20" s="290"/>
      <c r="Y20" s="291"/>
      <c r="Z20" s="291"/>
      <c r="AA20" s="291"/>
      <c r="AB20" s="291"/>
      <c r="AC20" s="291"/>
    </row>
    <row r="21" spans="1:37" ht="24.95" customHeight="1" x14ac:dyDescent="0.4">
      <c r="A21" s="36"/>
      <c r="B21" s="139"/>
      <c r="C21" s="139"/>
      <c r="D21" s="139"/>
      <c r="E21" s="139"/>
      <c r="F21" s="48"/>
      <c r="G21" s="407" t="s">
        <v>76</v>
      </c>
      <c r="H21" s="408"/>
      <c r="I21" s="408"/>
      <c r="J21" s="409"/>
      <c r="K21" s="415"/>
      <c r="L21" s="404"/>
      <c r="M21" s="404"/>
      <c r="N21" s="416"/>
      <c r="O21" s="138"/>
      <c r="P21" s="139"/>
      <c r="Q21" s="290"/>
      <c r="R21" s="290"/>
      <c r="S21" s="291"/>
      <c r="T21" s="290"/>
      <c r="U21" s="290"/>
      <c r="V21" s="291"/>
      <c r="W21" s="290"/>
      <c r="X21" s="290"/>
      <c r="Y21" s="291"/>
      <c r="Z21" s="291"/>
      <c r="AA21" s="291"/>
      <c r="AB21" s="291"/>
      <c r="AC21" s="291"/>
    </row>
    <row r="22" spans="1:37" ht="24.95" customHeight="1" x14ac:dyDescent="0.4">
      <c r="A22" s="36"/>
      <c r="B22" s="139"/>
      <c r="C22" s="139"/>
      <c r="D22" s="139"/>
      <c r="E22" s="139"/>
      <c r="F22" s="48"/>
      <c r="G22" s="407" t="s">
        <v>77</v>
      </c>
      <c r="H22" s="408"/>
      <c r="I22" s="408"/>
      <c r="J22" s="409"/>
      <c r="K22" s="411" t="s">
        <v>77</v>
      </c>
      <c r="L22" s="405"/>
      <c r="M22" s="405"/>
      <c r="N22" s="412"/>
      <c r="O22" s="138"/>
      <c r="P22" s="139"/>
      <c r="Q22" s="290"/>
      <c r="R22" s="290"/>
      <c r="S22" s="291"/>
      <c r="T22" s="290"/>
      <c r="U22" s="290"/>
      <c r="V22" s="291"/>
      <c r="W22" s="290"/>
      <c r="X22" s="290"/>
      <c r="Y22" s="291"/>
      <c r="Z22" s="291"/>
      <c r="AA22" s="291"/>
      <c r="AB22" s="291"/>
      <c r="AC22" s="291"/>
    </row>
    <row r="23" spans="1:37" ht="24.95" customHeight="1" x14ac:dyDescent="0.4">
      <c r="A23" s="36"/>
      <c r="B23" s="139"/>
      <c r="C23" s="139"/>
      <c r="D23" s="139"/>
      <c r="E23" s="139"/>
      <c r="F23" s="48"/>
      <c r="G23" s="407" t="s">
        <v>78</v>
      </c>
      <c r="H23" s="408"/>
      <c r="I23" s="408"/>
      <c r="J23" s="409"/>
      <c r="K23" s="413"/>
      <c r="L23" s="402"/>
      <c r="M23" s="402"/>
      <c r="N23" s="414"/>
      <c r="O23" s="138"/>
      <c r="P23" s="139"/>
      <c r="Q23" s="290"/>
      <c r="R23" s="290"/>
      <c r="S23" s="291"/>
      <c r="T23" s="290"/>
      <c r="U23" s="290"/>
      <c r="V23" s="291"/>
      <c r="W23" s="290"/>
      <c r="X23" s="290"/>
      <c r="Y23" s="291"/>
      <c r="Z23" s="291"/>
      <c r="AA23" s="291"/>
      <c r="AB23" s="291"/>
      <c r="AC23" s="291"/>
    </row>
    <row r="24" spans="1:37" ht="24.95" customHeight="1" x14ac:dyDescent="0.4">
      <c r="A24" s="36"/>
      <c r="B24" s="139"/>
      <c r="C24" s="139"/>
      <c r="D24" s="139"/>
      <c r="E24" s="139"/>
      <c r="F24" s="48"/>
      <c r="G24" s="407" t="s">
        <v>79</v>
      </c>
      <c r="H24" s="408"/>
      <c r="I24" s="408"/>
      <c r="J24" s="409"/>
      <c r="K24" s="415"/>
      <c r="L24" s="404"/>
      <c r="M24" s="404"/>
      <c r="N24" s="416"/>
      <c r="O24" s="138"/>
      <c r="P24" s="139"/>
      <c r="Q24" s="290"/>
      <c r="R24" s="290"/>
      <c r="S24" s="291"/>
      <c r="T24" s="290"/>
      <c r="U24" s="290"/>
      <c r="V24" s="291"/>
      <c r="W24" s="290"/>
      <c r="X24" s="290"/>
      <c r="Y24" s="291"/>
      <c r="Z24" s="291"/>
      <c r="AA24" s="291"/>
      <c r="AB24" s="291"/>
      <c r="AC24" s="291"/>
    </row>
    <row r="25" spans="1:37" ht="24.95" customHeight="1" x14ac:dyDescent="0.4">
      <c r="A25" s="36"/>
      <c r="B25" s="139"/>
      <c r="C25" s="139"/>
      <c r="D25" s="139"/>
      <c r="E25" s="139"/>
      <c r="F25" s="48"/>
      <c r="G25" s="407" t="s">
        <v>80</v>
      </c>
      <c r="H25" s="408"/>
      <c r="I25" s="408"/>
      <c r="J25" s="409"/>
      <c r="K25" s="411" t="s">
        <v>80</v>
      </c>
      <c r="L25" s="405"/>
      <c r="M25" s="405"/>
      <c r="N25" s="412"/>
      <c r="O25" s="138"/>
      <c r="P25" s="139"/>
      <c r="Q25" s="290"/>
      <c r="R25" s="290"/>
      <c r="S25" s="291"/>
      <c r="T25" s="290"/>
      <c r="U25" s="290"/>
      <c r="V25" s="291"/>
      <c r="W25" s="290"/>
      <c r="X25" s="290"/>
      <c r="Y25" s="291"/>
      <c r="Z25" s="291"/>
      <c r="AA25" s="291"/>
      <c r="AB25" s="291"/>
      <c r="AC25" s="291"/>
    </row>
    <row r="26" spans="1:37" ht="24.95" customHeight="1" x14ac:dyDescent="0.4">
      <c r="A26" s="36"/>
      <c r="B26" s="139"/>
      <c r="C26" s="139"/>
      <c r="D26" s="139"/>
      <c r="E26" s="139"/>
      <c r="F26" s="48"/>
      <c r="G26" s="407" t="s">
        <v>81</v>
      </c>
      <c r="H26" s="408"/>
      <c r="I26" s="408"/>
      <c r="J26" s="409"/>
      <c r="K26" s="413"/>
      <c r="L26" s="402"/>
      <c r="M26" s="402"/>
      <c r="N26" s="414"/>
      <c r="O26" s="138"/>
      <c r="P26" s="139"/>
      <c r="Q26" s="290"/>
      <c r="R26" s="290"/>
      <c r="S26" s="291"/>
      <c r="T26" s="290"/>
      <c r="U26" s="290"/>
      <c r="V26" s="291"/>
      <c r="W26" s="290"/>
      <c r="X26" s="290"/>
      <c r="Y26" s="291"/>
      <c r="Z26" s="291"/>
      <c r="AA26" s="291"/>
      <c r="AB26" s="291"/>
      <c r="AC26" s="291"/>
    </row>
    <row r="27" spans="1:37" ht="24.95" customHeight="1" x14ac:dyDescent="0.4">
      <c r="A27" s="36"/>
      <c r="B27" s="139"/>
      <c r="C27" s="139"/>
      <c r="D27" s="139"/>
      <c r="E27" s="139"/>
      <c r="F27" s="48"/>
      <c r="G27" s="407" t="s">
        <v>82</v>
      </c>
      <c r="H27" s="408"/>
      <c r="I27" s="408"/>
      <c r="J27" s="409"/>
      <c r="K27" s="415"/>
      <c r="L27" s="404"/>
      <c r="M27" s="404"/>
      <c r="N27" s="416"/>
      <c r="O27" s="138"/>
      <c r="P27" s="139"/>
      <c r="Q27" s="290"/>
      <c r="R27" s="290"/>
      <c r="S27" s="291"/>
      <c r="T27" s="290"/>
      <c r="U27" s="290"/>
      <c r="V27" s="291"/>
      <c r="W27" s="290"/>
      <c r="X27" s="290"/>
      <c r="Y27" s="291"/>
      <c r="Z27" s="291"/>
      <c r="AA27" s="291"/>
      <c r="AB27" s="291"/>
      <c r="AC27" s="291"/>
      <c r="AK27" s="218">
        <f>IF(AK28=TRUE,1,0)</f>
        <v>0</v>
      </c>
    </row>
    <row r="28" spans="1:37" ht="24.95" customHeight="1" x14ac:dyDescent="0.4">
      <c r="A28" s="36" t="s">
        <v>35</v>
      </c>
      <c r="B28" s="138" t="s">
        <v>88</v>
      </c>
      <c r="D28" s="139"/>
      <c r="E28" s="139"/>
      <c r="H28" s="139"/>
      <c r="I28" s="139"/>
      <c r="J28" s="139"/>
      <c r="K28" s="139"/>
      <c r="L28" s="139"/>
      <c r="M28" s="139"/>
      <c r="N28" s="139"/>
      <c r="O28" s="139"/>
      <c r="P28" s="139"/>
      <c r="Q28" s="139"/>
      <c r="R28" s="139"/>
      <c r="S28" s="139"/>
      <c r="AE28" s="201"/>
      <c r="AK28" s="218" t="b">
        <v>0</v>
      </c>
    </row>
    <row r="29" spans="1:37" ht="24.75" customHeight="1" x14ac:dyDescent="0.4">
      <c r="A29" s="36"/>
      <c r="B29" s="138"/>
      <c r="C29" s="48" t="s">
        <v>208</v>
      </c>
      <c r="D29" s="139"/>
      <c r="E29" s="139"/>
      <c r="H29" s="139"/>
      <c r="I29" s="139"/>
      <c r="J29" s="139"/>
      <c r="K29" s="139"/>
      <c r="L29" s="139"/>
      <c r="M29" s="139"/>
      <c r="N29" s="139"/>
      <c r="O29" s="139"/>
      <c r="P29" s="139"/>
      <c r="Q29" s="139"/>
      <c r="R29" s="139"/>
      <c r="S29" s="139"/>
    </row>
    <row r="30" spans="1:37" ht="24.95" customHeight="1" x14ac:dyDescent="0.4">
      <c r="A30" s="36" t="s">
        <v>39</v>
      </c>
      <c r="B30" s="51" t="s">
        <v>209</v>
      </c>
      <c r="E30" s="139"/>
      <c r="G30" s="139"/>
      <c r="H30" s="139"/>
      <c r="I30" s="139"/>
      <c r="J30" s="139"/>
      <c r="K30" s="139"/>
      <c r="L30" s="184"/>
      <c r="M30" s="139"/>
      <c r="N30" s="139"/>
      <c r="O30" s="139"/>
      <c r="P30" s="139"/>
      <c r="Q30" s="139"/>
      <c r="R30" s="139"/>
      <c r="S30" s="139"/>
    </row>
    <row r="31" spans="1:37" ht="24.95" customHeight="1" x14ac:dyDescent="0.4">
      <c r="A31" s="36"/>
      <c r="B31" s="35" t="s">
        <v>210</v>
      </c>
      <c r="E31" s="139"/>
      <c r="G31" s="139"/>
      <c r="H31" s="139"/>
      <c r="I31" s="139"/>
      <c r="J31" s="139"/>
      <c r="K31" s="139"/>
      <c r="L31" s="184"/>
      <c r="M31" s="139"/>
      <c r="N31" s="139"/>
      <c r="O31" s="139"/>
      <c r="P31" s="139"/>
      <c r="Q31" s="139"/>
      <c r="R31" s="139"/>
      <c r="S31" s="139"/>
    </row>
    <row r="32" spans="1:37" ht="24.75" customHeight="1" x14ac:dyDescent="0.4">
      <c r="A32" s="36"/>
      <c r="B32" s="35" t="s">
        <v>93</v>
      </c>
      <c r="E32" s="139"/>
      <c r="G32" s="139"/>
      <c r="H32" s="139"/>
      <c r="I32" s="139"/>
      <c r="J32" s="139"/>
      <c r="K32" s="139"/>
      <c r="L32" s="139"/>
      <c r="M32" s="139"/>
      <c r="N32" s="139"/>
      <c r="O32" s="139"/>
      <c r="P32" s="139"/>
      <c r="Q32" s="139"/>
      <c r="R32" s="139"/>
      <c r="S32" s="139"/>
    </row>
    <row r="33" spans="1:37" ht="24.95" customHeight="1" x14ac:dyDescent="0.4">
      <c r="A33" s="36"/>
      <c r="B33" s="51" t="s">
        <v>211</v>
      </c>
      <c r="E33" s="139"/>
      <c r="G33" s="139"/>
      <c r="H33" s="139"/>
      <c r="I33" s="139"/>
      <c r="J33" s="139"/>
      <c r="K33" s="139"/>
      <c r="L33" s="139"/>
      <c r="M33" s="139"/>
      <c r="N33" s="139"/>
      <c r="O33" s="139"/>
      <c r="P33" s="139"/>
      <c r="Q33" s="139"/>
      <c r="R33" s="139"/>
      <c r="S33" s="139"/>
    </row>
    <row r="34" spans="1:37" ht="24.95" customHeight="1" x14ac:dyDescent="0.4">
      <c r="A34" s="36"/>
      <c r="C34" s="109" t="str">
        <f>IF($AK$10=1,"☑","□")</f>
        <v>□</v>
      </c>
      <c r="D34" s="138" t="s">
        <v>95</v>
      </c>
      <c r="E34" s="139"/>
      <c r="F34" s="139"/>
      <c r="G34" s="139"/>
      <c r="H34" s="139"/>
      <c r="I34" s="139"/>
      <c r="J34" s="109" t="str">
        <f>IF($AK$10=2,"☑","□")</f>
        <v>□</v>
      </c>
      <c r="K34" s="138" t="s">
        <v>96</v>
      </c>
      <c r="L34" s="139"/>
      <c r="M34" s="139"/>
      <c r="N34" s="139"/>
      <c r="O34" s="139"/>
      <c r="P34" s="139"/>
      <c r="Q34" s="109" t="str">
        <f>IF($AK$10=3,"☑","□")</f>
        <v>□</v>
      </c>
      <c r="R34" s="138" t="s">
        <v>97</v>
      </c>
      <c r="S34" s="139"/>
      <c r="T34" s="139"/>
      <c r="U34" s="139"/>
      <c r="V34" s="139"/>
      <c r="X34" s="109" t="str">
        <f>IF($AK$10=4,"☑","□")</f>
        <v>□</v>
      </c>
      <c r="Y34" s="138" t="s">
        <v>98</v>
      </c>
      <c r="Z34" s="139"/>
      <c r="AA34" s="139"/>
      <c r="AB34" s="139"/>
      <c r="AC34" s="139"/>
    </row>
    <row r="35" spans="1:37" ht="24.95" customHeight="1" x14ac:dyDescent="0.4">
      <c r="A35" s="36"/>
      <c r="B35" s="35"/>
      <c r="C35" s="139"/>
      <c r="D35" s="138"/>
      <c r="E35" s="139"/>
      <c r="F35" s="139"/>
      <c r="G35" s="139"/>
      <c r="H35" s="139"/>
      <c r="I35" s="139"/>
      <c r="J35" s="139"/>
      <c r="K35" s="138"/>
      <c r="L35" s="139"/>
      <c r="M35" s="139"/>
      <c r="N35" s="139"/>
      <c r="O35" s="139"/>
      <c r="P35" s="139"/>
      <c r="Q35" s="139"/>
      <c r="R35" s="138"/>
      <c r="S35" s="139"/>
      <c r="T35" s="139"/>
      <c r="U35" s="139"/>
      <c r="V35" s="139"/>
      <c r="W35" s="35"/>
      <c r="X35" s="139"/>
      <c r="Y35" s="138"/>
      <c r="Z35" s="139"/>
      <c r="AA35" s="139"/>
      <c r="AB35" s="139"/>
      <c r="AC35" s="139"/>
      <c r="AD35" s="35"/>
      <c r="AE35" s="35"/>
      <c r="AF35" s="35"/>
      <c r="AG35" s="35"/>
      <c r="AH35" s="35"/>
      <c r="AI35" s="35"/>
      <c r="AJ35" s="35"/>
    </row>
    <row r="36" spans="1:37" ht="24.95" customHeight="1" x14ac:dyDescent="0.4">
      <c r="A36" s="36"/>
      <c r="B36" s="35" t="s">
        <v>99</v>
      </c>
      <c r="D36" s="139"/>
      <c r="E36" s="139"/>
      <c r="I36" s="139"/>
      <c r="J36" s="139"/>
      <c r="K36" s="139"/>
      <c r="L36" s="139"/>
    </row>
    <row r="37" spans="1:37" ht="24.95" customHeight="1" x14ac:dyDescent="0.4">
      <c r="A37" s="36"/>
      <c r="C37" s="138"/>
      <c r="D37" s="139"/>
      <c r="E37" s="139"/>
      <c r="G37" s="139"/>
      <c r="H37" s="139"/>
      <c r="I37" s="139"/>
      <c r="J37" s="139"/>
      <c r="K37" s="139"/>
      <c r="L37" s="139"/>
      <c r="M37" s="384"/>
      <c r="N37" s="384"/>
      <c r="O37" s="384"/>
      <c r="P37" s="384"/>
      <c r="Q37" s="384"/>
      <c r="R37" s="384"/>
      <c r="S37" s="384"/>
      <c r="T37" s="139" t="s">
        <v>100</v>
      </c>
      <c r="V37" s="138" t="s">
        <v>101</v>
      </c>
      <c r="W37" s="35"/>
      <c r="X37" s="139"/>
      <c r="Y37" s="35"/>
      <c r="Z37" s="384"/>
      <c r="AA37" s="384"/>
      <c r="AB37" s="384"/>
      <c r="AC37" s="384"/>
      <c r="AD37" s="384"/>
      <c r="AE37" s="384"/>
      <c r="AF37" s="384"/>
      <c r="AG37" s="139" t="s">
        <v>100</v>
      </c>
    </row>
    <row r="38" spans="1:37" ht="24" customHeight="1" x14ac:dyDescent="0.4">
      <c r="A38" s="36"/>
      <c r="C38" s="48" t="s">
        <v>102</v>
      </c>
      <c r="D38" s="139"/>
      <c r="E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row>
    <row r="39" spans="1:37" ht="19.5" customHeight="1" x14ac:dyDescent="0.4">
      <c r="A39" s="36"/>
      <c r="C39" s="48"/>
      <c r="D39" s="48" t="s">
        <v>103</v>
      </c>
      <c r="E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row>
    <row r="40" spans="1:37" ht="19.5" customHeight="1" x14ac:dyDescent="0.4">
      <c r="A40" s="36"/>
      <c r="C40" s="48" t="s">
        <v>104</v>
      </c>
      <c r="D40" s="48"/>
      <c r="E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row>
    <row r="41" spans="1:37" ht="19.5" customHeight="1" x14ac:dyDescent="0.4">
      <c r="A41" s="36"/>
      <c r="C41" s="48"/>
      <c r="D41" s="48"/>
      <c r="E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row>
    <row r="42" spans="1:37" ht="24.95" customHeight="1" x14ac:dyDescent="0.4">
      <c r="A42" s="36"/>
      <c r="B42" s="138" t="s">
        <v>212</v>
      </c>
      <c r="C42" s="35"/>
      <c r="D42" s="139"/>
      <c r="E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row>
    <row r="43" spans="1:37" ht="24.95" customHeight="1" x14ac:dyDescent="0.4">
      <c r="A43" s="36"/>
      <c r="B43" s="35" t="s">
        <v>213</v>
      </c>
      <c r="H43" s="139"/>
      <c r="I43" s="139"/>
      <c r="J43" s="139"/>
      <c r="K43" s="139"/>
      <c r="L43" s="139"/>
      <c r="M43" s="139"/>
      <c r="N43" s="139"/>
      <c r="O43" s="139"/>
      <c r="P43" s="139"/>
      <c r="Q43" s="139"/>
      <c r="R43" s="139"/>
      <c r="S43" s="139"/>
    </row>
    <row r="44" spans="1:37" ht="24.95" customHeight="1" x14ac:dyDescent="0.4">
      <c r="A44" s="36"/>
      <c r="C44" s="109" t="str">
        <f>IF($AK$10=1,"☑","□")</f>
        <v>□</v>
      </c>
      <c r="D44" s="138" t="s">
        <v>107</v>
      </c>
      <c r="E44" s="139"/>
      <c r="F44" s="139"/>
      <c r="G44" s="139"/>
      <c r="H44" s="139"/>
      <c r="I44" s="139"/>
      <c r="J44" s="109" t="str">
        <f>IF($AK$10=2,"☑","□")</f>
        <v>□</v>
      </c>
      <c r="K44" s="138" t="s">
        <v>108</v>
      </c>
      <c r="L44" s="139"/>
      <c r="M44" s="139"/>
      <c r="N44" s="139"/>
      <c r="O44" s="139"/>
      <c r="P44" s="139"/>
      <c r="Q44" s="109" t="str">
        <f>IF($AK$10=3,"☑","□")</f>
        <v>□</v>
      </c>
      <c r="R44" s="138" t="s">
        <v>109</v>
      </c>
      <c r="S44" s="139"/>
      <c r="T44" s="139"/>
      <c r="U44" s="139"/>
      <c r="V44" s="139"/>
      <c r="X44" s="109" t="str">
        <f>IF($AK$10=4,"☑","□")</f>
        <v>□</v>
      </c>
      <c r="Y44" s="138" t="s">
        <v>110</v>
      </c>
      <c r="Z44" s="139"/>
      <c r="AA44" s="139"/>
      <c r="AB44" s="139"/>
      <c r="AC44" s="139"/>
    </row>
    <row r="45" spans="1:37" ht="24.95" customHeight="1" x14ac:dyDescent="0.4">
      <c r="A45" s="36"/>
      <c r="B45" s="35"/>
      <c r="C45" s="139"/>
      <c r="D45" s="138"/>
      <c r="E45" s="139"/>
      <c r="F45" s="139"/>
      <c r="G45" s="139"/>
      <c r="H45" s="139"/>
      <c r="I45" s="139"/>
      <c r="J45" s="139"/>
      <c r="K45" s="138"/>
      <c r="L45" s="139"/>
      <c r="M45" s="139"/>
      <c r="N45" s="139"/>
      <c r="O45" s="139"/>
      <c r="P45" s="139"/>
      <c r="Q45" s="139"/>
      <c r="R45" s="138"/>
      <c r="S45" s="139"/>
      <c r="T45" s="139"/>
      <c r="U45" s="139"/>
      <c r="V45" s="139"/>
      <c r="W45" s="35"/>
      <c r="X45" s="139"/>
      <c r="Y45" s="138"/>
      <c r="Z45" s="139"/>
      <c r="AA45" s="139"/>
      <c r="AB45" s="139"/>
      <c r="AC45" s="139"/>
      <c r="AD45" s="35"/>
      <c r="AE45" s="35"/>
      <c r="AF45" s="35"/>
      <c r="AG45" s="35"/>
      <c r="AH45" s="35"/>
      <c r="AI45" s="35"/>
      <c r="AJ45" s="35"/>
    </row>
    <row r="46" spans="1:37" ht="24.95" customHeight="1" x14ac:dyDescent="0.4">
      <c r="A46" s="36"/>
      <c r="B46" s="138" t="s">
        <v>111</v>
      </c>
      <c r="C46" s="35"/>
      <c r="D46" s="139"/>
      <c r="E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row>
    <row r="47" spans="1:37" ht="24.95" customHeight="1" x14ac:dyDescent="0.4">
      <c r="A47" s="36"/>
      <c r="B47" s="138" t="s">
        <v>112</v>
      </c>
      <c r="C47" s="35"/>
      <c r="D47" s="139"/>
      <c r="E47" s="139"/>
      <c r="G47" s="139"/>
      <c r="H47" s="139"/>
      <c r="I47" s="139"/>
      <c r="J47" s="139"/>
      <c r="K47" s="139"/>
      <c r="L47" s="139"/>
      <c r="AK47" s="218" t="s">
        <v>113</v>
      </c>
    </row>
    <row r="48" spans="1:37" ht="24.95" customHeight="1" x14ac:dyDescent="0.4">
      <c r="A48" s="36"/>
      <c r="B48" s="138"/>
      <c r="C48" s="35"/>
      <c r="D48" s="139"/>
      <c r="E48" s="139"/>
      <c r="G48" s="139"/>
      <c r="H48" s="139"/>
      <c r="I48" s="139"/>
      <c r="J48" s="139"/>
      <c r="K48" s="139"/>
      <c r="L48" s="139"/>
      <c r="M48" s="384"/>
      <c r="N48" s="384"/>
      <c r="O48" s="384"/>
      <c r="P48" s="384"/>
      <c r="Q48" s="384"/>
      <c r="R48" s="384"/>
      <c r="S48" s="384"/>
      <c r="T48" s="139" t="s">
        <v>114</v>
      </c>
      <c r="V48" s="138" t="s">
        <v>101</v>
      </c>
      <c r="X48" s="139"/>
      <c r="Z48" s="384"/>
      <c r="AA48" s="384"/>
      <c r="AB48" s="384"/>
      <c r="AC48" s="384"/>
      <c r="AD48" s="384"/>
      <c r="AE48" s="384"/>
      <c r="AF48" s="384"/>
      <c r="AG48" s="139" t="s">
        <v>115</v>
      </c>
      <c r="AK48" s="218">
        <v>6</v>
      </c>
    </row>
    <row r="49" spans="1:37" ht="24.95" customHeight="1" x14ac:dyDescent="0.4">
      <c r="A49" s="36"/>
      <c r="B49" s="138" t="s">
        <v>116</v>
      </c>
      <c r="C49" s="35"/>
      <c r="D49" s="139"/>
      <c r="E49" s="139"/>
      <c r="G49" s="139"/>
      <c r="H49" s="139"/>
      <c r="I49" s="139"/>
      <c r="J49" s="139"/>
      <c r="K49" s="139"/>
      <c r="L49" s="139"/>
      <c r="M49" s="60"/>
      <c r="N49" s="60"/>
      <c r="O49" s="60"/>
      <c r="P49" s="60"/>
      <c r="Q49" s="60"/>
      <c r="R49" s="60"/>
      <c r="S49" s="60"/>
      <c r="Z49" s="60"/>
      <c r="AA49" s="60"/>
      <c r="AB49" s="60"/>
      <c r="AC49" s="60"/>
      <c r="AD49" s="60"/>
      <c r="AE49" s="60"/>
      <c r="AF49" s="60"/>
    </row>
    <row r="50" spans="1:37" ht="24.95" customHeight="1" x14ac:dyDescent="0.4">
      <c r="A50" s="36"/>
      <c r="B50" s="138"/>
      <c r="C50" s="35"/>
      <c r="D50" s="139"/>
      <c r="E50" s="139"/>
      <c r="G50" s="139"/>
      <c r="H50" s="139"/>
      <c r="I50" s="139"/>
      <c r="J50" s="139"/>
      <c r="K50" s="139"/>
      <c r="L50" s="139"/>
      <c r="M50" s="384"/>
      <c r="N50" s="384"/>
      <c r="O50" s="384"/>
      <c r="P50" s="384"/>
      <c r="Q50" s="384"/>
      <c r="R50" s="384"/>
      <c r="S50" s="384"/>
      <c r="T50" s="139" t="s">
        <v>114</v>
      </c>
      <c r="V50" s="138" t="s">
        <v>101</v>
      </c>
      <c r="X50" s="139"/>
      <c r="Z50" s="384"/>
      <c r="AA50" s="384"/>
      <c r="AB50" s="384"/>
      <c r="AC50" s="384"/>
      <c r="AD50" s="384"/>
      <c r="AE50" s="384"/>
      <c r="AF50" s="384"/>
      <c r="AG50" s="139" t="s">
        <v>115</v>
      </c>
      <c r="AK50" s="218">
        <v>2</v>
      </c>
    </row>
    <row r="51" spans="1:37" ht="24.95" customHeight="1" x14ac:dyDescent="0.4">
      <c r="A51" s="36"/>
      <c r="B51" s="138" t="s">
        <v>117</v>
      </c>
      <c r="C51" s="138"/>
      <c r="D51" s="139"/>
      <c r="E51" s="139"/>
      <c r="G51" s="139"/>
      <c r="H51" s="139"/>
      <c r="I51" s="139"/>
      <c r="J51" s="139"/>
      <c r="K51" s="139"/>
      <c r="L51" s="139"/>
      <c r="M51" s="60"/>
      <c r="N51" s="60"/>
      <c r="O51" s="60"/>
      <c r="P51" s="60"/>
      <c r="Q51" s="60"/>
      <c r="R51" s="60"/>
      <c r="S51" s="60"/>
      <c r="Z51" s="60"/>
      <c r="AA51" s="60"/>
      <c r="AB51" s="60"/>
      <c r="AC51" s="60"/>
      <c r="AD51" s="60"/>
      <c r="AE51" s="60"/>
      <c r="AF51" s="60"/>
    </row>
    <row r="52" spans="1:37" ht="24.95" customHeight="1" x14ac:dyDescent="0.4">
      <c r="A52" s="36"/>
      <c r="C52" s="138"/>
      <c r="D52" s="139"/>
      <c r="E52" s="139"/>
      <c r="G52" s="139"/>
      <c r="H52" s="139"/>
      <c r="I52" s="139"/>
      <c r="J52" s="139"/>
      <c r="K52" s="139"/>
      <c r="L52" s="139"/>
      <c r="M52" s="384"/>
      <c r="N52" s="384"/>
      <c r="O52" s="384"/>
      <c r="P52" s="384"/>
      <c r="Q52" s="384"/>
      <c r="R52" s="384"/>
      <c r="S52" s="384"/>
      <c r="T52" s="139" t="s">
        <v>114</v>
      </c>
      <c r="V52" s="138" t="s">
        <v>101</v>
      </c>
      <c r="X52" s="139"/>
      <c r="Z52" s="384"/>
      <c r="AA52" s="384"/>
      <c r="AB52" s="384"/>
      <c r="AC52" s="384"/>
      <c r="AD52" s="384"/>
      <c r="AE52" s="384"/>
      <c r="AF52" s="384"/>
      <c r="AG52" s="139" t="s">
        <v>115</v>
      </c>
      <c r="AK52" s="218">
        <v>28</v>
      </c>
    </row>
    <row r="53" spans="1:37" ht="24.95" customHeight="1" x14ac:dyDescent="0.4">
      <c r="A53" s="36"/>
      <c r="B53" s="138" t="s">
        <v>118</v>
      </c>
      <c r="C53" s="138"/>
      <c r="D53" s="139"/>
      <c r="E53" s="139"/>
      <c r="G53" s="139"/>
      <c r="H53" s="139"/>
      <c r="I53" s="139"/>
      <c r="J53" s="139"/>
      <c r="K53" s="139"/>
      <c r="L53" s="139"/>
      <c r="M53" s="185"/>
      <c r="N53" s="185"/>
      <c r="O53" s="185"/>
      <c r="P53" s="185"/>
      <c r="Q53" s="185"/>
      <c r="R53" s="185"/>
      <c r="S53" s="185"/>
      <c r="T53" s="139"/>
      <c r="U53" s="139"/>
      <c r="V53" s="139"/>
      <c r="W53" s="139"/>
      <c r="X53" s="139"/>
      <c r="Y53" s="139"/>
      <c r="Z53" s="185"/>
      <c r="AA53" s="185"/>
      <c r="AB53" s="185"/>
      <c r="AC53" s="185"/>
      <c r="AD53" s="185"/>
      <c r="AE53" s="185"/>
      <c r="AF53" s="185"/>
      <c r="AG53" s="139"/>
    </row>
    <row r="54" spans="1:37" ht="24.95" customHeight="1" x14ac:dyDescent="0.4">
      <c r="A54" s="36"/>
      <c r="C54" s="138"/>
      <c r="D54" s="139"/>
      <c r="E54" s="139"/>
      <c r="G54" s="139"/>
      <c r="H54" s="139"/>
      <c r="I54" s="139"/>
      <c r="J54" s="139"/>
      <c r="K54" s="139"/>
      <c r="L54" s="139"/>
      <c r="M54" s="384"/>
      <c r="N54" s="384"/>
      <c r="O54" s="384"/>
      <c r="P54" s="384"/>
      <c r="Q54" s="384"/>
      <c r="R54" s="384"/>
      <c r="S54" s="384"/>
      <c r="T54" s="139" t="s">
        <v>114</v>
      </c>
      <c r="U54" s="35"/>
      <c r="V54" s="138" t="s">
        <v>101</v>
      </c>
      <c r="W54" s="35"/>
      <c r="X54" s="139"/>
      <c r="Y54" s="35"/>
      <c r="Z54" s="384"/>
      <c r="AA54" s="384"/>
      <c r="AB54" s="384"/>
      <c r="AC54" s="384"/>
      <c r="AD54" s="384"/>
      <c r="AE54" s="384"/>
      <c r="AF54" s="384"/>
      <c r="AG54" s="139" t="s">
        <v>115</v>
      </c>
      <c r="AK54" s="218">
        <v>7</v>
      </c>
    </row>
    <row r="55" spans="1:37" ht="24.95" customHeight="1" x14ac:dyDescent="0.4">
      <c r="A55" s="36"/>
      <c r="B55" s="138" t="s">
        <v>214</v>
      </c>
      <c r="C55" s="35"/>
      <c r="D55" s="139"/>
      <c r="E55" s="139"/>
      <c r="G55" s="139"/>
      <c r="H55" s="139"/>
      <c r="I55" s="139"/>
      <c r="J55" s="139"/>
      <c r="K55" s="139"/>
      <c r="L55" s="139"/>
      <c r="M55" s="185"/>
      <c r="N55" s="185"/>
      <c r="O55" s="185"/>
      <c r="P55" s="185"/>
      <c r="Q55" s="185"/>
      <c r="R55" s="185"/>
      <c r="S55" s="185"/>
      <c r="T55" s="139"/>
      <c r="U55" s="139"/>
      <c r="V55" s="139"/>
      <c r="W55" s="139"/>
      <c r="X55" s="139"/>
      <c r="Y55" s="139"/>
      <c r="Z55" s="185"/>
      <c r="AA55" s="185"/>
      <c r="AB55" s="185"/>
      <c r="AC55" s="185"/>
      <c r="AD55" s="185"/>
      <c r="AE55" s="185"/>
      <c r="AF55" s="185"/>
      <c r="AG55" s="139"/>
    </row>
    <row r="56" spans="1:37" ht="24.95" customHeight="1" x14ac:dyDescent="0.4">
      <c r="A56" s="36"/>
      <c r="B56" s="138"/>
      <c r="C56" s="35"/>
      <c r="D56" s="139"/>
      <c r="E56" s="139"/>
      <c r="G56" s="139"/>
      <c r="H56" s="139"/>
      <c r="I56" s="139"/>
      <c r="J56" s="139"/>
      <c r="K56" s="139"/>
      <c r="L56" s="139"/>
      <c r="M56" s="384"/>
      <c r="N56" s="384"/>
      <c r="O56" s="384"/>
      <c r="P56" s="384"/>
      <c r="Q56" s="384"/>
      <c r="R56" s="384"/>
      <c r="S56" s="384"/>
      <c r="T56" s="139" t="s">
        <v>114</v>
      </c>
      <c r="U56" s="35"/>
      <c r="V56" s="138" t="s">
        <v>101</v>
      </c>
      <c r="W56" s="35"/>
      <c r="X56" s="139"/>
      <c r="Y56" s="35"/>
      <c r="Z56" s="384"/>
      <c r="AA56" s="384"/>
      <c r="AB56" s="384"/>
      <c r="AC56" s="384"/>
      <c r="AD56" s="384"/>
      <c r="AE56" s="384"/>
      <c r="AF56" s="384"/>
      <c r="AG56" s="139" t="s">
        <v>115</v>
      </c>
      <c r="AK56" s="218">
        <v>10</v>
      </c>
    </row>
    <row r="57" spans="1:37" ht="24.95" customHeight="1" x14ac:dyDescent="0.4">
      <c r="A57" s="36"/>
      <c r="B57" s="138" t="s">
        <v>215</v>
      </c>
      <c r="C57" s="35"/>
      <c r="D57" s="139"/>
      <c r="E57" s="139"/>
      <c r="G57" s="139"/>
      <c r="H57" s="139"/>
      <c r="I57" s="139"/>
      <c r="J57" s="139"/>
      <c r="K57" s="139"/>
      <c r="L57" s="139"/>
      <c r="M57" s="60"/>
      <c r="N57" s="60"/>
      <c r="O57" s="60"/>
      <c r="P57" s="60"/>
      <c r="Q57" s="60"/>
      <c r="R57" s="60"/>
      <c r="S57" s="60"/>
      <c r="Z57" s="60"/>
      <c r="AA57" s="60"/>
      <c r="AB57" s="60"/>
      <c r="AC57" s="60"/>
      <c r="AD57" s="60"/>
      <c r="AE57" s="60"/>
      <c r="AF57" s="60"/>
    </row>
    <row r="58" spans="1:37" ht="24.95" customHeight="1" x14ac:dyDescent="0.4">
      <c r="A58" s="36"/>
      <c r="C58" s="138"/>
      <c r="D58" s="139"/>
      <c r="E58" s="139"/>
      <c r="G58" s="139"/>
      <c r="H58" s="139"/>
      <c r="I58" s="139"/>
      <c r="J58" s="139"/>
      <c r="K58" s="139"/>
      <c r="L58" s="139"/>
      <c r="M58" s="384"/>
      <c r="N58" s="384"/>
      <c r="O58" s="384"/>
      <c r="P58" s="384"/>
      <c r="Q58" s="384"/>
      <c r="R58" s="384"/>
      <c r="S58" s="384"/>
      <c r="T58" s="139" t="s">
        <v>114</v>
      </c>
      <c r="V58" s="138" t="s">
        <v>101</v>
      </c>
      <c r="X58" s="139"/>
      <c r="Z58" s="384"/>
      <c r="AA58" s="384"/>
      <c r="AB58" s="384"/>
      <c r="AC58" s="384"/>
      <c r="AD58" s="384"/>
      <c r="AE58" s="384"/>
      <c r="AF58" s="384"/>
      <c r="AG58" s="139" t="s">
        <v>115</v>
      </c>
      <c r="AK58" s="218">
        <v>2</v>
      </c>
    </row>
    <row r="59" spans="1:37" ht="24.75" customHeight="1" x14ac:dyDescent="0.4">
      <c r="A59" s="36"/>
      <c r="B59" s="138" t="s">
        <v>216</v>
      </c>
      <c r="C59" s="138"/>
      <c r="D59" s="139"/>
      <c r="E59" s="139"/>
      <c r="G59" s="139"/>
      <c r="H59" s="139"/>
      <c r="I59" s="139"/>
      <c r="J59" s="139"/>
      <c r="K59" s="139"/>
      <c r="L59" s="139"/>
      <c r="M59" s="60"/>
      <c r="N59" s="60"/>
      <c r="O59" s="60"/>
      <c r="P59" s="60"/>
      <c r="Q59" s="60"/>
      <c r="R59" s="60"/>
      <c r="S59" s="60"/>
      <c r="Z59" s="60"/>
      <c r="AA59" s="60"/>
      <c r="AB59" s="60"/>
      <c r="AC59" s="60"/>
      <c r="AD59" s="60"/>
      <c r="AE59" s="60"/>
      <c r="AF59" s="60"/>
    </row>
    <row r="60" spans="1:37" ht="24.95" customHeight="1" x14ac:dyDescent="0.4">
      <c r="A60" s="36"/>
      <c r="C60" s="138"/>
      <c r="D60" s="139"/>
      <c r="E60" s="139"/>
      <c r="G60" s="139"/>
      <c r="H60" s="139"/>
      <c r="I60" s="139"/>
      <c r="J60" s="139"/>
      <c r="K60" s="139"/>
      <c r="L60" s="139"/>
      <c r="M60" s="384"/>
      <c r="N60" s="384"/>
      <c r="O60" s="384"/>
      <c r="P60" s="384"/>
      <c r="Q60" s="384"/>
      <c r="R60" s="384"/>
      <c r="S60" s="384"/>
      <c r="T60" s="139" t="s">
        <v>114</v>
      </c>
      <c r="V60" s="138" t="s">
        <v>101</v>
      </c>
      <c r="X60" s="139"/>
      <c r="Z60" s="384"/>
      <c r="AA60" s="384"/>
      <c r="AB60" s="384"/>
      <c r="AC60" s="384"/>
      <c r="AD60" s="384"/>
      <c r="AE60" s="384"/>
      <c r="AF60" s="384"/>
      <c r="AG60" s="139" t="s">
        <v>115</v>
      </c>
      <c r="AK60" s="218">
        <v>41</v>
      </c>
    </row>
    <row r="61" spans="1:37" ht="24.95" customHeight="1" x14ac:dyDescent="0.4">
      <c r="A61" s="36"/>
      <c r="B61" s="138" t="s">
        <v>217</v>
      </c>
      <c r="C61" s="138"/>
      <c r="D61" s="139"/>
      <c r="E61" s="139"/>
      <c r="G61" s="139"/>
      <c r="H61" s="139"/>
      <c r="I61" s="139"/>
      <c r="J61" s="139"/>
      <c r="K61" s="139"/>
      <c r="L61" s="139"/>
      <c r="M61" s="185"/>
      <c r="N61" s="185"/>
      <c r="O61" s="185"/>
      <c r="P61" s="185"/>
      <c r="Q61" s="185"/>
      <c r="R61" s="185"/>
      <c r="S61" s="185"/>
      <c r="T61" s="139"/>
      <c r="U61" s="139"/>
      <c r="V61" s="139"/>
      <c r="W61" s="139"/>
      <c r="X61" s="139"/>
      <c r="Y61" s="139"/>
      <c r="Z61" s="185"/>
      <c r="AA61" s="185"/>
      <c r="AB61" s="185"/>
      <c r="AC61" s="185"/>
      <c r="AD61" s="185"/>
      <c r="AE61" s="185"/>
      <c r="AF61" s="185"/>
      <c r="AG61" s="139"/>
    </row>
    <row r="62" spans="1:37" ht="24.95" customHeight="1" x14ac:dyDescent="0.4">
      <c r="A62" s="36"/>
      <c r="C62" s="138"/>
      <c r="D62" s="139"/>
      <c r="E62" s="139"/>
      <c r="G62" s="139"/>
      <c r="H62" s="139"/>
      <c r="I62" s="139"/>
      <c r="J62" s="139"/>
      <c r="K62" s="139"/>
      <c r="L62" s="139"/>
      <c r="M62" s="384"/>
      <c r="N62" s="384"/>
      <c r="O62" s="384"/>
      <c r="P62" s="384"/>
      <c r="Q62" s="384"/>
      <c r="R62" s="384"/>
      <c r="S62" s="384"/>
      <c r="T62" s="139" t="s">
        <v>114</v>
      </c>
      <c r="U62" s="35"/>
      <c r="V62" s="138" t="s">
        <v>101</v>
      </c>
      <c r="W62" s="35"/>
      <c r="X62" s="139"/>
      <c r="Y62" s="35"/>
      <c r="Z62" s="384"/>
      <c r="AA62" s="384"/>
      <c r="AB62" s="384"/>
      <c r="AC62" s="384"/>
      <c r="AD62" s="384"/>
      <c r="AE62" s="384"/>
      <c r="AF62" s="384"/>
      <c r="AG62" s="139" t="s">
        <v>115</v>
      </c>
      <c r="AK62" s="218">
        <v>10</v>
      </c>
    </row>
    <row r="63" spans="1:37" ht="24.95" customHeight="1" x14ac:dyDescent="0.4">
      <c r="A63" s="36"/>
      <c r="C63" s="48" t="s">
        <v>123</v>
      </c>
      <c r="D63" s="139"/>
      <c r="E63" s="139"/>
      <c r="F63" s="51"/>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row>
    <row r="64" spans="1:37" ht="24.95" customHeight="1" x14ac:dyDescent="0.4">
      <c r="A64" s="36"/>
      <c r="C64" s="48" t="s">
        <v>124</v>
      </c>
      <c r="D64" s="139"/>
      <c r="E64" s="139"/>
      <c r="F64" s="51"/>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row>
    <row r="65" spans="1:37" ht="24.95" customHeight="1" x14ac:dyDescent="0.4">
      <c r="A65" s="36"/>
      <c r="C65" s="48" t="s">
        <v>218</v>
      </c>
      <c r="D65" s="139"/>
      <c r="E65" s="139"/>
      <c r="F65" s="51"/>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row>
    <row r="66" spans="1:37" ht="24.95" customHeight="1" x14ac:dyDescent="0.4">
      <c r="A66" s="36"/>
      <c r="C66" s="48" t="s">
        <v>104</v>
      </c>
      <c r="D66" s="139"/>
      <c r="E66" s="139"/>
      <c r="F66" s="51"/>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row>
    <row r="67" spans="1:37" ht="24.95" customHeight="1" x14ac:dyDescent="0.4">
      <c r="A67" s="36"/>
      <c r="B67" s="138" t="s">
        <v>126</v>
      </c>
      <c r="C67" s="48"/>
      <c r="D67" s="139"/>
      <c r="E67" s="139"/>
      <c r="F67" s="51"/>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row>
    <row r="68" spans="1:37" ht="24.95" customHeight="1" x14ac:dyDescent="0.4">
      <c r="A68" s="36"/>
      <c r="B68" s="138" t="s">
        <v>127</v>
      </c>
      <c r="C68" s="138"/>
      <c r="D68" s="139"/>
      <c r="E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row>
    <row r="69" spans="1:37" ht="24.95" customHeight="1" x14ac:dyDescent="0.4">
      <c r="A69" s="36"/>
      <c r="C69" s="138"/>
      <c r="D69" s="139"/>
      <c r="E69" s="139"/>
      <c r="G69" s="139"/>
      <c r="H69" s="139"/>
      <c r="I69" s="139"/>
      <c r="J69" s="139"/>
      <c r="K69" s="139"/>
      <c r="L69" s="139"/>
      <c r="M69" s="420">
        <f>SUM(M47:S62)</f>
        <v>0</v>
      </c>
      <c r="N69" s="420"/>
      <c r="O69" s="420"/>
      <c r="P69" s="420"/>
      <c r="Q69" s="420"/>
      <c r="R69" s="420"/>
      <c r="S69" s="420"/>
      <c r="T69" s="139" t="s">
        <v>114</v>
      </c>
      <c r="U69" s="35"/>
      <c r="V69" s="138" t="s">
        <v>101</v>
      </c>
      <c r="W69" s="35"/>
      <c r="X69" s="139"/>
      <c r="Y69" s="35"/>
      <c r="Z69" s="420">
        <f>SUM(Z47:AF62)</f>
        <v>0</v>
      </c>
      <c r="AA69" s="420"/>
      <c r="AB69" s="420"/>
      <c r="AC69" s="420"/>
      <c r="AD69" s="420"/>
      <c r="AE69" s="420"/>
      <c r="AF69" s="420"/>
      <c r="AG69" s="139" t="s">
        <v>115</v>
      </c>
    </row>
    <row r="70" spans="1:37" ht="24.95" customHeight="1" x14ac:dyDescent="0.4">
      <c r="A70" s="36"/>
      <c r="B70" s="138" t="s">
        <v>128</v>
      </c>
      <c r="C70" s="138"/>
      <c r="D70" s="139"/>
      <c r="E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row>
    <row r="71" spans="1:37" ht="24.95" customHeight="1" x14ac:dyDescent="0.4">
      <c r="A71" s="36"/>
      <c r="C71" s="138"/>
      <c r="D71" s="139"/>
      <c r="E71" s="139"/>
      <c r="G71" s="139"/>
      <c r="H71" s="139"/>
      <c r="I71" s="139"/>
      <c r="J71" s="139"/>
      <c r="K71" s="139"/>
      <c r="L71" s="139"/>
      <c r="M71" s="398">
        <f>M48*AK48+M50*AK50+M52*AK52+M54*AK54+M56*AK56+M58*AK58+M60*AK60+M62*AK62</f>
        <v>0</v>
      </c>
      <c r="N71" s="398"/>
      <c r="O71" s="398"/>
      <c r="P71" s="398"/>
      <c r="Q71" s="398"/>
      <c r="R71" s="398"/>
      <c r="S71" s="398"/>
      <c r="T71" s="139" t="s">
        <v>219</v>
      </c>
      <c r="U71" s="35"/>
      <c r="V71" s="138" t="s">
        <v>101</v>
      </c>
      <c r="W71" s="35"/>
      <c r="X71" s="139"/>
      <c r="Y71" s="35"/>
      <c r="Z71" s="398">
        <f>Z48*AK48+Z50*AK50+Z52*AK52+Z54*AK54+Z56*AK56+Z58*AK58+Z60*AK60+Z62*AK62</f>
        <v>0</v>
      </c>
      <c r="AA71" s="398"/>
      <c r="AB71" s="398"/>
      <c r="AC71" s="398"/>
      <c r="AD71" s="398"/>
      <c r="AE71" s="398"/>
      <c r="AF71" s="398"/>
      <c r="AG71" s="139" t="s">
        <v>219</v>
      </c>
    </row>
    <row r="72" spans="1:37" ht="24.95" customHeight="1" x14ac:dyDescent="0.4">
      <c r="A72" s="36"/>
      <c r="B72" s="138" t="s">
        <v>131</v>
      </c>
      <c r="C72" s="138"/>
      <c r="D72" s="139"/>
      <c r="E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row>
    <row r="73" spans="1:37" ht="24.95" customHeight="1" x14ac:dyDescent="0.4">
      <c r="A73" s="36"/>
      <c r="C73" s="48"/>
      <c r="D73" s="139"/>
      <c r="E73" s="139"/>
      <c r="F73" s="51"/>
      <c r="G73" s="139"/>
      <c r="H73" s="139"/>
      <c r="I73" s="139"/>
      <c r="J73" s="139"/>
      <c r="K73" s="139"/>
      <c r="L73" s="139"/>
      <c r="M73" s="417" t="str">
        <f>IFERROR(ROUNDDOWN(M71*10/M37,4),"")</f>
        <v/>
      </c>
      <c r="N73" s="417"/>
      <c r="O73" s="417"/>
      <c r="P73" s="417"/>
      <c r="Q73" s="417"/>
      <c r="R73" s="417"/>
      <c r="S73" s="417"/>
      <c r="T73" s="139"/>
      <c r="U73" s="139"/>
      <c r="V73" s="139"/>
      <c r="W73" s="139"/>
      <c r="X73" s="139"/>
      <c r="Y73" s="139"/>
      <c r="Z73" s="139"/>
      <c r="AA73" s="139"/>
      <c r="AB73" s="139"/>
      <c r="AC73" s="139"/>
      <c r="AD73" s="139"/>
      <c r="AE73" s="139"/>
      <c r="AF73" s="139"/>
      <c r="AG73" s="139"/>
      <c r="AH73" s="139"/>
      <c r="AK73" s="218">
        <f>IF(M73&lt;0.023,1,0)</f>
        <v>0</v>
      </c>
    </row>
    <row r="74" spans="1:37" ht="24.95" customHeight="1" x14ac:dyDescent="0.4">
      <c r="A74" s="36"/>
      <c r="B74" s="138" t="s">
        <v>220</v>
      </c>
      <c r="C74" s="138"/>
      <c r="D74" s="139"/>
      <c r="E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row>
    <row r="75" spans="1:37" ht="24.95" customHeight="1" x14ac:dyDescent="0.4">
      <c r="A75" s="36"/>
      <c r="B75" s="138" t="s">
        <v>221</v>
      </c>
      <c r="C75" s="138"/>
      <c r="D75" s="139"/>
      <c r="E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row>
    <row r="76" spans="1:37" ht="24.95" customHeight="1" x14ac:dyDescent="0.4">
      <c r="A76" s="36"/>
      <c r="B76" s="138"/>
      <c r="D76" s="139"/>
      <c r="E76" s="139"/>
      <c r="G76" s="139"/>
      <c r="H76" s="139"/>
      <c r="I76" s="139"/>
      <c r="J76" s="139"/>
      <c r="K76" s="139"/>
      <c r="L76" s="139"/>
      <c r="M76" s="384"/>
      <c r="N76" s="384"/>
      <c r="O76" s="384"/>
      <c r="P76" s="384"/>
      <c r="Q76" s="384"/>
      <c r="R76" s="384"/>
      <c r="S76" s="384"/>
      <c r="T76" s="138" t="s">
        <v>222</v>
      </c>
      <c r="V76" s="138" t="s">
        <v>101</v>
      </c>
      <c r="X76" s="139"/>
      <c r="Z76" s="384"/>
      <c r="AA76" s="384"/>
      <c r="AB76" s="384"/>
      <c r="AC76" s="384"/>
      <c r="AD76" s="384"/>
      <c r="AE76" s="384"/>
      <c r="AF76" s="384"/>
      <c r="AG76" s="138" t="s">
        <v>222</v>
      </c>
    </row>
    <row r="77" spans="1:37" ht="24.95" customHeight="1" x14ac:dyDescent="0.4">
      <c r="A77" s="36"/>
      <c r="B77" s="35"/>
      <c r="C77" s="48" t="s">
        <v>223</v>
      </c>
      <c r="D77" s="139"/>
      <c r="E77" s="139"/>
      <c r="F77" s="51"/>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35"/>
      <c r="AJ77" s="35"/>
    </row>
    <row r="78" spans="1:37" ht="24.95" customHeight="1" x14ac:dyDescent="0.4">
      <c r="A78" s="36"/>
      <c r="B78" s="35"/>
      <c r="C78" s="48" t="s">
        <v>124</v>
      </c>
      <c r="D78" s="139"/>
      <c r="E78" s="139"/>
      <c r="F78" s="48"/>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35"/>
      <c r="AJ78" s="35"/>
    </row>
    <row r="79" spans="1:37" ht="24.95" customHeight="1" x14ac:dyDescent="0.4">
      <c r="A79" s="36"/>
      <c r="B79" s="138"/>
      <c r="C79" s="48" t="s">
        <v>218</v>
      </c>
      <c r="D79" s="139"/>
      <c r="E79" s="139"/>
      <c r="F79" s="48"/>
      <c r="G79" s="139"/>
      <c r="H79" s="139"/>
      <c r="I79" s="139"/>
      <c r="J79" s="139"/>
      <c r="K79" s="139"/>
      <c r="L79" s="139"/>
      <c r="M79" s="139"/>
      <c r="N79" s="139"/>
      <c r="O79" s="139"/>
      <c r="P79" s="139"/>
      <c r="Q79" s="139"/>
      <c r="R79" s="139"/>
      <c r="S79" s="139"/>
      <c r="AE79" s="186"/>
      <c r="AF79" s="186"/>
    </row>
    <row r="80" spans="1:37" ht="24.95" customHeight="1" x14ac:dyDescent="0.4">
      <c r="A80" s="36"/>
      <c r="B80" s="138"/>
      <c r="C80" s="48" t="s">
        <v>104</v>
      </c>
      <c r="D80" s="139"/>
      <c r="E80" s="139"/>
      <c r="F80" s="48"/>
      <c r="G80" s="139"/>
      <c r="H80" s="139"/>
      <c r="I80" s="139"/>
      <c r="J80" s="139"/>
      <c r="K80" s="139"/>
      <c r="L80" s="139"/>
      <c r="M80" s="139"/>
      <c r="N80" s="139"/>
      <c r="O80" s="139"/>
      <c r="P80" s="139"/>
      <c r="Q80" s="139"/>
      <c r="R80" s="139"/>
      <c r="S80" s="139"/>
      <c r="AE80" s="186"/>
      <c r="AF80" s="186"/>
    </row>
    <row r="81" spans="1:37" ht="24.95" customHeight="1" x14ac:dyDescent="0.4">
      <c r="A81" s="36"/>
      <c r="B81" s="138"/>
      <c r="C81" s="82" t="s">
        <v>224</v>
      </c>
      <c r="D81" s="139"/>
      <c r="E81" s="139"/>
      <c r="F81" s="48"/>
      <c r="G81" s="139"/>
      <c r="H81" s="139"/>
      <c r="I81" s="139"/>
      <c r="J81" s="139"/>
      <c r="K81" s="139"/>
      <c r="L81" s="139"/>
      <c r="M81" s="139"/>
      <c r="N81" s="139"/>
      <c r="O81" s="139"/>
      <c r="P81" s="139"/>
      <c r="Q81" s="139"/>
      <c r="R81" s="139"/>
      <c r="S81" s="139"/>
      <c r="AE81" s="186"/>
      <c r="AF81" s="186"/>
    </row>
    <row r="82" spans="1:37" ht="15" customHeight="1" x14ac:dyDescent="0.4">
      <c r="A82" s="36"/>
      <c r="B82" s="138"/>
      <c r="C82" s="82" t="s">
        <v>225</v>
      </c>
      <c r="D82" s="139"/>
      <c r="E82" s="139"/>
      <c r="F82" s="48"/>
      <c r="G82" s="139"/>
      <c r="H82" s="139"/>
      <c r="I82" s="139"/>
      <c r="J82" s="139"/>
      <c r="K82" s="139"/>
      <c r="L82" s="139"/>
      <c r="M82" s="139"/>
      <c r="N82" s="139"/>
      <c r="O82" s="139"/>
      <c r="P82" s="139"/>
      <c r="Q82" s="139"/>
      <c r="R82" s="139"/>
      <c r="S82" s="139"/>
      <c r="Z82" s="187"/>
      <c r="AA82" s="35"/>
      <c r="AB82" s="35"/>
      <c r="AC82" s="35"/>
      <c r="AD82" s="35"/>
      <c r="AE82" s="186"/>
      <c r="AF82" s="186"/>
      <c r="AG82" s="35"/>
      <c r="AH82" s="35"/>
      <c r="AI82" s="35"/>
      <c r="AJ82" s="35"/>
    </row>
    <row r="83" spans="1:37" ht="24.95" customHeight="1" x14ac:dyDescent="0.4">
      <c r="A83" s="36"/>
      <c r="B83" s="138" t="s">
        <v>226</v>
      </c>
      <c r="D83" s="139"/>
      <c r="E83" s="139"/>
      <c r="G83" s="139"/>
      <c r="H83" s="139"/>
      <c r="I83" s="139"/>
      <c r="J83" s="139"/>
      <c r="K83" s="139"/>
      <c r="L83" s="139"/>
      <c r="M83" s="139"/>
      <c r="N83" s="139"/>
      <c r="O83" s="139"/>
      <c r="P83" s="139"/>
      <c r="Q83" s="139"/>
      <c r="R83" s="139"/>
      <c r="S83" s="139"/>
    </row>
    <row r="84" spans="1:37" ht="24.95" customHeight="1" x14ac:dyDescent="0.4">
      <c r="A84" s="36"/>
      <c r="C84" s="138"/>
      <c r="D84" s="139"/>
      <c r="E84" s="139"/>
      <c r="I84" s="398" t="str">
        <f>IFERROR(IF((M37*2.3%-M71*10)/(M76*10)&lt;0,0,(M37*2.3%-M71*10)/(M76*10)),"")</f>
        <v/>
      </c>
      <c r="J84" s="398"/>
      <c r="K84" s="398"/>
      <c r="L84" s="398"/>
      <c r="M84" s="398"/>
      <c r="N84" s="398"/>
      <c r="O84" s="398"/>
      <c r="P84" s="139"/>
      <c r="Q84" s="139"/>
      <c r="R84" s="138" t="s">
        <v>101</v>
      </c>
      <c r="T84" s="139"/>
      <c r="V84" s="398" t="str">
        <f>IFERROR(IF((Z37*2.3%-Z71*10)/(Z76*10)&lt;0,0,(Z37*2.3%-Z71*10)/(Z76*10)),"")</f>
        <v/>
      </c>
      <c r="W84" s="398"/>
      <c r="X84" s="398"/>
      <c r="Y84" s="398"/>
      <c r="Z84" s="398"/>
      <c r="AA84" s="398"/>
      <c r="AB84" s="398"/>
      <c r="AC84" s="139" t="s">
        <v>134</v>
      </c>
    </row>
    <row r="85" spans="1:37" ht="24.95" customHeight="1" x14ac:dyDescent="0.4">
      <c r="A85" s="36"/>
      <c r="C85" s="138"/>
      <c r="D85" s="139"/>
      <c r="E85" s="139"/>
      <c r="G85" s="139"/>
      <c r="H85" s="139"/>
      <c r="I85" s="139"/>
      <c r="J85" s="139"/>
      <c r="K85" s="139"/>
      <c r="L85" s="139"/>
      <c r="M85" s="139"/>
      <c r="N85" s="139"/>
      <c r="O85" s="139"/>
      <c r="P85" s="139"/>
      <c r="Q85" s="139"/>
      <c r="R85" s="139"/>
      <c r="S85" s="139"/>
    </row>
    <row r="86" spans="1:37" ht="24.95" customHeight="1" x14ac:dyDescent="0.4">
      <c r="A86" s="36"/>
      <c r="B86" s="397" t="s">
        <v>227</v>
      </c>
      <c r="C86" s="397"/>
      <c r="D86" s="397"/>
      <c r="E86" s="397"/>
      <c r="F86" s="397" t="s">
        <v>228</v>
      </c>
      <c r="G86" s="397"/>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row>
    <row r="87" spans="1:37" ht="24.95" customHeight="1" x14ac:dyDescent="0.4">
      <c r="A87" s="36"/>
      <c r="B87" s="397"/>
      <c r="C87" s="397"/>
      <c r="D87" s="397"/>
      <c r="E87" s="397"/>
      <c r="F87" s="418" t="s">
        <v>229</v>
      </c>
      <c r="G87" s="418"/>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row>
    <row r="88" spans="1:37" ht="24.95" customHeight="1" x14ac:dyDescent="0.4">
      <c r="A88" s="36"/>
      <c r="B88" s="397"/>
      <c r="C88" s="397"/>
      <c r="D88" s="397"/>
      <c r="E88" s="397"/>
      <c r="F88" s="419" t="s">
        <v>230</v>
      </c>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row>
    <row r="89" spans="1:37" ht="24.95" customHeight="1" x14ac:dyDescent="0.4">
      <c r="A89" s="36" t="s">
        <v>231</v>
      </c>
      <c r="B89" s="138" t="s">
        <v>144</v>
      </c>
      <c r="D89" s="139"/>
      <c r="E89" s="139"/>
      <c r="G89" s="139"/>
      <c r="H89" s="139"/>
      <c r="I89" s="139"/>
      <c r="J89" s="139"/>
      <c r="K89" s="139"/>
      <c r="L89" s="139"/>
      <c r="M89" s="139"/>
      <c r="N89" s="139"/>
      <c r="O89" s="139"/>
      <c r="P89" s="139"/>
      <c r="Q89" s="139"/>
      <c r="R89" s="139"/>
      <c r="S89" s="139"/>
    </row>
    <row r="90" spans="1:37" ht="15" customHeight="1" x14ac:dyDescent="0.4">
      <c r="A90" s="36"/>
      <c r="B90" s="138"/>
      <c r="D90" s="139"/>
      <c r="E90" s="139"/>
      <c r="G90" s="139"/>
      <c r="H90" s="139"/>
      <c r="I90" s="139"/>
      <c r="J90" s="139"/>
      <c r="K90" s="139"/>
      <c r="L90" s="139"/>
      <c r="M90" s="139"/>
      <c r="N90" s="139"/>
      <c r="O90" s="139"/>
      <c r="P90" s="139"/>
      <c r="Q90" s="139"/>
      <c r="R90" s="139"/>
      <c r="S90" s="139"/>
    </row>
    <row r="91" spans="1:37" ht="24.95" customHeight="1" x14ac:dyDescent="0.4">
      <c r="A91" s="36"/>
      <c r="B91" s="138"/>
      <c r="D91" s="139"/>
      <c r="E91" s="139"/>
      <c r="G91" s="139"/>
      <c r="J91" s="403" t="str">
        <f>IF(AK91&lt;=1.1,IF(AK91&gt;=0.9,"☑","□"),"□")</f>
        <v>□</v>
      </c>
      <c r="K91" s="403"/>
      <c r="L91" s="138" t="s">
        <v>1581</v>
      </c>
      <c r="M91" s="139"/>
      <c r="N91" s="139"/>
      <c r="O91" s="139"/>
      <c r="P91" s="139"/>
      <c r="Q91" s="139"/>
      <c r="R91" s="139"/>
      <c r="S91" s="139"/>
      <c r="T91" s="139"/>
      <c r="U91" s="139"/>
      <c r="V91" s="139"/>
      <c r="AK91" s="206" t="str">
        <f>IFERROR(M37/Z37,"")</f>
        <v/>
      </c>
    </row>
    <row r="92" spans="1:37" ht="24.95" customHeight="1" x14ac:dyDescent="0.4">
      <c r="A92" s="36"/>
      <c r="B92" s="138"/>
      <c r="C92" s="51" t="s">
        <v>145</v>
      </c>
      <c r="D92" s="139"/>
      <c r="E92" s="139"/>
      <c r="G92" s="139"/>
      <c r="J92" s="403" t="str">
        <f>IF(AK92&lt;=1.1,IF(AK92&gt;=0.9,"☑","□"),"□")</f>
        <v>□</v>
      </c>
      <c r="K92" s="403"/>
      <c r="L92" s="48" t="s">
        <v>1582</v>
      </c>
      <c r="M92" s="139"/>
      <c r="N92" s="139"/>
      <c r="O92" s="139"/>
      <c r="P92" s="139"/>
      <c r="Q92" s="139"/>
      <c r="R92" s="139"/>
      <c r="S92" s="139"/>
      <c r="T92" s="139"/>
      <c r="U92" s="139"/>
      <c r="V92" s="139"/>
      <c r="AK92" s="206" t="str">
        <f>IFERROR(M71/Z71,"")</f>
        <v/>
      </c>
    </row>
    <row r="93" spans="1:37" ht="24.95" customHeight="1" x14ac:dyDescent="0.4">
      <c r="A93" s="36"/>
      <c r="B93" s="138"/>
      <c r="D93" s="139"/>
      <c r="E93" s="139"/>
      <c r="G93" s="139"/>
      <c r="J93" s="403" t="str">
        <f>IF(AK93&lt;=1.1,IF(AK93&gt;=0.9,"☑","□"),"□")</f>
        <v>□</v>
      </c>
      <c r="K93" s="403"/>
      <c r="L93" s="138" t="s">
        <v>1583</v>
      </c>
      <c r="M93" s="139"/>
      <c r="N93" s="139"/>
      <c r="O93" s="139"/>
      <c r="P93" s="139"/>
      <c r="Q93" s="139"/>
      <c r="R93" s="139"/>
      <c r="S93" s="139"/>
      <c r="T93" s="139"/>
      <c r="U93" s="139"/>
      <c r="V93" s="139"/>
      <c r="AK93" s="206" t="str">
        <f>IFERROR(M76/Z76,"")</f>
        <v/>
      </c>
    </row>
    <row r="94" spans="1:37" ht="24.95" customHeight="1" x14ac:dyDescent="0.4">
      <c r="A94" s="36"/>
      <c r="B94" s="138"/>
      <c r="D94" s="139"/>
      <c r="E94" s="139"/>
      <c r="G94" s="139"/>
      <c r="J94" s="403" t="str">
        <f>IF(AK94&lt;=1.1,IF(AK94&gt;=0.9,"☑","□"),"□")</f>
        <v>□</v>
      </c>
      <c r="K94" s="403"/>
      <c r="L94" s="138" t="s">
        <v>1584</v>
      </c>
      <c r="M94" s="139"/>
      <c r="N94" s="139"/>
      <c r="O94" s="139"/>
      <c r="P94" s="139"/>
      <c r="Q94" s="139"/>
      <c r="R94" s="139"/>
      <c r="S94" s="139"/>
      <c r="T94" s="139"/>
      <c r="U94" s="139"/>
      <c r="V94" s="139"/>
      <c r="AK94" s="206" t="str">
        <f>IFERROR(I84/V84,"")</f>
        <v/>
      </c>
    </row>
    <row r="95" spans="1:37" ht="27" customHeight="1" x14ac:dyDescent="0.4">
      <c r="A95" s="36"/>
      <c r="B95" s="138"/>
      <c r="D95" s="139"/>
      <c r="E95" s="139"/>
      <c r="G95" s="139"/>
      <c r="H95" s="139"/>
      <c r="I95" s="139"/>
      <c r="J95" s="48" t="s">
        <v>146</v>
      </c>
      <c r="K95" s="139"/>
      <c r="L95" s="139"/>
      <c r="M95" s="139"/>
      <c r="N95" s="139"/>
      <c r="O95" s="139"/>
      <c r="P95" s="139"/>
      <c r="Q95" s="139"/>
      <c r="R95" s="139"/>
      <c r="S95" s="139"/>
    </row>
    <row r="96" spans="1:37" ht="24.95" customHeight="1" x14ac:dyDescent="0.4">
      <c r="A96" s="36" t="s">
        <v>232</v>
      </c>
      <c r="B96" s="138" t="s">
        <v>233</v>
      </c>
      <c r="D96" s="139"/>
      <c r="E96" s="139"/>
      <c r="G96" s="139"/>
      <c r="H96" s="139"/>
      <c r="I96" s="139"/>
      <c r="J96" s="139"/>
      <c r="K96" s="139"/>
      <c r="L96" s="139"/>
      <c r="M96" s="139"/>
      <c r="N96" s="139"/>
      <c r="O96" s="139"/>
      <c r="P96" s="139"/>
      <c r="Q96" s="139"/>
      <c r="R96" s="139"/>
      <c r="S96" s="139"/>
    </row>
    <row r="97" spans="1:37" ht="24.95" customHeight="1" x14ac:dyDescent="0.4">
      <c r="A97" s="36"/>
      <c r="B97" s="138"/>
      <c r="D97" s="139"/>
      <c r="E97" s="139"/>
      <c r="F97" s="139"/>
      <c r="G97" s="139"/>
      <c r="H97" s="139"/>
      <c r="I97" s="139"/>
      <c r="J97" s="139"/>
      <c r="K97" s="139"/>
      <c r="L97" s="139"/>
      <c r="M97" s="139"/>
      <c r="N97" s="139"/>
      <c r="O97" s="139"/>
      <c r="P97" s="390" t="str">
        <f>IFERROR(IF(OR(AK27=0,AK73=0,I84&lt;=0),"算定不可",(VLOOKUP("該当",'リスト（入院）'!I:K,3,FALSE))),"")</f>
        <v>算定不可</v>
      </c>
      <c r="Q97" s="390"/>
      <c r="R97" s="390"/>
      <c r="S97" s="390"/>
      <c r="T97" s="390"/>
      <c r="U97" s="390"/>
      <c r="V97" s="390"/>
      <c r="W97" s="390"/>
      <c r="X97" s="390"/>
      <c r="Y97" s="390"/>
      <c r="Z97" s="390"/>
    </row>
    <row r="98" spans="1:37" ht="24.95" customHeight="1" x14ac:dyDescent="0.4">
      <c r="A98" s="36"/>
    </row>
    <row r="99" spans="1:37" ht="24.95" customHeight="1" x14ac:dyDescent="0.4">
      <c r="A99" s="51" t="s">
        <v>44</v>
      </c>
    </row>
    <row r="100" spans="1:37" ht="24.95" customHeight="1" x14ac:dyDescent="0.4">
      <c r="A100" s="51" t="s">
        <v>234</v>
      </c>
    </row>
    <row r="101" spans="1:37" ht="24.95" customHeight="1" x14ac:dyDescent="0.4">
      <c r="A101" s="51" t="s">
        <v>172</v>
      </c>
    </row>
    <row r="102" spans="1:37" ht="24.95" customHeight="1" x14ac:dyDescent="0.4">
      <c r="A102" s="51" t="s">
        <v>1610</v>
      </c>
      <c r="AK102" s="204"/>
    </row>
    <row r="103" spans="1:37" ht="24.95" customHeight="1" x14ac:dyDescent="0.4">
      <c r="A103" s="51" t="s">
        <v>235</v>
      </c>
      <c r="AK103" s="204"/>
    </row>
    <row r="104" spans="1:37" ht="24.95" customHeight="1" x14ac:dyDescent="0.4">
      <c r="B104" s="51" t="s">
        <v>175</v>
      </c>
      <c r="AK104" s="204"/>
    </row>
    <row r="105" spans="1:37" ht="24.95" customHeight="1" x14ac:dyDescent="0.4">
      <c r="A105" s="51" t="s">
        <v>236</v>
      </c>
      <c r="AK105" s="204"/>
    </row>
    <row r="106" spans="1:37" ht="24.95" customHeight="1" x14ac:dyDescent="0.4">
      <c r="A106" s="51" t="s">
        <v>237</v>
      </c>
      <c r="AK106" s="204"/>
    </row>
    <row r="107" spans="1:37" ht="24.95" customHeight="1" x14ac:dyDescent="0.4">
      <c r="A107" s="51" t="s">
        <v>177</v>
      </c>
      <c r="AK107" s="204"/>
    </row>
    <row r="108" spans="1:37" ht="24.95" customHeight="1" x14ac:dyDescent="0.4">
      <c r="A108" s="51" t="s">
        <v>178</v>
      </c>
      <c r="AK108" s="204"/>
    </row>
    <row r="109" spans="1:37" ht="24.95" customHeight="1" x14ac:dyDescent="0.4">
      <c r="A109" s="51" t="s">
        <v>238</v>
      </c>
      <c r="AK109" s="204"/>
    </row>
    <row r="110" spans="1:37" ht="24.95" customHeight="1" x14ac:dyDescent="0.4">
      <c r="A110" s="51" t="s">
        <v>179</v>
      </c>
      <c r="AK110" s="204"/>
    </row>
    <row r="111" spans="1:37" ht="24.95" customHeight="1" x14ac:dyDescent="0.4">
      <c r="A111" s="51" t="s">
        <v>180</v>
      </c>
      <c r="AK111" s="204"/>
    </row>
    <row r="112" spans="1:37" ht="24.95" customHeight="1" x14ac:dyDescent="0.4">
      <c r="A112" s="51" t="s">
        <v>181</v>
      </c>
    </row>
    <row r="113" spans="1:37" ht="24.95" customHeight="1" x14ac:dyDescent="0.4">
      <c r="A113" s="51" t="s">
        <v>182</v>
      </c>
      <c r="AK113" s="204"/>
    </row>
    <row r="114" spans="1:37" ht="24.95" customHeight="1" x14ac:dyDescent="0.4">
      <c r="A114" s="51" t="s">
        <v>183</v>
      </c>
      <c r="AK114" s="204"/>
    </row>
    <row r="115" spans="1:37" ht="24.95" customHeight="1" x14ac:dyDescent="0.4">
      <c r="A115" s="51" t="s">
        <v>184</v>
      </c>
      <c r="AK115" s="204"/>
    </row>
    <row r="116" spans="1:37" ht="24.95" customHeight="1" x14ac:dyDescent="0.4">
      <c r="A116" s="51" t="s">
        <v>185</v>
      </c>
      <c r="AK116" s="204"/>
    </row>
    <row r="117" spans="1:37" ht="24.95" customHeight="1" x14ac:dyDescent="0.4">
      <c r="A117" s="51" t="s">
        <v>186</v>
      </c>
      <c r="AK117" s="204"/>
    </row>
    <row r="118" spans="1:37" ht="24.95" customHeight="1" x14ac:dyDescent="0.4">
      <c r="A118" s="51" t="s">
        <v>187</v>
      </c>
      <c r="AK118" s="204"/>
    </row>
    <row r="119" spans="1:37" ht="24.95" customHeight="1" x14ac:dyDescent="0.4">
      <c r="A119" s="51" t="s">
        <v>188</v>
      </c>
      <c r="AK119" s="204"/>
    </row>
    <row r="120" spans="1:37" ht="24.95" customHeight="1" x14ac:dyDescent="0.4">
      <c r="A120" s="51" t="s">
        <v>239</v>
      </c>
      <c r="AK120" s="204"/>
    </row>
    <row r="121" spans="1:37" ht="24.95" customHeight="1" x14ac:dyDescent="0.4">
      <c r="A121" s="51" t="s">
        <v>189</v>
      </c>
      <c r="AK121" s="204"/>
    </row>
    <row r="122" spans="1:37" ht="24.95" customHeight="1" x14ac:dyDescent="0.4">
      <c r="A122" s="51" t="s">
        <v>190</v>
      </c>
      <c r="AK122" s="204"/>
    </row>
    <row r="123" spans="1:37" ht="24.95" customHeight="1" x14ac:dyDescent="0.4">
      <c r="A123" s="51" t="s">
        <v>240</v>
      </c>
      <c r="AK123" s="204"/>
    </row>
    <row r="124" spans="1:37" ht="24.95" customHeight="1" x14ac:dyDescent="0.4">
      <c r="A124" s="51" t="s">
        <v>191</v>
      </c>
      <c r="AK124" s="204"/>
    </row>
    <row r="125" spans="1:37" ht="24.95" customHeight="1" x14ac:dyDescent="0.4">
      <c r="A125" s="51" t="s">
        <v>192</v>
      </c>
      <c r="AK125" s="204"/>
    </row>
    <row r="126" spans="1:37" ht="24.95" customHeight="1" x14ac:dyDescent="0.4">
      <c r="A126" s="51" t="s">
        <v>241</v>
      </c>
    </row>
    <row r="127" spans="1:37" ht="24.95" customHeight="1" x14ac:dyDescent="0.4">
      <c r="A127" s="51" t="s">
        <v>193</v>
      </c>
    </row>
    <row r="128" spans="1:37" ht="24.95" customHeight="1" x14ac:dyDescent="0.4">
      <c r="A128" s="51" t="s">
        <v>242</v>
      </c>
    </row>
    <row r="129" spans="1:46" s="35" customFormat="1" ht="24.95" customHeight="1" x14ac:dyDescent="0.4">
      <c r="A129" s="35" t="s">
        <v>194</v>
      </c>
      <c r="F129" s="138"/>
      <c r="AK129" s="218"/>
      <c r="AL129" s="204"/>
      <c r="AM129" s="204"/>
      <c r="AN129" s="204"/>
      <c r="AO129" s="204"/>
      <c r="AP129" s="204"/>
      <c r="AQ129" s="204"/>
      <c r="AR129" s="204"/>
      <c r="AS129" s="204"/>
      <c r="AT129" s="204"/>
    </row>
    <row r="130" spans="1:46" ht="24.95" customHeight="1" x14ac:dyDescent="0.4">
      <c r="A130" s="51" t="s">
        <v>195</v>
      </c>
    </row>
    <row r="131" spans="1:46" ht="24.95" customHeight="1" x14ac:dyDescent="0.4">
      <c r="A131" s="51" t="s">
        <v>196</v>
      </c>
    </row>
    <row r="132" spans="1:46" ht="24.95" customHeight="1" x14ac:dyDescent="0.4">
      <c r="A132" s="51" t="s">
        <v>197</v>
      </c>
    </row>
    <row r="133" spans="1:46" ht="24.95" customHeight="1" x14ac:dyDescent="0.4">
      <c r="A133" s="51" t="s">
        <v>243</v>
      </c>
    </row>
    <row r="134" spans="1:46" ht="24.95" customHeight="1" x14ac:dyDescent="0.4">
      <c r="A134" s="51" t="s">
        <v>198</v>
      </c>
    </row>
    <row r="135" spans="1:46" ht="24.95" customHeight="1" x14ac:dyDescent="0.4">
      <c r="A135" s="51" t="s">
        <v>244</v>
      </c>
    </row>
    <row r="136" spans="1:46" s="35" customFormat="1" ht="24.95" customHeight="1" x14ac:dyDescent="0.4">
      <c r="A136" s="35" t="s">
        <v>245</v>
      </c>
      <c r="F136" s="138"/>
      <c r="AK136" s="218"/>
      <c r="AL136" s="204"/>
      <c r="AM136" s="204"/>
      <c r="AN136" s="204"/>
      <c r="AO136" s="204"/>
      <c r="AP136" s="204"/>
      <c r="AQ136" s="204"/>
      <c r="AR136" s="204"/>
      <c r="AS136" s="204"/>
      <c r="AT136" s="204"/>
    </row>
    <row r="137" spans="1:46" ht="24.95" customHeight="1" x14ac:dyDescent="0.4">
      <c r="A137" s="51" t="s">
        <v>246</v>
      </c>
    </row>
    <row r="138" spans="1:46" ht="24.95" customHeight="1" x14ac:dyDescent="0.4">
      <c r="A138" s="51" t="s">
        <v>247</v>
      </c>
    </row>
    <row r="139" spans="1:46" s="35" customFormat="1" ht="24.95" customHeight="1" x14ac:dyDescent="0.4">
      <c r="A139" s="35" t="s">
        <v>248</v>
      </c>
      <c r="F139" s="138"/>
      <c r="AK139" s="218"/>
      <c r="AL139" s="204"/>
      <c r="AM139" s="204"/>
      <c r="AN139" s="204"/>
      <c r="AO139" s="204"/>
      <c r="AP139" s="204"/>
      <c r="AQ139" s="204"/>
      <c r="AR139" s="204"/>
      <c r="AS139" s="204"/>
      <c r="AT139" s="204"/>
    </row>
    <row r="140" spans="1:46" s="35" customFormat="1" ht="24.95" customHeight="1" x14ac:dyDescent="0.4">
      <c r="A140" s="35" t="s">
        <v>249</v>
      </c>
      <c r="F140" s="138"/>
      <c r="AK140" s="218"/>
      <c r="AL140" s="204"/>
      <c r="AM140" s="204"/>
      <c r="AN140" s="204"/>
      <c r="AO140" s="204"/>
      <c r="AP140" s="204"/>
      <c r="AQ140" s="204"/>
      <c r="AR140" s="204"/>
      <c r="AS140" s="204"/>
      <c r="AT140" s="204"/>
    </row>
    <row r="141" spans="1:46" s="35" customFormat="1" ht="24.95" customHeight="1" x14ac:dyDescent="0.4">
      <c r="A141" s="35" t="s">
        <v>204</v>
      </c>
      <c r="F141" s="138"/>
      <c r="AK141" s="218"/>
      <c r="AL141" s="204"/>
      <c r="AM141" s="204"/>
      <c r="AN141" s="204"/>
      <c r="AO141" s="204"/>
      <c r="AP141" s="204"/>
      <c r="AQ141" s="204"/>
      <c r="AR141" s="204"/>
      <c r="AS141" s="204"/>
      <c r="AT141" s="204"/>
    </row>
    <row r="142" spans="1:46" s="35" customFormat="1" ht="24.95" customHeight="1" x14ac:dyDescent="0.4">
      <c r="A142" s="35" t="s">
        <v>205</v>
      </c>
      <c r="F142" s="138"/>
      <c r="AK142" s="218"/>
      <c r="AL142" s="204"/>
      <c r="AM142" s="204"/>
      <c r="AN142" s="204"/>
      <c r="AO142" s="204"/>
      <c r="AP142" s="204"/>
      <c r="AQ142" s="204"/>
      <c r="AR142" s="204"/>
      <c r="AS142" s="204"/>
      <c r="AT142" s="204"/>
    </row>
    <row r="143" spans="1:46" ht="24.95" customHeight="1" x14ac:dyDescent="0.4">
      <c r="A143" s="35"/>
    </row>
    <row r="144" spans="1:46" x14ac:dyDescent="0.4">
      <c r="A144" s="35"/>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x14ac:dyDescent="0.4"/>
  <cols>
    <col min="1" max="16384" width="9" style="211"/>
  </cols>
  <sheetData>
    <row r="1" spans="1:8" x14ac:dyDescent="0.4">
      <c r="A1" s="211" t="s">
        <v>250</v>
      </c>
    </row>
    <row r="3" spans="1:8" ht="18.75" customHeight="1" x14ac:dyDescent="0.4">
      <c r="A3" s="211" t="s">
        <v>251</v>
      </c>
      <c r="B3" s="117"/>
      <c r="C3" s="117"/>
      <c r="D3" s="117"/>
      <c r="E3" s="117"/>
      <c r="F3" s="117"/>
      <c r="G3" s="117"/>
      <c r="H3" s="117"/>
    </row>
    <row r="4" spans="1:8" x14ac:dyDescent="0.4">
      <c r="A4" s="211" t="s">
        <v>252</v>
      </c>
      <c r="B4" s="117"/>
      <c r="C4" s="117"/>
      <c r="D4" s="117"/>
      <c r="E4" s="117"/>
      <c r="F4" s="117"/>
      <c r="G4" s="117"/>
      <c r="H4" s="117"/>
    </row>
    <row r="5" spans="1:8" x14ac:dyDescent="0.4">
      <c r="A5" s="211" t="s">
        <v>253</v>
      </c>
      <c r="B5" s="117"/>
      <c r="C5" s="117"/>
      <c r="D5" s="117"/>
      <c r="E5" s="117"/>
      <c r="F5" s="117"/>
      <c r="G5" s="117"/>
      <c r="H5" s="117"/>
    </row>
    <row r="6" spans="1:8" x14ac:dyDescent="0.4">
      <c r="A6" s="117"/>
      <c r="B6" s="117"/>
      <c r="C6" s="117"/>
      <c r="D6" s="117"/>
      <c r="E6" s="117"/>
      <c r="F6" s="117"/>
      <c r="G6" s="117"/>
      <c r="H6" s="117"/>
    </row>
    <row r="7" spans="1:8" ht="13.5" customHeight="1" x14ac:dyDescent="0.4">
      <c r="A7" s="212"/>
      <c r="B7" s="212"/>
      <c r="C7" s="212"/>
      <c r="D7" s="212"/>
      <c r="E7" s="212"/>
      <c r="F7" s="212"/>
      <c r="G7" s="212"/>
      <c r="H7" s="212"/>
    </row>
    <row r="8" spans="1:8" ht="13.5" customHeight="1" x14ac:dyDescent="0.4">
      <c r="A8" s="212"/>
      <c r="B8" s="212"/>
      <c r="C8" s="212"/>
      <c r="D8" s="212"/>
      <c r="E8" s="212"/>
      <c r="F8" s="212"/>
      <c r="G8" s="212"/>
      <c r="H8" s="212"/>
    </row>
    <row r="9" spans="1:8" ht="13.5" customHeight="1" x14ac:dyDescent="0.4">
      <c r="A9" s="212"/>
      <c r="B9" s="212"/>
      <c r="C9" s="212"/>
      <c r="D9" s="212"/>
      <c r="E9" s="212"/>
      <c r="F9" s="212"/>
      <c r="G9" s="212"/>
      <c r="H9" s="212"/>
    </row>
    <row r="10" spans="1:8" ht="13.5" customHeight="1" x14ac:dyDescent="0.4">
      <c r="A10" s="212"/>
      <c r="B10" s="212"/>
      <c r="C10" s="212"/>
      <c r="D10" s="212"/>
      <c r="E10" s="212"/>
      <c r="F10" s="212"/>
      <c r="G10" s="212"/>
      <c r="H10" s="212"/>
    </row>
    <row r="11" spans="1:8" ht="13.5" customHeight="1" x14ac:dyDescent="0.4">
      <c r="A11" s="212"/>
      <c r="B11" s="212"/>
      <c r="C11" s="212"/>
      <c r="D11" s="212"/>
      <c r="E11" s="212"/>
      <c r="F11" s="212"/>
      <c r="G11" s="212"/>
      <c r="H11" s="212"/>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view="pageBreakPreview" zoomScaleNormal="85" zoomScaleSheetLayoutView="100" workbookViewId="0">
      <selection activeCell="AB34" sqref="AB34:AF34"/>
    </sheetView>
  </sheetViews>
  <sheetFormatPr defaultColWidth="8.75" defaultRowHeight="13.5" outlineLevelRow="1" outlineLevelCol="1" x14ac:dyDescent="0.4"/>
  <cols>
    <col min="1" max="32" width="3.625" style="4" customWidth="1"/>
    <col min="33" max="33" width="3.625" style="29" customWidth="1"/>
    <col min="34" max="34" width="3.5" style="4" customWidth="1"/>
    <col min="35" max="35" width="2.75" style="208" hidden="1" customWidth="1" outlineLevel="1"/>
    <col min="36" max="36" width="22.375" style="208" hidden="1" customWidth="1" outlineLevel="1"/>
    <col min="37" max="37" width="24.875" style="208" customWidth="1" collapsed="1"/>
    <col min="38" max="42" width="2.75" style="208" customWidth="1"/>
    <col min="43" max="43" width="8.75" style="208" customWidth="1"/>
    <col min="44" max="44" width="10.5" style="208" customWidth="1"/>
    <col min="45" max="16384" width="8.75" style="4"/>
  </cols>
  <sheetData>
    <row r="1" spans="1:35" ht="16.149999999999999" customHeight="1" x14ac:dyDescent="0.4">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x14ac:dyDescent="0.4">
      <c r="A2" s="456" t="s">
        <v>255</v>
      </c>
      <c r="B2" s="456"/>
      <c r="C2" s="456"/>
      <c r="D2" s="456"/>
      <c r="E2" s="456"/>
      <c r="F2" s="456"/>
      <c r="G2" s="456"/>
      <c r="H2" s="456"/>
      <c r="I2" s="456"/>
      <c r="J2" s="456"/>
      <c r="K2" s="456"/>
      <c r="L2" s="456"/>
      <c r="M2" s="456"/>
      <c r="N2" s="456"/>
      <c r="O2" s="456"/>
      <c r="P2" s="456"/>
      <c r="Q2" s="456"/>
      <c r="R2" s="456"/>
      <c r="S2" s="456"/>
      <c r="T2" s="456"/>
      <c r="U2" s="457"/>
      <c r="V2" s="457"/>
      <c r="W2" s="196" t="s">
        <v>256</v>
      </c>
      <c r="X2" s="2"/>
      <c r="Y2" s="2"/>
      <c r="Z2" s="2"/>
      <c r="AA2" s="2"/>
      <c r="AB2" s="2"/>
      <c r="AC2" s="2"/>
      <c r="AD2" s="2"/>
      <c r="AE2" s="2"/>
      <c r="AF2" s="2"/>
      <c r="AG2" s="2"/>
      <c r="AH2" s="118"/>
      <c r="AI2" s="229"/>
    </row>
    <row r="3" spans="1:35" ht="14.2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x14ac:dyDescent="0.4">
      <c r="A4" s="3"/>
      <c r="B4" s="3"/>
      <c r="C4" s="3"/>
      <c r="D4" s="3"/>
      <c r="E4" s="3"/>
      <c r="F4" s="3"/>
      <c r="G4" s="3"/>
      <c r="H4" s="3"/>
      <c r="I4" s="3"/>
      <c r="J4" s="3"/>
      <c r="K4" s="3"/>
      <c r="L4" s="3"/>
      <c r="M4" s="3"/>
      <c r="N4" s="3"/>
      <c r="O4" s="3"/>
      <c r="P4" s="3"/>
      <c r="Q4" s="450" t="s">
        <v>257</v>
      </c>
      <c r="R4" s="450"/>
      <c r="S4" s="450"/>
      <c r="T4" s="450"/>
      <c r="U4" s="450"/>
      <c r="V4" s="451" t="str">
        <f>IF('様式95_外来・在宅ベースアップ評価料（Ⅰ）'!H5=0,"",'様式95_外来・在宅ベースアップ評価料（Ⅰ）'!H5)</f>
        <v/>
      </c>
      <c r="W4" s="451"/>
      <c r="X4" s="451"/>
      <c r="Y4" s="451"/>
      <c r="Z4" s="451"/>
      <c r="AA4" s="451"/>
      <c r="AB4" s="451"/>
      <c r="AC4" s="451"/>
      <c r="AD4" s="451"/>
      <c r="AE4" s="451"/>
      <c r="AF4" s="451"/>
      <c r="AG4" s="451"/>
      <c r="AH4" s="128"/>
      <c r="AI4" s="230"/>
    </row>
    <row r="5" spans="1:35" ht="16.149999999999999" customHeight="1" x14ac:dyDescent="0.4">
      <c r="A5" s="3"/>
      <c r="B5" s="3"/>
      <c r="C5" s="3"/>
      <c r="D5" s="3"/>
      <c r="E5" s="3"/>
      <c r="F5" s="3"/>
      <c r="G5" s="3"/>
      <c r="H5" s="3"/>
      <c r="I5" s="3"/>
      <c r="J5" s="3"/>
      <c r="K5" s="3"/>
      <c r="L5" s="3"/>
      <c r="M5" s="3"/>
      <c r="N5" s="3"/>
      <c r="O5" s="3"/>
      <c r="P5" s="3"/>
      <c r="Q5" s="458" t="s">
        <v>258</v>
      </c>
      <c r="R5" s="458"/>
      <c r="S5" s="458"/>
      <c r="T5" s="458"/>
      <c r="U5" s="459"/>
      <c r="V5" s="452" t="str">
        <f>IF(様式97_入院ベースアップ評価料!H6="","",様式97_入院ベースアップ評価料!H6)</f>
        <v/>
      </c>
      <c r="W5" s="452"/>
      <c r="X5" s="452"/>
      <c r="Y5" s="452"/>
      <c r="Z5" s="452"/>
      <c r="AA5" s="452"/>
      <c r="AB5" s="452"/>
      <c r="AC5" s="452"/>
      <c r="AD5" s="452"/>
      <c r="AE5" s="452"/>
      <c r="AF5" s="452"/>
      <c r="AG5" s="452"/>
      <c r="AH5" s="29"/>
      <c r="AI5" s="213"/>
    </row>
    <row r="6" spans="1:35" ht="15.75"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x14ac:dyDescent="0.4">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x14ac:dyDescent="0.45">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x14ac:dyDescent="0.4">
      <c r="A9" s="2"/>
      <c r="B9" s="441"/>
      <c r="C9" s="441"/>
      <c r="D9" s="442" t="s">
        <v>261</v>
      </c>
      <c r="E9" s="442"/>
      <c r="F9" s="442"/>
      <c r="G9" s="442"/>
      <c r="H9" s="442"/>
      <c r="I9" s="442"/>
      <c r="J9" s="442"/>
      <c r="K9" s="442"/>
      <c r="L9" s="442"/>
      <c r="M9" s="442"/>
      <c r="N9" s="442"/>
      <c r="O9" s="442"/>
      <c r="P9" s="442"/>
      <c r="Q9" s="442"/>
      <c r="R9" s="442"/>
      <c r="S9" s="442"/>
      <c r="T9" s="442"/>
      <c r="U9" s="442"/>
      <c r="V9" s="442"/>
      <c r="W9" s="442"/>
      <c r="X9" s="442"/>
      <c r="Y9" s="442"/>
      <c r="Z9" s="442"/>
      <c r="AA9" s="3"/>
      <c r="AB9" s="3"/>
      <c r="AC9" s="3"/>
      <c r="AD9" s="3"/>
      <c r="AE9" s="3"/>
      <c r="AF9" s="3"/>
      <c r="AG9" s="20"/>
    </row>
    <row r="10" spans="1:35" ht="16.149999999999999" customHeight="1" thickBot="1" x14ac:dyDescent="0.45">
      <c r="A10" s="2"/>
      <c r="B10" s="469"/>
      <c r="C10" s="469"/>
      <c r="D10" s="470" t="s">
        <v>262</v>
      </c>
      <c r="E10" s="470"/>
      <c r="F10" s="470"/>
      <c r="G10" s="470"/>
      <c r="H10" s="470"/>
      <c r="I10" s="470"/>
      <c r="J10" s="470"/>
      <c r="K10" s="470"/>
      <c r="L10" s="470"/>
      <c r="M10" s="470"/>
      <c r="N10" s="470"/>
      <c r="O10" s="470"/>
      <c r="P10" s="470"/>
      <c r="Q10" s="470"/>
      <c r="R10" s="470"/>
      <c r="S10" s="470"/>
      <c r="T10" s="470"/>
      <c r="U10" s="470"/>
      <c r="V10" s="470"/>
      <c r="W10" s="470"/>
      <c r="X10" s="470"/>
      <c r="Y10" s="470"/>
      <c r="Z10" s="470"/>
      <c r="AA10" s="3"/>
      <c r="AB10" s="3"/>
      <c r="AC10" s="3"/>
      <c r="AD10" s="3"/>
      <c r="AE10" s="3"/>
      <c r="AF10" s="3"/>
      <c r="AG10" s="20"/>
    </row>
    <row r="11" spans="1:35" ht="16.149999999999999" customHeight="1" x14ac:dyDescent="0.4">
      <c r="A11" s="2"/>
      <c r="B11" s="2"/>
      <c r="C11" s="2"/>
      <c r="D11" s="2"/>
      <c r="E11" s="2"/>
      <c r="F11" s="2"/>
      <c r="G11" s="292"/>
      <c r="H11" s="292"/>
      <c r="I11" s="292"/>
      <c r="J11" s="292"/>
      <c r="K11" s="292"/>
      <c r="L11" s="292"/>
      <c r="M11" s="292"/>
      <c r="N11" s="292"/>
      <c r="O11" s="292"/>
      <c r="P11" s="292"/>
      <c r="Q11" s="292"/>
      <c r="R11" s="292"/>
      <c r="S11" s="292"/>
      <c r="T11" s="292"/>
      <c r="U11" s="292"/>
      <c r="V11" s="292"/>
      <c r="W11" s="292"/>
      <c r="X11" s="292"/>
      <c r="Y11" s="292"/>
      <c r="Z11" s="292"/>
      <c r="AA11" s="3"/>
      <c r="AB11" s="3"/>
      <c r="AC11" s="3"/>
      <c r="AD11" s="3"/>
      <c r="AE11" s="3"/>
      <c r="AF11" s="3"/>
      <c r="AG11" s="20"/>
    </row>
    <row r="12" spans="1:35" ht="16.149999999999999" customHeight="1" x14ac:dyDescent="0.4">
      <c r="A12" s="2"/>
      <c r="B12" s="2"/>
      <c r="C12" s="2"/>
      <c r="D12" s="2"/>
      <c r="E12" s="2"/>
      <c r="F12" s="2"/>
      <c r="G12" s="292"/>
      <c r="H12" s="292"/>
      <c r="I12" s="292"/>
      <c r="J12" s="292"/>
      <c r="K12" s="292"/>
      <c r="L12" s="292"/>
      <c r="M12" s="292"/>
      <c r="N12" s="292"/>
      <c r="O12" s="292"/>
      <c r="P12" s="292"/>
      <c r="Q12" s="292"/>
      <c r="R12" s="292"/>
      <c r="S12" s="292"/>
      <c r="T12" s="292"/>
      <c r="U12" s="292"/>
      <c r="V12" s="292"/>
      <c r="W12" s="292"/>
      <c r="X12" s="292"/>
      <c r="Y12" s="292"/>
      <c r="Z12" s="292"/>
      <c r="AA12" s="3"/>
      <c r="AB12" s="3"/>
      <c r="AC12" s="3"/>
      <c r="AD12" s="3"/>
      <c r="AE12" s="3"/>
      <c r="AF12" s="3"/>
      <c r="AG12" s="20"/>
    </row>
    <row r="13" spans="1:35" ht="16.149999999999999" customHeight="1" x14ac:dyDescent="0.4">
      <c r="A13" s="2"/>
      <c r="B13" s="2"/>
      <c r="C13" s="2"/>
      <c r="D13" s="2"/>
      <c r="E13" s="2"/>
      <c r="F13" s="2"/>
      <c r="G13" s="292"/>
      <c r="H13" s="292"/>
      <c r="I13" s="292"/>
      <c r="J13" s="292"/>
      <c r="K13" s="292"/>
      <c r="L13" s="292"/>
      <c r="M13" s="292"/>
      <c r="N13" s="292"/>
      <c r="O13" s="292"/>
      <c r="P13" s="292"/>
      <c r="Q13" s="292"/>
      <c r="R13" s="292"/>
      <c r="S13" s="292"/>
      <c r="T13" s="292"/>
      <c r="U13" s="292"/>
      <c r="V13" s="292"/>
      <c r="W13" s="292"/>
      <c r="X13" s="292"/>
      <c r="Y13" s="292"/>
      <c r="Z13" s="292"/>
      <c r="AA13" s="3"/>
      <c r="AB13" s="3"/>
      <c r="AC13" s="3"/>
      <c r="AD13" s="3"/>
      <c r="AE13" s="3"/>
      <c r="AF13" s="3"/>
      <c r="AG13" s="20"/>
    </row>
    <row r="14" spans="1:35" ht="16.149999999999999" customHeight="1" x14ac:dyDescent="0.4">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x14ac:dyDescent="0.45">
      <c r="A15" s="3" t="s">
        <v>263</v>
      </c>
      <c r="B15" s="3"/>
      <c r="C15" s="3"/>
      <c r="D15" s="3"/>
      <c r="E15" s="3"/>
      <c r="F15" s="3"/>
      <c r="L15" s="3"/>
      <c r="M15" s="3"/>
      <c r="N15" s="3"/>
      <c r="O15" s="3"/>
      <c r="P15" s="3"/>
      <c r="Q15" s="3"/>
      <c r="R15" s="3"/>
      <c r="S15" s="3"/>
      <c r="T15" s="3"/>
      <c r="U15" s="3"/>
      <c r="V15" s="3"/>
      <c r="AE15" s="3"/>
      <c r="AF15" s="3"/>
      <c r="AG15" s="20"/>
    </row>
    <row r="16" spans="1:35" ht="16.149999999999999" customHeight="1" thickBot="1" x14ac:dyDescent="0.45">
      <c r="B16" s="448" t="s">
        <v>15</v>
      </c>
      <c r="C16" s="448"/>
      <c r="D16" s="448"/>
      <c r="E16" s="449"/>
      <c r="F16" s="449"/>
      <c r="G16" s="21" t="s">
        <v>16</v>
      </c>
      <c r="H16" s="449"/>
      <c r="I16" s="449"/>
      <c r="J16" s="21" t="s">
        <v>264</v>
      </c>
      <c r="K16" s="21"/>
      <c r="L16" s="21" t="s">
        <v>265</v>
      </c>
      <c r="M16" s="21" t="s">
        <v>15</v>
      </c>
      <c r="N16" s="21"/>
      <c r="O16" s="449"/>
      <c r="P16" s="449"/>
      <c r="Q16" s="21" t="s">
        <v>16</v>
      </c>
      <c r="R16" s="449"/>
      <c r="S16" s="449"/>
      <c r="T16" s="22" t="s">
        <v>264</v>
      </c>
      <c r="V16" s="443">
        <f>IF(E16=O16,R16-H16+1,IF(O16-E16=1,12-H16+1+R16,IF(O16-E16=2,12-H16+1+R16+12,"エラー")))</f>
        <v>1</v>
      </c>
      <c r="W16" s="443"/>
      <c r="X16" s="443"/>
      <c r="Y16" s="444"/>
      <c r="Z16" s="3" t="s">
        <v>266</v>
      </c>
      <c r="AA16" s="3"/>
      <c r="AG16" s="20"/>
    </row>
    <row r="17" spans="1:33" ht="16.149999999999999" customHeight="1" x14ac:dyDescent="0.4">
      <c r="B17" s="176"/>
      <c r="C17" s="29"/>
      <c r="D17" s="29"/>
      <c r="E17" s="29"/>
      <c r="F17" s="29"/>
      <c r="H17" s="29"/>
      <c r="I17" s="29"/>
      <c r="O17" s="29"/>
      <c r="P17" s="29"/>
      <c r="R17" s="29"/>
      <c r="S17" s="29"/>
      <c r="V17" s="29"/>
      <c r="W17" s="29"/>
      <c r="X17" s="29"/>
      <c r="Y17" s="29"/>
    </row>
    <row r="18" spans="1:33" ht="16.149999999999999" customHeight="1" x14ac:dyDescent="0.4">
      <c r="A18" s="3"/>
      <c r="B18" s="132"/>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x14ac:dyDescent="0.4">
      <c r="A19" s="3"/>
      <c r="B19" s="132"/>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x14ac:dyDescent="0.45">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x14ac:dyDescent="0.45">
      <c r="A21" s="3"/>
      <c r="B21" s="448" t="s">
        <v>15</v>
      </c>
      <c r="C21" s="448"/>
      <c r="D21" s="448"/>
      <c r="E21" s="449"/>
      <c r="F21" s="449"/>
      <c r="G21" s="21" t="s">
        <v>16</v>
      </c>
      <c r="H21" s="449"/>
      <c r="I21" s="449"/>
      <c r="J21" s="21" t="s">
        <v>264</v>
      </c>
      <c r="K21" s="21"/>
      <c r="L21" s="21" t="s">
        <v>265</v>
      </c>
      <c r="M21" s="21" t="s">
        <v>15</v>
      </c>
      <c r="N21" s="21"/>
      <c r="O21" s="449"/>
      <c r="P21" s="449"/>
      <c r="Q21" s="21" t="s">
        <v>16</v>
      </c>
      <c r="R21" s="449"/>
      <c r="S21" s="449"/>
      <c r="T21" s="22" t="s">
        <v>264</v>
      </c>
      <c r="V21" s="443">
        <f>IF(E21=O21,R21-H21+1,IF(O21-E21=1,12-H21+1+R21,IF(O21-E21=2,12-H21+1+R21+12,"エラー")))</f>
        <v>1</v>
      </c>
      <c r="W21" s="443"/>
      <c r="X21" s="443"/>
      <c r="Y21" s="444"/>
      <c r="Z21" s="3" t="s">
        <v>266</v>
      </c>
      <c r="AA21" s="3"/>
      <c r="AG21" s="20"/>
    </row>
    <row r="22" spans="1:33" ht="16.149999999999999" customHeight="1" x14ac:dyDescent="0.4">
      <c r="A22" s="3"/>
      <c r="B22" s="177"/>
      <c r="D22" s="29"/>
      <c r="E22" s="29"/>
      <c r="G22" s="29"/>
      <c r="H22" s="29"/>
      <c r="N22" s="29"/>
      <c r="O22" s="29"/>
      <c r="Q22" s="29"/>
      <c r="R22" s="29"/>
      <c r="U22" s="3"/>
      <c r="AB22" s="3"/>
      <c r="AC22" s="3"/>
      <c r="AD22" s="3"/>
      <c r="AE22" s="3"/>
      <c r="AF22" s="3"/>
      <c r="AG22" s="20"/>
    </row>
    <row r="23" spans="1:33" ht="16.149999999999999" customHeight="1" x14ac:dyDescent="0.4">
      <c r="A23" s="3"/>
      <c r="B23" s="177"/>
      <c r="D23" s="29"/>
      <c r="E23" s="29"/>
      <c r="G23" s="29"/>
      <c r="H23" s="29"/>
      <c r="N23" s="29"/>
      <c r="O23" s="29"/>
      <c r="Q23" s="29"/>
      <c r="R23" s="29"/>
      <c r="U23" s="3"/>
      <c r="AB23" s="3"/>
      <c r="AC23" s="3"/>
      <c r="AD23" s="3"/>
      <c r="AE23" s="3"/>
      <c r="AF23" s="3"/>
      <c r="AG23" s="20"/>
    </row>
    <row r="24" spans="1:33" ht="16.149999999999999" customHeight="1" x14ac:dyDescent="0.4">
      <c r="A24" s="3"/>
      <c r="B24" s="177"/>
      <c r="D24" s="29"/>
      <c r="E24" s="29"/>
      <c r="G24" s="29"/>
      <c r="H24" s="29"/>
      <c r="N24" s="29"/>
      <c r="O24" s="29"/>
      <c r="Q24" s="29"/>
      <c r="R24" s="29"/>
      <c r="U24" s="3"/>
      <c r="AB24" s="3"/>
      <c r="AC24" s="3"/>
      <c r="AD24" s="3"/>
      <c r="AE24" s="3"/>
      <c r="AF24" s="3"/>
      <c r="AG24" s="20"/>
    </row>
    <row r="25" spans="1:33" ht="16.149999999999999" customHeight="1" x14ac:dyDescent="0.4">
      <c r="A25" s="3"/>
      <c r="B25" s="177"/>
      <c r="D25" s="29"/>
      <c r="E25" s="29"/>
      <c r="G25" s="29"/>
      <c r="H25" s="29"/>
      <c r="N25" s="29"/>
      <c r="O25" s="29"/>
      <c r="Q25" s="29"/>
      <c r="R25" s="29"/>
      <c r="U25" s="3"/>
      <c r="AB25" s="3"/>
      <c r="AC25" s="3"/>
      <c r="AD25" s="3"/>
      <c r="AE25" s="3"/>
      <c r="AF25" s="3"/>
      <c r="AG25" s="20"/>
    </row>
    <row r="26" spans="1:33" ht="16.149999999999999" customHeight="1" x14ac:dyDescent="0.4">
      <c r="A26" s="3"/>
      <c r="B26" s="177"/>
      <c r="D26" s="29"/>
      <c r="E26" s="29"/>
      <c r="G26" s="29"/>
      <c r="H26" s="29"/>
      <c r="N26" s="29"/>
      <c r="O26" s="29"/>
      <c r="Q26" s="29"/>
      <c r="R26" s="29"/>
      <c r="U26" s="3"/>
      <c r="AB26" s="3"/>
      <c r="AC26" s="3"/>
      <c r="AD26" s="3"/>
      <c r="AE26" s="3"/>
      <c r="AF26" s="3"/>
      <c r="AG26" s="20"/>
    </row>
    <row r="27" spans="1:33" ht="16.149999999999999" customHeight="1" thickBot="1" x14ac:dyDescent="0.45">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x14ac:dyDescent="0.4">
      <c r="A28" s="28" t="s">
        <v>269</v>
      </c>
      <c r="B28" s="64"/>
      <c r="C28" s="64"/>
      <c r="D28" s="64"/>
      <c r="E28" s="64"/>
      <c r="F28" s="64"/>
      <c r="G28" s="64"/>
      <c r="H28" s="64"/>
      <c r="I28" s="64"/>
      <c r="J28" s="64"/>
      <c r="K28" s="64"/>
      <c r="L28" s="64"/>
      <c r="M28" s="65"/>
      <c r="N28" s="65"/>
      <c r="O28" s="65"/>
      <c r="P28" s="65"/>
      <c r="Q28" s="65"/>
      <c r="R28" s="65"/>
      <c r="S28" s="65"/>
      <c r="T28" s="65"/>
      <c r="U28" s="65"/>
      <c r="V28" s="65"/>
      <c r="W28" s="65"/>
      <c r="X28" s="65"/>
      <c r="Y28" s="65"/>
      <c r="Z28" s="65"/>
      <c r="AA28" s="65"/>
      <c r="AB28" s="445">
        <f>IFERROR(SUM(AB29:AF30),"")</f>
        <v>0</v>
      </c>
      <c r="AC28" s="445"/>
      <c r="AD28" s="445"/>
      <c r="AE28" s="445"/>
      <c r="AF28" s="445"/>
      <c r="AG28" s="159" t="s">
        <v>270</v>
      </c>
    </row>
    <row r="29" spans="1:33" ht="16.149999999999999" customHeight="1" x14ac:dyDescent="0.4">
      <c r="A29" s="63"/>
      <c r="B29" s="446" t="s">
        <v>271</v>
      </c>
      <c r="C29" s="446"/>
      <c r="D29" s="446"/>
      <c r="E29" s="446"/>
      <c r="F29" s="446"/>
      <c r="G29" s="446"/>
      <c r="H29" s="446"/>
      <c r="I29" s="446"/>
      <c r="J29" s="446"/>
      <c r="K29" s="446"/>
      <c r="L29" s="446"/>
      <c r="M29" s="446"/>
      <c r="N29" s="446"/>
      <c r="O29" s="446"/>
      <c r="P29" s="446"/>
      <c r="Q29" s="446"/>
      <c r="R29" s="446"/>
      <c r="S29" s="446"/>
      <c r="T29" s="446"/>
      <c r="U29" s="446"/>
      <c r="V29" s="446"/>
      <c r="W29" s="446"/>
      <c r="X29" s="15"/>
      <c r="Y29" s="15" t="s">
        <v>272</v>
      </c>
      <c r="Z29" s="15"/>
      <c r="AA29" s="15"/>
      <c r="AB29" s="447">
        <f>様式97_入院ベースアップ評価料!M71*V21*10</f>
        <v>0</v>
      </c>
      <c r="AC29" s="447"/>
      <c r="AD29" s="447"/>
      <c r="AE29" s="447"/>
      <c r="AF29" s="447"/>
      <c r="AG29" s="144" t="s">
        <v>270</v>
      </c>
    </row>
    <row r="30" spans="1:33" ht="16.149999999999999" customHeight="1" x14ac:dyDescent="0.4">
      <c r="A30" s="62"/>
      <c r="B30" s="66" t="s">
        <v>273</v>
      </c>
      <c r="C30" s="6"/>
      <c r="D30" s="6"/>
      <c r="E30" s="6"/>
      <c r="F30" s="6"/>
      <c r="G30" s="6"/>
      <c r="H30" s="6"/>
      <c r="I30" s="6"/>
      <c r="J30" s="6"/>
      <c r="K30" s="6"/>
      <c r="L30" s="6"/>
      <c r="M30" s="68"/>
      <c r="N30" s="68"/>
      <c r="O30" s="68"/>
      <c r="P30" s="68"/>
      <c r="Q30" s="68"/>
      <c r="R30" s="68"/>
      <c r="S30" s="68"/>
      <c r="T30" s="68"/>
      <c r="U30" s="68"/>
      <c r="V30" s="68"/>
      <c r="W30" s="68"/>
      <c r="X30" s="68"/>
      <c r="Y30" s="68"/>
      <c r="Z30" s="68"/>
      <c r="AA30" s="68"/>
      <c r="AB30" s="462">
        <f>IFERROR(AB31*AB32*10,0)</f>
        <v>0</v>
      </c>
      <c r="AC30" s="462"/>
      <c r="AD30" s="462"/>
      <c r="AE30" s="462"/>
      <c r="AF30" s="462"/>
      <c r="AG30" s="200" t="s">
        <v>270</v>
      </c>
    </row>
    <row r="31" spans="1:33" ht="16.149999999999999" customHeight="1" x14ac:dyDescent="0.4">
      <c r="A31" s="62"/>
      <c r="B31" s="67"/>
      <c r="C31" s="69" t="s">
        <v>274</v>
      </c>
      <c r="D31" s="70"/>
      <c r="E31" s="70"/>
      <c r="F31" s="70"/>
      <c r="G31" s="70"/>
      <c r="H31" s="70"/>
      <c r="I31" s="70"/>
      <c r="J31" s="70"/>
      <c r="K31" s="70"/>
      <c r="L31" s="70"/>
      <c r="M31" s="68"/>
      <c r="N31" s="68"/>
      <c r="O31" s="6" t="s">
        <v>275</v>
      </c>
      <c r="P31" s="471" t="str">
        <f>様式97_入院ベースアップ評価料!P97</f>
        <v>算定不可</v>
      </c>
      <c r="Q31" s="471"/>
      <c r="R31" s="471"/>
      <c r="S31" s="471"/>
      <c r="T31" s="471"/>
      <c r="U31" s="471"/>
      <c r="V31" s="471"/>
      <c r="W31" s="471"/>
      <c r="X31" s="6" t="s">
        <v>132</v>
      </c>
      <c r="Y31" s="6" t="s">
        <v>272</v>
      </c>
      <c r="Z31" s="6" t="s">
        <v>113</v>
      </c>
      <c r="AA31" s="6"/>
      <c r="AB31" s="472" t="str">
        <f>IFERROR(VLOOKUP(P31,'リスト（入院）'!C:D,2,FALSE),"-")</f>
        <v>-</v>
      </c>
      <c r="AC31" s="472"/>
      <c r="AD31" s="472"/>
      <c r="AE31" s="472"/>
      <c r="AF31" s="472"/>
      <c r="AG31" s="200" t="s">
        <v>276</v>
      </c>
    </row>
    <row r="32" spans="1:33" ht="16.149999999999999" customHeight="1" x14ac:dyDescent="0.4">
      <c r="A32" s="17"/>
      <c r="B32" s="93"/>
      <c r="C32" s="3" t="s">
        <v>277</v>
      </c>
      <c r="D32" s="15"/>
      <c r="E32" s="15"/>
      <c r="F32" s="15"/>
      <c r="G32" s="15"/>
      <c r="H32" s="15"/>
      <c r="I32" s="15"/>
      <c r="J32" s="15"/>
      <c r="K32" s="15"/>
      <c r="L32" s="15"/>
      <c r="M32" s="15"/>
      <c r="N32" s="15"/>
      <c r="O32" s="15"/>
      <c r="P32" s="15"/>
      <c r="Q32" s="15"/>
      <c r="R32" s="15"/>
      <c r="S32" s="15"/>
      <c r="T32" s="15"/>
      <c r="U32" s="15"/>
      <c r="V32" s="15"/>
      <c r="W32" s="15"/>
      <c r="X32" s="15"/>
      <c r="Y32" s="15"/>
      <c r="Z32" s="15"/>
      <c r="AA32" s="15"/>
      <c r="AB32" s="473" t="str">
        <f>IF(様式97_入院ベースアップ評価料!H5="","0",様式97_入院ベースアップ評価料!M76*V21)</f>
        <v>0</v>
      </c>
      <c r="AC32" s="473"/>
      <c r="AD32" s="473"/>
      <c r="AE32" s="473"/>
      <c r="AF32" s="473"/>
      <c r="AG32" s="144" t="s">
        <v>278</v>
      </c>
    </row>
    <row r="33" spans="1:37" ht="16.149999999999999" customHeight="1" x14ac:dyDescent="0.4">
      <c r="A33" s="92"/>
      <c r="B33" s="39" t="s">
        <v>279</v>
      </c>
      <c r="C33" s="6"/>
      <c r="D33" s="6"/>
      <c r="E33" s="6"/>
      <c r="F33" s="6"/>
      <c r="G33" s="6"/>
      <c r="H33" s="6"/>
      <c r="I33" s="6"/>
      <c r="J33" s="6"/>
      <c r="K33" s="6"/>
      <c r="L33" s="6"/>
      <c r="M33" s="6"/>
      <c r="N33" s="6"/>
      <c r="O33" s="6"/>
      <c r="P33" s="6"/>
      <c r="Q33" s="6"/>
      <c r="R33" s="6"/>
      <c r="S33" s="6"/>
      <c r="T33" s="6"/>
      <c r="U33" s="6"/>
      <c r="V33" s="6"/>
      <c r="W33" s="6"/>
      <c r="X33" s="6"/>
      <c r="Y33" s="6"/>
      <c r="Z33" s="6"/>
      <c r="AA33" s="6"/>
      <c r="AB33" s="427">
        <v>0</v>
      </c>
      <c r="AC33" s="427"/>
      <c r="AD33" s="427"/>
      <c r="AE33" s="427"/>
      <c r="AF33" s="427"/>
      <c r="AG33" s="200" t="s">
        <v>280</v>
      </c>
    </row>
    <row r="34" spans="1:37" ht="16.149999999999999" customHeight="1" thickBot="1" x14ac:dyDescent="0.45">
      <c r="A34" s="178" t="s">
        <v>281</v>
      </c>
      <c r="B34" s="179"/>
      <c r="C34" s="180"/>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461">
        <v>0</v>
      </c>
      <c r="AC34" s="461"/>
      <c r="AD34" s="461"/>
      <c r="AE34" s="461"/>
      <c r="AF34" s="461"/>
      <c r="AG34" s="160" t="s">
        <v>280</v>
      </c>
    </row>
    <row r="35" spans="1:37" ht="16.149999999999999" customHeight="1" thickTop="1" thickBot="1" x14ac:dyDescent="0.45">
      <c r="A35" s="8" t="s">
        <v>282</v>
      </c>
      <c r="B35" s="9"/>
      <c r="C35" s="9"/>
      <c r="D35" s="9"/>
      <c r="E35" s="9"/>
      <c r="F35" s="9"/>
      <c r="G35" s="9"/>
      <c r="H35" s="9"/>
      <c r="I35" s="9"/>
      <c r="J35" s="9"/>
      <c r="K35" s="9"/>
      <c r="L35" s="9"/>
      <c r="M35" s="9"/>
      <c r="N35" s="9"/>
      <c r="O35" s="9"/>
      <c r="P35" s="9"/>
      <c r="Q35" s="9"/>
      <c r="R35" s="9"/>
      <c r="S35" s="9"/>
      <c r="T35" s="9"/>
      <c r="U35" s="9"/>
      <c r="V35" s="9"/>
      <c r="W35" s="9"/>
      <c r="X35" s="9"/>
      <c r="Y35" s="9"/>
      <c r="Z35" s="9"/>
      <c r="AA35" s="9"/>
      <c r="AB35" s="460">
        <f>IFERROR(AB28-AB33+AB34,"")</f>
        <v>0</v>
      </c>
      <c r="AC35" s="460"/>
      <c r="AD35" s="460"/>
      <c r="AE35" s="460"/>
      <c r="AF35" s="460"/>
      <c r="AG35" s="161" t="s">
        <v>270</v>
      </c>
    </row>
    <row r="36" spans="1:37" ht="16.149999999999999" customHeight="1" x14ac:dyDescent="0.4">
      <c r="A36" s="3"/>
      <c r="B36" s="132"/>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x14ac:dyDescent="0.4">
      <c r="A37" s="3"/>
      <c r="B37" s="13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x14ac:dyDescent="0.4"/>
    <row r="39" spans="1:37" ht="16.149999999999999" customHeight="1" thickBot="1" x14ac:dyDescent="0.45">
      <c r="A39" s="2" t="s">
        <v>283</v>
      </c>
    </row>
    <row r="40" spans="1:37" ht="16.149999999999999" customHeight="1" x14ac:dyDescent="0.4">
      <c r="A40" s="11" t="s">
        <v>284</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467"/>
      <c r="AC40" s="467"/>
      <c r="AD40" s="467"/>
      <c r="AE40" s="467"/>
      <c r="AF40" s="467"/>
      <c r="AG40" s="146" t="s">
        <v>270</v>
      </c>
      <c r="AJ40" s="208" t="str">
        <f>IF(AB35&gt;AB40,"NG","OK")</f>
        <v>OK</v>
      </c>
      <c r="AK40" s="287" t="str">
        <f>IF(AJ40="NG","←（８）全体の賃金改善の見込み額は（７）算定金額の見込み（繰越額調整後）の値を上回るように設定してください","")</f>
        <v/>
      </c>
    </row>
    <row r="41" spans="1:37" ht="16.149999999999999" customHeight="1" x14ac:dyDescent="0.4">
      <c r="A41" s="17"/>
      <c r="B41" s="66" t="s">
        <v>285</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468">
        <f>AB35</f>
        <v>0</v>
      </c>
      <c r="AC41" s="468"/>
      <c r="AD41" s="468"/>
      <c r="AE41" s="468"/>
      <c r="AF41" s="468"/>
      <c r="AG41" s="147" t="s">
        <v>270</v>
      </c>
    </row>
    <row r="42" spans="1:37" ht="16.149999999999999" customHeight="1" x14ac:dyDescent="0.4">
      <c r="A42" s="17"/>
      <c r="B42" s="66" t="s">
        <v>286</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464"/>
      <c r="AC42" s="464"/>
      <c r="AD42" s="464"/>
      <c r="AE42" s="464"/>
      <c r="AF42" s="464"/>
      <c r="AG42" s="147" t="s">
        <v>270</v>
      </c>
    </row>
    <row r="43" spans="1:37" ht="16.149999999999999" customHeight="1" x14ac:dyDescent="0.4">
      <c r="A43" s="17"/>
      <c r="B43" s="66" t="s">
        <v>287</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464"/>
      <c r="AC43" s="464"/>
      <c r="AD43" s="464"/>
      <c r="AE43" s="464"/>
      <c r="AF43" s="464"/>
      <c r="AG43" s="147" t="s">
        <v>270</v>
      </c>
    </row>
    <row r="44" spans="1:37" ht="16.149999999999999" customHeight="1" thickBot="1" x14ac:dyDescent="0.45">
      <c r="A44" s="8"/>
      <c r="B44" s="87" t="s">
        <v>288</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465">
        <f>AB40-SUM(AB41:AF43)</f>
        <v>0</v>
      </c>
      <c r="AC44" s="465"/>
      <c r="AD44" s="465"/>
      <c r="AE44" s="465"/>
      <c r="AF44" s="465"/>
      <c r="AG44" s="162" t="s">
        <v>270</v>
      </c>
    </row>
    <row r="45" spans="1:37" ht="16.149999999999999" customHeight="1" x14ac:dyDescent="0.4">
      <c r="A45" s="3"/>
      <c r="B45" s="13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x14ac:dyDescent="0.4">
      <c r="A46" s="3"/>
      <c r="B46" s="132"/>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x14ac:dyDescent="0.4">
      <c r="A47" s="3"/>
      <c r="B47" s="132"/>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x14ac:dyDescent="0.4">
      <c r="A48" s="3"/>
      <c r="B48" s="13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x14ac:dyDescent="0.4">
      <c r="A49" s="3"/>
      <c r="B49" s="132"/>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x14ac:dyDescent="0.4">
      <c r="A50" s="3"/>
      <c r="B50" s="13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x14ac:dyDescent="0.4">
      <c r="A51" s="3"/>
      <c r="B51" s="132"/>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x14ac:dyDescent="0.4">
      <c r="A52" s="3"/>
      <c r="B52" s="13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x14ac:dyDescent="0.4">
      <c r="A53" s="3"/>
      <c r="B53" s="13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x14ac:dyDescent="0.4">
      <c r="A54" s="3"/>
      <c r="B54" s="13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x14ac:dyDescent="0.4">
      <c r="A55" s="183" t="s">
        <v>1587</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x14ac:dyDescent="0.4">
      <c r="A56" s="2"/>
      <c r="B56" s="3"/>
      <c r="C56" s="3"/>
      <c r="D56" s="3"/>
      <c r="E56" s="3"/>
      <c r="F56" s="3"/>
      <c r="G56" s="3"/>
      <c r="H56" s="3"/>
      <c r="I56" s="3"/>
      <c r="J56" s="3"/>
      <c r="K56" s="3"/>
      <c r="L56" s="3"/>
      <c r="M56" s="3"/>
      <c r="N56" s="3"/>
      <c r="O56" s="3"/>
      <c r="P56" s="3"/>
      <c r="Q56" s="3"/>
      <c r="R56" s="3"/>
      <c r="S56" s="3"/>
      <c r="T56" s="3"/>
      <c r="U56" s="3"/>
      <c r="V56" s="3"/>
      <c r="W56" s="3"/>
      <c r="X56" s="3"/>
      <c r="Y56" s="3"/>
      <c r="Z56" s="3"/>
      <c r="AA56" s="118"/>
      <c r="AB56" s="118"/>
      <c r="AC56" s="118"/>
      <c r="AD56" s="118"/>
      <c r="AE56" s="118"/>
      <c r="AF56" s="118"/>
      <c r="AG56" s="118"/>
      <c r="AH56" s="118"/>
      <c r="AI56" s="229"/>
    </row>
    <row r="57" spans="1:35" ht="16.149999999999999" customHeight="1" x14ac:dyDescent="0.4">
      <c r="A57" s="2"/>
      <c r="B57" s="3"/>
      <c r="C57" s="3"/>
      <c r="D57" s="3"/>
      <c r="E57" s="3"/>
      <c r="F57" s="3"/>
      <c r="G57" s="3"/>
      <c r="H57" s="3"/>
      <c r="I57" s="3"/>
      <c r="J57" s="3"/>
      <c r="K57" s="3"/>
      <c r="L57" s="3"/>
      <c r="M57" s="3"/>
      <c r="N57" s="3"/>
      <c r="O57" s="3"/>
      <c r="P57" s="3"/>
      <c r="Q57" s="3"/>
      <c r="R57" s="3"/>
      <c r="S57" s="3"/>
      <c r="T57" s="3"/>
      <c r="U57" s="3"/>
      <c r="V57" s="3"/>
      <c r="W57" s="3"/>
      <c r="X57" s="3"/>
      <c r="Y57" s="3"/>
      <c r="Z57" s="3"/>
      <c r="AA57" s="118"/>
      <c r="AB57" s="118"/>
      <c r="AC57" s="118"/>
      <c r="AD57" s="118"/>
      <c r="AE57" s="118"/>
      <c r="AF57" s="118"/>
      <c r="AG57" s="118"/>
      <c r="AH57" s="118"/>
      <c r="AI57" s="229"/>
    </row>
    <row r="58" spans="1:35" ht="16.149999999999999" customHeight="1" x14ac:dyDescent="0.4">
      <c r="A58" s="2"/>
      <c r="B58" s="3"/>
      <c r="C58" s="3"/>
      <c r="D58" s="3"/>
      <c r="E58" s="3"/>
      <c r="F58" s="3"/>
      <c r="G58" s="3"/>
      <c r="H58" s="3"/>
      <c r="I58" s="3"/>
      <c r="J58" s="3"/>
      <c r="K58" s="3"/>
      <c r="L58" s="3"/>
      <c r="M58" s="3"/>
      <c r="N58" s="3"/>
      <c r="O58" s="3"/>
      <c r="P58" s="3"/>
      <c r="Q58" s="3"/>
      <c r="R58" s="3"/>
      <c r="S58" s="3"/>
      <c r="T58" s="3"/>
      <c r="U58" s="3"/>
      <c r="V58" s="3"/>
      <c r="W58" s="3"/>
      <c r="X58" s="3"/>
      <c r="Y58" s="3"/>
      <c r="Z58" s="3"/>
      <c r="AA58" s="118"/>
      <c r="AB58" s="118"/>
      <c r="AC58" s="118"/>
      <c r="AD58" s="118"/>
      <c r="AE58" s="118"/>
      <c r="AF58" s="118"/>
      <c r="AG58" s="118"/>
      <c r="AH58" s="118"/>
      <c r="AI58" s="229"/>
    </row>
    <row r="59" spans="1:35" ht="16.149999999999999" customHeight="1" x14ac:dyDescent="0.4">
      <c r="A59" s="2"/>
      <c r="B59" s="3"/>
      <c r="C59" s="3"/>
      <c r="D59" s="3"/>
      <c r="E59" s="3"/>
      <c r="F59" s="3"/>
      <c r="G59" s="3"/>
      <c r="H59" s="3"/>
      <c r="I59" s="3"/>
      <c r="J59" s="3"/>
      <c r="K59" s="3"/>
      <c r="L59" s="3"/>
      <c r="M59" s="3"/>
      <c r="N59" s="3"/>
      <c r="O59" s="3"/>
      <c r="P59" s="3"/>
      <c r="Q59" s="3"/>
      <c r="R59" s="3"/>
      <c r="S59" s="3"/>
      <c r="T59" s="3"/>
      <c r="U59" s="3"/>
      <c r="V59" s="3"/>
      <c r="W59" s="3"/>
      <c r="X59" s="3"/>
      <c r="Y59" s="3"/>
      <c r="Z59" s="3"/>
      <c r="AA59" s="118"/>
      <c r="AB59" s="118"/>
      <c r="AC59" s="118"/>
      <c r="AD59" s="118"/>
      <c r="AE59" s="118"/>
      <c r="AF59" s="118"/>
      <c r="AG59" s="118"/>
      <c r="AH59" s="118"/>
      <c r="AI59" s="229"/>
    </row>
    <row r="60" spans="1:35" ht="16.149999999999999" customHeight="1" x14ac:dyDescent="0.4">
      <c r="A60" s="2"/>
      <c r="B60" s="3"/>
      <c r="C60" s="3"/>
      <c r="D60" s="3"/>
      <c r="E60" s="3"/>
      <c r="F60" s="3"/>
      <c r="G60" s="3"/>
      <c r="H60" s="3"/>
      <c r="I60" s="3"/>
      <c r="J60" s="3"/>
      <c r="K60" s="3"/>
      <c r="L60" s="3"/>
      <c r="M60" s="3"/>
      <c r="N60" s="3"/>
      <c r="O60" s="3"/>
      <c r="P60" s="3"/>
      <c r="Q60" s="3"/>
      <c r="R60" s="3"/>
      <c r="S60" s="3"/>
      <c r="T60" s="3"/>
      <c r="U60" s="3"/>
      <c r="V60" s="3"/>
      <c r="W60" s="3"/>
      <c r="X60" s="3"/>
      <c r="Y60" s="3"/>
      <c r="Z60" s="3"/>
      <c r="AA60" s="118"/>
      <c r="AB60" s="118"/>
      <c r="AC60" s="118"/>
      <c r="AD60" s="118"/>
      <c r="AE60" s="118"/>
      <c r="AF60" s="118"/>
      <c r="AG60" s="118"/>
      <c r="AH60" s="118"/>
      <c r="AI60" s="229"/>
    </row>
    <row r="61" spans="1:35" ht="16.149999999999999" customHeight="1" x14ac:dyDescent="0.4">
      <c r="A61" s="2"/>
      <c r="B61" s="3"/>
      <c r="C61" s="3"/>
      <c r="D61" s="3"/>
      <c r="E61" s="3"/>
      <c r="F61" s="3"/>
      <c r="G61" s="3"/>
      <c r="H61" s="3"/>
      <c r="I61" s="3"/>
      <c r="J61" s="3"/>
      <c r="K61" s="3"/>
      <c r="L61" s="3"/>
      <c r="M61" s="3"/>
      <c r="N61" s="3"/>
      <c r="O61" s="3"/>
      <c r="P61" s="3"/>
      <c r="Q61" s="3"/>
      <c r="R61" s="3"/>
      <c r="S61" s="3"/>
      <c r="T61" s="3"/>
      <c r="U61" s="3"/>
      <c r="V61" s="3"/>
      <c r="W61" s="3"/>
      <c r="X61" s="3"/>
      <c r="Y61" s="3"/>
      <c r="Z61" s="3"/>
      <c r="AA61" s="118"/>
      <c r="AB61" s="118"/>
      <c r="AC61" s="118"/>
      <c r="AD61" s="118"/>
      <c r="AE61" s="118"/>
      <c r="AF61" s="118"/>
      <c r="AG61" s="118"/>
      <c r="AH61" s="118"/>
      <c r="AI61" s="229"/>
    </row>
    <row r="62" spans="1:35" ht="16.149999999999999" customHeight="1" x14ac:dyDescent="0.4">
      <c r="A62" s="2"/>
      <c r="B62" s="3"/>
      <c r="C62" s="3"/>
      <c r="D62" s="3"/>
      <c r="E62" s="3"/>
      <c r="F62" s="3"/>
      <c r="G62" s="3"/>
      <c r="H62" s="3"/>
      <c r="I62" s="3"/>
      <c r="J62" s="3"/>
      <c r="K62" s="3"/>
      <c r="L62" s="3"/>
      <c r="M62" s="3"/>
      <c r="N62" s="3"/>
      <c r="O62" s="3"/>
      <c r="P62" s="3"/>
      <c r="Q62" s="3"/>
      <c r="R62" s="3"/>
      <c r="S62" s="3"/>
      <c r="T62" s="3"/>
      <c r="U62" s="3"/>
      <c r="V62" s="3"/>
      <c r="W62" s="3"/>
      <c r="X62" s="3"/>
      <c r="Y62" s="3"/>
      <c r="Z62" s="3"/>
      <c r="AA62" s="118"/>
      <c r="AB62" s="118"/>
      <c r="AC62" s="118"/>
      <c r="AD62" s="118"/>
      <c r="AE62" s="118"/>
      <c r="AF62" s="118"/>
      <c r="AG62" s="118"/>
      <c r="AH62" s="118"/>
      <c r="AI62" s="229"/>
    </row>
    <row r="63" spans="1:35" ht="16.149999999999999" customHeight="1" thickBot="1" x14ac:dyDescent="0.45">
      <c r="A63" s="2" t="s">
        <v>290</v>
      </c>
      <c r="B63" s="3"/>
      <c r="C63" s="3"/>
      <c r="D63" s="3"/>
      <c r="E63" s="3"/>
      <c r="F63" s="3"/>
      <c r="G63" s="3"/>
      <c r="H63" s="3"/>
      <c r="I63" s="3"/>
      <c r="J63" s="3"/>
      <c r="K63" s="3"/>
      <c r="L63" s="3"/>
      <c r="M63" s="3"/>
      <c r="N63" s="3"/>
      <c r="O63" s="3"/>
      <c r="P63" s="3"/>
      <c r="Q63" s="3"/>
      <c r="R63" s="3"/>
      <c r="S63" s="3"/>
      <c r="T63" s="3"/>
      <c r="U63" s="3"/>
      <c r="V63" s="3"/>
      <c r="W63" s="3"/>
      <c r="X63" s="3"/>
      <c r="Y63" s="3"/>
      <c r="Z63" s="3"/>
      <c r="AA63" s="118"/>
      <c r="AB63" s="118"/>
      <c r="AC63" s="118"/>
      <c r="AD63" s="118"/>
      <c r="AE63" s="118"/>
      <c r="AF63" s="118"/>
      <c r="AG63" s="118"/>
      <c r="AH63" s="118"/>
      <c r="AI63" s="229"/>
    </row>
    <row r="64" spans="1:35" ht="16.149999999999999" customHeight="1" x14ac:dyDescent="0.4">
      <c r="A64" s="131" t="s">
        <v>291</v>
      </c>
      <c r="B64" s="65"/>
      <c r="C64" s="37"/>
      <c r="D64" s="37"/>
      <c r="E64" s="37"/>
      <c r="F64" s="37"/>
      <c r="G64" s="37"/>
      <c r="H64" s="37"/>
      <c r="I64" s="37"/>
      <c r="J64" s="37"/>
      <c r="K64" s="37"/>
      <c r="L64" s="37"/>
      <c r="M64" s="37"/>
      <c r="N64" s="37"/>
      <c r="O64" s="37"/>
      <c r="P64" s="37"/>
      <c r="Q64" s="37"/>
      <c r="R64" s="37"/>
      <c r="S64" s="37"/>
      <c r="T64" s="37"/>
      <c r="U64" s="37"/>
      <c r="V64" s="37"/>
      <c r="W64" s="37"/>
      <c r="X64" s="37"/>
      <c r="Y64" s="37"/>
      <c r="Z64" s="37"/>
      <c r="AA64" s="86"/>
      <c r="AB64" s="466">
        <f>SUM(AB73,AB82,AB91,AB100,AB109)</f>
        <v>0</v>
      </c>
      <c r="AC64" s="466"/>
      <c r="AD64" s="466"/>
      <c r="AE64" s="466"/>
      <c r="AF64" s="466"/>
      <c r="AG64" s="88" t="s">
        <v>292</v>
      </c>
      <c r="AH64" s="29"/>
      <c r="AI64" s="213"/>
    </row>
    <row r="65" spans="1:36" ht="16.149999999999999" customHeight="1" x14ac:dyDescent="0.4">
      <c r="A65" s="1" t="s">
        <v>293</v>
      </c>
      <c r="B65" s="84"/>
      <c r="C65" s="15"/>
      <c r="D65" s="15"/>
      <c r="E65" s="15"/>
      <c r="F65" s="15"/>
      <c r="G65" s="15"/>
      <c r="H65" s="15"/>
      <c r="I65" s="15"/>
      <c r="J65" s="15"/>
      <c r="K65" s="15"/>
      <c r="L65" s="15"/>
      <c r="M65" s="15"/>
      <c r="N65" s="15"/>
      <c r="O65" s="15"/>
      <c r="P65" s="15"/>
      <c r="Q65" s="15"/>
      <c r="R65" s="15"/>
      <c r="S65" s="15"/>
      <c r="T65" s="15"/>
      <c r="U65" s="15"/>
      <c r="V65" s="15"/>
      <c r="W65" s="15"/>
      <c r="X65" s="15"/>
      <c r="Y65" s="15"/>
      <c r="Z65" s="15"/>
      <c r="AA65" s="85"/>
      <c r="AB65" s="454">
        <f t="shared" ref="AB65:AB69" si="0">SUM(AB74,AB83,AB92,AB101,AB110)</f>
        <v>0</v>
      </c>
      <c r="AC65" s="454"/>
      <c r="AD65" s="454"/>
      <c r="AE65" s="454"/>
      <c r="AF65" s="454"/>
      <c r="AG65" s="144" t="s">
        <v>270</v>
      </c>
    </row>
    <row r="66" spans="1:36" ht="16.149999999999999" customHeight="1" x14ac:dyDescent="0.4">
      <c r="A66" s="1" t="s">
        <v>294</v>
      </c>
      <c r="B66" s="3"/>
      <c r="C66" s="3"/>
      <c r="D66" s="3"/>
      <c r="E66" s="3"/>
      <c r="F66" s="3"/>
      <c r="G66" s="3"/>
      <c r="H66" s="3"/>
      <c r="I66" s="3"/>
      <c r="J66" s="3"/>
      <c r="K66" s="3"/>
      <c r="L66" s="3"/>
      <c r="M66" s="3"/>
      <c r="N66" s="3"/>
      <c r="O66" s="3"/>
      <c r="P66" s="3"/>
      <c r="Q66" s="3"/>
      <c r="R66" s="3"/>
      <c r="S66" s="3"/>
      <c r="T66" s="3"/>
      <c r="U66" s="3"/>
      <c r="V66" s="3"/>
      <c r="W66" s="3"/>
      <c r="X66" s="3"/>
      <c r="Y66" s="3"/>
      <c r="Z66" s="3"/>
      <c r="AA66" s="3"/>
      <c r="AB66" s="454">
        <f t="shared" si="0"/>
        <v>0</v>
      </c>
      <c r="AC66" s="454"/>
      <c r="AD66" s="454"/>
      <c r="AE66" s="454"/>
      <c r="AF66" s="454"/>
      <c r="AG66" s="200" t="s">
        <v>270</v>
      </c>
    </row>
    <row r="67" spans="1:36" ht="16.149999999999999" customHeight="1" x14ac:dyDescent="0.4">
      <c r="A67" s="23" t="s">
        <v>295</v>
      </c>
      <c r="B67" s="6"/>
      <c r="C67" s="6"/>
      <c r="D67" s="6"/>
      <c r="E67" s="6"/>
      <c r="F67" s="6"/>
      <c r="G67" s="6"/>
      <c r="H67" s="6"/>
      <c r="I67" s="6"/>
      <c r="J67" s="6"/>
      <c r="K67" s="6"/>
      <c r="L67" s="6"/>
      <c r="M67" s="6"/>
      <c r="N67" s="6"/>
      <c r="O67" s="6"/>
      <c r="P67" s="6"/>
      <c r="Q67" s="6"/>
      <c r="R67" s="6"/>
      <c r="S67" s="6"/>
      <c r="T67" s="6"/>
      <c r="U67" s="6"/>
      <c r="V67" s="6"/>
      <c r="W67" s="6"/>
      <c r="X67" s="6"/>
      <c r="Y67" s="6"/>
      <c r="Z67" s="6"/>
      <c r="AA67" s="6"/>
      <c r="AB67" s="463">
        <f>AB66-AB65</f>
        <v>0</v>
      </c>
      <c r="AC67" s="463"/>
      <c r="AD67" s="463"/>
      <c r="AE67" s="463"/>
      <c r="AF67" s="463"/>
      <c r="AG67" s="200" t="s">
        <v>270</v>
      </c>
    </row>
    <row r="68" spans="1:36" ht="16.149999999999999" customHeight="1" x14ac:dyDescent="0.4">
      <c r="A68" s="17"/>
      <c r="B68" s="42" t="s">
        <v>296</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454">
        <f t="shared" si="0"/>
        <v>0</v>
      </c>
      <c r="AC68" s="454"/>
      <c r="AD68" s="454"/>
      <c r="AE68" s="454"/>
      <c r="AF68" s="454"/>
      <c r="AG68" s="147" t="s">
        <v>270</v>
      </c>
    </row>
    <row r="69" spans="1:36" ht="16.149999999999999" customHeight="1" thickBot="1" x14ac:dyDescent="0.45">
      <c r="A69" s="43"/>
      <c r="B69" s="120" t="s">
        <v>297</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438">
        <f t="shared" si="0"/>
        <v>0</v>
      </c>
      <c r="AC69" s="438"/>
      <c r="AD69" s="438"/>
      <c r="AE69" s="438"/>
      <c r="AF69" s="438"/>
      <c r="AG69" s="147" t="s">
        <v>298</v>
      </c>
    </row>
    <row r="70" spans="1:36" ht="16.149999999999999" customHeight="1" thickTop="1" thickBot="1" x14ac:dyDescent="0.45">
      <c r="A70" s="99"/>
      <c r="B70" s="121" t="s">
        <v>299</v>
      </c>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455">
        <f>IFERROR(AB69/AB65*100,0)</f>
        <v>0</v>
      </c>
      <c r="AC70" s="455"/>
      <c r="AD70" s="455"/>
      <c r="AE70" s="455"/>
      <c r="AF70" s="455"/>
      <c r="AG70" s="181" t="s">
        <v>300</v>
      </c>
    </row>
    <row r="71" spans="1:36" ht="16.149999999999999" customHeight="1" x14ac:dyDescent="0.4">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x14ac:dyDescent="0.45">
      <c r="A72" s="2" t="s">
        <v>301</v>
      </c>
      <c r="B72" s="3"/>
      <c r="C72" s="3"/>
      <c r="D72" s="3"/>
      <c r="E72" s="3"/>
      <c r="F72" s="3"/>
      <c r="G72" s="3"/>
      <c r="H72" s="3"/>
      <c r="I72" s="3"/>
      <c r="J72" s="3"/>
      <c r="K72" s="3"/>
      <c r="L72" s="3"/>
      <c r="M72" s="3"/>
      <c r="N72" s="3"/>
      <c r="O72" s="3"/>
      <c r="P72" s="3"/>
      <c r="Q72" s="3"/>
      <c r="R72" s="3"/>
      <c r="S72" s="3"/>
      <c r="T72" s="3"/>
      <c r="U72" s="3"/>
      <c r="V72" s="3"/>
      <c r="W72" s="3"/>
      <c r="X72" s="3"/>
      <c r="Y72" s="3"/>
      <c r="Z72" s="3"/>
      <c r="AA72" s="198"/>
      <c r="AB72" s="198"/>
      <c r="AC72" s="198"/>
      <c r="AD72" s="198"/>
      <c r="AE72" s="198"/>
      <c r="AF72" s="198"/>
      <c r="AG72" s="198"/>
      <c r="AH72" s="118"/>
      <c r="AI72" s="229"/>
    </row>
    <row r="73" spans="1:36" ht="16.149999999999999" customHeight="1" x14ac:dyDescent="0.4">
      <c r="A73" s="131" t="s">
        <v>302</v>
      </c>
      <c r="B73" s="65"/>
      <c r="C73" s="37"/>
      <c r="D73" s="37"/>
      <c r="E73" s="37"/>
      <c r="F73" s="37"/>
      <c r="G73" s="37"/>
      <c r="H73" s="37"/>
      <c r="I73" s="37"/>
      <c r="J73" s="37"/>
      <c r="K73" s="37"/>
      <c r="L73" s="37"/>
      <c r="M73" s="37"/>
      <c r="N73" s="37"/>
      <c r="O73" s="37"/>
      <c r="P73" s="37"/>
      <c r="Q73" s="37"/>
      <c r="R73" s="37"/>
      <c r="S73" s="37"/>
      <c r="T73" s="37"/>
      <c r="U73" s="37"/>
      <c r="V73" s="37"/>
      <c r="W73" s="37"/>
      <c r="X73" s="37"/>
      <c r="Y73" s="37"/>
      <c r="Z73" s="37"/>
      <c r="AA73" s="86"/>
      <c r="AB73" s="429"/>
      <c r="AC73" s="429"/>
      <c r="AD73" s="429"/>
      <c r="AE73" s="429"/>
      <c r="AF73" s="429"/>
      <c r="AG73" s="88" t="s">
        <v>292</v>
      </c>
      <c r="AH73" s="29"/>
      <c r="AI73" s="213"/>
      <c r="AJ73" s="231"/>
    </row>
    <row r="74" spans="1:36" ht="16.149999999999999" customHeight="1" x14ac:dyDescent="0.4">
      <c r="A74" s="1" t="s">
        <v>303</v>
      </c>
      <c r="B74" s="84"/>
      <c r="C74" s="15"/>
      <c r="D74" s="15"/>
      <c r="E74" s="15"/>
      <c r="F74" s="15"/>
      <c r="G74" s="15"/>
      <c r="H74" s="15"/>
      <c r="I74" s="15"/>
      <c r="J74" s="15"/>
      <c r="K74" s="15"/>
      <c r="L74" s="15"/>
      <c r="M74" s="15"/>
      <c r="N74" s="15"/>
      <c r="O74" s="15"/>
      <c r="P74" s="15"/>
      <c r="Q74" s="15"/>
      <c r="R74" s="15"/>
      <c r="S74" s="15"/>
      <c r="T74" s="15"/>
      <c r="U74" s="15"/>
      <c r="V74" s="15"/>
      <c r="W74" s="15"/>
      <c r="X74" s="15"/>
      <c r="Y74" s="15"/>
      <c r="Z74" s="15"/>
      <c r="AA74" s="85"/>
      <c r="AB74" s="427"/>
      <c r="AC74" s="427"/>
      <c r="AD74" s="427"/>
      <c r="AE74" s="427"/>
      <c r="AF74" s="427"/>
      <c r="AG74" s="144" t="s">
        <v>270</v>
      </c>
    </row>
    <row r="75" spans="1:36" ht="16.149999999999999" customHeight="1" x14ac:dyDescent="0.4">
      <c r="A75" s="1" t="s">
        <v>304</v>
      </c>
      <c r="B75" s="3"/>
      <c r="C75" s="3"/>
      <c r="D75" s="3"/>
      <c r="E75" s="3"/>
      <c r="F75" s="3"/>
      <c r="G75" s="3"/>
      <c r="H75" s="3"/>
      <c r="I75" s="3"/>
      <c r="J75" s="3"/>
      <c r="K75" s="3"/>
      <c r="L75" s="3"/>
      <c r="M75" s="3"/>
      <c r="N75" s="3"/>
      <c r="O75" s="3"/>
      <c r="P75" s="3"/>
      <c r="Q75" s="3"/>
      <c r="R75" s="3"/>
      <c r="S75" s="3"/>
      <c r="T75" s="3"/>
      <c r="U75" s="3"/>
      <c r="V75" s="3"/>
      <c r="W75" s="3"/>
      <c r="X75" s="3"/>
      <c r="Y75" s="3"/>
      <c r="Z75" s="3"/>
      <c r="AA75" s="3"/>
      <c r="AB75" s="432"/>
      <c r="AC75" s="432"/>
      <c r="AD75" s="432"/>
      <c r="AE75" s="432"/>
      <c r="AF75" s="432"/>
      <c r="AG75" s="200" t="s">
        <v>270</v>
      </c>
    </row>
    <row r="76" spans="1:36" ht="16.149999999999999" customHeight="1" x14ac:dyDescent="0.4">
      <c r="A76" s="23" t="s">
        <v>305</v>
      </c>
      <c r="B76" s="6"/>
      <c r="C76" s="6"/>
      <c r="D76" s="6"/>
      <c r="E76" s="6"/>
      <c r="F76" s="6"/>
      <c r="G76" s="6"/>
      <c r="H76" s="6"/>
      <c r="I76" s="6"/>
      <c r="J76" s="6"/>
      <c r="K76" s="6"/>
      <c r="L76" s="6"/>
      <c r="M76" s="6"/>
      <c r="N76" s="6"/>
      <c r="O76" s="6"/>
      <c r="P76" s="6"/>
      <c r="Q76" s="6"/>
      <c r="R76" s="6"/>
      <c r="S76" s="6"/>
      <c r="T76" s="6"/>
      <c r="U76" s="6"/>
      <c r="V76" s="6"/>
      <c r="W76" s="6"/>
      <c r="X76" s="6"/>
      <c r="Y76" s="6"/>
      <c r="Z76" s="6"/>
      <c r="AA76" s="6"/>
      <c r="AB76" s="433">
        <f>AB75-AB74</f>
        <v>0</v>
      </c>
      <c r="AC76" s="433"/>
      <c r="AD76" s="433"/>
      <c r="AE76" s="433"/>
      <c r="AF76" s="433"/>
      <c r="AG76" s="200" t="s">
        <v>270</v>
      </c>
    </row>
    <row r="77" spans="1:36" ht="16.149999999999999" customHeight="1" x14ac:dyDescent="0.4">
      <c r="A77" s="17"/>
      <c r="B77" s="42" t="s">
        <v>306</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427"/>
      <c r="AC77" s="427"/>
      <c r="AD77" s="427"/>
      <c r="AE77" s="427"/>
      <c r="AF77" s="427"/>
      <c r="AG77" s="147" t="s">
        <v>270</v>
      </c>
    </row>
    <row r="78" spans="1:36" ht="16.149999999999999" customHeight="1" thickBot="1" x14ac:dyDescent="0.45">
      <c r="A78" s="43"/>
      <c r="B78" s="120" t="s">
        <v>307</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428"/>
      <c r="AC78" s="428"/>
      <c r="AD78" s="428"/>
      <c r="AE78" s="428"/>
      <c r="AF78" s="428"/>
      <c r="AG78" s="147" t="s">
        <v>298</v>
      </c>
    </row>
    <row r="79" spans="1:36" ht="16.350000000000001" customHeight="1" thickTop="1" thickBot="1" x14ac:dyDescent="0.45">
      <c r="A79" s="99"/>
      <c r="B79" s="121" t="s">
        <v>308</v>
      </c>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430">
        <f>IFERROR(AB78/AB74*100,0)</f>
        <v>0</v>
      </c>
      <c r="AC79" s="430"/>
      <c r="AD79" s="430"/>
      <c r="AE79" s="430"/>
      <c r="AF79" s="430"/>
      <c r="AG79" s="181" t="s">
        <v>300</v>
      </c>
    </row>
    <row r="80" spans="1:36" ht="16.350000000000001" customHeight="1" x14ac:dyDescent="0.4"/>
    <row r="81" spans="1:35" ht="16.149999999999999" customHeight="1" thickBot="1" x14ac:dyDescent="0.45">
      <c r="A81" s="2" t="s">
        <v>309</v>
      </c>
      <c r="B81" s="3"/>
      <c r="C81" s="3"/>
      <c r="D81" s="3"/>
      <c r="E81" s="3"/>
      <c r="F81" s="3"/>
      <c r="G81" s="3"/>
      <c r="H81" s="3"/>
      <c r="I81" s="3"/>
      <c r="J81" s="3"/>
      <c r="K81" s="3"/>
      <c r="L81" s="3"/>
      <c r="M81" s="3"/>
      <c r="N81" s="3"/>
      <c r="O81" s="3"/>
      <c r="P81" s="3"/>
      <c r="Q81" s="3"/>
      <c r="R81" s="3"/>
      <c r="S81" s="3"/>
      <c r="T81" s="3"/>
      <c r="U81" s="3"/>
      <c r="V81" s="3"/>
      <c r="W81" s="3"/>
      <c r="X81" s="3"/>
      <c r="Y81" s="3"/>
      <c r="Z81" s="3"/>
      <c r="AA81" s="426"/>
      <c r="AB81" s="426"/>
      <c r="AC81" s="426"/>
      <c r="AD81" s="426"/>
      <c r="AE81" s="426"/>
      <c r="AF81" s="426"/>
      <c r="AG81" s="426"/>
      <c r="AH81" s="118"/>
      <c r="AI81" s="229"/>
    </row>
    <row r="82" spans="1:35" ht="16.149999999999999" customHeight="1" x14ac:dyDescent="0.4">
      <c r="A82" s="131" t="s">
        <v>310</v>
      </c>
      <c r="B82" s="65"/>
      <c r="C82" s="37"/>
      <c r="D82" s="37"/>
      <c r="E82" s="37"/>
      <c r="F82" s="37"/>
      <c r="G82" s="37"/>
      <c r="H82" s="37"/>
      <c r="I82" s="37"/>
      <c r="J82" s="37"/>
      <c r="K82" s="37"/>
      <c r="L82" s="37"/>
      <c r="M82" s="37"/>
      <c r="N82" s="37"/>
      <c r="O82" s="37"/>
      <c r="P82" s="37"/>
      <c r="Q82" s="37"/>
      <c r="R82" s="37"/>
      <c r="S82" s="37"/>
      <c r="T82" s="37"/>
      <c r="U82" s="37"/>
      <c r="V82" s="37"/>
      <c r="W82" s="37"/>
      <c r="X82" s="37"/>
      <c r="Y82" s="37"/>
      <c r="Z82" s="37"/>
      <c r="AA82" s="86"/>
      <c r="AB82" s="429"/>
      <c r="AC82" s="429"/>
      <c r="AD82" s="429"/>
      <c r="AE82" s="429"/>
      <c r="AF82" s="429"/>
      <c r="AG82" s="88" t="s">
        <v>292</v>
      </c>
      <c r="AH82" s="29"/>
      <c r="AI82" s="213"/>
    </row>
    <row r="83" spans="1:35" ht="16.149999999999999" customHeight="1" x14ac:dyDescent="0.4">
      <c r="A83" s="1" t="s">
        <v>311</v>
      </c>
      <c r="B83" s="84"/>
      <c r="C83" s="15"/>
      <c r="D83" s="15"/>
      <c r="E83" s="15"/>
      <c r="F83" s="15"/>
      <c r="G83" s="15"/>
      <c r="H83" s="15"/>
      <c r="I83" s="15"/>
      <c r="J83" s="15"/>
      <c r="K83" s="15"/>
      <c r="L83" s="15"/>
      <c r="M83" s="15"/>
      <c r="N83" s="15"/>
      <c r="O83" s="15"/>
      <c r="P83" s="15"/>
      <c r="Q83" s="15"/>
      <c r="R83" s="15"/>
      <c r="S83" s="15"/>
      <c r="T83" s="15"/>
      <c r="U83" s="15"/>
      <c r="V83" s="15"/>
      <c r="W83" s="15"/>
      <c r="X83" s="15"/>
      <c r="Y83" s="15"/>
      <c r="Z83" s="15"/>
      <c r="AA83" s="85"/>
      <c r="AB83" s="427"/>
      <c r="AC83" s="427"/>
      <c r="AD83" s="427"/>
      <c r="AE83" s="427"/>
      <c r="AF83" s="427"/>
      <c r="AG83" s="144" t="s">
        <v>270</v>
      </c>
    </row>
    <row r="84" spans="1:35" ht="16.149999999999999" customHeight="1" x14ac:dyDescent="0.4">
      <c r="A84" s="1" t="s">
        <v>312</v>
      </c>
      <c r="B84" s="3"/>
      <c r="C84" s="3"/>
      <c r="D84" s="3"/>
      <c r="E84" s="3"/>
      <c r="F84" s="3"/>
      <c r="G84" s="3"/>
      <c r="H84" s="3"/>
      <c r="I84" s="3"/>
      <c r="J84" s="3"/>
      <c r="K84" s="3"/>
      <c r="L84" s="3"/>
      <c r="M84" s="3"/>
      <c r="N84" s="3"/>
      <c r="O84" s="3"/>
      <c r="P84" s="3"/>
      <c r="Q84" s="3"/>
      <c r="R84" s="3"/>
      <c r="S84" s="3"/>
      <c r="T84" s="3"/>
      <c r="U84" s="3"/>
      <c r="V84" s="3"/>
      <c r="W84" s="3"/>
      <c r="X84" s="3"/>
      <c r="Y84" s="3"/>
      <c r="Z84" s="3"/>
      <c r="AA84" s="3"/>
      <c r="AB84" s="432"/>
      <c r="AC84" s="432"/>
      <c r="AD84" s="432"/>
      <c r="AE84" s="432"/>
      <c r="AF84" s="432"/>
      <c r="AG84" s="200" t="s">
        <v>270</v>
      </c>
    </row>
    <row r="85" spans="1:35" ht="16.149999999999999" customHeight="1" x14ac:dyDescent="0.4">
      <c r="A85" s="23" t="s">
        <v>313</v>
      </c>
      <c r="B85" s="6"/>
      <c r="C85" s="6"/>
      <c r="D85" s="6"/>
      <c r="E85" s="6"/>
      <c r="F85" s="6"/>
      <c r="G85" s="6"/>
      <c r="H85" s="6"/>
      <c r="I85" s="6"/>
      <c r="J85" s="6"/>
      <c r="K85" s="6"/>
      <c r="L85" s="6"/>
      <c r="M85" s="6"/>
      <c r="N85" s="6"/>
      <c r="O85" s="6"/>
      <c r="P85" s="6"/>
      <c r="Q85" s="6"/>
      <c r="R85" s="6"/>
      <c r="S85" s="6"/>
      <c r="T85" s="6"/>
      <c r="U85" s="6"/>
      <c r="V85" s="6"/>
      <c r="W85" s="6"/>
      <c r="X85" s="6"/>
      <c r="Y85" s="6"/>
      <c r="Z85" s="6"/>
      <c r="AA85" s="6"/>
      <c r="AB85" s="433">
        <f>AB84-AB83</f>
        <v>0</v>
      </c>
      <c r="AC85" s="433"/>
      <c r="AD85" s="433"/>
      <c r="AE85" s="433"/>
      <c r="AF85" s="433"/>
      <c r="AG85" s="200" t="s">
        <v>270</v>
      </c>
    </row>
    <row r="86" spans="1:35" ht="16.149999999999999" customHeight="1" x14ac:dyDescent="0.4">
      <c r="A86" s="17"/>
      <c r="B86" s="42" t="s">
        <v>314</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427"/>
      <c r="AC86" s="427"/>
      <c r="AD86" s="427"/>
      <c r="AE86" s="427"/>
      <c r="AF86" s="427"/>
      <c r="AG86" s="147" t="s">
        <v>270</v>
      </c>
    </row>
    <row r="87" spans="1:35" ht="16.149999999999999" customHeight="1" thickBot="1" x14ac:dyDescent="0.45">
      <c r="A87" s="43"/>
      <c r="B87" s="120" t="s">
        <v>315</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428"/>
      <c r="AC87" s="428"/>
      <c r="AD87" s="428"/>
      <c r="AE87" s="428"/>
      <c r="AF87" s="428"/>
      <c r="AG87" s="147" t="s">
        <v>298</v>
      </c>
    </row>
    <row r="88" spans="1:35" ht="16.350000000000001" customHeight="1" thickTop="1" thickBot="1" x14ac:dyDescent="0.45">
      <c r="A88" s="99"/>
      <c r="B88" s="121" t="s">
        <v>316</v>
      </c>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430">
        <f>IFERROR(AB87/AB83*100,0)</f>
        <v>0</v>
      </c>
      <c r="AC88" s="430"/>
      <c r="AD88" s="430"/>
      <c r="AE88" s="430"/>
      <c r="AF88" s="430"/>
      <c r="AG88" s="181" t="s">
        <v>300</v>
      </c>
    </row>
    <row r="89" spans="1:35" ht="16.350000000000001" customHeight="1" x14ac:dyDescent="0.4"/>
    <row r="90" spans="1:35" ht="16.149999999999999" customHeight="1" thickBot="1" x14ac:dyDescent="0.45">
      <c r="A90" s="2" t="s">
        <v>317</v>
      </c>
      <c r="B90" s="3"/>
      <c r="C90" s="3"/>
      <c r="D90" s="3"/>
      <c r="E90" s="3"/>
      <c r="F90" s="3"/>
      <c r="G90" s="3"/>
      <c r="H90" s="3"/>
      <c r="I90" s="3"/>
      <c r="J90" s="3"/>
      <c r="K90" s="3"/>
      <c r="L90" s="3"/>
      <c r="M90" s="3"/>
      <c r="N90" s="3"/>
      <c r="O90" s="3"/>
      <c r="P90" s="3"/>
      <c r="Q90" s="3"/>
      <c r="R90" s="3"/>
      <c r="S90" s="3"/>
      <c r="T90" s="3"/>
      <c r="U90" s="3"/>
      <c r="V90" s="3"/>
      <c r="W90" s="3"/>
      <c r="X90" s="3"/>
      <c r="Y90" s="3"/>
      <c r="Z90" s="3"/>
      <c r="AA90" s="426"/>
      <c r="AB90" s="426"/>
      <c r="AC90" s="426"/>
      <c r="AD90" s="426"/>
      <c r="AE90" s="426"/>
      <c r="AF90" s="426"/>
      <c r="AG90" s="426"/>
      <c r="AH90" s="118"/>
      <c r="AI90" s="229"/>
    </row>
    <row r="91" spans="1:35" ht="16.149999999999999" customHeight="1" x14ac:dyDescent="0.4">
      <c r="A91" s="131" t="s">
        <v>318</v>
      </c>
      <c r="B91" s="65"/>
      <c r="C91" s="37"/>
      <c r="D91" s="37"/>
      <c r="E91" s="37"/>
      <c r="F91" s="37"/>
      <c r="G91" s="37"/>
      <c r="H91" s="37"/>
      <c r="I91" s="37"/>
      <c r="J91" s="37"/>
      <c r="K91" s="37"/>
      <c r="L91" s="37"/>
      <c r="M91" s="37"/>
      <c r="N91" s="37"/>
      <c r="O91" s="37"/>
      <c r="P91" s="37"/>
      <c r="Q91" s="37"/>
      <c r="R91" s="37"/>
      <c r="S91" s="37"/>
      <c r="T91" s="37"/>
      <c r="U91" s="37"/>
      <c r="V91" s="37"/>
      <c r="W91" s="37"/>
      <c r="X91" s="37"/>
      <c r="Y91" s="37"/>
      <c r="Z91" s="37"/>
      <c r="AA91" s="86"/>
      <c r="AB91" s="429"/>
      <c r="AC91" s="429"/>
      <c r="AD91" s="429"/>
      <c r="AE91" s="429"/>
      <c r="AF91" s="429"/>
      <c r="AG91" s="88" t="s">
        <v>292</v>
      </c>
      <c r="AH91" s="29"/>
      <c r="AI91" s="213"/>
    </row>
    <row r="92" spans="1:35" ht="16.149999999999999" customHeight="1" x14ac:dyDescent="0.4">
      <c r="A92" s="1" t="s">
        <v>319</v>
      </c>
      <c r="B92" s="84"/>
      <c r="C92" s="15"/>
      <c r="D92" s="15"/>
      <c r="E92" s="15"/>
      <c r="F92" s="15"/>
      <c r="G92" s="15"/>
      <c r="H92" s="15"/>
      <c r="I92" s="15"/>
      <c r="J92" s="15"/>
      <c r="K92" s="15"/>
      <c r="L92" s="15"/>
      <c r="M92" s="15"/>
      <c r="N92" s="15"/>
      <c r="O92" s="15"/>
      <c r="P92" s="15"/>
      <c r="Q92" s="15"/>
      <c r="R92" s="15"/>
      <c r="S92" s="15"/>
      <c r="T92" s="15"/>
      <c r="U92" s="15"/>
      <c r="V92" s="15"/>
      <c r="W92" s="15"/>
      <c r="X92" s="15"/>
      <c r="Y92" s="15"/>
      <c r="Z92" s="15"/>
      <c r="AA92" s="85"/>
      <c r="AB92" s="427"/>
      <c r="AC92" s="427"/>
      <c r="AD92" s="427"/>
      <c r="AE92" s="427"/>
      <c r="AF92" s="427"/>
      <c r="AG92" s="144" t="s">
        <v>270</v>
      </c>
    </row>
    <row r="93" spans="1:35" ht="16.149999999999999" customHeight="1" x14ac:dyDescent="0.4">
      <c r="A93" s="1" t="s">
        <v>320</v>
      </c>
      <c r="B93" s="3"/>
      <c r="C93" s="3"/>
      <c r="D93" s="3"/>
      <c r="E93" s="3"/>
      <c r="F93" s="3"/>
      <c r="G93" s="3"/>
      <c r="H93" s="3"/>
      <c r="I93" s="3"/>
      <c r="J93" s="3"/>
      <c r="K93" s="3"/>
      <c r="L93" s="3"/>
      <c r="M93" s="3"/>
      <c r="N93" s="3"/>
      <c r="O93" s="3"/>
      <c r="P93" s="3"/>
      <c r="Q93" s="3"/>
      <c r="R93" s="3"/>
      <c r="S93" s="3"/>
      <c r="T93" s="3"/>
      <c r="U93" s="3"/>
      <c r="V93" s="3"/>
      <c r="W93" s="3"/>
      <c r="X93" s="3"/>
      <c r="Y93" s="3"/>
      <c r="Z93" s="3"/>
      <c r="AA93" s="3"/>
      <c r="AB93" s="432"/>
      <c r="AC93" s="432"/>
      <c r="AD93" s="432"/>
      <c r="AE93" s="432"/>
      <c r="AF93" s="432"/>
      <c r="AG93" s="200" t="s">
        <v>270</v>
      </c>
    </row>
    <row r="94" spans="1:35" ht="16.149999999999999" customHeight="1" x14ac:dyDescent="0.4">
      <c r="A94" s="23" t="s">
        <v>321</v>
      </c>
      <c r="B94" s="6"/>
      <c r="C94" s="6"/>
      <c r="D94" s="6"/>
      <c r="E94" s="6"/>
      <c r="F94" s="6"/>
      <c r="G94" s="6"/>
      <c r="H94" s="6"/>
      <c r="I94" s="6"/>
      <c r="J94" s="6"/>
      <c r="K94" s="6"/>
      <c r="L94" s="6"/>
      <c r="M94" s="6"/>
      <c r="N94" s="6"/>
      <c r="O94" s="6"/>
      <c r="P94" s="6"/>
      <c r="Q94" s="6"/>
      <c r="R94" s="6"/>
      <c r="S94" s="6"/>
      <c r="T94" s="6"/>
      <c r="U94" s="6"/>
      <c r="V94" s="6"/>
      <c r="W94" s="6"/>
      <c r="X94" s="6"/>
      <c r="Y94" s="6"/>
      <c r="Z94" s="6"/>
      <c r="AA94" s="6"/>
      <c r="AB94" s="433">
        <f>AB93-AB92</f>
        <v>0</v>
      </c>
      <c r="AC94" s="433"/>
      <c r="AD94" s="433"/>
      <c r="AE94" s="433"/>
      <c r="AF94" s="433"/>
      <c r="AG94" s="200" t="s">
        <v>270</v>
      </c>
    </row>
    <row r="95" spans="1:35" ht="16.149999999999999" customHeight="1" x14ac:dyDescent="0.4">
      <c r="A95" s="17"/>
      <c r="B95" s="42" t="s">
        <v>322</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427"/>
      <c r="AC95" s="427"/>
      <c r="AD95" s="427"/>
      <c r="AE95" s="427"/>
      <c r="AF95" s="427"/>
      <c r="AG95" s="147" t="s">
        <v>270</v>
      </c>
    </row>
    <row r="96" spans="1:35" ht="16.350000000000001" customHeight="1" thickBot="1" x14ac:dyDescent="0.45">
      <c r="A96" s="43"/>
      <c r="B96" s="120" t="s">
        <v>323</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28"/>
      <c r="AC96" s="428"/>
      <c r="AD96" s="428"/>
      <c r="AE96" s="428"/>
      <c r="AF96" s="428"/>
      <c r="AG96" s="147" t="s">
        <v>298</v>
      </c>
    </row>
    <row r="97" spans="1:36" ht="16.350000000000001" customHeight="1" thickTop="1" thickBot="1" x14ac:dyDescent="0.45">
      <c r="A97" s="99"/>
      <c r="B97" s="121" t="s">
        <v>324</v>
      </c>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430">
        <f>IFERROR(AB96/AB92*100,0)</f>
        <v>0</v>
      </c>
      <c r="AC97" s="430"/>
      <c r="AD97" s="430"/>
      <c r="AE97" s="430"/>
      <c r="AF97" s="430"/>
      <c r="AG97" s="181" t="s">
        <v>300</v>
      </c>
    </row>
    <row r="98" spans="1:36" ht="16.350000000000001" customHeight="1" x14ac:dyDescent="0.4"/>
    <row r="99" spans="1:36" ht="16.350000000000001" customHeight="1" thickBot="1" x14ac:dyDescent="0.45">
      <c r="A99" s="431" t="s">
        <v>325</v>
      </c>
      <c r="B99" s="431"/>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118"/>
      <c r="AI99" s="229"/>
    </row>
    <row r="100" spans="1:36" ht="16.350000000000001" customHeight="1" x14ac:dyDescent="0.4">
      <c r="A100" s="131" t="s">
        <v>326</v>
      </c>
      <c r="B100" s="65"/>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86"/>
      <c r="AB100" s="429"/>
      <c r="AC100" s="429"/>
      <c r="AD100" s="429"/>
      <c r="AE100" s="429"/>
      <c r="AF100" s="429"/>
      <c r="AG100" s="88" t="s">
        <v>292</v>
      </c>
      <c r="AH100" s="29"/>
      <c r="AI100" s="213"/>
    </row>
    <row r="101" spans="1:36" ht="16.350000000000001" customHeight="1" x14ac:dyDescent="0.4">
      <c r="A101" s="1" t="s">
        <v>327</v>
      </c>
      <c r="B101" s="84"/>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85"/>
      <c r="AB101" s="427"/>
      <c r="AC101" s="427"/>
      <c r="AD101" s="427"/>
      <c r="AE101" s="427"/>
      <c r="AF101" s="427"/>
      <c r="AG101" s="144" t="s">
        <v>270</v>
      </c>
    </row>
    <row r="102" spans="1:36" ht="16.350000000000001" customHeight="1" x14ac:dyDescent="0.4">
      <c r="A102" s="1" t="s">
        <v>328</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432"/>
      <c r="AC102" s="432"/>
      <c r="AD102" s="432"/>
      <c r="AE102" s="432"/>
      <c r="AF102" s="432"/>
      <c r="AG102" s="200" t="s">
        <v>270</v>
      </c>
    </row>
    <row r="103" spans="1:36" ht="16.350000000000001" customHeight="1" x14ac:dyDescent="0.4">
      <c r="A103" s="23" t="s">
        <v>329</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433">
        <f>AB102-AB101</f>
        <v>0</v>
      </c>
      <c r="AC103" s="433"/>
      <c r="AD103" s="433"/>
      <c r="AE103" s="433"/>
      <c r="AF103" s="433"/>
      <c r="AG103" s="200" t="s">
        <v>270</v>
      </c>
    </row>
    <row r="104" spans="1:36" ht="16.350000000000001" customHeight="1" x14ac:dyDescent="0.4">
      <c r="A104" s="17"/>
      <c r="B104" s="42" t="s">
        <v>330</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27"/>
      <c r="AC104" s="427"/>
      <c r="AD104" s="427"/>
      <c r="AE104" s="427"/>
      <c r="AF104" s="427"/>
      <c r="AG104" s="147" t="s">
        <v>270</v>
      </c>
    </row>
    <row r="105" spans="1:36" ht="16.350000000000001" customHeight="1" thickBot="1" x14ac:dyDescent="0.45">
      <c r="A105" s="43"/>
      <c r="B105" s="120" t="s">
        <v>331</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53"/>
      <c r="AC105" s="453"/>
      <c r="AD105" s="453"/>
      <c r="AE105" s="453"/>
      <c r="AF105" s="453"/>
      <c r="AG105" s="147" t="s">
        <v>298</v>
      </c>
    </row>
    <row r="106" spans="1:36" ht="16.350000000000001" customHeight="1" thickTop="1" thickBot="1" x14ac:dyDescent="0.45">
      <c r="A106" s="99"/>
      <c r="B106" s="121" t="s">
        <v>332</v>
      </c>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430">
        <f>IFERROR(AB105/AB101*100,0)</f>
        <v>0</v>
      </c>
      <c r="AC106" s="430"/>
      <c r="AD106" s="430"/>
      <c r="AE106" s="430"/>
      <c r="AF106" s="430"/>
      <c r="AG106" s="181" t="s">
        <v>300</v>
      </c>
    </row>
    <row r="107" spans="1:36" ht="16.350000000000001" customHeight="1" x14ac:dyDescent="0.4"/>
    <row r="108" spans="1:36" ht="16.149999999999999" customHeight="1" thickBot="1" x14ac:dyDescent="0.45">
      <c r="A108" s="2" t="s">
        <v>333</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426"/>
      <c r="AB108" s="426"/>
      <c r="AC108" s="426"/>
      <c r="AD108" s="426"/>
      <c r="AE108" s="426"/>
      <c r="AF108" s="426"/>
      <c r="AG108" s="426"/>
      <c r="AH108" s="118"/>
      <c r="AI108" s="229"/>
    </row>
    <row r="109" spans="1:36" ht="16.149999999999999" customHeight="1" x14ac:dyDescent="0.4">
      <c r="A109" s="131" t="s">
        <v>334</v>
      </c>
      <c r="B109" s="65"/>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86"/>
      <c r="AB109" s="429"/>
      <c r="AC109" s="429"/>
      <c r="AD109" s="429"/>
      <c r="AE109" s="429"/>
      <c r="AF109" s="429"/>
      <c r="AG109" s="88" t="s">
        <v>292</v>
      </c>
      <c r="AH109" s="29"/>
      <c r="AI109" s="213"/>
      <c r="AJ109" s="232"/>
    </row>
    <row r="110" spans="1:36" ht="16.149999999999999" customHeight="1" x14ac:dyDescent="0.4">
      <c r="A110" s="1" t="s">
        <v>335</v>
      </c>
      <c r="B110" s="84"/>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85"/>
      <c r="AB110" s="427"/>
      <c r="AC110" s="427"/>
      <c r="AD110" s="427"/>
      <c r="AE110" s="427"/>
      <c r="AF110" s="427"/>
      <c r="AG110" s="144" t="s">
        <v>270</v>
      </c>
      <c r="AJ110" s="232"/>
    </row>
    <row r="111" spans="1:36" ht="16.149999999999999" customHeight="1" x14ac:dyDescent="0.4">
      <c r="A111" s="1" t="s">
        <v>336</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432"/>
      <c r="AC111" s="432"/>
      <c r="AD111" s="432"/>
      <c r="AE111" s="432"/>
      <c r="AF111" s="432"/>
      <c r="AG111" s="200" t="s">
        <v>270</v>
      </c>
      <c r="AJ111" s="232"/>
    </row>
    <row r="112" spans="1:36" ht="16.149999999999999" customHeight="1" x14ac:dyDescent="0.4">
      <c r="A112" s="23" t="s">
        <v>337</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433">
        <f>AB111-AB110</f>
        <v>0</v>
      </c>
      <c r="AC112" s="433"/>
      <c r="AD112" s="433"/>
      <c r="AE112" s="433"/>
      <c r="AF112" s="433"/>
      <c r="AG112" s="200" t="s">
        <v>270</v>
      </c>
      <c r="AJ112" s="232"/>
    </row>
    <row r="113" spans="1:36" ht="16.149999999999999" customHeight="1" x14ac:dyDescent="0.4">
      <c r="A113" s="17"/>
      <c r="B113" s="42" t="s">
        <v>338</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427"/>
      <c r="AC113" s="427"/>
      <c r="AD113" s="427"/>
      <c r="AE113" s="427"/>
      <c r="AF113" s="427"/>
      <c r="AG113" s="147" t="s">
        <v>270</v>
      </c>
      <c r="AJ113" s="232"/>
    </row>
    <row r="114" spans="1:36" ht="16.149999999999999" customHeight="1" thickBot="1" x14ac:dyDescent="0.45">
      <c r="A114" s="43"/>
      <c r="B114" s="120" t="s">
        <v>339</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428"/>
      <c r="AC114" s="428"/>
      <c r="AD114" s="428"/>
      <c r="AE114" s="428"/>
      <c r="AF114" s="428"/>
      <c r="AG114" s="147" t="s">
        <v>298</v>
      </c>
      <c r="AJ114" s="232"/>
    </row>
    <row r="115" spans="1:36" ht="16.350000000000001" customHeight="1" thickTop="1" thickBot="1" x14ac:dyDescent="0.45">
      <c r="A115" s="99"/>
      <c r="B115" s="121" t="s">
        <v>340</v>
      </c>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430">
        <f>IFERROR(AB114/AB110*100,0)</f>
        <v>0</v>
      </c>
      <c r="AC115" s="430"/>
      <c r="AD115" s="430"/>
      <c r="AE115" s="430"/>
      <c r="AF115" s="430"/>
      <c r="AG115" s="181" t="s">
        <v>300</v>
      </c>
    </row>
    <row r="116" spans="1:36" ht="16.350000000000001" customHeight="1" x14ac:dyDescent="0.4"/>
    <row r="117" spans="1:36" ht="16.350000000000001" customHeight="1" x14ac:dyDescent="0.4">
      <c r="A117" s="73" t="s">
        <v>341</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150"/>
    </row>
    <row r="118" spans="1:36" ht="16.149999999999999" customHeight="1" thickBot="1" x14ac:dyDescent="0.45">
      <c r="A118" s="73" t="s">
        <v>342</v>
      </c>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422"/>
      <c r="AB118" s="422"/>
      <c r="AC118" s="422"/>
      <c r="AD118" s="422"/>
      <c r="AE118" s="422"/>
      <c r="AF118" s="422"/>
      <c r="AG118" s="422"/>
      <c r="AH118" s="118"/>
      <c r="AI118" s="229"/>
    </row>
    <row r="119" spans="1:36" ht="16.149999999999999" customHeight="1" x14ac:dyDescent="0.4">
      <c r="A119" s="130" t="s">
        <v>343</v>
      </c>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89"/>
      <c r="AB119" s="423"/>
      <c r="AC119" s="423"/>
      <c r="AD119" s="423"/>
      <c r="AE119" s="423"/>
      <c r="AF119" s="423"/>
      <c r="AG119" s="91" t="s">
        <v>292</v>
      </c>
      <c r="AH119" s="29"/>
      <c r="AI119" s="213"/>
    </row>
    <row r="120" spans="1:36" ht="16.149999999999999" hidden="1" customHeight="1" outlineLevel="1" x14ac:dyDescent="0.4">
      <c r="A120" s="119" t="s">
        <v>344</v>
      </c>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90"/>
      <c r="AB120" s="424"/>
      <c r="AC120" s="424"/>
      <c r="AD120" s="424"/>
      <c r="AE120" s="424"/>
      <c r="AF120" s="424"/>
      <c r="AG120" s="136" t="s">
        <v>270</v>
      </c>
      <c r="AH120" s="29"/>
      <c r="AI120" s="213"/>
    </row>
    <row r="121" spans="1:36" ht="16.149999999999999" customHeight="1" collapsed="1" x14ac:dyDescent="0.4">
      <c r="A121" s="119" t="s">
        <v>345</v>
      </c>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90"/>
      <c r="AB121" s="424"/>
      <c r="AC121" s="424"/>
      <c r="AD121" s="424"/>
      <c r="AE121" s="424"/>
      <c r="AF121" s="424"/>
      <c r="AG121" s="136" t="s">
        <v>270</v>
      </c>
    </row>
    <row r="122" spans="1:36" ht="16.149999999999999" hidden="1" customHeight="1" outlineLevel="1" x14ac:dyDescent="0.4">
      <c r="A122" s="119" t="s">
        <v>346</v>
      </c>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440"/>
      <c r="AC122" s="440"/>
      <c r="AD122" s="440"/>
      <c r="AE122" s="440"/>
      <c r="AF122" s="440"/>
      <c r="AG122" s="151" t="s">
        <v>270</v>
      </c>
    </row>
    <row r="123" spans="1:36" ht="16.149999999999999" customHeight="1" collapsed="1" x14ac:dyDescent="0.4">
      <c r="A123" s="119" t="s">
        <v>347</v>
      </c>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424"/>
      <c r="AC123" s="424"/>
      <c r="AD123" s="424"/>
      <c r="AE123" s="424"/>
      <c r="AF123" s="424"/>
      <c r="AG123" s="151" t="s">
        <v>270</v>
      </c>
    </row>
    <row r="124" spans="1:36" ht="16.149999999999999" hidden="1" customHeight="1" outlineLevel="1" x14ac:dyDescent="0.4">
      <c r="A124" s="123" t="s">
        <v>348</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439">
        <f>AB122-AB120</f>
        <v>0</v>
      </c>
      <c r="AC124" s="439"/>
      <c r="AD124" s="439"/>
      <c r="AE124" s="439"/>
      <c r="AF124" s="439"/>
      <c r="AG124" s="151" t="s">
        <v>270</v>
      </c>
    </row>
    <row r="125" spans="1:36" ht="16.149999999999999" customHeight="1" collapsed="1" x14ac:dyDescent="0.4">
      <c r="A125" s="123" t="s">
        <v>349</v>
      </c>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439">
        <f>AB123-AB121</f>
        <v>0</v>
      </c>
      <c r="AC125" s="439"/>
      <c r="AD125" s="439"/>
      <c r="AE125" s="439"/>
      <c r="AF125" s="439"/>
      <c r="AG125" s="151" t="s">
        <v>270</v>
      </c>
    </row>
    <row r="126" spans="1:36" ht="16.149999999999999" customHeight="1" x14ac:dyDescent="0.4">
      <c r="A126" s="104"/>
      <c r="B126" s="105" t="s">
        <v>350</v>
      </c>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424"/>
      <c r="AC126" s="424"/>
      <c r="AD126" s="424"/>
      <c r="AE126" s="424"/>
      <c r="AF126" s="424"/>
      <c r="AG126" s="154" t="s">
        <v>270</v>
      </c>
    </row>
    <row r="127" spans="1:36" ht="16.149999999999999" customHeight="1" thickBot="1" x14ac:dyDescent="0.45">
      <c r="A127" s="106"/>
      <c r="B127" s="125" t="s">
        <v>351</v>
      </c>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425"/>
      <c r="AC127" s="425"/>
      <c r="AD127" s="425"/>
      <c r="AE127" s="425"/>
      <c r="AF127" s="425"/>
      <c r="AG127" s="154" t="s">
        <v>298</v>
      </c>
    </row>
    <row r="128" spans="1:36" ht="16.350000000000001" customHeight="1" thickTop="1" thickBot="1" x14ac:dyDescent="0.45">
      <c r="A128" s="107"/>
      <c r="B128" s="126" t="s">
        <v>352</v>
      </c>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430">
        <f>IFERROR(AB127/AB121*100,0)</f>
        <v>0</v>
      </c>
      <c r="AC128" s="430"/>
      <c r="AD128" s="430"/>
      <c r="AE128" s="430"/>
      <c r="AF128" s="430"/>
      <c r="AG128" s="155" t="s">
        <v>300</v>
      </c>
    </row>
    <row r="129" spans="1:36" ht="16.350000000000001" customHeight="1" x14ac:dyDescent="0.4">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150"/>
    </row>
    <row r="130" spans="1:36" ht="16.149999999999999" customHeight="1" thickBot="1" x14ac:dyDescent="0.45">
      <c r="A130" s="73" t="s">
        <v>353</v>
      </c>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422"/>
      <c r="AB130" s="422"/>
      <c r="AC130" s="422"/>
      <c r="AD130" s="422"/>
      <c r="AE130" s="422"/>
      <c r="AF130" s="422"/>
      <c r="AG130" s="422"/>
      <c r="AH130" s="118"/>
      <c r="AI130" s="229"/>
    </row>
    <row r="131" spans="1:36" ht="16.149999999999999" customHeight="1" x14ac:dyDescent="0.4">
      <c r="A131" s="130" t="s">
        <v>354</v>
      </c>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89"/>
      <c r="AB131" s="423"/>
      <c r="AC131" s="423"/>
      <c r="AD131" s="423"/>
      <c r="AE131" s="423"/>
      <c r="AF131" s="423"/>
      <c r="AG131" s="91" t="s">
        <v>292</v>
      </c>
      <c r="AH131" s="29"/>
      <c r="AI131" s="213"/>
    </row>
    <row r="132" spans="1:36" ht="16.149999999999999" hidden="1" customHeight="1" outlineLevel="1" x14ac:dyDescent="0.4">
      <c r="A132" s="119" t="s">
        <v>355</v>
      </c>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90"/>
      <c r="AB132" s="424"/>
      <c r="AC132" s="424"/>
      <c r="AD132" s="424"/>
      <c r="AE132" s="424"/>
      <c r="AF132" s="424"/>
      <c r="AG132" s="136" t="s">
        <v>270</v>
      </c>
      <c r="AH132" s="29"/>
      <c r="AI132" s="213"/>
    </row>
    <row r="133" spans="1:36" ht="16.149999999999999" customHeight="1" collapsed="1" x14ac:dyDescent="0.4">
      <c r="A133" s="119" t="s">
        <v>356</v>
      </c>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90"/>
      <c r="AB133" s="424"/>
      <c r="AC133" s="424"/>
      <c r="AD133" s="424"/>
      <c r="AE133" s="424"/>
      <c r="AF133" s="424"/>
      <c r="AG133" s="136" t="s">
        <v>270</v>
      </c>
    </row>
    <row r="134" spans="1:36" ht="16.149999999999999" hidden="1" customHeight="1" outlineLevel="1" x14ac:dyDescent="0.4">
      <c r="A134" s="119" t="s">
        <v>357</v>
      </c>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440"/>
      <c r="AC134" s="440"/>
      <c r="AD134" s="440"/>
      <c r="AE134" s="440"/>
      <c r="AF134" s="440"/>
      <c r="AG134" s="151" t="s">
        <v>270</v>
      </c>
    </row>
    <row r="135" spans="1:36" ht="16.149999999999999" customHeight="1" collapsed="1" x14ac:dyDescent="0.4">
      <c r="A135" s="119" t="s">
        <v>358</v>
      </c>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424"/>
      <c r="AC135" s="424"/>
      <c r="AD135" s="424"/>
      <c r="AE135" s="424"/>
      <c r="AF135" s="424"/>
      <c r="AG135" s="151" t="s">
        <v>270</v>
      </c>
    </row>
    <row r="136" spans="1:36" ht="16.149999999999999" hidden="1" customHeight="1" outlineLevel="1" x14ac:dyDescent="0.4">
      <c r="A136" s="123" t="s">
        <v>359</v>
      </c>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439">
        <f>AB134-AB132</f>
        <v>0</v>
      </c>
      <c r="AC136" s="439"/>
      <c r="AD136" s="439"/>
      <c r="AE136" s="439"/>
      <c r="AF136" s="439"/>
      <c r="AG136" s="151" t="s">
        <v>270</v>
      </c>
    </row>
    <row r="137" spans="1:36" ht="16.149999999999999" customHeight="1" collapsed="1" x14ac:dyDescent="0.4">
      <c r="A137" s="123" t="s">
        <v>360</v>
      </c>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439">
        <f>AB135-AB133</f>
        <v>0</v>
      </c>
      <c r="AC137" s="439"/>
      <c r="AD137" s="439"/>
      <c r="AE137" s="439"/>
      <c r="AF137" s="439"/>
      <c r="AG137" s="151" t="s">
        <v>270</v>
      </c>
    </row>
    <row r="138" spans="1:36" ht="16.149999999999999" customHeight="1" x14ac:dyDescent="0.4">
      <c r="A138" s="104"/>
      <c r="B138" s="105" t="s">
        <v>361</v>
      </c>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424"/>
      <c r="AC138" s="424"/>
      <c r="AD138" s="424"/>
      <c r="AE138" s="424"/>
      <c r="AF138" s="424"/>
      <c r="AG138" s="154" t="s">
        <v>270</v>
      </c>
    </row>
    <row r="139" spans="1:36" ht="16.149999999999999" customHeight="1" thickBot="1" x14ac:dyDescent="0.45">
      <c r="A139" s="106"/>
      <c r="B139" s="125" t="s">
        <v>362</v>
      </c>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425"/>
      <c r="AC139" s="425"/>
      <c r="AD139" s="425"/>
      <c r="AE139" s="425"/>
      <c r="AF139" s="425"/>
      <c r="AG139" s="154" t="s">
        <v>298</v>
      </c>
    </row>
    <row r="140" spans="1:36" ht="16.350000000000001" customHeight="1" thickTop="1" thickBot="1" x14ac:dyDescent="0.45">
      <c r="A140" s="107"/>
      <c r="B140" s="126" t="s">
        <v>1574</v>
      </c>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430">
        <f>IFERROR(AB139/AB133*100,0)</f>
        <v>0</v>
      </c>
      <c r="AC140" s="430"/>
      <c r="AD140" s="430"/>
      <c r="AE140" s="430"/>
      <c r="AF140" s="430"/>
      <c r="AG140" s="155" t="s">
        <v>300</v>
      </c>
    </row>
    <row r="141" spans="1:36" ht="14.25" customHeight="1" x14ac:dyDescent="0.4">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150"/>
    </row>
    <row r="142" spans="1:36" ht="16.149999999999999" customHeight="1" thickBot="1" x14ac:dyDescent="0.45">
      <c r="A142" s="2" t="s">
        <v>363</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x14ac:dyDescent="0.4">
      <c r="A143" s="11" t="s">
        <v>364</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46"/>
      <c r="AJ143" s="208" t="b">
        <v>0</v>
      </c>
    </row>
    <row r="144" spans="1:36" ht="16.149999999999999" customHeight="1" x14ac:dyDescent="0.4">
      <c r="A144" s="17"/>
      <c r="B144" s="3"/>
      <c r="C144" s="3" t="s">
        <v>365</v>
      </c>
      <c r="D144" s="3"/>
      <c r="E144" s="3"/>
      <c r="F144" s="3"/>
      <c r="G144" s="3"/>
      <c r="H144" s="3"/>
      <c r="I144" s="3"/>
      <c r="J144" s="3"/>
      <c r="K144" s="3"/>
      <c r="L144" s="3"/>
      <c r="M144" s="3" t="s">
        <v>366</v>
      </c>
      <c r="N144" s="3"/>
      <c r="O144" s="3"/>
      <c r="P144" s="3"/>
      <c r="Q144" s="3"/>
      <c r="R144" s="3"/>
      <c r="S144" s="3"/>
      <c r="T144" s="3"/>
      <c r="U144" s="3"/>
      <c r="V144" s="3"/>
      <c r="W144" s="3"/>
      <c r="X144" s="3"/>
      <c r="Y144" s="3"/>
      <c r="Z144" s="3"/>
      <c r="AA144" s="3"/>
      <c r="AB144" s="3"/>
      <c r="AC144" s="3"/>
      <c r="AD144" s="3"/>
      <c r="AE144" s="3"/>
      <c r="AF144" s="3"/>
      <c r="AG144" s="163"/>
      <c r="AJ144" s="208" t="b">
        <v>0</v>
      </c>
    </row>
    <row r="145" spans="1:36" ht="15.6" customHeight="1" x14ac:dyDescent="0.4">
      <c r="A145" s="17"/>
      <c r="B145" s="3"/>
      <c r="C145" s="3" t="s">
        <v>367</v>
      </c>
      <c r="D145" s="3"/>
      <c r="E145" s="3"/>
      <c r="F145" s="3"/>
      <c r="G145" s="3"/>
      <c r="H145" s="3"/>
      <c r="I145" s="3"/>
      <c r="J145" s="437"/>
      <c r="K145" s="437"/>
      <c r="L145" s="437"/>
      <c r="M145" s="437"/>
      <c r="N145" s="437"/>
      <c r="O145" s="437"/>
      <c r="P145" s="437"/>
      <c r="Q145" s="437"/>
      <c r="R145" s="437"/>
      <c r="S145" s="437"/>
      <c r="T145" s="437"/>
      <c r="U145" s="437"/>
      <c r="V145" s="437"/>
      <c r="W145" s="437"/>
      <c r="X145" s="437"/>
      <c r="Y145" s="437"/>
      <c r="Z145" s="437"/>
      <c r="AA145" s="437"/>
      <c r="AB145" s="437"/>
      <c r="AC145" s="437"/>
      <c r="AD145" s="437"/>
      <c r="AE145" s="20" t="s">
        <v>132</v>
      </c>
      <c r="AG145" s="215"/>
      <c r="AJ145" s="208" t="b">
        <v>0</v>
      </c>
    </row>
    <row r="146" spans="1:36" ht="5.45" customHeight="1" x14ac:dyDescent="0.4">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44"/>
    </row>
    <row r="147" spans="1:36" ht="17.25" customHeight="1" x14ac:dyDescent="0.4">
      <c r="A147" s="23" t="s">
        <v>368</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47"/>
    </row>
    <row r="148" spans="1:36" ht="49.15" customHeight="1" x14ac:dyDescent="0.4">
      <c r="A148" s="17"/>
      <c r="B148" s="3"/>
      <c r="C148" s="434"/>
      <c r="D148" s="434"/>
      <c r="E148" s="434"/>
      <c r="F148" s="434"/>
      <c r="G148" s="434"/>
      <c r="H148" s="434"/>
      <c r="I148" s="434"/>
      <c r="J148" s="434"/>
      <c r="K148" s="434"/>
      <c r="L148" s="434"/>
      <c r="M148" s="434"/>
      <c r="N148" s="434"/>
      <c r="O148" s="434"/>
      <c r="P148" s="434"/>
      <c r="Q148" s="434"/>
      <c r="R148" s="434"/>
      <c r="S148" s="434"/>
      <c r="T148" s="434"/>
      <c r="U148" s="434"/>
      <c r="V148" s="434"/>
      <c r="W148" s="434"/>
      <c r="X148" s="434"/>
      <c r="Y148" s="434"/>
      <c r="Z148" s="434"/>
      <c r="AA148" s="434"/>
      <c r="AB148" s="434"/>
      <c r="AC148" s="434"/>
      <c r="AD148" s="434"/>
      <c r="AE148" s="434"/>
      <c r="AF148" s="434"/>
      <c r="AG148" s="163"/>
    </row>
    <row r="149" spans="1:36" ht="9" customHeight="1" thickBot="1" x14ac:dyDescent="0.45">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61"/>
    </row>
    <row r="150" spans="1:36" ht="15" customHeight="1" x14ac:dyDescent="0.4">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x14ac:dyDescent="0.4">
      <c r="A151" s="435" t="s">
        <v>369</v>
      </c>
      <c r="B151" s="435"/>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129"/>
      <c r="AI151" s="233"/>
    </row>
    <row r="152" spans="1:36" ht="15" customHeight="1" x14ac:dyDescent="0.4">
      <c r="A152" s="435"/>
      <c r="B152" s="435"/>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129"/>
      <c r="AI152" s="233"/>
    </row>
    <row r="153" spans="1:36" ht="15" customHeight="1" x14ac:dyDescent="0.4">
      <c r="A153" s="3"/>
      <c r="B153" s="3"/>
      <c r="C153" s="3" t="s">
        <v>15</v>
      </c>
      <c r="D153" s="3"/>
      <c r="E153" s="436"/>
      <c r="F153" s="436"/>
      <c r="G153" s="3" t="s">
        <v>16</v>
      </c>
      <c r="H153" s="436"/>
      <c r="I153" s="436"/>
      <c r="J153" s="3" t="s">
        <v>264</v>
      </c>
      <c r="K153" s="436"/>
      <c r="L153" s="436"/>
      <c r="M153" s="3" t="s">
        <v>18</v>
      </c>
      <c r="N153" s="3"/>
      <c r="O153" s="3"/>
      <c r="P153" s="3" t="s">
        <v>370</v>
      </c>
      <c r="Q153" s="3"/>
      <c r="R153" s="3"/>
      <c r="S153" s="3"/>
      <c r="T153" s="437"/>
      <c r="U153" s="437"/>
      <c r="V153" s="437"/>
      <c r="W153" s="437"/>
      <c r="X153" s="437"/>
      <c r="Y153" s="437"/>
      <c r="Z153" s="437"/>
      <c r="AA153" s="437"/>
      <c r="AB153" s="437"/>
      <c r="AC153" s="437"/>
      <c r="AD153" s="437"/>
      <c r="AE153" s="437"/>
      <c r="AF153" s="437"/>
      <c r="AG153" s="20"/>
    </row>
    <row r="154" spans="1:36" ht="15" customHeight="1" x14ac:dyDescent="0.4">
      <c r="E154" s="213"/>
      <c r="F154" s="213"/>
      <c r="H154" s="213"/>
      <c r="I154" s="213"/>
      <c r="K154" s="213"/>
      <c r="L154" s="213"/>
      <c r="T154" s="214"/>
      <c r="U154" s="214"/>
      <c r="V154" s="214"/>
      <c r="W154" s="214"/>
      <c r="X154" s="214"/>
      <c r="Y154" s="214"/>
      <c r="Z154" s="214"/>
      <c r="AA154" s="214"/>
      <c r="AB154" s="214"/>
      <c r="AC154" s="214"/>
      <c r="AD154" s="214"/>
      <c r="AE154" s="214"/>
      <c r="AF154" s="214"/>
    </row>
    <row r="155" spans="1:36" ht="15" customHeight="1" x14ac:dyDescent="0.4">
      <c r="A155" s="3" t="s">
        <v>371</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233"/>
    </row>
    <row r="157" spans="1:36"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233"/>
    </row>
    <row r="158" spans="1:36"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233"/>
    </row>
    <row r="159" spans="1:36" ht="15" customHeight="1" x14ac:dyDescent="0.4">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233"/>
    </row>
    <row r="160" spans="1:36" ht="15" customHeight="1" x14ac:dyDescent="0.4">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233"/>
    </row>
    <row r="161" spans="1:35" ht="15" customHeight="1" x14ac:dyDescent="0.4">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233"/>
    </row>
    <row r="162" spans="1:35" ht="15" customHeight="1" x14ac:dyDescent="0.4">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233"/>
    </row>
    <row r="163" spans="1:35" ht="15" customHeight="1" x14ac:dyDescent="0.4">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233"/>
    </row>
    <row r="164" spans="1:35" ht="15" customHeight="1" x14ac:dyDescent="0.4">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233"/>
    </row>
    <row r="165" spans="1:35" ht="15" customHeight="1" x14ac:dyDescent="0.4">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233"/>
    </row>
    <row r="166" spans="1:35" ht="15" customHeight="1" x14ac:dyDescent="0.4">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233"/>
    </row>
    <row r="167" spans="1:35" ht="15" customHeight="1" x14ac:dyDescent="0.4">
      <c r="A167" s="141"/>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233"/>
    </row>
    <row r="168" spans="1:35" ht="15" customHeight="1" x14ac:dyDescent="0.4">
      <c r="A168" s="141"/>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233"/>
    </row>
    <row r="169" spans="1:35" ht="15" customHeight="1" x14ac:dyDescent="0.4">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233"/>
    </row>
    <row r="170" spans="1:35" ht="15" customHeight="1" x14ac:dyDescent="0.4">
      <c r="A170" s="141"/>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233"/>
    </row>
    <row r="171" spans="1:35" ht="15" customHeight="1" x14ac:dyDescent="0.4">
      <c r="A171" s="141"/>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233"/>
    </row>
    <row r="172" spans="1:35" ht="15" customHeight="1" x14ac:dyDescent="0.4">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233"/>
    </row>
    <row r="173" spans="1:35" ht="15" customHeight="1" x14ac:dyDescent="0.4">
      <c r="A173" s="141"/>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233"/>
    </row>
    <row r="174" spans="1:35" ht="15" customHeight="1" x14ac:dyDescent="0.4">
      <c r="A174" s="141"/>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233"/>
    </row>
    <row r="175" spans="1:35" ht="15" customHeight="1" x14ac:dyDescent="0.4">
      <c r="A175" s="141"/>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233"/>
    </row>
    <row r="176" spans="1:35" ht="15" customHeight="1" x14ac:dyDescent="0.4">
      <c r="A176" s="141"/>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233"/>
    </row>
    <row r="177" spans="1:35" ht="15" customHeight="1" x14ac:dyDescent="0.4">
      <c r="A177" s="141"/>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233"/>
    </row>
    <row r="178" spans="1:35" ht="15" customHeight="1" x14ac:dyDescent="0.4">
      <c r="A178" s="141"/>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233"/>
    </row>
    <row r="179" spans="1:35" ht="15" customHeight="1" x14ac:dyDescent="0.4">
      <c r="A179" s="141"/>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233"/>
    </row>
    <row r="180" spans="1:35" ht="15" customHeight="1" x14ac:dyDescent="0.4">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141"/>
      <c r="AI180" s="233"/>
    </row>
    <row r="181" spans="1:35" ht="15" customHeight="1" x14ac:dyDescent="0.4">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233"/>
    </row>
    <row r="182" spans="1:35" ht="15" customHeight="1" x14ac:dyDescent="0.4">
      <c r="A182" s="141"/>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233"/>
    </row>
    <row r="183" spans="1:35" ht="15" customHeight="1" x14ac:dyDescent="0.4">
      <c r="A183" s="141"/>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141"/>
      <c r="AI183" s="233"/>
    </row>
    <row r="184" spans="1:35" ht="15" customHeight="1" x14ac:dyDescent="0.4">
      <c r="A184" s="141"/>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E184" s="141"/>
      <c r="AF184" s="141"/>
      <c r="AG184" s="141"/>
      <c r="AH184" s="141"/>
      <c r="AI184" s="233"/>
    </row>
    <row r="185" spans="1:35" ht="15" customHeight="1" x14ac:dyDescent="0.4">
      <c r="A185" s="141"/>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233"/>
    </row>
    <row r="186" spans="1:35" ht="15" customHeight="1" x14ac:dyDescent="0.4">
      <c r="A186" s="141"/>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E186" s="141"/>
      <c r="AF186" s="141"/>
      <c r="AG186" s="141"/>
      <c r="AH186" s="141"/>
      <c r="AI186" s="233"/>
    </row>
    <row r="187" spans="1:35" ht="15" customHeight="1" x14ac:dyDescent="0.4">
      <c r="A187" s="141"/>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1"/>
      <c r="AE187" s="141"/>
      <c r="AF187" s="141"/>
      <c r="AG187" s="141"/>
      <c r="AH187" s="141"/>
      <c r="AI187" s="233"/>
    </row>
    <row r="188" spans="1:35" ht="15" customHeight="1" x14ac:dyDescent="0.4">
      <c r="A188" s="141" t="s">
        <v>372</v>
      </c>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1"/>
      <c r="AE188" s="141"/>
      <c r="AF188" s="141"/>
      <c r="AG188" s="182"/>
      <c r="AH188" s="129"/>
      <c r="AI188" s="233"/>
    </row>
    <row r="189" spans="1:35" ht="15" customHeight="1" x14ac:dyDescent="0.4">
      <c r="A189" s="141"/>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1"/>
      <c r="Y189" s="141"/>
      <c r="Z189" s="141"/>
      <c r="AA189" s="141"/>
      <c r="AB189" s="141"/>
      <c r="AC189" s="141"/>
      <c r="AD189" s="141"/>
      <c r="AE189" s="141"/>
      <c r="AF189" s="141"/>
      <c r="AG189" s="182"/>
      <c r="AH189" s="129"/>
      <c r="AI189" s="233"/>
    </row>
    <row r="190" spans="1:35" ht="15" customHeight="1" x14ac:dyDescent="0.4">
      <c r="A190" s="141"/>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82"/>
      <c r="AH190" s="129"/>
      <c r="AI190" s="233"/>
    </row>
    <row r="191" spans="1:35" ht="15" customHeight="1" x14ac:dyDescent="0.4">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82"/>
      <c r="AH191" s="129"/>
      <c r="AI191" s="233"/>
    </row>
    <row r="192" spans="1:35" ht="15" customHeight="1" x14ac:dyDescent="0.4">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141"/>
      <c r="X192" s="141"/>
      <c r="Y192" s="141"/>
      <c r="Z192" s="141"/>
      <c r="AA192" s="141"/>
      <c r="AB192" s="141"/>
      <c r="AC192" s="141"/>
      <c r="AD192" s="141"/>
      <c r="AE192" s="141"/>
      <c r="AF192" s="141"/>
      <c r="AG192" s="182"/>
      <c r="AH192" s="129"/>
      <c r="AI192" s="233"/>
    </row>
    <row r="193" spans="1:70" ht="15" customHeight="1" x14ac:dyDescent="0.4">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c r="AA193" s="141"/>
      <c r="AB193" s="141"/>
      <c r="AC193" s="141"/>
      <c r="AD193" s="141"/>
      <c r="AE193" s="141"/>
      <c r="AF193" s="141"/>
      <c r="AG193" s="182"/>
      <c r="AH193" s="129"/>
      <c r="AI193" s="233"/>
    </row>
    <row r="194" spans="1:70" ht="16.149999999999999" customHeight="1" x14ac:dyDescent="0.4">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141"/>
      <c r="X194" s="141"/>
      <c r="Y194" s="141"/>
      <c r="Z194" s="141"/>
      <c r="AA194" s="141"/>
      <c r="AB194" s="141"/>
      <c r="AC194" s="141"/>
      <c r="AD194" s="141"/>
      <c r="AE194" s="141"/>
      <c r="AF194" s="141"/>
      <c r="AG194" s="182"/>
      <c r="AH194" s="129"/>
      <c r="AI194" s="233"/>
    </row>
    <row r="195" spans="1:70" ht="16.149999999999999" customHeight="1" x14ac:dyDescent="0.4">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c r="AA195" s="141"/>
      <c r="AB195" s="141"/>
      <c r="AC195" s="141"/>
      <c r="AD195" s="141"/>
      <c r="AE195" s="141"/>
      <c r="AF195" s="141"/>
      <c r="AG195" s="182"/>
      <c r="AH195" s="129"/>
      <c r="AI195" s="233"/>
    </row>
    <row r="196" spans="1:70" ht="16.149999999999999" customHeight="1" x14ac:dyDescent="0.4"/>
    <row r="199" spans="1:70" ht="16.149999999999999" customHeight="1" x14ac:dyDescent="0.4"/>
    <row r="200" spans="1:70" ht="16.149999999999999" customHeight="1" x14ac:dyDescent="0.4"/>
    <row r="201" spans="1:70" ht="16.149999999999999" customHeight="1" x14ac:dyDescent="0.4"/>
    <row r="203" spans="1:70" ht="15" customHeight="1" x14ac:dyDescent="0.4">
      <c r="AM203" s="234"/>
      <c r="AN203" s="234"/>
      <c r="AO203" s="234"/>
      <c r="AP203" s="234"/>
      <c r="AQ203" s="234"/>
      <c r="AR203" s="234"/>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x14ac:dyDescent="0.4">
      <c r="AL204" s="234"/>
      <c r="AM204" s="234"/>
      <c r="AN204" s="234"/>
      <c r="AO204" s="234"/>
      <c r="AP204" s="234"/>
      <c r="AQ204" s="234"/>
      <c r="AR204" s="234"/>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x14ac:dyDescent="0.4">
      <c r="AL205" s="234"/>
      <c r="AM205" s="234"/>
      <c r="AN205" s="234"/>
      <c r="AO205" s="234"/>
      <c r="AP205" s="234"/>
      <c r="AQ205" s="234"/>
      <c r="AR205" s="234"/>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x14ac:dyDescent="0.4">
      <c r="AL206" s="234"/>
      <c r="AM206" s="234"/>
      <c r="AN206" s="234"/>
      <c r="AO206" s="234"/>
      <c r="AP206" s="234"/>
      <c r="AQ206" s="234"/>
      <c r="AR206" s="234"/>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x14ac:dyDescent="0.4">
      <c r="AL207" s="234"/>
      <c r="AM207" s="234"/>
      <c r="AN207" s="234"/>
      <c r="AO207" s="234"/>
      <c r="AP207" s="234"/>
      <c r="AQ207" s="234"/>
      <c r="AR207" s="234"/>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x14ac:dyDescent="0.4">
      <c r="AL208" s="234"/>
      <c r="AM208" s="234"/>
      <c r="AN208" s="234"/>
      <c r="AO208" s="234"/>
      <c r="AP208" s="234"/>
      <c r="AQ208" s="234"/>
      <c r="AR208" s="234"/>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x14ac:dyDescent="0.4">
      <c r="AL209" s="234"/>
      <c r="AM209" s="234"/>
      <c r="AN209" s="234"/>
      <c r="AO209" s="234"/>
      <c r="AP209" s="234"/>
      <c r="AQ209" s="234"/>
      <c r="AR209" s="234"/>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x14ac:dyDescent="0.4">
      <c r="AL210" s="234"/>
      <c r="AM210" s="234"/>
      <c r="AN210" s="234"/>
      <c r="AO210" s="234"/>
      <c r="AP210" s="234"/>
      <c r="AQ210" s="234"/>
      <c r="AR210" s="234"/>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x14ac:dyDescent="0.4">
      <c r="AL211" s="234"/>
      <c r="AM211" s="234"/>
      <c r="AN211" s="234"/>
      <c r="AO211" s="234"/>
      <c r="AP211" s="234"/>
      <c r="AQ211" s="234"/>
      <c r="AR211" s="234"/>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x14ac:dyDescent="0.4">
      <c r="AL212" s="234"/>
      <c r="AM212" s="234"/>
      <c r="AN212" s="234"/>
      <c r="AO212" s="234"/>
      <c r="AP212" s="234"/>
      <c r="AQ212" s="234"/>
      <c r="AR212" s="234"/>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x14ac:dyDescent="0.4">
      <c r="AL213" s="235"/>
      <c r="AM213" s="236"/>
      <c r="AN213" s="235"/>
      <c r="AO213" s="235"/>
      <c r="AP213" s="235"/>
      <c r="AQ213" s="235"/>
      <c r="AR213" s="235"/>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row>
    <row r="214" spans="38:70" ht="15" customHeight="1" x14ac:dyDescent="0.4">
      <c r="AL214" s="236"/>
      <c r="AM214" s="236"/>
      <c r="AN214" s="235"/>
      <c r="AO214" s="235"/>
      <c r="AP214" s="235"/>
      <c r="AQ214" s="235"/>
      <c r="AR214" s="235"/>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row>
    <row r="215" spans="38:70" ht="15" customHeight="1" x14ac:dyDescent="0.4">
      <c r="AL215" s="236"/>
      <c r="AM215" s="236"/>
      <c r="AN215" s="235"/>
      <c r="AO215" s="235"/>
      <c r="AP215" s="235"/>
      <c r="AQ215" s="235"/>
      <c r="AR215" s="235"/>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row>
    <row r="216" spans="38:70" ht="15" customHeight="1" x14ac:dyDescent="0.4">
      <c r="AL216" s="236"/>
      <c r="AM216" s="236"/>
      <c r="AN216" s="235"/>
      <c r="AO216" s="235"/>
      <c r="AP216" s="235"/>
      <c r="AQ216" s="235"/>
      <c r="AR216" s="235"/>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row>
    <row r="217" spans="38:70" ht="15" customHeight="1" x14ac:dyDescent="0.4">
      <c r="AL217" s="236"/>
      <c r="AM217" s="236"/>
      <c r="AN217" s="235"/>
      <c r="AO217" s="235"/>
      <c r="AP217" s="235"/>
      <c r="AQ217" s="235"/>
      <c r="AR217" s="235"/>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row>
    <row r="218" spans="38:70" ht="15" customHeight="1" x14ac:dyDescent="0.4">
      <c r="AL218" s="236"/>
      <c r="AM218" s="236"/>
      <c r="AN218" s="235"/>
      <c r="AO218" s="235"/>
      <c r="AP218" s="235"/>
      <c r="AQ218" s="235"/>
      <c r="AR218" s="235"/>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row>
    <row r="219" spans="38:70" ht="15" customHeight="1" x14ac:dyDescent="0.4">
      <c r="AL219" s="235"/>
      <c r="AM219" s="236"/>
      <c r="AN219" s="235"/>
      <c r="AO219" s="235"/>
      <c r="AP219" s="235"/>
      <c r="AQ219" s="235"/>
      <c r="AR219" s="235"/>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row>
    <row r="220" spans="38:70" ht="15" customHeight="1" x14ac:dyDescent="0.4">
      <c r="AL220" s="235"/>
      <c r="AM220" s="236"/>
      <c r="AN220" s="235"/>
      <c r="AO220" s="235"/>
      <c r="AP220" s="235"/>
      <c r="AQ220" s="235"/>
      <c r="AR220" s="235"/>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row>
    <row r="221" spans="38:70" ht="15" customHeight="1" x14ac:dyDescent="0.4">
      <c r="AL221" s="235"/>
      <c r="AM221" s="236"/>
      <c r="AN221" s="235"/>
      <c r="AO221" s="235"/>
      <c r="AP221" s="235"/>
      <c r="AQ221" s="235"/>
      <c r="AR221" s="235"/>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row>
    <row r="222" spans="38:70" ht="15" customHeight="1" x14ac:dyDescent="0.4">
      <c r="AL222" s="236"/>
      <c r="AM222" s="236"/>
      <c r="AN222" s="235"/>
      <c r="AO222" s="235"/>
      <c r="AP222" s="235"/>
      <c r="AQ222" s="235"/>
      <c r="AR222" s="235"/>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row>
    <row r="223" spans="38:70" ht="15" customHeight="1" x14ac:dyDescent="0.4">
      <c r="AL223" s="235"/>
      <c r="AM223" s="236"/>
      <c r="AN223" s="235"/>
      <c r="AO223" s="235"/>
      <c r="AP223" s="235"/>
      <c r="AQ223" s="235"/>
      <c r="AR223" s="235"/>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row>
    <row r="224" spans="38:70" ht="15" customHeight="1" x14ac:dyDescent="0.4">
      <c r="AL224" s="235"/>
      <c r="AM224" s="236"/>
      <c r="AN224" s="235"/>
      <c r="AO224" s="235"/>
      <c r="AP224" s="235"/>
      <c r="AQ224" s="235"/>
      <c r="AR224" s="235"/>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row>
    <row r="225" spans="38:70" ht="15" customHeight="1" x14ac:dyDescent="0.4">
      <c r="AL225" s="236"/>
      <c r="AM225" s="236"/>
      <c r="AN225" s="235"/>
      <c r="AO225" s="235"/>
      <c r="AP225" s="235"/>
      <c r="AQ225" s="235"/>
      <c r="AR225" s="235"/>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row>
    <row r="226" spans="38:70" ht="15" customHeight="1" x14ac:dyDescent="0.4">
      <c r="AL226" s="235"/>
      <c r="AM226" s="236"/>
      <c r="AN226" s="235"/>
      <c r="AO226" s="235"/>
      <c r="AP226" s="235"/>
      <c r="AQ226" s="235"/>
      <c r="AR226" s="235"/>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8"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view="pageBreakPreview" zoomScaleNormal="100" zoomScaleSheetLayoutView="100" workbookViewId="0">
      <selection activeCell="AW11" sqref="AW11"/>
    </sheetView>
  </sheetViews>
  <sheetFormatPr defaultColWidth="8.75" defaultRowHeight="13.5" outlineLevelRow="1" outlineLevelCol="1" x14ac:dyDescent="0.4"/>
  <cols>
    <col min="1" max="33" width="3.625" style="4" customWidth="1"/>
    <col min="34" max="34" width="9.125" style="208" hidden="1" customWidth="1" outlineLevel="1"/>
    <col min="35" max="35" width="5" style="208" hidden="1" customWidth="1" outlineLevel="1"/>
    <col min="36" max="36" width="6.5" style="208" hidden="1" customWidth="1" outlineLevel="1"/>
    <col min="37" max="37" width="3.5" style="208" hidden="1" customWidth="1" outlineLevel="1"/>
    <col min="38" max="42" width="2.75" style="208" hidden="1" customWidth="1" outlineLevel="1"/>
    <col min="43" max="44" width="9.5" style="208" hidden="1" customWidth="1" outlineLevel="1"/>
    <col min="45" max="45" width="8.75" style="208" hidden="1" customWidth="1" outlineLevel="1"/>
    <col min="46" max="46" width="8.75" style="4" hidden="1" customWidth="1" outlineLevel="1"/>
    <col min="47" max="47" width="8.75" style="4" collapsed="1"/>
    <col min="48" max="16384" width="8.75" style="4"/>
  </cols>
  <sheetData>
    <row r="1" spans="1:45" ht="16.149999999999999" customHeight="1" x14ac:dyDescent="0.4">
      <c r="A1" s="56" t="s">
        <v>254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row>
    <row r="2" spans="1:45" ht="16.149999999999999" customHeight="1" x14ac:dyDescent="0.4">
      <c r="A2" s="456" t="s">
        <v>373</v>
      </c>
      <c r="B2" s="456"/>
      <c r="C2" s="456"/>
      <c r="D2" s="456"/>
      <c r="E2" s="456"/>
      <c r="F2" s="456"/>
      <c r="G2" s="456"/>
      <c r="H2" s="456"/>
      <c r="I2" s="456"/>
      <c r="J2" s="456"/>
      <c r="K2" s="456"/>
      <c r="L2" s="456"/>
      <c r="M2" s="456"/>
      <c r="N2" s="456"/>
      <c r="O2" s="456"/>
      <c r="P2" s="456"/>
      <c r="Q2" s="456"/>
      <c r="R2" s="456"/>
      <c r="S2" s="457"/>
      <c r="T2" s="457"/>
      <c r="U2" s="494" t="s">
        <v>256</v>
      </c>
      <c r="V2" s="494"/>
      <c r="W2" s="494"/>
      <c r="X2" s="494"/>
      <c r="Y2" s="494"/>
      <c r="Z2" s="494"/>
      <c r="AA2" s="494"/>
      <c r="AB2" s="494"/>
      <c r="AC2" s="494"/>
      <c r="AD2" s="494"/>
      <c r="AE2" s="494"/>
      <c r="AF2" s="494"/>
      <c r="AG2" s="494"/>
      <c r="AH2" s="229"/>
      <c r="AI2" s="229"/>
    </row>
    <row r="3" spans="1:45" ht="14.25" customHeight="1"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row>
    <row r="4" spans="1:45" ht="16.350000000000001" customHeight="1" x14ac:dyDescent="0.4">
      <c r="A4" s="56"/>
      <c r="B4" s="56"/>
      <c r="C4" s="56"/>
      <c r="D4" s="56"/>
      <c r="E4" s="56"/>
      <c r="F4" s="56"/>
      <c r="G4" s="56"/>
      <c r="H4" s="56"/>
      <c r="I4" s="56"/>
      <c r="J4" s="56"/>
      <c r="K4" s="56"/>
      <c r="L4" s="56"/>
      <c r="M4" s="56"/>
      <c r="N4" s="56"/>
      <c r="O4" s="56"/>
      <c r="P4" s="56"/>
      <c r="Q4" s="450" t="s">
        <v>257</v>
      </c>
      <c r="R4" s="450"/>
      <c r="S4" s="450"/>
      <c r="T4" s="450"/>
      <c r="U4" s="450"/>
      <c r="V4" s="480" t="str">
        <f>IF('様式95_外来・在宅ベースアップ評価料（Ⅰ）'!H5=0,"",'様式95_外来・在宅ベースアップ評価料（Ⅰ）'!H5)</f>
        <v/>
      </c>
      <c r="W4" s="480"/>
      <c r="X4" s="480"/>
      <c r="Y4" s="480"/>
      <c r="Z4" s="480"/>
      <c r="AA4" s="480"/>
      <c r="AB4" s="480"/>
      <c r="AC4" s="480"/>
      <c r="AD4" s="480"/>
      <c r="AE4" s="480"/>
      <c r="AF4" s="480"/>
      <c r="AG4" s="481"/>
      <c r="AH4" s="230"/>
      <c r="AI4" s="230"/>
    </row>
    <row r="5" spans="1:45" ht="16.149999999999999" customHeight="1" x14ac:dyDescent="0.4">
      <c r="A5" s="56"/>
      <c r="B5" s="56"/>
      <c r="C5" s="56"/>
      <c r="D5" s="56"/>
      <c r="E5" s="56"/>
      <c r="F5" s="56"/>
      <c r="G5" s="56"/>
      <c r="H5" s="56"/>
      <c r="I5" s="56"/>
      <c r="J5" s="56"/>
      <c r="K5" s="56"/>
      <c r="L5" s="56"/>
      <c r="M5" s="56"/>
      <c r="N5" s="56"/>
      <c r="O5" s="56"/>
      <c r="P5" s="56"/>
      <c r="Q5" s="495" t="s">
        <v>258</v>
      </c>
      <c r="R5" s="495"/>
      <c r="S5" s="495"/>
      <c r="T5" s="495"/>
      <c r="U5" s="496"/>
      <c r="V5" s="482" t="str">
        <f>'様式96_外来・在宅ベースアップ評価料（Ⅱ）'!H6</f>
        <v/>
      </c>
      <c r="W5" s="482"/>
      <c r="X5" s="482"/>
      <c r="Y5" s="482"/>
      <c r="Z5" s="482"/>
      <c r="AA5" s="482"/>
      <c r="AB5" s="482"/>
      <c r="AC5" s="482"/>
      <c r="AD5" s="482"/>
      <c r="AE5" s="482"/>
      <c r="AF5" s="482"/>
      <c r="AG5" s="483"/>
      <c r="AH5" s="213"/>
      <c r="AI5" s="213"/>
    </row>
    <row r="6" spans="1:45" ht="15.75" customHeight="1" x14ac:dyDescent="0.4">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row>
    <row r="7" spans="1:45" ht="16.149999999999999" customHeight="1" x14ac:dyDescent="0.4">
      <c r="A7" s="2" t="s">
        <v>259</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row>
    <row r="8" spans="1:45" ht="16.149999999999999" customHeight="1" x14ac:dyDescent="0.4">
      <c r="A8" s="56" t="s">
        <v>260</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spans="1:45" ht="16.149999999999999" customHeight="1" x14ac:dyDescent="0.4">
      <c r="A9" s="2"/>
      <c r="B9" s="484"/>
      <c r="C9" s="484"/>
      <c r="D9" s="485" t="s">
        <v>261</v>
      </c>
      <c r="E9" s="485"/>
      <c r="F9" s="485"/>
      <c r="G9" s="485"/>
      <c r="H9" s="485"/>
      <c r="I9" s="485"/>
      <c r="J9" s="485"/>
      <c r="K9" s="485"/>
      <c r="L9" s="485"/>
      <c r="M9" s="485"/>
      <c r="N9" s="485"/>
      <c r="O9" s="485"/>
      <c r="P9" s="485"/>
      <c r="Q9" s="485"/>
      <c r="R9" s="485"/>
      <c r="S9" s="485"/>
      <c r="T9" s="485"/>
      <c r="U9" s="485"/>
      <c r="V9" s="485"/>
      <c r="W9" s="485"/>
      <c r="X9" s="485"/>
      <c r="Y9" s="485"/>
      <c r="Z9" s="485"/>
      <c r="AA9" s="56"/>
      <c r="AB9" s="56"/>
      <c r="AC9" s="56"/>
      <c r="AD9" s="56"/>
      <c r="AE9" s="56"/>
      <c r="AF9" s="56"/>
      <c r="AG9" s="56"/>
    </row>
    <row r="10" spans="1:45" ht="16.149999999999999" customHeight="1" x14ac:dyDescent="0.4">
      <c r="A10" s="2"/>
      <c r="B10" s="487"/>
      <c r="C10" s="487"/>
      <c r="D10" s="488" t="s">
        <v>262</v>
      </c>
      <c r="E10" s="488"/>
      <c r="F10" s="488"/>
      <c r="G10" s="488"/>
      <c r="H10" s="488"/>
      <c r="I10" s="488"/>
      <c r="J10" s="488"/>
      <c r="K10" s="488"/>
      <c r="L10" s="488"/>
      <c r="M10" s="488"/>
      <c r="N10" s="488"/>
      <c r="O10" s="488"/>
      <c r="P10" s="488"/>
      <c r="Q10" s="488"/>
      <c r="R10" s="488"/>
      <c r="S10" s="488"/>
      <c r="T10" s="488"/>
      <c r="U10" s="488"/>
      <c r="V10" s="488"/>
      <c r="W10" s="488"/>
      <c r="X10" s="488"/>
      <c r="Y10" s="488"/>
      <c r="Z10" s="488"/>
      <c r="AA10" s="56"/>
      <c r="AB10" s="56"/>
      <c r="AC10" s="56"/>
      <c r="AD10" s="56"/>
      <c r="AE10" s="56"/>
      <c r="AF10" s="56"/>
      <c r="AG10" s="56"/>
    </row>
    <row r="11" spans="1:45" ht="16.149999999999999" customHeight="1" x14ac:dyDescent="0.4">
      <c r="A11" s="2"/>
      <c r="B11" s="2"/>
      <c r="C11" s="2"/>
      <c r="D11" s="2"/>
      <c r="E11" s="2"/>
      <c r="F11" s="2"/>
      <c r="G11" s="292"/>
      <c r="H11" s="292"/>
      <c r="I11" s="292"/>
      <c r="J11" s="292"/>
      <c r="K11" s="292"/>
      <c r="L11" s="292"/>
      <c r="M11" s="292"/>
      <c r="N11" s="292"/>
      <c r="O11" s="292"/>
      <c r="P11" s="292"/>
      <c r="Q11" s="292"/>
      <c r="R11" s="292"/>
      <c r="S11" s="292"/>
      <c r="T11" s="292"/>
      <c r="U11" s="292"/>
      <c r="V11" s="292"/>
      <c r="W11" s="292"/>
      <c r="X11" s="292"/>
      <c r="Y11" s="292"/>
      <c r="Z11" s="292"/>
      <c r="AA11" s="3"/>
      <c r="AB11" s="3"/>
      <c r="AC11" s="3"/>
      <c r="AD11" s="3"/>
      <c r="AE11" s="3"/>
      <c r="AF11" s="3"/>
      <c r="AG11" s="20"/>
      <c r="AH11" s="4"/>
      <c r="AS11" s="4"/>
    </row>
    <row r="12" spans="1:45" ht="16.149999999999999" customHeight="1" x14ac:dyDescent="0.4">
      <c r="A12" s="2"/>
      <c r="B12" s="2"/>
      <c r="C12" s="2"/>
      <c r="D12" s="2"/>
      <c r="E12" s="2"/>
      <c r="F12" s="2"/>
      <c r="G12" s="292"/>
      <c r="H12" s="292"/>
      <c r="I12" s="292"/>
      <c r="J12" s="292"/>
      <c r="K12" s="292"/>
      <c r="L12" s="292"/>
      <c r="M12" s="292"/>
      <c r="N12" s="292"/>
      <c r="O12" s="292"/>
      <c r="P12" s="292"/>
      <c r="Q12" s="292"/>
      <c r="R12" s="292"/>
      <c r="S12" s="292"/>
      <c r="T12" s="292"/>
      <c r="U12" s="292"/>
      <c r="V12" s="292"/>
      <c r="W12" s="292"/>
      <c r="X12" s="292"/>
      <c r="Y12" s="292"/>
      <c r="Z12" s="292"/>
      <c r="AA12" s="3"/>
      <c r="AB12" s="3"/>
      <c r="AC12" s="3"/>
      <c r="AD12" s="3"/>
      <c r="AE12" s="3"/>
      <c r="AF12" s="3"/>
      <c r="AG12" s="20"/>
      <c r="AH12" s="4"/>
      <c r="AS12" s="4"/>
    </row>
    <row r="13" spans="1:45" ht="16.149999999999999" customHeight="1" x14ac:dyDescent="0.4">
      <c r="A13" s="2"/>
      <c r="B13" s="2"/>
      <c r="C13" s="2"/>
      <c r="D13" s="2"/>
      <c r="E13" s="2"/>
      <c r="F13" s="2"/>
      <c r="G13" s="292"/>
      <c r="H13" s="292"/>
      <c r="I13" s="292"/>
      <c r="J13" s="292"/>
      <c r="K13" s="292"/>
      <c r="L13" s="292"/>
      <c r="M13" s="292"/>
      <c r="N13" s="292"/>
      <c r="O13" s="292"/>
      <c r="P13" s="292"/>
      <c r="Q13" s="292"/>
      <c r="R13" s="292"/>
      <c r="S13" s="292"/>
      <c r="T13" s="292"/>
      <c r="U13" s="292"/>
      <c r="V13" s="292"/>
      <c r="W13" s="292"/>
      <c r="X13" s="292"/>
      <c r="Y13" s="292"/>
      <c r="Z13" s="292"/>
      <c r="AA13" s="3"/>
      <c r="AB13" s="3"/>
      <c r="AC13" s="3"/>
      <c r="AD13" s="3"/>
      <c r="AE13" s="3"/>
      <c r="AF13" s="3"/>
      <c r="AG13" s="20"/>
      <c r="AH13" s="4"/>
      <c r="AS13" s="4"/>
    </row>
    <row r="14" spans="1:45" ht="16.149999999999999" customHeight="1" x14ac:dyDescent="0.4">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c r="AS14" s="4"/>
    </row>
    <row r="15" spans="1:45" ht="16.149999999999999" customHeight="1" thickBot="1" x14ac:dyDescent="0.45">
      <c r="A15" s="56" t="s">
        <v>263</v>
      </c>
      <c r="B15" s="56"/>
      <c r="C15" s="56"/>
      <c r="D15" s="56"/>
      <c r="E15" s="56"/>
      <c r="F15" s="56"/>
      <c r="L15" s="56"/>
      <c r="M15" s="56"/>
      <c r="N15" s="56"/>
      <c r="O15" s="56"/>
      <c r="P15" s="56"/>
      <c r="Q15" s="56"/>
      <c r="R15" s="56"/>
      <c r="S15" s="56"/>
      <c r="T15" s="56"/>
      <c r="U15" s="56"/>
      <c r="V15" s="56"/>
      <c r="AE15" s="56"/>
      <c r="AF15" s="56"/>
      <c r="AG15" s="56"/>
    </row>
    <row r="16" spans="1:45" ht="16.149999999999999" customHeight="1" thickBot="1" x14ac:dyDescent="0.45">
      <c r="B16" s="448" t="s">
        <v>15</v>
      </c>
      <c r="C16" s="486"/>
      <c r="D16" s="486"/>
      <c r="E16" s="449"/>
      <c r="F16" s="449"/>
      <c r="G16" s="21" t="s">
        <v>16</v>
      </c>
      <c r="H16" s="449"/>
      <c r="I16" s="449"/>
      <c r="J16" s="21" t="s">
        <v>264</v>
      </c>
      <c r="K16" s="21"/>
      <c r="L16" s="21" t="s">
        <v>265</v>
      </c>
      <c r="M16" s="21" t="s">
        <v>15</v>
      </c>
      <c r="N16" s="21"/>
      <c r="O16" s="449"/>
      <c r="P16" s="449"/>
      <c r="Q16" s="21" t="s">
        <v>16</v>
      </c>
      <c r="R16" s="449"/>
      <c r="S16" s="449"/>
      <c r="T16" s="22" t="s">
        <v>264</v>
      </c>
      <c r="V16" s="443">
        <f>IF(E16=O16,R16-H16+1,IF(O16-E16=1,12-H16+1+R16,IF(O16-E16=2,12-H16+1+R16+12,"エラー")))</f>
        <v>1</v>
      </c>
      <c r="W16" s="443"/>
      <c r="X16" s="443"/>
      <c r="Y16" s="444"/>
      <c r="Z16" s="56" t="s">
        <v>266</v>
      </c>
      <c r="AA16" s="56"/>
      <c r="AG16" s="56"/>
    </row>
    <row r="17" spans="1:43" ht="16.149999999999999" customHeight="1" x14ac:dyDescent="0.4">
      <c r="B17" s="176"/>
      <c r="C17" s="29"/>
      <c r="D17" s="29"/>
      <c r="E17" s="29"/>
      <c r="F17" s="29"/>
      <c r="H17" s="29"/>
      <c r="I17" s="29"/>
      <c r="O17" s="29"/>
      <c r="P17" s="29"/>
      <c r="R17" s="29"/>
      <c r="S17" s="29"/>
      <c r="V17" s="29"/>
      <c r="W17" s="29"/>
      <c r="X17" s="29"/>
      <c r="Y17" s="29"/>
    </row>
    <row r="18" spans="1:43" ht="16.149999999999999" customHeight="1" x14ac:dyDescent="0.4">
      <c r="B18" s="176"/>
      <c r="C18" s="29"/>
      <c r="D18" s="29"/>
      <c r="E18" s="29"/>
      <c r="F18" s="29"/>
      <c r="H18" s="29"/>
      <c r="I18" s="29"/>
      <c r="O18" s="29"/>
      <c r="P18" s="29"/>
      <c r="R18" s="29"/>
      <c r="S18" s="29"/>
      <c r="V18" s="29"/>
      <c r="W18" s="29"/>
      <c r="X18" s="29"/>
      <c r="Y18" s="29"/>
    </row>
    <row r="19" spans="1:43" ht="16.149999999999999" customHeight="1" x14ac:dyDescent="0.4">
      <c r="A19" s="56"/>
      <c r="B19" s="132"/>
      <c r="C19" s="56"/>
      <c r="D19" s="56"/>
      <c r="E19" s="56"/>
      <c r="F19" s="56"/>
      <c r="G19" s="56"/>
      <c r="H19" s="56"/>
      <c r="I19" s="56"/>
      <c r="J19" s="56"/>
      <c r="K19" s="56"/>
      <c r="L19" s="56"/>
      <c r="M19" s="56"/>
      <c r="N19" s="56"/>
      <c r="O19" s="56"/>
      <c r="P19" s="56"/>
      <c r="Q19" s="56"/>
      <c r="R19" s="56"/>
      <c r="S19" s="56"/>
      <c r="T19" s="56"/>
      <c r="U19" s="56"/>
      <c r="AB19" s="56"/>
      <c r="AC19" s="56"/>
      <c r="AD19" s="56"/>
      <c r="AE19" s="56"/>
      <c r="AF19" s="56"/>
      <c r="AG19" s="56"/>
    </row>
    <row r="20" spans="1:43" ht="16.149999999999999" customHeight="1" thickBot="1" x14ac:dyDescent="0.45">
      <c r="A20" s="56" t="s">
        <v>267</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row>
    <row r="21" spans="1:43" ht="16.149999999999999" customHeight="1" thickBot="1" x14ac:dyDescent="0.45">
      <c r="A21" s="56"/>
      <c r="B21" s="448" t="s">
        <v>15</v>
      </c>
      <c r="C21" s="486"/>
      <c r="D21" s="486"/>
      <c r="E21" s="449"/>
      <c r="F21" s="449"/>
      <c r="G21" s="21" t="s">
        <v>16</v>
      </c>
      <c r="H21" s="449"/>
      <c r="I21" s="449"/>
      <c r="J21" s="21" t="s">
        <v>264</v>
      </c>
      <c r="K21" s="21"/>
      <c r="L21" s="21" t="s">
        <v>265</v>
      </c>
      <c r="M21" s="21" t="s">
        <v>15</v>
      </c>
      <c r="N21" s="21"/>
      <c r="O21" s="449"/>
      <c r="P21" s="449"/>
      <c r="Q21" s="21" t="s">
        <v>16</v>
      </c>
      <c r="R21" s="449"/>
      <c r="S21" s="449"/>
      <c r="T21" s="22" t="s">
        <v>264</v>
      </c>
      <c r="V21" s="443">
        <f>IF(E21=O21,R21-H21+1,IF(O21-E21=1,12-H21+1+R21,IF(O21-E21=2,12-H21+1+R21+12,"エラー")))</f>
        <v>1</v>
      </c>
      <c r="W21" s="443"/>
      <c r="X21" s="443"/>
      <c r="Y21" s="444"/>
      <c r="Z21" s="56" t="s">
        <v>266</v>
      </c>
      <c r="AA21" s="56"/>
      <c r="AG21" s="56"/>
    </row>
    <row r="22" spans="1:43" ht="16.149999999999999" customHeight="1" x14ac:dyDescent="0.4">
      <c r="A22" s="56"/>
      <c r="B22" s="177"/>
      <c r="D22" s="29"/>
      <c r="E22" s="29"/>
      <c r="G22" s="29"/>
      <c r="H22" s="29"/>
      <c r="N22" s="29"/>
      <c r="O22" s="29"/>
      <c r="Q22" s="29"/>
      <c r="R22" s="29"/>
      <c r="U22" s="56"/>
      <c r="AB22" s="56"/>
      <c r="AC22" s="56"/>
      <c r="AD22" s="56"/>
      <c r="AE22" s="56"/>
      <c r="AF22" s="56"/>
      <c r="AG22" s="56"/>
    </row>
    <row r="23" spans="1:43" ht="16.149999999999999" customHeight="1" x14ac:dyDescent="0.4">
      <c r="A23" s="56"/>
      <c r="B23" s="177"/>
      <c r="D23" s="29"/>
      <c r="E23" s="29"/>
      <c r="G23" s="29"/>
      <c r="H23" s="29"/>
      <c r="N23" s="29"/>
      <c r="O23" s="29"/>
      <c r="Q23" s="29"/>
      <c r="R23" s="29"/>
      <c r="U23" s="56"/>
      <c r="AB23" s="56"/>
      <c r="AC23" s="56"/>
      <c r="AD23" s="56"/>
      <c r="AE23" s="56"/>
      <c r="AF23" s="56"/>
      <c r="AG23" s="56"/>
      <c r="AQ23" s="208" t="s">
        <v>374</v>
      </c>
    </row>
    <row r="24" spans="1:43" ht="16.149999999999999" customHeight="1" x14ac:dyDescent="0.4">
      <c r="A24" s="56"/>
      <c r="B24" s="177"/>
      <c r="D24" s="29"/>
      <c r="E24" s="29"/>
      <c r="G24" s="29"/>
      <c r="H24" s="29"/>
      <c r="N24" s="29"/>
      <c r="O24" s="29"/>
      <c r="Q24" s="29"/>
      <c r="R24" s="29"/>
      <c r="U24" s="56"/>
      <c r="AB24" s="56"/>
      <c r="AC24" s="56"/>
      <c r="AD24" s="56"/>
      <c r="AE24" s="56"/>
      <c r="AF24" s="56"/>
      <c r="AG24" s="56"/>
    </row>
    <row r="25" spans="1:43" ht="16.149999999999999" customHeight="1" x14ac:dyDescent="0.4">
      <c r="A25" s="56"/>
      <c r="B25" s="177"/>
      <c r="D25" s="29"/>
      <c r="E25" s="29"/>
      <c r="G25" s="29"/>
      <c r="H25" s="29"/>
      <c r="N25" s="29"/>
      <c r="O25" s="29"/>
      <c r="Q25" s="29"/>
      <c r="R25" s="29"/>
      <c r="U25" s="56"/>
      <c r="AB25" s="56"/>
      <c r="AC25" s="56"/>
      <c r="AD25" s="56"/>
      <c r="AE25" s="56"/>
      <c r="AF25" s="56"/>
      <c r="AG25" s="56"/>
    </row>
    <row r="26" spans="1:43" ht="16.149999999999999" customHeight="1" thickBot="1" x14ac:dyDescent="0.45">
      <c r="A26" s="56"/>
      <c r="B26" s="177"/>
      <c r="D26" s="29"/>
      <c r="E26" s="29"/>
      <c r="G26" s="29"/>
      <c r="H26" s="29"/>
      <c r="N26" s="29"/>
      <c r="O26" s="29"/>
      <c r="Q26" s="29"/>
      <c r="R26" s="29"/>
      <c r="U26" s="56"/>
      <c r="AB26" s="56"/>
      <c r="AC26" s="56"/>
      <c r="AD26" s="56"/>
      <c r="AE26" s="56"/>
      <c r="AF26" s="56"/>
      <c r="AG26" s="56"/>
    </row>
    <row r="27" spans="1:43" ht="16.149999999999999" customHeight="1" thickBot="1" x14ac:dyDescent="0.45">
      <c r="A27" s="2" t="s">
        <v>375</v>
      </c>
      <c r="B27" s="2"/>
      <c r="C27" s="3"/>
      <c r="D27" s="3"/>
      <c r="E27" s="3"/>
      <c r="F27" s="3"/>
      <c r="G27" s="3"/>
      <c r="H27" s="3"/>
      <c r="I27" s="3"/>
      <c r="J27" s="3"/>
      <c r="K27" s="3"/>
      <c r="L27" s="3"/>
      <c r="M27" s="3"/>
      <c r="N27" s="3"/>
      <c r="O27" s="3"/>
      <c r="P27" s="3"/>
      <c r="Q27" s="3"/>
      <c r="R27" s="3"/>
      <c r="S27" s="3"/>
      <c r="T27" s="3"/>
      <c r="U27" s="3"/>
      <c r="W27" s="209"/>
      <c r="X27" s="492" t="s">
        <v>376</v>
      </c>
      <c r="Y27" s="493"/>
      <c r="Z27" s="3"/>
      <c r="AA27" s="3"/>
      <c r="AB27" s="3"/>
      <c r="AC27" s="3"/>
      <c r="AD27" s="3"/>
      <c r="AE27" s="3"/>
      <c r="AF27" s="3"/>
      <c r="AG27" s="20"/>
      <c r="AH27" s="208" t="b">
        <v>1</v>
      </c>
    </row>
    <row r="28" spans="1:43" ht="16.149999999999999" customHeight="1" x14ac:dyDescent="0.4">
      <c r="A28" s="2"/>
      <c r="B28" s="132"/>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row>
    <row r="29" spans="1:43" ht="16.149999999999999" customHeight="1" x14ac:dyDescent="0.4">
      <c r="A29" s="56"/>
      <c r="B29" s="177"/>
      <c r="D29" s="29"/>
      <c r="E29" s="29"/>
      <c r="G29" s="29"/>
      <c r="H29" s="29"/>
      <c r="N29" s="29"/>
      <c r="O29" s="29"/>
      <c r="Q29" s="29"/>
      <c r="R29" s="29"/>
      <c r="U29" s="56"/>
      <c r="AB29" s="56"/>
      <c r="AC29" s="56"/>
      <c r="AD29" s="56"/>
      <c r="AE29" s="56"/>
      <c r="AF29" s="56"/>
      <c r="AG29" s="56"/>
    </row>
    <row r="30" spans="1:43" ht="16.149999999999999" customHeight="1" x14ac:dyDescent="0.4">
      <c r="A30" s="56"/>
      <c r="B30" s="177"/>
      <c r="D30" s="29"/>
      <c r="E30" s="29"/>
      <c r="G30" s="29"/>
      <c r="H30" s="29"/>
      <c r="N30" s="29"/>
      <c r="O30" s="29"/>
      <c r="Q30" s="29"/>
      <c r="R30" s="29"/>
      <c r="U30" s="56"/>
      <c r="AB30" s="56"/>
      <c r="AC30" s="56"/>
      <c r="AD30" s="56"/>
      <c r="AE30" s="56"/>
      <c r="AF30" s="56"/>
      <c r="AG30" s="56"/>
    </row>
    <row r="31" spans="1:43" ht="16.149999999999999" customHeight="1" x14ac:dyDescent="0.4">
      <c r="A31" s="56"/>
      <c r="B31" s="177"/>
      <c r="D31" s="29"/>
      <c r="E31" s="29"/>
      <c r="G31" s="29"/>
      <c r="H31" s="29"/>
      <c r="N31" s="29"/>
      <c r="O31" s="29"/>
      <c r="Q31" s="29"/>
      <c r="R31" s="29"/>
      <c r="U31" s="56"/>
      <c r="AB31" s="56"/>
      <c r="AC31" s="56"/>
      <c r="AD31" s="56"/>
      <c r="AE31" s="56"/>
      <c r="AF31" s="56"/>
      <c r="AG31" s="56"/>
    </row>
    <row r="32" spans="1:43" ht="16.149999999999999" customHeight="1" thickBot="1" x14ac:dyDescent="0.45">
      <c r="A32" s="2" t="s">
        <v>377</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row>
    <row r="33" spans="1:47" ht="16.149999999999999" customHeight="1" x14ac:dyDescent="0.4">
      <c r="A33" s="28" t="s">
        <v>269</v>
      </c>
      <c r="B33" s="64"/>
      <c r="C33" s="64"/>
      <c r="D33" s="64"/>
      <c r="E33" s="64"/>
      <c r="F33" s="64"/>
      <c r="G33" s="64"/>
      <c r="H33" s="64"/>
      <c r="I33" s="64"/>
      <c r="J33" s="64"/>
      <c r="K33" s="64"/>
      <c r="L33" s="64"/>
      <c r="M33" s="65"/>
      <c r="N33" s="65"/>
      <c r="O33" s="65"/>
      <c r="P33" s="65"/>
      <c r="Q33" s="65"/>
      <c r="R33" s="65"/>
      <c r="S33" s="65"/>
      <c r="T33" s="65"/>
      <c r="U33" s="65"/>
      <c r="V33" s="65"/>
      <c r="W33" s="65"/>
      <c r="X33" s="65"/>
      <c r="Y33" s="65"/>
      <c r="Z33" s="65"/>
      <c r="AA33" s="65"/>
      <c r="AB33" s="445">
        <f>SUM(AB34,AB36)</f>
        <v>0</v>
      </c>
      <c r="AC33" s="445"/>
      <c r="AD33" s="445"/>
      <c r="AE33" s="445"/>
      <c r="AF33" s="445"/>
      <c r="AG33" s="38" t="s">
        <v>270</v>
      </c>
    </row>
    <row r="34" spans="1:47" ht="16.149999999999999" customHeight="1" x14ac:dyDescent="0.4">
      <c r="A34" s="63"/>
      <c r="B34" s="489" t="s">
        <v>271</v>
      </c>
      <c r="C34" s="446"/>
      <c r="D34" s="446"/>
      <c r="E34" s="446"/>
      <c r="F34" s="446"/>
      <c r="G34" s="446"/>
      <c r="H34" s="446"/>
      <c r="I34" s="446"/>
      <c r="J34" s="446"/>
      <c r="K34" s="446"/>
      <c r="L34" s="446"/>
      <c r="M34" s="446"/>
      <c r="N34" s="446"/>
      <c r="O34" s="446"/>
      <c r="P34" s="446"/>
      <c r="Q34" s="446"/>
      <c r="R34" s="446"/>
      <c r="S34" s="446"/>
      <c r="T34" s="446"/>
      <c r="U34" s="446"/>
      <c r="V34" s="446"/>
      <c r="W34" s="446"/>
      <c r="X34" s="15"/>
      <c r="Y34" s="15" t="s">
        <v>272</v>
      </c>
      <c r="Z34" s="15"/>
      <c r="AA34" s="15"/>
      <c r="AB34" s="447">
        <f>AB35*V21*10</f>
        <v>0</v>
      </c>
      <c r="AC34" s="447"/>
      <c r="AD34" s="447"/>
      <c r="AE34" s="447"/>
      <c r="AF34" s="447"/>
      <c r="AG34" s="16" t="s">
        <v>270</v>
      </c>
    </row>
    <row r="35" spans="1:47" ht="16.149999999999999" customHeight="1" x14ac:dyDescent="0.4">
      <c r="A35" s="62"/>
      <c r="B35" s="164"/>
      <c r="C35" s="490" t="s">
        <v>378</v>
      </c>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1">
        <f>IF(AH27=TRUE,'様式96_外来・在宅ベースアップ評価料（Ⅱ）'!M81,'（参考）賃金引き上げ計画書作成のための計算シート'!M53)</f>
        <v>0</v>
      </c>
      <c r="AC35" s="491"/>
      <c r="AD35" s="491"/>
      <c r="AE35" s="491"/>
      <c r="AF35" s="491"/>
      <c r="AG35" s="18" t="s">
        <v>276</v>
      </c>
    </row>
    <row r="36" spans="1:47" ht="16.149999999999999" customHeight="1" thickBot="1" x14ac:dyDescent="0.45">
      <c r="A36" s="62"/>
      <c r="B36" s="165" t="s">
        <v>379</v>
      </c>
      <c r="C36" s="68"/>
      <c r="D36" s="68"/>
      <c r="E36" s="68"/>
      <c r="F36" s="68"/>
      <c r="G36" s="68"/>
      <c r="H36" s="68"/>
      <c r="I36" s="68"/>
      <c r="J36" s="68"/>
      <c r="K36" s="68"/>
      <c r="L36" s="68"/>
      <c r="M36" s="68"/>
      <c r="N36" s="68"/>
      <c r="O36" s="68"/>
      <c r="P36" s="68"/>
      <c r="Q36" s="68"/>
      <c r="R36" s="68"/>
      <c r="S36" s="68"/>
      <c r="T36" s="68"/>
      <c r="U36" s="68"/>
      <c r="V36" s="68"/>
      <c r="W36" s="68"/>
      <c r="X36" s="166"/>
      <c r="Y36" s="166"/>
      <c r="Z36" s="166"/>
      <c r="AA36" s="166"/>
      <c r="AB36" s="476" t="str">
        <f>IFERROR(AA37*AB38*10+AF37*AB39*10,"-")</f>
        <v>-</v>
      </c>
      <c r="AC36" s="476"/>
      <c r="AD36" s="476"/>
      <c r="AE36" s="476"/>
      <c r="AF36" s="476"/>
      <c r="AG36" s="167" t="s">
        <v>270</v>
      </c>
    </row>
    <row r="37" spans="1:47" ht="16.149999999999999" customHeight="1" thickBot="1" x14ac:dyDescent="0.45">
      <c r="A37" s="62"/>
      <c r="B37" s="168"/>
      <c r="C37" s="169" t="s">
        <v>380</v>
      </c>
      <c r="D37" s="170"/>
      <c r="E37" s="170"/>
      <c r="F37" s="170"/>
      <c r="G37" s="170"/>
      <c r="H37" s="170"/>
      <c r="I37" s="170"/>
      <c r="J37" s="170"/>
      <c r="K37" s="170"/>
      <c r="L37" s="170"/>
      <c r="M37" s="68"/>
      <c r="N37" s="68"/>
      <c r="O37" s="68"/>
      <c r="P37" s="68"/>
      <c r="Q37" s="133" t="s">
        <v>275</v>
      </c>
      <c r="R37" s="477"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477"/>
      <c r="T37" s="477"/>
      <c r="U37" s="477"/>
      <c r="V37" s="477"/>
      <c r="W37" s="68" t="s">
        <v>132</v>
      </c>
      <c r="X37" s="478" t="s">
        <v>381</v>
      </c>
      <c r="Y37" s="479"/>
      <c r="Z37" s="479"/>
      <c r="AA37" s="158" t="str">
        <f>VLOOKUP(R37,'リスト（外来）'!C:D,2,FALSE)</f>
        <v>-</v>
      </c>
      <c r="AB37" s="171" t="s">
        <v>276</v>
      </c>
      <c r="AC37" s="479" t="s">
        <v>382</v>
      </c>
      <c r="AD37" s="479"/>
      <c r="AE37" s="479"/>
      <c r="AF37" s="158" t="str">
        <f>VLOOKUP(R37,'リスト（外来）'!C:E,3,FALSE)</f>
        <v>-</v>
      </c>
      <c r="AG37" s="172" t="s">
        <v>276</v>
      </c>
    </row>
    <row r="38" spans="1:47" ht="16.149999999999999" customHeight="1" x14ac:dyDescent="0.4">
      <c r="A38" s="62"/>
      <c r="B38" s="168"/>
      <c r="C38" s="169" t="s">
        <v>383</v>
      </c>
      <c r="D38" s="173"/>
      <c r="E38" s="173"/>
      <c r="F38" s="173"/>
      <c r="G38" s="173"/>
      <c r="H38" s="173"/>
      <c r="I38" s="173"/>
      <c r="J38" s="173"/>
      <c r="K38" s="173"/>
      <c r="L38" s="173"/>
      <c r="M38" s="84"/>
      <c r="N38" s="84"/>
      <c r="O38" s="84"/>
      <c r="P38" s="134"/>
      <c r="Q38" s="134"/>
      <c r="R38" s="134"/>
      <c r="S38" s="135"/>
      <c r="T38" s="135"/>
      <c r="U38" s="135"/>
      <c r="V38" s="135"/>
      <c r="W38" s="135"/>
      <c r="X38" s="140"/>
      <c r="Y38" s="84"/>
      <c r="Z38" s="84"/>
      <c r="AA38" s="84"/>
      <c r="AB38" s="49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497"/>
      <c r="AD38" s="497"/>
      <c r="AE38" s="497"/>
      <c r="AF38" s="497"/>
      <c r="AG38" s="174" t="s">
        <v>278</v>
      </c>
    </row>
    <row r="39" spans="1:47" ht="16.149999999999999" customHeight="1" x14ac:dyDescent="0.4">
      <c r="A39" s="17"/>
      <c r="B39" s="175"/>
      <c r="C39" s="169" t="s">
        <v>384</v>
      </c>
      <c r="D39" s="84"/>
      <c r="E39" s="84"/>
      <c r="F39" s="84"/>
      <c r="G39" s="84"/>
      <c r="H39" s="84"/>
      <c r="I39" s="84"/>
      <c r="J39" s="84"/>
      <c r="K39" s="84"/>
      <c r="L39" s="84"/>
      <c r="M39" s="84"/>
      <c r="N39" s="84"/>
      <c r="O39" s="84"/>
      <c r="P39" s="84"/>
      <c r="Q39" s="84"/>
      <c r="R39" s="84"/>
      <c r="S39" s="84"/>
      <c r="T39" s="84"/>
      <c r="U39" s="84"/>
      <c r="V39" s="84"/>
      <c r="W39" s="84"/>
      <c r="X39" s="84"/>
      <c r="Y39" s="84"/>
      <c r="Z39" s="84"/>
      <c r="AA39" s="84"/>
      <c r="AB39" s="473" t="str">
        <f>IF(R37&lt;&gt;"届出なし",('様式96_外来・在宅ベースアップ評価料（Ⅱ）'!M60+'様式96_外来・在宅ベースアップ評価料（Ⅱ）'!M68)*V21,"-")</f>
        <v>-</v>
      </c>
      <c r="AC39" s="473"/>
      <c r="AD39" s="473"/>
      <c r="AE39" s="473"/>
      <c r="AF39" s="473"/>
      <c r="AG39" s="174" t="s">
        <v>278</v>
      </c>
    </row>
    <row r="40" spans="1:47" ht="16.149999999999999" customHeight="1" x14ac:dyDescent="0.4">
      <c r="A40" s="92"/>
      <c r="B40" s="42" t="s">
        <v>279</v>
      </c>
      <c r="C40" s="6"/>
      <c r="D40" s="6"/>
      <c r="E40" s="6"/>
      <c r="F40" s="6"/>
      <c r="G40" s="6"/>
      <c r="H40" s="6"/>
      <c r="I40" s="6"/>
      <c r="J40" s="6"/>
      <c r="K40" s="6"/>
      <c r="L40" s="6"/>
      <c r="M40" s="6"/>
      <c r="N40" s="6"/>
      <c r="O40" s="6"/>
      <c r="P40" s="6"/>
      <c r="Q40" s="6"/>
      <c r="R40" s="6"/>
      <c r="S40" s="6"/>
      <c r="T40" s="6"/>
      <c r="U40" s="6"/>
      <c r="V40" s="6"/>
      <c r="W40" s="6"/>
      <c r="X40" s="6"/>
      <c r="Y40" s="6"/>
      <c r="Z40" s="6"/>
      <c r="AA40" s="6"/>
      <c r="AB40" s="427"/>
      <c r="AC40" s="427"/>
      <c r="AD40" s="427"/>
      <c r="AE40" s="427"/>
      <c r="AF40" s="427"/>
      <c r="AG40" s="7" t="s">
        <v>280</v>
      </c>
    </row>
    <row r="41" spans="1:47" ht="16.149999999999999" customHeight="1" thickBot="1" x14ac:dyDescent="0.45">
      <c r="A41" s="178" t="s">
        <v>281</v>
      </c>
      <c r="B41" s="179"/>
      <c r="C41" s="180"/>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461"/>
      <c r="AC41" s="461"/>
      <c r="AD41" s="461"/>
      <c r="AE41" s="461"/>
      <c r="AF41" s="461"/>
      <c r="AG41" s="94" t="s">
        <v>280</v>
      </c>
    </row>
    <row r="42" spans="1:47" ht="16.149999999999999" customHeight="1" thickTop="1" thickBot="1" x14ac:dyDescent="0.45">
      <c r="A42" s="8" t="s">
        <v>282</v>
      </c>
      <c r="B42" s="9"/>
      <c r="C42" s="9"/>
      <c r="D42" s="9"/>
      <c r="E42" s="9"/>
      <c r="F42" s="9"/>
      <c r="G42" s="9"/>
      <c r="H42" s="9"/>
      <c r="I42" s="9"/>
      <c r="J42" s="9"/>
      <c r="K42" s="9"/>
      <c r="L42" s="9"/>
      <c r="M42" s="9"/>
      <c r="N42" s="9"/>
      <c r="O42" s="9"/>
      <c r="P42" s="9"/>
      <c r="Q42" s="9"/>
      <c r="R42" s="9"/>
      <c r="S42" s="9"/>
      <c r="T42" s="9"/>
      <c r="U42" s="9"/>
      <c r="V42" s="9"/>
      <c r="W42" s="9"/>
      <c r="X42" s="9"/>
      <c r="Y42" s="9"/>
      <c r="Z42" s="9"/>
      <c r="AA42" s="9"/>
      <c r="AB42" s="460">
        <f>IFERROR(AB33-AB40+AB41,"")</f>
        <v>0</v>
      </c>
      <c r="AC42" s="460"/>
      <c r="AD42" s="460"/>
      <c r="AE42" s="460"/>
      <c r="AF42" s="460"/>
      <c r="AG42" s="10" t="s">
        <v>270</v>
      </c>
    </row>
    <row r="43" spans="1:47" ht="16.149999999999999" customHeight="1" x14ac:dyDescent="0.4">
      <c r="A43" s="3"/>
      <c r="B43" s="13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row>
    <row r="44" spans="1:47" ht="16.149999999999999" customHeight="1" x14ac:dyDescent="0.4">
      <c r="A44" s="3"/>
      <c r="B44" s="13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row>
    <row r="45" spans="1:47" ht="16.149999999999999" customHeight="1" x14ac:dyDescent="0.4"/>
    <row r="46" spans="1:47" ht="16.149999999999999" customHeight="1" thickBot="1" x14ac:dyDescent="0.45">
      <c r="A46" s="2" t="s">
        <v>385</v>
      </c>
    </row>
    <row r="47" spans="1:47" ht="16.149999999999999" customHeight="1" x14ac:dyDescent="0.4">
      <c r="A47" s="11" t="s">
        <v>284</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467"/>
      <c r="AC47" s="467"/>
      <c r="AD47" s="467"/>
      <c r="AE47" s="467"/>
      <c r="AF47" s="467"/>
      <c r="AG47" s="146" t="s">
        <v>270</v>
      </c>
      <c r="AH47" s="208" t="str">
        <f>IF(AB42&gt;AB47,"NG","OK")</f>
        <v>OK</v>
      </c>
      <c r="AU47" s="287" t="str">
        <f>IF(AH47="NG","←（８）全体の賃金改善の見込み額は（７）算定金額の見込み（繰越額調整後）の値を上回るように設定してください","")</f>
        <v/>
      </c>
    </row>
    <row r="48" spans="1:47" ht="16.149999999999999" customHeight="1" x14ac:dyDescent="0.4">
      <c r="A48" s="17"/>
      <c r="B48" s="66" t="s">
        <v>285</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468">
        <f>AB42</f>
        <v>0</v>
      </c>
      <c r="AC48" s="468"/>
      <c r="AD48" s="468"/>
      <c r="AE48" s="468"/>
      <c r="AF48" s="468"/>
      <c r="AG48" s="147" t="s">
        <v>270</v>
      </c>
    </row>
    <row r="49" spans="1:45" ht="16.149999999999999" customHeight="1" x14ac:dyDescent="0.4">
      <c r="A49" s="17"/>
      <c r="B49" s="66" t="s">
        <v>286</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464"/>
      <c r="AC49" s="464"/>
      <c r="AD49" s="464"/>
      <c r="AE49" s="464"/>
      <c r="AF49" s="464"/>
      <c r="AG49" s="147" t="s">
        <v>270</v>
      </c>
    </row>
    <row r="50" spans="1:45" ht="16.149999999999999" customHeight="1" x14ac:dyDescent="0.4">
      <c r="A50" s="17"/>
      <c r="B50" s="66" t="s">
        <v>287</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464"/>
      <c r="AC50" s="464"/>
      <c r="AD50" s="464"/>
      <c r="AE50" s="464"/>
      <c r="AF50" s="464"/>
      <c r="AG50" s="147" t="s">
        <v>270</v>
      </c>
      <c r="AQ50" s="237"/>
    </row>
    <row r="51" spans="1:45" ht="16.149999999999999" customHeight="1" thickBot="1" x14ac:dyDescent="0.45">
      <c r="A51" s="8"/>
      <c r="B51" s="87" t="s">
        <v>288</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465">
        <f>AB47-SUM(AB48:AF50)</f>
        <v>0</v>
      </c>
      <c r="AC51" s="465"/>
      <c r="AD51" s="465"/>
      <c r="AE51" s="465"/>
      <c r="AF51" s="465"/>
      <c r="AG51" s="162" t="s">
        <v>270</v>
      </c>
    </row>
    <row r="52" spans="1:45" ht="16.149999999999999" customHeight="1" x14ac:dyDescent="0.4">
      <c r="A52" s="3"/>
      <c r="B52" s="13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c r="AS52" s="4"/>
    </row>
    <row r="53" spans="1:45" ht="16.149999999999999" customHeight="1" x14ac:dyDescent="0.4">
      <c r="A53" s="3"/>
      <c r="B53" s="13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c r="AS53" s="4"/>
    </row>
    <row r="54" spans="1:45" ht="16.149999999999999" customHeight="1" x14ac:dyDescent="0.4">
      <c r="A54" s="3"/>
      <c r="B54" s="13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c r="AS54" s="4"/>
    </row>
    <row r="55" spans="1:45" ht="16.149999999999999" customHeight="1" x14ac:dyDescent="0.4">
      <c r="A55" s="3"/>
      <c r="B55" s="13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c r="AS55" s="4"/>
    </row>
    <row r="56" spans="1:45" ht="16.149999999999999" customHeight="1" x14ac:dyDescent="0.4">
      <c r="A56" s="3"/>
      <c r="B56" s="13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c r="AS56" s="4"/>
    </row>
    <row r="57" spans="1:45" ht="16.149999999999999" customHeight="1" x14ac:dyDescent="0.4">
      <c r="A57" s="3"/>
      <c r="B57" s="13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c r="AS57" s="4"/>
    </row>
    <row r="58" spans="1:45" ht="16.149999999999999" customHeight="1" x14ac:dyDescent="0.4">
      <c r="A58" s="3"/>
      <c r="B58" s="13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c r="AS58" s="4"/>
    </row>
    <row r="59" spans="1:45" ht="16.149999999999999" customHeight="1" x14ac:dyDescent="0.4">
      <c r="A59" s="3"/>
      <c r="B59" s="13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c r="AS59" s="4"/>
    </row>
    <row r="60" spans="1:45" ht="16.149999999999999" customHeight="1" x14ac:dyDescent="0.4">
      <c r="A60" s="3"/>
      <c r="B60" s="13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c r="AS60" s="4"/>
    </row>
    <row r="61" spans="1:45" ht="16.149999999999999" customHeight="1" x14ac:dyDescent="0.4">
      <c r="A61" s="183" t="s">
        <v>1587</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20"/>
      <c r="AB61" s="20"/>
      <c r="AC61" s="20"/>
      <c r="AD61" s="20"/>
      <c r="AE61" s="20"/>
      <c r="AF61" s="56"/>
    </row>
    <row r="62" spans="1:45" ht="16.149999999999999" customHeight="1" x14ac:dyDescent="0.4">
      <c r="A62" s="2"/>
      <c r="B62" s="3"/>
      <c r="C62" s="3"/>
      <c r="D62" s="3"/>
      <c r="E62" s="3"/>
      <c r="F62" s="3"/>
      <c r="G62" s="3"/>
      <c r="H62" s="3"/>
      <c r="I62" s="3"/>
      <c r="J62" s="3"/>
      <c r="K62" s="3"/>
      <c r="L62" s="3"/>
      <c r="M62" s="3"/>
      <c r="N62" s="3"/>
      <c r="O62" s="3"/>
      <c r="P62" s="3"/>
      <c r="Q62" s="3"/>
      <c r="R62" s="3"/>
      <c r="S62" s="3"/>
      <c r="T62" s="3"/>
      <c r="U62" s="3"/>
      <c r="V62" s="3"/>
      <c r="W62" s="3"/>
      <c r="X62" s="3"/>
      <c r="Y62" s="3"/>
      <c r="Z62" s="3"/>
      <c r="AA62" s="118"/>
      <c r="AB62" s="118"/>
      <c r="AC62" s="118"/>
      <c r="AD62" s="118"/>
      <c r="AE62" s="118"/>
      <c r="AF62" s="118"/>
      <c r="AG62" s="118"/>
      <c r="AH62" s="118"/>
      <c r="AI62" s="229"/>
      <c r="AS62" s="4"/>
    </row>
    <row r="63" spans="1:45" ht="16.149999999999999" customHeight="1" x14ac:dyDescent="0.4">
      <c r="A63" s="2"/>
      <c r="B63" s="3"/>
      <c r="C63" s="3"/>
      <c r="D63" s="3"/>
      <c r="E63" s="3"/>
      <c r="F63" s="3"/>
      <c r="G63" s="3"/>
      <c r="H63" s="3"/>
      <c r="I63" s="3"/>
      <c r="J63" s="3"/>
      <c r="K63" s="3"/>
      <c r="L63" s="3"/>
      <c r="M63" s="3"/>
      <c r="N63" s="3"/>
      <c r="O63" s="3"/>
      <c r="P63" s="3"/>
      <c r="Q63" s="3"/>
      <c r="R63" s="3"/>
      <c r="S63" s="3"/>
      <c r="T63" s="3"/>
      <c r="U63" s="3"/>
      <c r="V63" s="3"/>
      <c r="W63" s="3"/>
      <c r="X63" s="3"/>
      <c r="Y63" s="3"/>
      <c r="Z63" s="3"/>
      <c r="AA63" s="118"/>
      <c r="AB63" s="118"/>
      <c r="AC63" s="118"/>
      <c r="AD63" s="118"/>
      <c r="AE63" s="118"/>
      <c r="AF63" s="118"/>
      <c r="AG63" s="118"/>
      <c r="AH63" s="118"/>
      <c r="AI63" s="229"/>
      <c r="AS63" s="4"/>
    </row>
    <row r="64" spans="1:45" ht="16.149999999999999" customHeight="1" x14ac:dyDescent="0.4">
      <c r="A64" s="2"/>
      <c r="B64" s="3"/>
      <c r="C64" s="3"/>
      <c r="D64" s="3"/>
      <c r="E64" s="3"/>
      <c r="F64" s="3"/>
      <c r="G64" s="3"/>
      <c r="H64" s="3"/>
      <c r="I64" s="3"/>
      <c r="J64" s="3"/>
      <c r="K64" s="3"/>
      <c r="L64" s="3"/>
      <c r="M64" s="3"/>
      <c r="N64" s="3"/>
      <c r="O64" s="3"/>
      <c r="P64" s="3"/>
      <c r="Q64" s="3"/>
      <c r="R64" s="3"/>
      <c r="S64" s="3"/>
      <c r="T64" s="3"/>
      <c r="U64" s="3"/>
      <c r="V64" s="3"/>
      <c r="W64" s="3"/>
      <c r="X64" s="3"/>
      <c r="Y64" s="3"/>
      <c r="Z64" s="3"/>
      <c r="AA64" s="118"/>
      <c r="AB64" s="118"/>
      <c r="AC64" s="118"/>
      <c r="AD64" s="118"/>
      <c r="AE64" s="118"/>
      <c r="AF64" s="118"/>
      <c r="AG64" s="118"/>
      <c r="AH64" s="118"/>
      <c r="AI64" s="229"/>
      <c r="AS64" s="4"/>
    </row>
    <row r="65" spans="1:45" ht="16.149999999999999" customHeight="1" x14ac:dyDescent="0.4">
      <c r="A65" s="2"/>
      <c r="B65" s="3"/>
      <c r="C65" s="3"/>
      <c r="D65" s="3"/>
      <c r="E65" s="3"/>
      <c r="F65" s="3"/>
      <c r="G65" s="3"/>
      <c r="H65" s="3"/>
      <c r="I65" s="3"/>
      <c r="J65" s="3"/>
      <c r="K65" s="3"/>
      <c r="L65" s="3"/>
      <c r="M65" s="3"/>
      <c r="N65" s="3"/>
      <c r="O65" s="3"/>
      <c r="P65" s="3"/>
      <c r="Q65" s="3"/>
      <c r="R65" s="3"/>
      <c r="S65" s="3"/>
      <c r="T65" s="3"/>
      <c r="U65" s="3"/>
      <c r="V65" s="3"/>
      <c r="W65" s="3"/>
      <c r="X65" s="3"/>
      <c r="Y65" s="3"/>
      <c r="Z65" s="3"/>
      <c r="AA65" s="118"/>
      <c r="AB65" s="118"/>
      <c r="AC65" s="118"/>
      <c r="AD65" s="118"/>
      <c r="AE65" s="118"/>
      <c r="AF65" s="118"/>
      <c r="AG65" s="118"/>
      <c r="AH65" s="118"/>
      <c r="AI65" s="229"/>
      <c r="AS65" s="4"/>
    </row>
    <row r="66" spans="1:45" ht="16.149999999999999" customHeight="1" x14ac:dyDescent="0.4">
      <c r="A66" s="2"/>
      <c r="B66" s="3"/>
      <c r="C66" s="3"/>
      <c r="D66" s="3"/>
      <c r="E66" s="3"/>
      <c r="F66" s="3"/>
      <c r="G66" s="3"/>
      <c r="H66" s="3"/>
      <c r="I66" s="3"/>
      <c r="J66" s="3"/>
      <c r="K66" s="3"/>
      <c r="L66" s="3"/>
      <c r="M66" s="3"/>
      <c r="N66" s="3"/>
      <c r="O66" s="3"/>
      <c r="P66" s="3"/>
      <c r="Q66" s="3"/>
      <c r="R66" s="3"/>
      <c r="S66" s="3"/>
      <c r="T66" s="3"/>
      <c r="U66" s="3"/>
      <c r="V66" s="3"/>
      <c r="W66" s="3"/>
      <c r="X66" s="3"/>
      <c r="Y66" s="3"/>
      <c r="Z66" s="3"/>
      <c r="AA66" s="118"/>
      <c r="AB66" s="118"/>
      <c r="AC66" s="118"/>
      <c r="AD66" s="118"/>
      <c r="AE66" s="118"/>
      <c r="AF66" s="118"/>
      <c r="AG66" s="118"/>
      <c r="AH66" s="118"/>
      <c r="AI66" s="229"/>
      <c r="AS66" s="4"/>
    </row>
    <row r="67" spans="1:45" ht="16.149999999999999" customHeight="1" x14ac:dyDescent="0.4">
      <c r="A67" s="2"/>
      <c r="B67" s="3"/>
      <c r="C67" s="3"/>
      <c r="D67" s="3"/>
      <c r="E67" s="3"/>
      <c r="F67" s="3"/>
      <c r="G67" s="3"/>
      <c r="H67" s="3"/>
      <c r="I67" s="3"/>
      <c r="J67" s="3"/>
      <c r="K67" s="3"/>
      <c r="L67" s="3"/>
      <c r="M67" s="3"/>
      <c r="N67" s="3"/>
      <c r="O67" s="3"/>
      <c r="P67" s="3"/>
      <c r="Q67" s="3"/>
      <c r="R67" s="3"/>
      <c r="S67" s="3"/>
      <c r="T67" s="3"/>
      <c r="U67" s="3"/>
      <c r="V67" s="3"/>
      <c r="W67" s="3"/>
      <c r="X67" s="3"/>
      <c r="Y67" s="3"/>
      <c r="Z67" s="3"/>
      <c r="AA67" s="118"/>
      <c r="AB67" s="118"/>
      <c r="AC67" s="118"/>
      <c r="AD67" s="118"/>
      <c r="AE67" s="118"/>
      <c r="AF67" s="118"/>
      <c r="AG67" s="118"/>
      <c r="AH67" s="118"/>
      <c r="AI67" s="229"/>
      <c r="AS67" s="4"/>
    </row>
    <row r="68" spans="1:45" ht="16.149999999999999" customHeight="1" thickBot="1" x14ac:dyDescent="0.45">
      <c r="A68" s="2" t="s">
        <v>386</v>
      </c>
      <c r="B68" s="56"/>
      <c r="D68" s="56"/>
      <c r="E68" s="56"/>
      <c r="F68" s="56"/>
      <c r="G68" s="56"/>
      <c r="H68" s="56"/>
      <c r="I68" s="56"/>
      <c r="J68" s="56"/>
      <c r="K68" s="56"/>
      <c r="L68" s="56"/>
      <c r="M68" s="56"/>
      <c r="N68" s="56"/>
      <c r="O68" s="56"/>
      <c r="P68" s="56"/>
      <c r="Q68" s="56"/>
      <c r="R68" s="56"/>
      <c r="S68" s="56"/>
      <c r="T68" s="56"/>
      <c r="U68" s="56"/>
      <c r="V68" s="56"/>
      <c r="W68" s="56"/>
      <c r="X68" s="56"/>
      <c r="Y68" s="56"/>
      <c r="Z68" s="56"/>
      <c r="AA68" s="118"/>
      <c r="AB68" s="118"/>
      <c r="AC68" s="118"/>
      <c r="AD68" s="118"/>
      <c r="AE68" s="118"/>
      <c r="AF68" s="118"/>
      <c r="AG68" s="118"/>
      <c r="AH68" s="229"/>
      <c r="AI68" s="229"/>
    </row>
    <row r="69" spans="1:45" ht="16.149999999999999" customHeight="1" x14ac:dyDescent="0.4">
      <c r="A69" s="131" t="s">
        <v>291</v>
      </c>
      <c r="B69" s="65"/>
      <c r="C69" s="37"/>
      <c r="D69" s="37"/>
      <c r="E69" s="37"/>
      <c r="F69" s="37"/>
      <c r="G69" s="37"/>
      <c r="H69" s="37"/>
      <c r="I69" s="37"/>
      <c r="J69" s="37"/>
      <c r="K69" s="37"/>
      <c r="L69" s="37"/>
      <c r="M69" s="37"/>
      <c r="N69" s="37"/>
      <c r="O69" s="37"/>
      <c r="P69" s="37"/>
      <c r="Q69" s="37"/>
      <c r="R69" s="37"/>
      <c r="S69" s="37"/>
      <c r="T69" s="37"/>
      <c r="U69" s="37"/>
      <c r="V69" s="37"/>
      <c r="W69" s="37"/>
      <c r="X69" s="37"/>
      <c r="Y69" s="37"/>
      <c r="Z69" s="37"/>
      <c r="AA69" s="86"/>
      <c r="AB69" s="429"/>
      <c r="AC69" s="429"/>
      <c r="AD69" s="429"/>
      <c r="AE69" s="429"/>
      <c r="AF69" s="429"/>
      <c r="AG69" s="88" t="s">
        <v>292</v>
      </c>
      <c r="AH69" s="213"/>
      <c r="AI69" s="213"/>
    </row>
    <row r="70" spans="1:45" ht="16.149999999999999" customHeight="1" x14ac:dyDescent="0.4">
      <c r="A70" s="1" t="s">
        <v>293</v>
      </c>
      <c r="B70" s="84"/>
      <c r="C70" s="15"/>
      <c r="D70" s="15"/>
      <c r="E70" s="15"/>
      <c r="F70" s="15"/>
      <c r="G70" s="15"/>
      <c r="H70" s="15"/>
      <c r="I70" s="15"/>
      <c r="J70" s="15"/>
      <c r="K70" s="15"/>
      <c r="L70" s="15"/>
      <c r="M70" s="15"/>
      <c r="N70" s="15"/>
      <c r="O70" s="15"/>
      <c r="P70" s="15"/>
      <c r="Q70" s="15"/>
      <c r="R70" s="15"/>
      <c r="S70" s="15"/>
      <c r="T70" s="15"/>
      <c r="U70" s="15"/>
      <c r="V70" s="15"/>
      <c r="W70" s="15"/>
      <c r="X70" s="15"/>
      <c r="Y70" s="15"/>
      <c r="Z70" s="15"/>
      <c r="AA70" s="85"/>
      <c r="AB70" s="427"/>
      <c r="AC70" s="427"/>
      <c r="AD70" s="427"/>
      <c r="AE70" s="427"/>
      <c r="AF70" s="427"/>
      <c r="AG70" s="144" t="s">
        <v>270</v>
      </c>
    </row>
    <row r="71" spans="1:45" ht="16.149999999999999" customHeight="1" x14ac:dyDescent="0.4">
      <c r="A71" s="1" t="s">
        <v>294</v>
      </c>
      <c r="B71" s="3"/>
      <c r="C71" s="3"/>
      <c r="D71" s="3"/>
      <c r="E71" s="3"/>
      <c r="F71" s="3"/>
      <c r="G71" s="3"/>
      <c r="H71" s="3"/>
      <c r="I71" s="3"/>
      <c r="J71" s="3"/>
      <c r="K71" s="3"/>
      <c r="L71" s="3"/>
      <c r="M71" s="3"/>
      <c r="N71" s="3"/>
      <c r="O71" s="3"/>
      <c r="P71" s="3"/>
      <c r="Q71" s="3"/>
      <c r="R71" s="3"/>
      <c r="S71" s="3"/>
      <c r="T71" s="3"/>
      <c r="U71" s="3"/>
      <c r="V71" s="3"/>
      <c r="W71" s="3"/>
      <c r="X71" s="3"/>
      <c r="Y71" s="3"/>
      <c r="Z71" s="3"/>
      <c r="AA71" s="3"/>
      <c r="AB71" s="432"/>
      <c r="AC71" s="432"/>
      <c r="AD71" s="432"/>
      <c r="AE71" s="432"/>
      <c r="AF71" s="432"/>
      <c r="AG71" s="200" t="s">
        <v>270</v>
      </c>
    </row>
    <row r="72" spans="1:45" ht="16.149999999999999" customHeight="1" x14ac:dyDescent="0.4">
      <c r="A72" s="23" t="s">
        <v>295</v>
      </c>
      <c r="B72" s="6"/>
      <c r="C72" s="6"/>
      <c r="D72" s="6"/>
      <c r="E72" s="6"/>
      <c r="F72" s="6"/>
      <c r="G72" s="6"/>
      <c r="H72" s="6"/>
      <c r="I72" s="6"/>
      <c r="J72" s="6"/>
      <c r="K72" s="6"/>
      <c r="L72" s="6"/>
      <c r="M72" s="6"/>
      <c r="N72" s="6"/>
      <c r="O72" s="6"/>
      <c r="P72" s="6"/>
      <c r="Q72" s="6"/>
      <c r="R72" s="6"/>
      <c r="S72" s="6"/>
      <c r="T72" s="6"/>
      <c r="U72" s="6"/>
      <c r="V72" s="6"/>
      <c r="W72" s="6"/>
      <c r="X72" s="6"/>
      <c r="Y72" s="6"/>
      <c r="Z72" s="6"/>
      <c r="AA72" s="6"/>
      <c r="AB72" s="433">
        <f>AB71-AB70</f>
        <v>0</v>
      </c>
      <c r="AC72" s="433"/>
      <c r="AD72" s="433"/>
      <c r="AE72" s="433"/>
      <c r="AF72" s="433"/>
      <c r="AG72" s="200" t="s">
        <v>270</v>
      </c>
    </row>
    <row r="73" spans="1:45" ht="16.149999999999999" customHeight="1" x14ac:dyDescent="0.4">
      <c r="A73" s="17"/>
      <c r="B73" s="42" t="s">
        <v>296</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427"/>
      <c r="AC73" s="427"/>
      <c r="AD73" s="427"/>
      <c r="AE73" s="427"/>
      <c r="AF73" s="427"/>
      <c r="AG73" s="147" t="s">
        <v>270</v>
      </c>
    </row>
    <row r="74" spans="1:45" ht="16.149999999999999" customHeight="1" thickBot="1" x14ac:dyDescent="0.45">
      <c r="A74" s="43"/>
      <c r="B74" s="120" t="s">
        <v>297</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8"/>
      <c r="AC74" s="428"/>
      <c r="AD74" s="428"/>
      <c r="AE74" s="428"/>
      <c r="AF74" s="428"/>
      <c r="AG74" s="147" t="s">
        <v>298</v>
      </c>
    </row>
    <row r="75" spans="1:45" ht="16.149999999999999" customHeight="1" thickTop="1" thickBot="1" x14ac:dyDescent="0.45">
      <c r="A75" s="99"/>
      <c r="B75" s="121" t="s">
        <v>299</v>
      </c>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430">
        <f>IFERROR(AB74/AB70*100,0)</f>
        <v>0</v>
      </c>
      <c r="AC75" s="430"/>
      <c r="AD75" s="430"/>
      <c r="AE75" s="430"/>
      <c r="AF75" s="430"/>
      <c r="AG75" s="181" t="s">
        <v>300</v>
      </c>
    </row>
    <row r="76" spans="1:45" ht="16.149999999999999" customHeight="1" x14ac:dyDescent="0.4">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x14ac:dyDescent="0.45">
      <c r="A77" s="2" t="s">
        <v>387</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198"/>
      <c r="AB77" s="198"/>
      <c r="AC77" s="198"/>
      <c r="AD77" s="198"/>
      <c r="AE77" s="198"/>
      <c r="AF77" s="198"/>
      <c r="AG77" s="198"/>
      <c r="AH77" s="229"/>
      <c r="AI77" s="229"/>
    </row>
    <row r="78" spans="1:45" ht="16.149999999999999" hidden="1" customHeight="1" outlineLevel="1" x14ac:dyDescent="0.4">
      <c r="A78" s="131" t="s">
        <v>302</v>
      </c>
      <c r="B78" s="65"/>
      <c r="C78" s="37"/>
      <c r="D78" s="37"/>
      <c r="E78" s="37"/>
      <c r="F78" s="37"/>
      <c r="G78" s="37"/>
      <c r="H78" s="37"/>
      <c r="I78" s="37"/>
      <c r="J78" s="37"/>
      <c r="K78" s="37"/>
      <c r="L78" s="37"/>
      <c r="M78" s="37"/>
      <c r="N78" s="37"/>
      <c r="O78" s="37"/>
      <c r="P78" s="37"/>
      <c r="Q78" s="37"/>
      <c r="R78" s="37"/>
      <c r="S78" s="37"/>
      <c r="T78" s="37"/>
      <c r="U78" s="37"/>
      <c r="V78" s="37"/>
      <c r="W78" s="37"/>
      <c r="X78" s="37"/>
      <c r="Y78" s="37"/>
      <c r="Z78" s="37"/>
      <c r="AA78" s="86"/>
      <c r="AB78" s="429"/>
      <c r="AC78" s="429"/>
      <c r="AD78" s="429"/>
      <c r="AE78" s="429"/>
      <c r="AF78" s="429"/>
      <c r="AG78" s="88" t="s">
        <v>292</v>
      </c>
      <c r="AH78" s="213"/>
      <c r="AI78" s="213"/>
    </row>
    <row r="79" spans="1:45" ht="16.149999999999999" hidden="1" customHeight="1" outlineLevel="1" x14ac:dyDescent="0.4">
      <c r="A79" s="1" t="s">
        <v>303</v>
      </c>
      <c r="B79" s="84"/>
      <c r="C79" s="15"/>
      <c r="D79" s="15"/>
      <c r="E79" s="15"/>
      <c r="F79" s="15"/>
      <c r="G79" s="15"/>
      <c r="H79" s="15"/>
      <c r="I79" s="15"/>
      <c r="J79" s="15"/>
      <c r="K79" s="15"/>
      <c r="L79" s="15"/>
      <c r="M79" s="15"/>
      <c r="N79" s="15"/>
      <c r="O79" s="15"/>
      <c r="P79" s="15"/>
      <c r="Q79" s="15"/>
      <c r="R79" s="15"/>
      <c r="S79" s="15"/>
      <c r="T79" s="15"/>
      <c r="U79" s="15"/>
      <c r="V79" s="15"/>
      <c r="W79" s="15"/>
      <c r="X79" s="15"/>
      <c r="Y79" s="15"/>
      <c r="Z79" s="15"/>
      <c r="AA79" s="85"/>
      <c r="AB79" s="427"/>
      <c r="AC79" s="427"/>
      <c r="AD79" s="427"/>
      <c r="AE79" s="427"/>
      <c r="AF79" s="427"/>
      <c r="AG79" s="144" t="s">
        <v>270</v>
      </c>
    </row>
    <row r="80" spans="1:45" ht="16.149999999999999" hidden="1" customHeight="1" outlineLevel="1" x14ac:dyDescent="0.4">
      <c r="A80" s="1" t="s">
        <v>304</v>
      </c>
      <c r="B80" s="3"/>
      <c r="C80" s="3"/>
      <c r="D80" s="3"/>
      <c r="E80" s="3"/>
      <c r="F80" s="3"/>
      <c r="G80" s="3"/>
      <c r="H80" s="3"/>
      <c r="I80" s="3"/>
      <c r="J80" s="3"/>
      <c r="K80" s="3"/>
      <c r="L80" s="3"/>
      <c r="M80" s="3"/>
      <c r="N80" s="3"/>
      <c r="O80" s="3"/>
      <c r="P80" s="3"/>
      <c r="Q80" s="3"/>
      <c r="R80" s="3"/>
      <c r="S80" s="3"/>
      <c r="T80" s="3"/>
      <c r="U80" s="3"/>
      <c r="V80" s="3"/>
      <c r="W80" s="3"/>
      <c r="X80" s="3"/>
      <c r="Y80" s="3"/>
      <c r="Z80" s="3"/>
      <c r="AA80" s="3"/>
      <c r="AB80" s="432"/>
      <c r="AC80" s="432"/>
      <c r="AD80" s="432"/>
      <c r="AE80" s="432"/>
      <c r="AF80" s="432"/>
      <c r="AG80" s="200" t="s">
        <v>270</v>
      </c>
    </row>
    <row r="81" spans="1:35" ht="16.149999999999999" hidden="1" customHeight="1" outlineLevel="1" x14ac:dyDescent="0.4">
      <c r="A81" s="23" t="s">
        <v>305</v>
      </c>
      <c r="B81" s="6"/>
      <c r="C81" s="6"/>
      <c r="D81" s="6"/>
      <c r="E81" s="6"/>
      <c r="F81" s="6"/>
      <c r="G81" s="6"/>
      <c r="H81" s="6"/>
      <c r="I81" s="6"/>
      <c r="J81" s="6"/>
      <c r="K81" s="6"/>
      <c r="L81" s="6"/>
      <c r="M81" s="6"/>
      <c r="N81" s="6"/>
      <c r="O81" s="6"/>
      <c r="P81" s="6"/>
      <c r="Q81" s="6"/>
      <c r="R81" s="6"/>
      <c r="S81" s="6"/>
      <c r="T81" s="6"/>
      <c r="U81" s="6"/>
      <c r="V81" s="6"/>
      <c r="W81" s="6"/>
      <c r="X81" s="6"/>
      <c r="Y81" s="6"/>
      <c r="Z81" s="6"/>
      <c r="AA81" s="6"/>
      <c r="AB81" s="433">
        <f>AB80-AB79</f>
        <v>0</v>
      </c>
      <c r="AC81" s="433"/>
      <c r="AD81" s="433"/>
      <c r="AE81" s="433"/>
      <c r="AF81" s="433"/>
      <c r="AG81" s="200" t="s">
        <v>270</v>
      </c>
    </row>
    <row r="82" spans="1:35" ht="16.149999999999999" hidden="1" customHeight="1" outlineLevel="1" x14ac:dyDescent="0.4">
      <c r="A82" s="17"/>
      <c r="B82" s="42" t="s">
        <v>306</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7"/>
      <c r="AC82" s="427"/>
      <c r="AD82" s="427"/>
      <c r="AE82" s="427"/>
      <c r="AF82" s="427"/>
      <c r="AG82" s="147" t="s">
        <v>270</v>
      </c>
    </row>
    <row r="83" spans="1:35" ht="16.149999999999999" hidden="1" customHeight="1" outlineLevel="1" thickBot="1" x14ac:dyDescent="0.45">
      <c r="A83" s="43"/>
      <c r="B83" s="120" t="s">
        <v>307</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28"/>
      <c r="AC83" s="428"/>
      <c r="AD83" s="428"/>
      <c r="AE83" s="428"/>
      <c r="AF83" s="428"/>
      <c r="AG83" s="147" t="s">
        <v>298</v>
      </c>
    </row>
    <row r="84" spans="1:35" ht="16.350000000000001" hidden="1" customHeight="1" outlineLevel="1" thickTop="1" thickBot="1" x14ac:dyDescent="0.45">
      <c r="A84" s="99"/>
      <c r="B84" s="121" t="s">
        <v>308</v>
      </c>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430">
        <f>IFERROR(AB83/AB79*100,0)</f>
        <v>0</v>
      </c>
      <c r="AC84" s="430"/>
      <c r="AD84" s="430"/>
      <c r="AE84" s="430"/>
      <c r="AF84" s="430"/>
      <c r="AG84" s="181" t="s">
        <v>300</v>
      </c>
    </row>
    <row r="85" spans="1:35" ht="16.350000000000001" hidden="1" customHeight="1" outlineLevel="1" x14ac:dyDescent="0.4"/>
    <row r="86" spans="1:35" ht="16.149999999999999" hidden="1" customHeight="1" outlineLevel="1" thickBot="1" x14ac:dyDescent="0.45">
      <c r="A86" s="2" t="s">
        <v>388</v>
      </c>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426"/>
      <c r="AB86" s="426"/>
      <c r="AC86" s="426"/>
      <c r="AD86" s="426"/>
      <c r="AE86" s="426"/>
      <c r="AF86" s="426"/>
      <c r="AG86" s="426"/>
      <c r="AH86" s="229"/>
      <c r="AI86" s="229"/>
    </row>
    <row r="87" spans="1:35" ht="16.149999999999999" hidden="1" customHeight="1" outlineLevel="1" x14ac:dyDescent="0.4">
      <c r="A87" s="131" t="s">
        <v>310</v>
      </c>
      <c r="B87" s="65"/>
      <c r="C87" s="37"/>
      <c r="D87" s="37"/>
      <c r="E87" s="37"/>
      <c r="F87" s="37"/>
      <c r="G87" s="37"/>
      <c r="H87" s="37"/>
      <c r="I87" s="37"/>
      <c r="J87" s="37"/>
      <c r="K87" s="37"/>
      <c r="L87" s="37"/>
      <c r="M87" s="37"/>
      <c r="N87" s="37"/>
      <c r="O87" s="37"/>
      <c r="P87" s="37"/>
      <c r="Q87" s="37"/>
      <c r="R87" s="37"/>
      <c r="S87" s="37"/>
      <c r="T87" s="37"/>
      <c r="U87" s="37"/>
      <c r="V87" s="37"/>
      <c r="W87" s="37"/>
      <c r="X87" s="37"/>
      <c r="Y87" s="37"/>
      <c r="Z87" s="37"/>
      <c r="AA87" s="86"/>
      <c r="AB87" s="429"/>
      <c r="AC87" s="429"/>
      <c r="AD87" s="429"/>
      <c r="AE87" s="429"/>
      <c r="AF87" s="429"/>
      <c r="AG87" s="88" t="s">
        <v>292</v>
      </c>
      <c r="AH87" s="213"/>
      <c r="AI87" s="213"/>
    </row>
    <row r="88" spans="1:35" ht="16.149999999999999" hidden="1" customHeight="1" outlineLevel="1" x14ac:dyDescent="0.4">
      <c r="A88" s="1" t="s">
        <v>311</v>
      </c>
      <c r="B88" s="84"/>
      <c r="C88" s="15"/>
      <c r="D88" s="15"/>
      <c r="E88" s="15"/>
      <c r="F88" s="15"/>
      <c r="G88" s="15"/>
      <c r="H88" s="15"/>
      <c r="I88" s="15"/>
      <c r="J88" s="15"/>
      <c r="K88" s="15"/>
      <c r="L88" s="15"/>
      <c r="M88" s="15"/>
      <c r="N88" s="15"/>
      <c r="O88" s="15"/>
      <c r="P88" s="15"/>
      <c r="Q88" s="15"/>
      <c r="R88" s="15"/>
      <c r="S88" s="15"/>
      <c r="T88" s="15"/>
      <c r="U88" s="15"/>
      <c r="V88" s="15"/>
      <c r="W88" s="15"/>
      <c r="X88" s="15"/>
      <c r="Y88" s="15"/>
      <c r="Z88" s="15"/>
      <c r="AA88" s="85"/>
      <c r="AB88" s="427"/>
      <c r="AC88" s="427"/>
      <c r="AD88" s="427"/>
      <c r="AE88" s="427"/>
      <c r="AF88" s="427"/>
      <c r="AG88" s="144" t="s">
        <v>270</v>
      </c>
    </row>
    <row r="89" spans="1:35" ht="16.149999999999999" hidden="1" customHeight="1" outlineLevel="1" x14ac:dyDescent="0.4">
      <c r="A89" s="1" t="s">
        <v>312</v>
      </c>
      <c r="B89" s="3"/>
      <c r="C89" s="3"/>
      <c r="D89" s="3"/>
      <c r="E89" s="3"/>
      <c r="F89" s="3"/>
      <c r="G89" s="3"/>
      <c r="H89" s="3"/>
      <c r="I89" s="3"/>
      <c r="J89" s="3"/>
      <c r="K89" s="3"/>
      <c r="L89" s="3"/>
      <c r="M89" s="3"/>
      <c r="N89" s="3"/>
      <c r="O89" s="3"/>
      <c r="P89" s="3"/>
      <c r="Q89" s="3"/>
      <c r="R89" s="3"/>
      <c r="S89" s="3"/>
      <c r="T89" s="3"/>
      <c r="U89" s="3"/>
      <c r="V89" s="3"/>
      <c r="W89" s="3"/>
      <c r="X89" s="3"/>
      <c r="Y89" s="3"/>
      <c r="Z89" s="3"/>
      <c r="AA89" s="3"/>
      <c r="AB89" s="432"/>
      <c r="AC89" s="432"/>
      <c r="AD89" s="432"/>
      <c r="AE89" s="432"/>
      <c r="AF89" s="432"/>
      <c r="AG89" s="200" t="s">
        <v>270</v>
      </c>
    </row>
    <row r="90" spans="1:35" ht="16.149999999999999" hidden="1" customHeight="1" outlineLevel="1" x14ac:dyDescent="0.4">
      <c r="A90" s="23" t="s">
        <v>313</v>
      </c>
      <c r="B90" s="6"/>
      <c r="C90" s="6"/>
      <c r="D90" s="6"/>
      <c r="E90" s="6"/>
      <c r="F90" s="6"/>
      <c r="G90" s="6"/>
      <c r="H90" s="6"/>
      <c r="I90" s="6"/>
      <c r="J90" s="6"/>
      <c r="K90" s="6"/>
      <c r="L90" s="6"/>
      <c r="M90" s="6"/>
      <c r="N90" s="6"/>
      <c r="O90" s="6"/>
      <c r="P90" s="6"/>
      <c r="Q90" s="6"/>
      <c r="R90" s="6"/>
      <c r="S90" s="6"/>
      <c r="T90" s="6"/>
      <c r="U90" s="6"/>
      <c r="V90" s="6"/>
      <c r="W90" s="6"/>
      <c r="X90" s="6"/>
      <c r="Y90" s="6"/>
      <c r="Z90" s="6"/>
      <c r="AA90" s="6"/>
      <c r="AB90" s="433">
        <f>AB89-AB88</f>
        <v>0</v>
      </c>
      <c r="AC90" s="433"/>
      <c r="AD90" s="433"/>
      <c r="AE90" s="433"/>
      <c r="AF90" s="433"/>
      <c r="AG90" s="200" t="s">
        <v>270</v>
      </c>
    </row>
    <row r="91" spans="1:35" ht="16.149999999999999" hidden="1" customHeight="1" outlineLevel="1" x14ac:dyDescent="0.4">
      <c r="A91" s="17"/>
      <c r="B91" s="42" t="s">
        <v>314</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427"/>
      <c r="AC91" s="427"/>
      <c r="AD91" s="427"/>
      <c r="AE91" s="427"/>
      <c r="AF91" s="427"/>
      <c r="AG91" s="147" t="s">
        <v>270</v>
      </c>
    </row>
    <row r="92" spans="1:35" ht="16.149999999999999" hidden="1" customHeight="1" outlineLevel="1" thickBot="1" x14ac:dyDescent="0.45">
      <c r="A92" s="43"/>
      <c r="B92" s="120" t="s">
        <v>315</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428"/>
      <c r="AC92" s="428"/>
      <c r="AD92" s="428"/>
      <c r="AE92" s="428"/>
      <c r="AF92" s="428"/>
      <c r="AG92" s="147" t="s">
        <v>298</v>
      </c>
    </row>
    <row r="93" spans="1:35" ht="16.350000000000001" hidden="1" customHeight="1" outlineLevel="1" thickTop="1" thickBot="1" x14ac:dyDescent="0.45">
      <c r="A93" s="99"/>
      <c r="B93" s="121" t="s">
        <v>316</v>
      </c>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430">
        <f>IFERROR(AB92/AB88*100,0)</f>
        <v>0</v>
      </c>
      <c r="AC93" s="430"/>
      <c r="AD93" s="430"/>
      <c r="AE93" s="430"/>
      <c r="AF93" s="430"/>
      <c r="AG93" s="181" t="s">
        <v>300</v>
      </c>
    </row>
    <row r="94" spans="1:35" ht="16.350000000000001" hidden="1" customHeight="1" outlineLevel="1" x14ac:dyDescent="0.4"/>
    <row r="95" spans="1:35" ht="16.149999999999999" hidden="1" customHeight="1" outlineLevel="1" thickBot="1" x14ac:dyDescent="0.45">
      <c r="A95" s="2" t="s">
        <v>389</v>
      </c>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426"/>
      <c r="AB95" s="426"/>
      <c r="AC95" s="426"/>
      <c r="AD95" s="426"/>
      <c r="AE95" s="426"/>
      <c r="AF95" s="426"/>
      <c r="AG95" s="426"/>
      <c r="AH95" s="229"/>
      <c r="AI95" s="229"/>
    </row>
    <row r="96" spans="1:35" ht="16.149999999999999" hidden="1" customHeight="1" outlineLevel="1" x14ac:dyDescent="0.4">
      <c r="A96" s="131" t="s">
        <v>318</v>
      </c>
      <c r="B96" s="65"/>
      <c r="C96" s="37"/>
      <c r="D96" s="37"/>
      <c r="E96" s="37"/>
      <c r="F96" s="37"/>
      <c r="G96" s="37"/>
      <c r="H96" s="37"/>
      <c r="I96" s="37"/>
      <c r="J96" s="37"/>
      <c r="K96" s="37"/>
      <c r="L96" s="37"/>
      <c r="M96" s="37"/>
      <c r="N96" s="37"/>
      <c r="O96" s="37"/>
      <c r="P96" s="37"/>
      <c r="Q96" s="37"/>
      <c r="R96" s="37"/>
      <c r="S96" s="37"/>
      <c r="T96" s="37"/>
      <c r="U96" s="37"/>
      <c r="V96" s="37"/>
      <c r="W96" s="37"/>
      <c r="X96" s="37"/>
      <c r="Y96" s="37"/>
      <c r="Z96" s="37"/>
      <c r="AA96" s="86"/>
      <c r="AB96" s="429"/>
      <c r="AC96" s="429"/>
      <c r="AD96" s="429"/>
      <c r="AE96" s="429"/>
      <c r="AF96" s="429"/>
      <c r="AG96" s="88" t="s">
        <v>292</v>
      </c>
      <c r="AH96" s="213"/>
      <c r="AI96" s="213"/>
    </row>
    <row r="97" spans="1:35" ht="16.149999999999999" hidden="1" customHeight="1" outlineLevel="1" x14ac:dyDescent="0.4">
      <c r="A97" s="1" t="s">
        <v>319</v>
      </c>
      <c r="B97" s="84"/>
      <c r="C97" s="15"/>
      <c r="D97" s="15"/>
      <c r="E97" s="15"/>
      <c r="F97" s="15"/>
      <c r="G97" s="15"/>
      <c r="H97" s="15"/>
      <c r="I97" s="15"/>
      <c r="J97" s="15"/>
      <c r="K97" s="15"/>
      <c r="L97" s="15"/>
      <c r="M97" s="15"/>
      <c r="N97" s="15"/>
      <c r="O97" s="15"/>
      <c r="P97" s="15"/>
      <c r="Q97" s="15"/>
      <c r="R97" s="15"/>
      <c r="S97" s="15"/>
      <c r="T97" s="15"/>
      <c r="U97" s="15"/>
      <c r="V97" s="15"/>
      <c r="W97" s="15"/>
      <c r="X97" s="15"/>
      <c r="Y97" s="15"/>
      <c r="Z97" s="15"/>
      <c r="AA97" s="85"/>
      <c r="AB97" s="427"/>
      <c r="AC97" s="427"/>
      <c r="AD97" s="427"/>
      <c r="AE97" s="427"/>
      <c r="AF97" s="427"/>
      <c r="AG97" s="144" t="s">
        <v>270</v>
      </c>
    </row>
    <row r="98" spans="1:35" ht="16.149999999999999" hidden="1" customHeight="1" outlineLevel="1" x14ac:dyDescent="0.4">
      <c r="A98" s="1" t="s">
        <v>320</v>
      </c>
      <c r="B98" s="3"/>
      <c r="C98" s="3"/>
      <c r="D98" s="3"/>
      <c r="E98" s="3"/>
      <c r="F98" s="3"/>
      <c r="G98" s="3"/>
      <c r="H98" s="3"/>
      <c r="I98" s="3"/>
      <c r="J98" s="3"/>
      <c r="K98" s="3"/>
      <c r="L98" s="3"/>
      <c r="M98" s="3"/>
      <c r="N98" s="3"/>
      <c r="O98" s="3"/>
      <c r="P98" s="3"/>
      <c r="Q98" s="3"/>
      <c r="R98" s="3"/>
      <c r="S98" s="3"/>
      <c r="T98" s="3"/>
      <c r="U98" s="3"/>
      <c r="V98" s="3"/>
      <c r="W98" s="3"/>
      <c r="X98" s="3"/>
      <c r="Y98" s="3"/>
      <c r="Z98" s="3"/>
      <c r="AA98" s="3"/>
      <c r="AB98" s="432"/>
      <c r="AC98" s="432"/>
      <c r="AD98" s="432"/>
      <c r="AE98" s="432"/>
      <c r="AF98" s="432"/>
      <c r="AG98" s="200" t="s">
        <v>270</v>
      </c>
    </row>
    <row r="99" spans="1:35" ht="16.149999999999999" hidden="1" customHeight="1" outlineLevel="1" x14ac:dyDescent="0.4">
      <c r="A99" s="23" t="s">
        <v>321</v>
      </c>
      <c r="B99" s="6"/>
      <c r="C99" s="6"/>
      <c r="D99" s="6"/>
      <c r="E99" s="6"/>
      <c r="F99" s="6"/>
      <c r="G99" s="6"/>
      <c r="H99" s="6"/>
      <c r="I99" s="6"/>
      <c r="J99" s="6"/>
      <c r="K99" s="6"/>
      <c r="L99" s="6"/>
      <c r="M99" s="6"/>
      <c r="N99" s="6"/>
      <c r="O99" s="6"/>
      <c r="P99" s="6"/>
      <c r="Q99" s="6"/>
      <c r="R99" s="6"/>
      <c r="S99" s="6"/>
      <c r="T99" s="6"/>
      <c r="U99" s="6"/>
      <c r="V99" s="6"/>
      <c r="W99" s="6"/>
      <c r="X99" s="6"/>
      <c r="Y99" s="6"/>
      <c r="Z99" s="6"/>
      <c r="AA99" s="6"/>
      <c r="AB99" s="433">
        <f>AB98-AB97</f>
        <v>0</v>
      </c>
      <c r="AC99" s="433"/>
      <c r="AD99" s="433"/>
      <c r="AE99" s="433"/>
      <c r="AF99" s="433"/>
      <c r="AG99" s="200" t="s">
        <v>270</v>
      </c>
    </row>
    <row r="100" spans="1:35" ht="16.149999999999999" hidden="1" customHeight="1" outlineLevel="1" x14ac:dyDescent="0.4">
      <c r="A100" s="17"/>
      <c r="B100" s="42" t="s">
        <v>322</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427"/>
      <c r="AC100" s="427"/>
      <c r="AD100" s="427"/>
      <c r="AE100" s="427"/>
      <c r="AF100" s="427"/>
      <c r="AG100" s="147" t="s">
        <v>270</v>
      </c>
    </row>
    <row r="101" spans="1:35" ht="16.350000000000001" hidden="1" customHeight="1" outlineLevel="1" thickBot="1" x14ac:dyDescent="0.45">
      <c r="A101" s="43"/>
      <c r="B101" s="120" t="s">
        <v>323</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428"/>
      <c r="AC101" s="428"/>
      <c r="AD101" s="428"/>
      <c r="AE101" s="428"/>
      <c r="AF101" s="428"/>
      <c r="AG101" s="147" t="s">
        <v>298</v>
      </c>
    </row>
    <row r="102" spans="1:35" ht="16.350000000000001" hidden="1" customHeight="1" outlineLevel="1" thickTop="1" thickBot="1" x14ac:dyDescent="0.45">
      <c r="A102" s="99"/>
      <c r="B102" s="121" t="s">
        <v>324</v>
      </c>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430">
        <f>IFERROR(AB101/AB97*100,0)</f>
        <v>0</v>
      </c>
      <c r="AC102" s="430"/>
      <c r="AD102" s="430"/>
      <c r="AE102" s="430"/>
      <c r="AF102" s="430"/>
      <c r="AG102" s="181" t="s">
        <v>300</v>
      </c>
    </row>
    <row r="103" spans="1:35" ht="16.350000000000001" hidden="1" customHeight="1" outlineLevel="1" x14ac:dyDescent="0.4"/>
    <row r="104" spans="1:35" ht="16.149999999999999" hidden="1" customHeight="1" outlineLevel="1" thickBot="1" x14ac:dyDescent="0.45">
      <c r="A104" s="2" t="s">
        <v>333</v>
      </c>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426"/>
      <c r="AB104" s="426"/>
      <c r="AC104" s="426"/>
      <c r="AD104" s="426"/>
      <c r="AE104" s="426"/>
      <c r="AF104" s="426"/>
      <c r="AG104" s="426"/>
      <c r="AH104" s="229"/>
      <c r="AI104" s="229"/>
    </row>
    <row r="105" spans="1:35" ht="16.149999999999999" hidden="1" customHeight="1" outlineLevel="1" x14ac:dyDescent="0.4">
      <c r="A105" s="131" t="s">
        <v>390</v>
      </c>
      <c r="B105" s="65"/>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86"/>
      <c r="AB105" s="429"/>
      <c r="AC105" s="429"/>
      <c r="AD105" s="429"/>
      <c r="AE105" s="429"/>
      <c r="AF105" s="429"/>
      <c r="AG105" s="88" t="s">
        <v>292</v>
      </c>
      <c r="AH105" s="213"/>
      <c r="AI105" s="213"/>
    </row>
    <row r="106" spans="1:35" ht="16.149999999999999" hidden="1" customHeight="1" outlineLevel="1" x14ac:dyDescent="0.4">
      <c r="A106" s="1" t="s">
        <v>391</v>
      </c>
      <c r="B106" s="84"/>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85"/>
      <c r="AB106" s="427"/>
      <c r="AC106" s="427"/>
      <c r="AD106" s="427"/>
      <c r="AE106" s="427"/>
      <c r="AF106" s="427"/>
      <c r="AG106" s="144" t="s">
        <v>270</v>
      </c>
    </row>
    <row r="107" spans="1:35" ht="16.149999999999999" hidden="1" customHeight="1" outlineLevel="1" x14ac:dyDescent="0.4">
      <c r="A107" s="1" t="s">
        <v>392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432"/>
      <c r="AC107" s="432"/>
      <c r="AD107" s="432"/>
      <c r="AE107" s="432"/>
      <c r="AF107" s="432"/>
      <c r="AG107" s="200" t="s">
        <v>270</v>
      </c>
    </row>
    <row r="108" spans="1:35" ht="16.149999999999999" hidden="1" customHeight="1" outlineLevel="1" x14ac:dyDescent="0.4">
      <c r="A108" s="23" t="s">
        <v>329</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433">
        <f>AB107-AB106</f>
        <v>0</v>
      </c>
      <c r="AC108" s="433"/>
      <c r="AD108" s="433"/>
      <c r="AE108" s="433"/>
      <c r="AF108" s="433"/>
      <c r="AG108" s="200" t="s">
        <v>270</v>
      </c>
    </row>
    <row r="109" spans="1:35" ht="16.149999999999999" hidden="1" customHeight="1" outlineLevel="1" x14ac:dyDescent="0.4">
      <c r="A109" s="17"/>
      <c r="B109" s="42" t="s">
        <v>330</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427"/>
      <c r="AC109" s="427"/>
      <c r="AD109" s="427"/>
      <c r="AE109" s="427"/>
      <c r="AF109" s="427"/>
      <c r="AG109" s="147" t="s">
        <v>270</v>
      </c>
    </row>
    <row r="110" spans="1:35" ht="16.149999999999999" hidden="1" customHeight="1" outlineLevel="1" thickBot="1" x14ac:dyDescent="0.45">
      <c r="A110" s="43"/>
      <c r="B110" s="120" t="s">
        <v>331</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428"/>
      <c r="AC110" s="428"/>
      <c r="AD110" s="428"/>
      <c r="AE110" s="428"/>
      <c r="AF110" s="428"/>
      <c r="AG110" s="147" t="s">
        <v>298</v>
      </c>
    </row>
    <row r="111" spans="1:35" ht="16.350000000000001" hidden="1" customHeight="1" outlineLevel="1" thickTop="1" thickBot="1" x14ac:dyDescent="0.45">
      <c r="A111" s="99"/>
      <c r="B111" s="121" t="s">
        <v>332</v>
      </c>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430">
        <f>IFERROR(AB110/AB106*100,0)</f>
        <v>0</v>
      </c>
      <c r="AC111" s="430"/>
      <c r="AD111" s="430"/>
      <c r="AE111" s="430"/>
      <c r="AF111" s="430"/>
      <c r="AG111" s="181" t="s">
        <v>300</v>
      </c>
    </row>
    <row r="112" spans="1:35" ht="16.350000000000001" hidden="1" customHeight="1" outlineLevel="1"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88"/>
      <c r="AC112" s="188"/>
      <c r="AD112" s="188"/>
      <c r="AE112" s="188"/>
      <c r="AF112" s="188"/>
      <c r="AG112" s="3"/>
    </row>
    <row r="113" spans="1:35" ht="16.350000000000001" customHeight="1" collapsed="1" x14ac:dyDescent="0.4">
      <c r="A113" s="75" t="s">
        <v>341</v>
      </c>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row>
    <row r="114" spans="1:35" ht="16.149999999999999" customHeight="1" thickBot="1" x14ac:dyDescent="0.45">
      <c r="A114" s="73" t="s">
        <v>393</v>
      </c>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422"/>
      <c r="AB114" s="422"/>
      <c r="AC114" s="422"/>
      <c r="AD114" s="422"/>
      <c r="AE114" s="422"/>
      <c r="AF114" s="422"/>
      <c r="AG114" s="422"/>
      <c r="AH114" s="229"/>
      <c r="AI114" s="229"/>
    </row>
    <row r="115" spans="1:35" ht="16.149999999999999" customHeight="1" x14ac:dyDescent="0.4">
      <c r="A115" s="130" t="s">
        <v>394</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89"/>
      <c r="AB115" s="423"/>
      <c r="AC115" s="423"/>
      <c r="AD115" s="423"/>
      <c r="AE115" s="423"/>
      <c r="AF115" s="423"/>
      <c r="AG115" s="91" t="s">
        <v>292</v>
      </c>
      <c r="AH115" s="213"/>
      <c r="AI115" s="213"/>
    </row>
    <row r="116" spans="1:35" ht="16.149999999999999" hidden="1" customHeight="1" outlineLevel="1" x14ac:dyDescent="0.4">
      <c r="A116" s="119" t="s">
        <v>395</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90"/>
      <c r="AB116" s="424"/>
      <c r="AC116" s="424"/>
      <c r="AD116" s="424"/>
      <c r="AE116" s="424"/>
      <c r="AF116" s="424"/>
      <c r="AG116" s="136" t="s">
        <v>270</v>
      </c>
      <c r="AH116" s="213"/>
      <c r="AI116" s="213"/>
    </row>
    <row r="117" spans="1:35" ht="16.149999999999999" customHeight="1" collapsed="1" x14ac:dyDescent="0.4">
      <c r="A117" s="119" t="s">
        <v>396</v>
      </c>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90"/>
      <c r="AB117" s="424"/>
      <c r="AC117" s="424"/>
      <c r="AD117" s="424"/>
      <c r="AE117" s="424"/>
      <c r="AF117" s="424"/>
      <c r="AG117" s="136" t="s">
        <v>270</v>
      </c>
    </row>
    <row r="118" spans="1:35" ht="16.149999999999999" hidden="1" customHeight="1" outlineLevel="1" x14ac:dyDescent="0.4">
      <c r="A118" s="119" t="s">
        <v>397</v>
      </c>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440"/>
      <c r="AC118" s="440"/>
      <c r="AD118" s="440"/>
      <c r="AE118" s="440"/>
      <c r="AF118" s="440"/>
      <c r="AG118" s="151" t="s">
        <v>270</v>
      </c>
    </row>
    <row r="119" spans="1:35" ht="16.149999999999999" customHeight="1" collapsed="1" x14ac:dyDescent="0.4">
      <c r="A119" s="119" t="s">
        <v>398</v>
      </c>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424"/>
      <c r="AC119" s="424"/>
      <c r="AD119" s="424"/>
      <c r="AE119" s="424"/>
      <c r="AF119" s="424"/>
      <c r="AG119" s="151" t="s">
        <v>270</v>
      </c>
    </row>
    <row r="120" spans="1:35" ht="16.149999999999999" hidden="1" customHeight="1" outlineLevel="1" x14ac:dyDescent="0.4">
      <c r="A120" s="123" t="s">
        <v>399</v>
      </c>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439">
        <f>AB118-AB116</f>
        <v>0</v>
      </c>
      <c r="AC120" s="439"/>
      <c r="AD120" s="439"/>
      <c r="AE120" s="439"/>
      <c r="AF120" s="439"/>
      <c r="AG120" s="151" t="s">
        <v>270</v>
      </c>
    </row>
    <row r="121" spans="1:35" ht="16.149999999999999" customHeight="1" collapsed="1" x14ac:dyDescent="0.4">
      <c r="A121" s="123" t="s">
        <v>305</v>
      </c>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439">
        <f>AB119-AB117</f>
        <v>0</v>
      </c>
      <c r="AC121" s="439"/>
      <c r="AD121" s="439"/>
      <c r="AE121" s="439"/>
      <c r="AF121" s="439"/>
      <c r="AG121" s="151" t="s">
        <v>270</v>
      </c>
    </row>
    <row r="122" spans="1:35" ht="16.149999999999999" customHeight="1" x14ac:dyDescent="0.4">
      <c r="A122" s="104"/>
      <c r="B122" s="105" t="s">
        <v>306</v>
      </c>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424"/>
      <c r="AC122" s="424"/>
      <c r="AD122" s="424"/>
      <c r="AE122" s="424"/>
      <c r="AF122" s="424"/>
      <c r="AG122" s="154" t="s">
        <v>270</v>
      </c>
    </row>
    <row r="123" spans="1:35" ht="16.149999999999999" customHeight="1" thickBot="1" x14ac:dyDescent="0.45">
      <c r="A123" s="106"/>
      <c r="B123" s="125" t="s">
        <v>307</v>
      </c>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425"/>
      <c r="AC123" s="425"/>
      <c r="AD123" s="425"/>
      <c r="AE123" s="425"/>
      <c r="AF123" s="425"/>
      <c r="AG123" s="154" t="s">
        <v>298</v>
      </c>
    </row>
    <row r="124" spans="1:35" ht="16.350000000000001" customHeight="1" thickTop="1" thickBot="1" x14ac:dyDescent="0.45">
      <c r="A124" s="107"/>
      <c r="B124" s="126" t="s">
        <v>308</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430">
        <f>IFERROR(AB123/AB117*100,0)</f>
        <v>0</v>
      </c>
      <c r="AC124" s="430"/>
      <c r="AD124" s="430"/>
      <c r="AE124" s="430"/>
      <c r="AF124" s="430"/>
      <c r="AG124" s="155" t="s">
        <v>300</v>
      </c>
    </row>
    <row r="125" spans="1:35" ht="16.350000000000001" customHeight="1" x14ac:dyDescent="0.4">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row>
    <row r="126" spans="1:35" ht="16.149999999999999" customHeight="1" thickBot="1" x14ac:dyDescent="0.45">
      <c r="A126" s="75" t="s">
        <v>400</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422"/>
      <c r="AB126" s="422"/>
      <c r="AC126" s="422"/>
      <c r="AD126" s="422"/>
      <c r="AE126" s="422"/>
      <c r="AF126" s="422"/>
      <c r="AG126" s="422"/>
      <c r="AH126" s="229"/>
      <c r="AI126" s="229"/>
    </row>
    <row r="127" spans="1:35" ht="16.149999999999999" customHeight="1" x14ac:dyDescent="0.4">
      <c r="A127" s="130" t="s">
        <v>401</v>
      </c>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89"/>
      <c r="AB127" s="423"/>
      <c r="AC127" s="423"/>
      <c r="AD127" s="423"/>
      <c r="AE127" s="423"/>
      <c r="AF127" s="423"/>
      <c r="AG127" s="91" t="s">
        <v>292</v>
      </c>
      <c r="AH127" s="213"/>
      <c r="AI127" s="213"/>
    </row>
    <row r="128" spans="1:35" ht="16.149999999999999" hidden="1" customHeight="1" outlineLevel="1" x14ac:dyDescent="0.4">
      <c r="A128" s="119" t="s">
        <v>402</v>
      </c>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90"/>
      <c r="AB128" s="424"/>
      <c r="AC128" s="424"/>
      <c r="AD128" s="424"/>
      <c r="AE128" s="424"/>
      <c r="AF128" s="424"/>
      <c r="AG128" s="136" t="s">
        <v>270</v>
      </c>
      <c r="AH128" s="213"/>
      <c r="AI128" s="213"/>
    </row>
    <row r="129" spans="1:36" ht="16.149999999999999" customHeight="1" collapsed="1" x14ac:dyDescent="0.4">
      <c r="A129" s="119" t="s">
        <v>403</v>
      </c>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90"/>
      <c r="AB129" s="424"/>
      <c r="AC129" s="424"/>
      <c r="AD129" s="424"/>
      <c r="AE129" s="424"/>
      <c r="AF129" s="424"/>
      <c r="AG129" s="136" t="s">
        <v>270</v>
      </c>
    </row>
    <row r="130" spans="1:36" ht="16.149999999999999" hidden="1" customHeight="1" outlineLevel="1" x14ac:dyDescent="0.4">
      <c r="A130" s="119" t="s">
        <v>404</v>
      </c>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440"/>
      <c r="AC130" s="440"/>
      <c r="AD130" s="440"/>
      <c r="AE130" s="440"/>
      <c r="AF130" s="440"/>
      <c r="AG130" s="151" t="s">
        <v>270</v>
      </c>
    </row>
    <row r="131" spans="1:36" ht="16.149999999999999" customHeight="1" collapsed="1" x14ac:dyDescent="0.4">
      <c r="A131" s="119" t="s">
        <v>405</v>
      </c>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424"/>
      <c r="AC131" s="424"/>
      <c r="AD131" s="424"/>
      <c r="AE131" s="424"/>
      <c r="AF131" s="424"/>
      <c r="AG131" s="151" t="s">
        <v>270</v>
      </c>
    </row>
    <row r="132" spans="1:36" ht="16.149999999999999" hidden="1" customHeight="1" outlineLevel="1" x14ac:dyDescent="0.4">
      <c r="A132" s="123" t="s">
        <v>406</v>
      </c>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439">
        <f>AB130-AB128</f>
        <v>0</v>
      </c>
      <c r="AC132" s="439"/>
      <c r="AD132" s="439"/>
      <c r="AE132" s="439"/>
      <c r="AF132" s="439"/>
      <c r="AG132" s="151" t="s">
        <v>270</v>
      </c>
    </row>
    <row r="133" spans="1:36" ht="16.149999999999999" customHeight="1" collapsed="1" x14ac:dyDescent="0.4">
      <c r="A133" s="123" t="s">
        <v>313</v>
      </c>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439">
        <f>AB131-AB129</f>
        <v>0</v>
      </c>
      <c r="AC133" s="439"/>
      <c r="AD133" s="439"/>
      <c r="AE133" s="439"/>
      <c r="AF133" s="439"/>
      <c r="AG133" s="151" t="s">
        <v>270</v>
      </c>
    </row>
    <row r="134" spans="1:36" ht="16.149999999999999" customHeight="1" x14ac:dyDescent="0.4">
      <c r="A134" s="104"/>
      <c r="B134" s="105" t="s">
        <v>314</v>
      </c>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424"/>
      <c r="AC134" s="424"/>
      <c r="AD134" s="424"/>
      <c r="AE134" s="424"/>
      <c r="AF134" s="424"/>
      <c r="AG134" s="154" t="s">
        <v>270</v>
      </c>
    </row>
    <row r="135" spans="1:36" ht="16.149999999999999" customHeight="1" thickBot="1" x14ac:dyDescent="0.45">
      <c r="A135" s="106"/>
      <c r="B135" s="125" t="s">
        <v>315</v>
      </c>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425"/>
      <c r="AC135" s="425"/>
      <c r="AD135" s="425"/>
      <c r="AE135" s="425"/>
      <c r="AF135" s="425"/>
      <c r="AG135" s="154" t="s">
        <v>298</v>
      </c>
    </row>
    <row r="136" spans="1:36" ht="16.350000000000001" customHeight="1" thickTop="1" thickBot="1" x14ac:dyDescent="0.45">
      <c r="A136" s="107"/>
      <c r="B136" s="126" t="s">
        <v>316</v>
      </c>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430">
        <f>IFERROR(AB135/AB129*100,0)</f>
        <v>0</v>
      </c>
      <c r="AC136" s="430"/>
      <c r="AD136" s="430"/>
      <c r="AE136" s="430"/>
      <c r="AF136" s="430"/>
      <c r="AG136" s="155" t="s">
        <v>300</v>
      </c>
    </row>
    <row r="137" spans="1:36" ht="13.5" customHeight="1" x14ac:dyDescent="0.4">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row>
    <row r="138" spans="1:36" ht="16.149999999999999" customHeight="1" thickBot="1" x14ac:dyDescent="0.45">
      <c r="A138" s="2" t="s">
        <v>407</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x14ac:dyDescent="0.4">
      <c r="A139" s="11" t="s">
        <v>408</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J139" s="208" t="b">
        <v>0</v>
      </c>
    </row>
    <row r="140" spans="1:36" ht="16.149999999999999" customHeight="1" x14ac:dyDescent="0.4">
      <c r="A140" s="17"/>
      <c r="B140" s="3"/>
      <c r="C140" s="3" t="s">
        <v>365</v>
      </c>
      <c r="D140" s="3"/>
      <c r="E140" s="3"/>
      <c r="F140" s="3"/>
      <c r="G140" s="3"/>
      <c r="H140" s="3"/>
      <c r="I140" s="3"/>
      <c r="J140" s="3"/>
      <c r="K140" s="3"/>
      <c r="L140" s="3"/>
      <c r="M140" s="3" t="s">
        <v>366</v>
      </c>
      <c r="N140" s="3"/>
      <c r="O140" s="3"/>
      <c r="P140" s="3"/>
      <c r="Q140" s="3"/>
      <c r="R140" s="3"/>
      <c r="S140" s="3"/>
      <c r="T140" s="3"/>
      <c r="U140" s="3"/>
      <c r="V140" s="3"/>
      <c r="W140" s="3"/>
      <c r="X140" s="3"/>
      <c r="Y140" s="3"/>
      <c r="Z140" s="3"/>
      <c r="AA140" s="3"/>
      <c r="AB140" s="3"/>
      <c r="AC140" s="3"/>
      <c r="AD140" s="3"/>
      <c r="AE140" s="3"/>
      <c r="AF140" s="3"/>
      <c r="AG140" s="18"/>
      <c r="AJ140" s="208" t="b">
        <v>0</v>
      </c>
    </row>
    <row r="141" spans="1:36" ht="15.6" customHeight="1" x14ac:dyDescent="0.4">
      <c r="A141" s="17"/>
      <c r="B141" s="3"/>
      <c r="C141" s="3" t="s">
        <v>367</v>
      </c>
      <c r="D141" s="3"/>
      <c r="E141" s="3"/>
      <c r="F141" s="3"/>
      <c r="G141" s="3"/>
      <c r="H141" s="3"/>
      <c r="I141" s="3"/>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18" t="s">
        <v>132</v>
      </c>
      <c r="AJ141" s="208" t="b">
        <v>0</v>
      </c>
    </row>
    <row r="142" spans="1:36" ht="5.45" customHeight="1" x14ac:dyDescent="0.4">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6" x14ac:dyDescent="0.4">
      <c r="A143" s="23" t="s">
        <v>409</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6" ht="49.15" customHeight="1" x14ac:dyDescent="0.4">
      <c r="A144" s="17"/>
      <c r="B144" s="3"/>
      <c r="C144" s="475"/>
      <c r="D144" s="475"/>
      <c r="E144" s="475"/>
      <c r="F144" s="475"/>
      <c r="G144" s="475"/>
      <c r="H144" s="475"/>
      <c r="I144" s="475"/>
      <c r="J144" s="475"/>
      <c r="K144" s="475"/>
      <c r="L144" s="475"/>
      <c r="M144" s="475"/>
      <c r="N144" s="475"/>
      <c r="O144" s="475"/>
      <c r="P144" s="475"/>
      <c r="Q144" s="475"/>
      <c r="R144" s="475"/>
      <c r="S144" s="475"/>
      <c r="T144" s="475"/>
      <c r="U144" s="475"/>
      <c r="V144" s="475"/>
      <c r="W144" s="475"/>
      <c r="X144" s="475"/>
      <c r="Y144" s="475"/>
      <c r="Z144" s="475"/>
      <c r="AA144" s="475"/>
      <c r="AB144" s="475"/>
      <c r="AC144" s="475"/>
      <c r="AD144" s="475"/>
      <c r="AE144" s="475"/>
      <c r="AF144" s="475"/>
      <c r="AG144" s="18"/>
    </row>
    <row r="145" spans="1:35" ht="9" customHeight="1" thickBot="1" x14ac:dyDescent="0.45">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5" ht="15" customHeight="1" x14ac:dyDescent="0.4">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x14ac:dyDescent="0.4">
      <c r="A147" s="435" t="s">
        <v>369</v>
      </c>
      <c r="B147" s="435"/>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233"/>
      <c r="AI147" s="233"/>
    </row>
    <row r="148" spans="1:35" ht="15" customHeight="1" x14ac:dyDescent="0.4">
      <c r="A148" s="435"/>
      <c r="B148" s="435"/>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233"/>
      <c r="AI148" s="233"/>
    </row>
    <row r="149" spans="1:35" ht="15" customHeight="1" x14ac:dyDescent="0.4">
      <c r="A149" s="3"/>
      <c r="B149" s="3"/>
      <c r="C149" s="3" t="s">
        <v>15</v>
      </c>
      <c r="D149" s="3"/>
      <c r="E149" s="436"/>
      <c r="F149" s="436"/>
      <c r="G149" s="3" t="s">
        <v>16</v>
      </c>
      <c r="H149" s="436"/>
      <c r="I149" s="436"/>
      <c r="J149" s="3" t="s">
        <v>264</v>
      </c>
      <c r="K149" s="436"/>
      <c r="L149" s="436"/>
      <c r="M149" s="3" t="s">
        <v>18</v>
      </c>
      <c r="N149" s="3"/>
      <c r="O149" s="3"/>
      <c r="P149" s="3" t="s">
        <v>370</v>
      </c>
      <c r="Q149" s="3"/>
      <c r="R149" s="3"/>
      <c r="S149" s="3"/>
      <c r="T149" s="437"/>
      <c r="U149" s="437"/>
      <c r="V149" s="437"/>
      <c r="W149" s="437"/>
      <c r="X149" s="437"/>
      <c r="Y149" s="437"/>
      <c r="Z149" s="437"/>
      <c r="AA149" s="437"/>
      <c r="AB149" s="437"/>
      <c r="AC149" s="437"/>
      <c r="AD149" s="437"/>
      <c r="AE149" s="437"/>
      <c r="AF149" s="437"/>
      <c r="AG149" s="3"/>
    </row>
    <row r="150" spans="1:35" ht="15" customHeight="1" x14ac:dyDescent="0.4">
      <c r="A150" s="3"/>
      <c r="B150" s="3"/>
      <c r="C150" s="3"/>
      <c r="D150" s="3"/>
      <c r="E150" s="20"/>
      <c r="F150" s="20"/>
      <c r="G150" s="3"/>
      <c r="H150" s="20"/>
      <c r="I150" s="20"/>
      <c r="J150" s="3"/>
      <c r="K150" s="20"/>
      <c r="L150" s="20"/>
      <c r="M150" s="3"/>
      <c r="N150" s="3"/>
      <c r="O150" s="3"/>
      <c r="P150" s="3"/>
      <c r="Q150" s="3"/>
      <c r="R150" s="3"/>
      <c r="S150" s="3"/>
      <c r="T150" s="20"/>
      <c r="U150" s="20"/>
      <c r="V150" s="20"/>
      <c r="W150" s="20"/>
      <c r="X150" s="20"/>
      <c r="Y150" s="20"/>
      <c r="Z150" s="20"/>
      <c r="AA150" s="20"/>
      <c r="AB150" s="20"/>
      <c r="AC150" s="20"/>
      <c r="AD150" s="20"/>
      <c r="AE150" s="20"/>
      <c r="AF150" s="20"/>
      <c r="AG150" s="3"/>
    </row>
    <row r="151" spans="1:35" ht="15" customHeight="1" x14ac:dyDescent="0.4">
      <c r="A151" s="56" t="s">
        <v>371</v>
      </c>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row>
    <row r="152" spans="1:35" ht="15" customHeight="1" x14ac:dyDescent="0.4">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238"/>
      <c r="AI152" s="233"/>
    </row>
    <row r="153" spans="1:35" ht="15" customHeight="1" x14ac:dyDescent="0.4">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238"/>
      <c r="AI153" s="233"/>
    </row>
    <row r="154" spans="1:35" ht="15" customHeight="1" x14ac:dyDescent="0.4">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238"/>
      <c r="AI154" s="233"/>
    </row>
    <row r="155" spans="1:35" ht="15" customHeight="1" x14ac:dyDescent="0.4">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238"/>
      <c r="AI155" s="233"/>
    </row>
    <row r="156" spans="1:35"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238"/>
      <c r="AI156" s="233"/>
    </row>
    <row r="157" spans="1:35"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238"/>
      <c r="AI157" s="233"/>
    </row>
    <row r="158" spans="1:35"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238"/>
      <c r="AI158" s="233"/>
    </row>
    <row r="159" spans="1:35" ht="15" customHeight="1" x14ac:dyDescent="0.4">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238"/>
      <c r="AI159" s="233"/>
    </row>
    <row r="160" spans="1:35" ht="15" customHeight="1" x14ac:dyDescent="0.4">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238"/>
      <c r="AI160" s="233"/>
    </row>
    <row r="161" spans="1:35" ht="15" customHeight="1" x14ac:dyDescent="0.4">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238"/>
      <c r="AI161" s="233"/>
    </row>
    <row r="162" spans="1:35" ht="15" customHeight="1" x14ac:dyDescent="0.4">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238"/>
      <c r="AI162" s="233"/>
    </row>
    <row r="163" spans="1:35" ht="15" customHeight="1" x14ac:dyDescent="0.4">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238"/>
      <c r="AI163" s="233"/>
    </row>
    <row r="164" spans="1:35" ht="15" customHeight="1" x14ac:dyDescent="0.4">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238"/>
      <c r="AI164" s="233"/>
    </row>
    <row r="165" spans="1:35" ht="15" customHeight="1" x14ac:dyDescent="0.4">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238"/>
      <c r="AI165" s="233"/>
    </row>
    <row r="166" spans="1:35" ht="15" customHeight="1" x14ac:dyDescent="0.4">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238"/>
      <c r="AI166" s="233"/>
    </row>
    <row r="167" spans="1:35" ht="15" customHeight="1" x14ac:dyDescent="0.4">
      <c r="A167" s="141"/>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238"/>
      <c r="AI167" s="233"/>
    </row>
    <row r="168" spans="1:35" ht="15" customHeight="1" x14ac:dyDescent="0.4">
      <c r="A168" s="141"/>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238"/>
      <c r="AI168" s="233"/>
    </row>
    <row r="169" spans="1:35" ht="15" customHeight="1" x14ac:dyDescent="0.4">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238"/>
      <c r="AI169" s="233"/>
    </row>
    <row r="170" spans="1:35" ht="15" customHeight="1" x14ac:dyDescent="0.4">
      <c r="A170" s="141"/>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238"/>
      <c r="AI170" s="233"/>
    </row>
    <row r="171" spans="1:35" ht="15" customHeight="1" x14ac:dyDescent="0.4">
      <c r="A171" s="141"/>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238"/>
      <c r="AI171" s="233"/>
    </row>
    <row r="172" spans="1:35" ht="15" customHeight="1" x14ac:dyDescent="0.4">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238"/>
      <c r="AI172" s="233"/>
    </row>
    <row r="173" spans="1:35" ht="15" customHeight="1" x14ac:dyDescent="0.4">
      <c r="A173" s="141"/>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238"/>
      <c r="AI173" s="233"/>
    </row>
    <row r="174" spans="1:35" ht="15" customHeight="1" x14ac:dyDescent="0.4">
      <c r="A174" s="141"/>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238"/>
      <c r="AI174" s="233"/>
    </row>
    <row r="175" spans="1:35" ht="15" customHeight="1" x14ac:dyDescent="0.4">
      <c r="A175" s="141"/>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238"/>
      <c r="AI175" s="233"/>
    </row>
    <row r="176" spans="1:35" ht="15" customHeight="1" x14ac:dyDescent="0.4">
      <c r="A176" s="141"/>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238"/>
      <c r="AI176" s="233"/>
    </row>
    <row r="177" spans="1:35" ht="15" customHeight="1" x14ac:dyDescent="0.4">
      <c r="A177" s="141"/>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238"/>
      <c r="AI177" s="233"/>
    </row>
    <row r="178" spans="1:35" ht="15" customHeight="1" x14ac:dyDescent="0.4">
      <c r="A178" s="141"/>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238"/>
      <c r="AI178" s="233"/>
    </row>
    <row r="179" spans="1:35" ht="15" customHeight="1" x14ac:dyDescent="0.4">
      <c r="A179" s="141"/>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238"/>
      <c r="AI179" s="233"/>
    </row>
    <row r="180" spans="1:35" ht="15" customHeight="1" x14ac:dyDescent="0.4">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238"/>
      <c r="AI180" s="233"/>
    </row>
    <row r="181" spans="1:35" ht="15" customHeight="1" x14ac:dyDescent="0.4">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238"/>
      <c r="AI181" s="233"/>
    </row>
    <row r="182" spans="1:35" ht="15" customHeight="1" x14ac:dyDescent="0.4">
      <c r="A182" s="141"/>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238"/>
      <c r="AI182" s="233"/>
    </row>
    <row r="183" spans="1:35" ht="15" customHeight="1" x14ac:dyDescent="0.4">
      <c r="A183" s="141"/>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238"/>
      <c r="AI183" s="233"/>
    </row>
    <row r="184" spans="1:35" ht="15" customHeight="1" x14ac:dyDescent="0.4">
      <c r="A184" s="141"/>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E184" s="141"/>
      <c r="AF184" s="141"/>
      <c r="AG184" s="141"/>
      <c r="AH184" s="238"/>
      <c r="AI184" s="233"/>
    </row>
    <row r="185" spans="1:35" ht="15" customHeight="1" x14ac:dyDescent="0.4">
      <c r="A185" s="141"/>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238"/>
      <c r="AI185" s="233"/>
    </row>
    <row r="186" spans="1:35" ht="15" customHeight="1" x14ac:dyDescent="0.4">
      <c r="A186" s="141"/>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E186" s="141"/>
      <c r="AF186" s="141"/>
      <c r="AG186" s="141"/>
      <c r="AH186" s="238"/>
      <c r="AI186" s="233"/>
    </row>
    <row r="187" spans="1:35" ht="15" customHeight="1" x14ac:dyDescent="0.4">
      <c r="A187" s="141"/>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1"/>
      <c r="AE187" s="141"/>
      <c r="AF187" s="141"/>
      <c r="AG187" s="141"/>
      <c r="AH187" s="238"/>
      <c r="AI187" s="233"/>
    </row>
    <row r="188" spans="1:35" ht="15" customHeight="1" x14ac:dyDescent="0.4">
      <c r="A188" s="141"/>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1"/>
      <c r="AE188" s="141"/>
      <c r="AF188" s="141"/>
      <c r="AG188" s="141"/>
      <c r="AH188" s="238"/>
      <c r="AI188" s="233"/>
    </row>
    <row r="189" spans="1:35" ht="15" customHeight="1" x14ac:dyDescent="0.4">
      <c r="A189" s="141"/>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1"/>
      <c r="Y189" s="141"/>
      <c r="Z189" s="141"/>
      <c r="AA189" s="141"/>
      <c r="AB189" s="141"/>
      <c r="AC189" s="141"/>
      <c r="AD189" s="141"/>
      <c r="AE189" s="141"/>
      <c r="AF189" s="141"/>
      <c r="AG189" s="141"/>
      <c r="AH189" s="238"/>
      <c r="AI189" s="233"/>
    </row>
    <row r="190" spans="1:35" ht="16.149999999999999" customHeight="1" x14ac:dyDescent="0.4">
      <c r="A190" s="141"/>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41"/>
      <c r="AH190" s="238"/>
      <c r="AI190" s="233"/>
    </row>
    <row r="191" spans="1:35" ht="16.149999999999999" customHeight="1" x14ac:dyDescent="0.4">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238"/>
      <c r="AI191" s="233"/>
    </row>
    <row r="192" spans="1:35" ht="16.149999999999999" customHeight="1" x14ac:dyDescent="0.4">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141"/>
      <c r="X192" s="141"/>
      <c r="Y192" s="141"/>
      <c r="Z192" s="141"/>
      <c r="AA192" s="141"/>
      <c r="AB192" s="141"/>
      <c r="AC192" s="141"/>
      <c r="AD192" s="141"/>
      <c r="AE192" s="141"/>
      <c r="AF192" s="141"/>
      <c r="AG192" s="141"/>
      <c r="AH192" s="238"/>
    </row>
    <row r="193" spans="1:70" x14ac:dyDescent="0.4">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c r="AA193" s="141"/>
      <c r="AB193" s="141"/>
      <c r="AC193" s="141"/>
      <c r="AD193" s="141"/>
      <c r="AE193" s="141"/>
      <c r="AF193" s="141"/>
      <c r="AG193" s="141"/>
      <c r="AH193" s="238"/>
    </row>
    <row r="194" spans="1:70" x14ac:dyDescent="0.4">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141"/>
      <c r="X194" s="141"/>
      <c r="Y194" s="141"/>
      <c r="Z194" s="141"/>
      <c r="AA194" s="141"/>
      <c r="AB194" s="141"/>
      <c r="AC194" s="141"/>
      <c r="AD194" s="141"/>
      <c r="AE194" s="141"/>
      <c r="AF194" s="141"/>
      <c r="AG194" s="141"/>
      <c r="AH194" s="238"/>
    </row>
    <row r="195" spans="1:70" ht="16.149999999999999" customHeight="1" x14ac:dyDescent="0.4">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c r="AA195" s="141"/>
      <c r="AB195" s="141"/>
      <c r="AC195" s="141"/>
      <c r="AD195" s="141"/>
      <c r="AE195" s="141"/>
      <c r="AF195" s="141"/>
      <c r="AG195" s="141"/>
      <c r="AH195" s="238"/>
    </row>
    <row r="196" spans="1:70" ht="16.149999999999999" customHeight="1" x14ac:dyDescent="0.4">
      <c r="A196" s="141"/>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141"/>
      <c r="X196" s="141"/>
      <c r="Y196" s="141"/>
      <c r="Z196" s="141"/>
      <c r="AA196" s="141"/>
      <c r="AB196" s="141"/>
      <c r="AC196" s="141"/>
      <c r="AD196" s="141"/>
      <c r="AE196" s="141"/>
      <c r="AF196" s="141"/>
      <c r="AG196" s="141"/>
      <c r="AH196" s="238"/>
    </row>
    <row r="197" spans="1:70" ht="16.149999999999999" customHeight="1" x14ac:dyDescent="0.4">
      <c r="A197" s="141"/>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c r="AA197" s="141"/>
      <c r="AB197" s="141"/>
      <c r="AC197" s="141"/>
      <c r="AD197" s="141"/>
      <c r="AE197" s="141"/>
      <c r="AF197" s="141"/>
      <c r="AG197" s="141"/>
      <c r="AH197" s="238"/>
    </row>
    <row r="198" spans="1:70" x14ac:dyDescent="0.4">
      <c r="A198" s="141"/>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c r="AA198" s="141"/>
      <c r="AB198" s="141"/>
      <c r="AC198" s="141"/>
      <c r="AD198" s="141"/>
      <c r="AE198" s="141"/>
      <c r="AF198" s="141"/>
      <c r="AG198" s="141"/>
      <c r="AH198" s="238"/>
    </row>
    <row r="199" spans="1:70" ht="15" customHeight="1" x14ac:dyDescent="0.4">
      <c r="A199" s="141"/>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238"/>
      <c r="AM199" s="239"/>
      <c r="AN199" s="239"/>
      <c r="AO199" s="239"/>
      <c r="AP199" s="239"/>
      <c r="AQ199" s="239"/>
      <c r="AR199" s="239"/>
      <c r="AS199" s="239"/>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row>
    <row r="200" spans="1:70" ht="15" customHeight="1" x14ac:dyDescent="0.4">
      <c r="A200" s="141"/>
      <c r="B200" s="141"/>
      <c r="C200" s="141"/>
      <c r="D200" s="141"/>
      <c r="E200" s="141"/>
      <c r="F200" s="141"/>
      <c r="G200" s="141"/>
      <c r="H200" s="141"/>
      <c r="I200" s="141"/>
      <c r="J200" s="141"/>
      <c r="K200" s="141"/>
      <c r="L200" s="141"/>
      <c r="M200" s="141"/>
      <c r="N200" s="141"/>
      <c r="O200" s="141"/>
      <c r="P200" s="141"/>
      <c r="Q200" s="141"/>
      <c r="R200" s="141"/>
      <c r="S200" s="141"/>
      <c r="T200" s="141"/>
      <c r="U200" s="141"/>
      <c r="V200" s="141"/>
      <c r="W200" s="141"/>
      <c r="X200" s="141"/>
      <c r="Y200" s="141"/>
      <c r="Z200" s="141"/>
      <c r="AA200" s="141"/>
      <c r="AB200" s="141"/>
      <c r="AC200" s="141"/>
      <c r="AD200" s="141"/>
      <c r="AE200" s="141"/>
      <c r="AF200" s="141"/>
      <c r="AG200" s="141"/>
      <c r="AH200" s="238"/>
      <c r="AL200" s="239"/>
      <c r="AM200" s="239"/>
      <c r="AN200" s="239"/>
      <c r="AO200" s="239"/>
      <c r="AP200" s="239"/>
      <c r="AQ200" s="239"/>
      <c r="AR200" s="239"/>
      <c r="AS200" s="239"/>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row>
    <row r="201" spans="1:70" ht="15" customHeight="1" x14ac:dyDescent="0.4">
      <c r="A201" s="141"/>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141"/>
      <c r="X201" s="141"/>
      <c r="Y201" s="141"/>
      <c r="Z201" s="141"/>
      <c r="AA201" s="141"/>
      <c r="AB201" s="141"/>
      <c r="AC201" s="141"/>
      <c r="AD201" s="141"/>
      <c r="AE201" s="141"/>
      <c r="AF201" s="141"/>
      <c r="AG201" s="141"/>
      <c r="AH201" s="238"/>
      <c r="AL201" s="239"/>
      <c r="AM201" s="239"/>
      <c r="AN201" s="239"/>
      <c r="AO201" s="239"/>
      <c r="AP201" s="239"/>
      <c r="AQ201" s="239"/>
      <c r="AR201" s="239"/>
      <c r="AS201" s="239"/>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row>
    <row r="202" spans="1:70" ht="15" customHeight="1" x14ac:dyDescent="0.4">
      <c r="A202" s="141"/>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141"/>
      <c r="AE202" s="141"/>
      <c r="AF202" s="141"/>
      <c r="AG202" s="141"/>
      <c r="AH202" s="238"/>
      <c r="AL202" s="239"/>
      <c r="AM202" s="239"/>
      <c r="AN202" s="239"/>
      <c r="AO202" s="239"/>
      <c r="AP202" s="239"/>
      <c r="AQ202" s="239"/>
      <c r="AR202" s="239"/>
      <c r="AS202" s="239"/>
      <c r="AT202" s="56"/>
      <c r="AU202" s="56"/>
      <c r="AV202" s="56"/>
      <c r="AW202" s="56"/>
      <c r="AX202" s="56"/>
      <c r="AY202" s="56"/>
      <c r="AZ202" s="56"/>
      <c r="BA202" s="56"/>
      <c r="BB202" s="56"/>
      <c r="BC202" s="56"/>
      <c r="BD202" s="56"/>
      <c r="BE202" s="56"/>
      <c r="BF202" s="56"/>
      <c r="BG202" s="56"/>
      <c r="BH202" s="56"/>
      <c r="BI202" s="56"/>
      <c r="BJ202" s="56"/>
      <c r="BK202" s="56"/>
      <c r="BL202" s="56"/>
      <c r="BM202" s="56"/>
      <c r="BN202" s="56"/>
      <c r="BO202" s="56"/>
      <c r="BP202" s="56"/>
      <c r="BQ202" s="56"/>
      <c r="BR202" s="56"/>
    </row>
    <row r="203" spans="1:70" ht="15" customHeight="1" x14ac:dyDescent="0.4">
      <c r="A203" s="141"/>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141"/>
      <c r="X203" s="141"/>
      <c r="Y203" s="141"/>
      <c r="Z203" s="141"/>
      <c r="AA203" s="141"/>
      <c r="AB203" s="141"/>
      <c r="AC203" s="141"/>
      <c r="AD203" s="141"/>
      <c r="AE203" s="141"/>
      <c r="AF203" s="141"/>
      <c r="AG203" s="141"/>
      <c r="AH203" s="238"/>
      <c r="AL203" s="239"/>
      <c r="AM203" s="239"/>
      <c r="AN203" s="239"/>
      <c r="AO203" s="239"/>
      <c r="AP203" s="239"/>
      <c r="AQ203" s="239"/>
      <c r="AR203" s="239"/>
      <c r="AS203" s="239"/>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row>
    <row r="204" spans="1:70" ht="15" customHeight="1" x14ac:dyDescent="0.4">
      <c r="AL204" s="239"/>
      <c r="AM204" s="239"/>
      <c r="AN204" s="239"/>
      <c r="AO204" s="239"/>
      <c r="AP204" s="239"/>
      <c r="AQ204" s="239"/>
      <c r="AR204" s="239"/>
      <c r="AS204" s="239"/>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row>
    <row r="205" spans="1:70" ht="15" customHeight="1" x14ac:dyDescent="0.4">
      <c r="AL205" s="239"/>
      <c r="AM205" s="239"/>
      <c r="AN205" s="239"/>
      <c r="AO205" s="239"/>
      <c r="AP205" s="239"/>
      <c r="AQ205" s="239"/>
      <c r="AR205" s="239"/>
      <c r="AS205" s="239"/>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row>
    <row r="206" spans="1:70" ht="15" customHeight="1" x14ac:dyDescent="0.4">
      <c r="AL206" s="239"/>
      <c r="AM206" s="239"/>
      <c r="AN206" s="239"/>
      <c r="AO206" s="239"/>
      <c r="AP206" s="239"/>
      <c r="AQ206" s="239"/>
      <c r="AR206" s="239"/>
      <c r="AS206" s="239"/>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row>
    <row r="207" spans="1:70" ht="15" customHeight="1" x14ac:dyDescent="0.4">
      <c r="AL207" s="239"/>
      <c r="AM207" s="239"/>
      <c r="AN207" s="239"/>
      <c r="AO207" s="239"/>
      <c r="AP207" s="239"/>
      <c r="AQ207" s="239"/>
      <c r="AR207" s="239"/>
      <c r="AS207" s="239"/>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row>
    <row r="208" spans="1:70" ht="15" customHeight="1" x14ac:dyDescent="0.4">
      <c r="AL208" s="239"/>
      <c r="AM208" s="239"/>
      <c r="AN208" s="239"/>
      <c r="AO208" s="239"/>
      <c r="AP208" s="239"/>
      <c r="AQ208" s="239"/>
      <c r="AR208" s="239"/>
      <c r="AS208" s="239"/>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row>
    <row r="209" spans="38:70" ht="15" customHeight="1" x14ac:dyDescent="0.4">
      <c r="AL209" s="235"/>
      <c r="AM209" s="236"/>
      <c r="AN209" s="235"/>
      <c r="AO209" s="235"/>
      <c r="AP209" s="235"/>
      <c r="AQ209" s="235"/>
      <c r="AR209" s="235"/>
      <c r="AS209" s="235"/>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row>
    <row r="210" spans="38:70" ht="15" customHeight="1" x14ac:dyDescent="0.4">
      <c r="AL210" s="236"/>
      <c r="AM210" s="236"/>
      <c r="AN210" s="235"/>
      <c r="AO210" s="235"/>
      <c r="AP210" s="235"/>
      <c r="AQ210" s="235"/>
      <c r="AR210" s="235"/>
      <c r="AS210" s="235"/>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row>
    <row r="211" spans="38:70" ht="15" customHeight="1" x14ac:dyDescent="0.4">
      <c r="AL211" s="236"/>
      <c r="AM211" s="236"/>
      <c r="AN211" s="235"/>
      <c r="AO211" s="235"/>
      <c r="AP211" s="235"/>
      <c r="AQ211" s="235"/>
      <c r="AR211" s="235"/>
      <c r="AS211" s="235"/>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row>
    <row r="212" spans="38:70" ht="15" customHeight="1" x14ac:dyDescent="0.4">
      <c r="AL212" s="236"/>
      <c r="AM212" s="236"/>
      <c r="AN212" s="235"/>
      <c r="AO212" s="235"/>
      <c r="AP212" s="235"/>
      <c r="AQ212" s="235"/>
      <c r="AR212" s="235"/>
      <c r="AS212" s="235"/>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row>
    <row r="213" spans="38:70" ht="15" customHeight="1" x14ac:dyDescent="0.4">
      <c r="AL213" s="236"/>
      <c r="AM213" s="236"/>
      <c r="AN213" s="235"/>
      <c r="AO213" s="235"/>
      <c r="AP213" s="235"/>
      <c r="AQ213" s="235"/>
      <c r="AR213" s="235"/>
      <c r="AS213" s="235"/>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row>
    <row r="214" spans="38:70" ht="15" customHeight="1" x14ac:dyDescent="0.4">
      <c r="AL214" s="236"/>
      <c r="AM214" s="236"/>
      <c r="AN214" s="235"/>
      <c r="AO214" s="235"/>
      <c r="AP214" s="235"/>
      <c r="AQ214" s="235"/>
      <c r="AR214" s="235"/>
      <c r="AS214" s="235"/>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row>
    <row r="215" spans="38:70" ht="15" customHeight="1" x14ac:dyDescent="0.4">
      <c r="AL215" s="235"/>
      <c r="AM215" s="236"/>
      <c r="AN215" s="235"/>
      <c r="AO215" s="235"/>
      <c r="AP215" s="235"/>
      <c r="AQ215" s="235"/>
      <c r="AR215" s="235"/>
      <c r="AS215" s="235"/>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row>
    <row r="216" spans="38:70" ht="15" customHeight="1" x14ac:dyDescent="0.4">
      <c r="AL216" s="235"/>
      <c r="AM216" s="236"/>
      <c r="AN216" s="235"/>
      <c r="AO216" s="235"/>
      <c r="AP216" s="235"/>
      <c r="AQ216" s="235"/>
      <c r="AR216" s="235"/>
      <c r="AS216" s="235"/>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row>
    <row r="217" spans="38:70" ht="15" customHeight="1" x14ac:dyDescent="0.4">
      <c r="AL217" s="235"/>
      <c r="AM217" s="236"/>
      <c r="AN217" s="235"/>
      <c r="AO217" s="235"/>
      <c r="AP217" s="235"/>
      <c r="AQ217" s="235"/>
      <c r="AR217" s="235"/>
      <c r="AS217" s="235"/>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row>
    <row r="218" spans="38:70" ht="15" customHeight="1" x14ac:dyDescent="0.4">
      <c r="AL218" s="236"/>
      <c r="AM218" s="236"/>
      <c r="AN218" s="235"/>
      <c r="AO218" s="235"/>
      <c r="AP218" s="235"/>
      <c r="AQ218" s="235"/>
      <c r="AR218" s="235"/>
      <c r="AS218" s="235"/>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row>
    <row r="219" spans="38:70" ht="15" customHeight="1" x14ac:dyDescent="0.4">
      <c r="AL219" s="235"/>
      <c r="AM219" s="236"/>
      <c r="AN219" s="235"/>
      <c r="AO219" s="235"/>
      <c r="AP219" s="235"/>
      <c r="AQ219" s="235"/>
      <c r="AR219" s="235"/>
      <c r="AS219" s="235"/>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row>
    <row r="220" spans="38:70" ht="15" customHeight="1" x14ac:dyDescent="0.4">
      <c r="AL220" s="235"/>
      <c r="AM220" s="236"/>
      <c r="AN220" s="235"/>
      <c r="AO220" s="235"/>
      <c r="AP220" s="235"/>
      <c r="AQ220" s="235"/>
      <c r="AR220" s="235"/>
      <c r="AS220" s="235"/>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row>
    <row r="221" spans="38:70" ht="15" customHeight="1" x14ac:dyDescent="0.4">
      <c r="AL221" s="236"/>
      <c r="AM221" s="236"/>
      <c r="AN221" s="235"/>
      <c r="AO221" s="235"/>
      <c r="AP221" s="235"/>
      <c r="AQ221" s="235"/>
      <c r="AR221" s="235"/>
      <c r="AS221" s="235"/>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row>
    <row r="222" spans="38:70" ht="15" customHeight="1" x14ac:dyDescent="0.4">
      <c r="AL222" s="235"/>
      <c r="AM222" s="236"/>
      <c r="AN222" s="235"/>
      <c r="AO222" s="235"/>
      <c r="AP222" s="235"/>
      <c r="AQ222" s="235"/>
      <c r="AR222" s="235"/>
      <c r="AS222" s="235"/>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17" priority="2" operator="containsText" text="問題あり">
      <formula>NOT(ISERROR(SEARCH("問題あり",AA61)))</formula>
    </cfRule>
  </conditionalFormatting>
  <conditionalFormatting sqref="B36:AG39">
    <cfRule type="expression" dxfId="16"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view="pageBreakPreview" zoomScaleNormal="100" zoomScaleSheetLayoutView="100" workbookViewId="0">
      <selection activeCell="AR40" sqref="AR40"/>
    </sheetView>
  </sheetViews>
  <sheetFormatPr defaultColWidth="8.75" defaultRowHeight="13.5" outlineLevelRow="1" outlineLevelCol="1" x14ac:dyDescent="0.4"/>
  <cols>
    <col min="1" max="33" width="3.625" style="4" customWidth="1"/>
    <col min="34" max="34" width="3.625" style="208" hidden="1" customWidth="1" outlineLevel="1"/>
    <col min="35" max="35" width="7.125" style="208" hidden="1" customWidth="1" outlineLevel="1"/>
    <col min="36" max="40" width="2.75" style="208" hidden="1" customWidth="1" outlineLevel="1"/>
    <col min="41" max="41" width="2.75" style="208" customWidth="1" collapsed="1"/>
    <col min="42" max="43" width="2.75" style="208" customWidth="1"/>
    <col min="44" max="44" width="9.5" style="208" customWidth="1"/>
    <col min="45" max="45" width="9.5" style="4" bestFit="1" customWidth="1"/>
    <col min="46" max="16384" width="8.75" style="4"/>
  </cols>
  <sheetData>
    <row r="1" spans="1:36" ht="16.149999999999999" customHeight="1" x14ac:dyDescent="0.4">
      <c r="A1" s="56" t="s">
        <v>254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240"/>
    </row>
    <row r="2" spans="1:36" ht="16.149999999999999" customHeight="1" x14ac:dyDescent="0.4">
      <c r="A2" s="456" t="s">
        <v>410</v>
      </c>
      <c r="B2" s="456"/>
      <c r="C2" s="456"/>
      <c r="D2" s="456"/>
      <c r="E2" s="456"/>
      <c r="F2" s="456"/>
      <c r="G2" s="456"/>
      <c r="H2" s="456"/>
      <c r="I2" s="456"/>
      <c r="J2" s="456"/>
      <c r="K2" s="456"/>
      <c r="L2" s="456"/>
      <c r="M2" s="456"/>
      <c r="N2" s="456"/>
      <c r="O2" s="456"/>
      <c r="P2" s="456"/>
      <c r="Q2" s="456"/>
      <c r="R2" s="456"/>
      <c r="S2" s="457"/>
      <c r="T2" s="457"/>
      <c r="U2" s="196" t="s">
        <v>256</v>
      </c>
      <c r="V2" s="2"/>
      <c r="W2" s="2"/>
      <c r="X2" s="2"/>
      <c r="Y2" s="2"/>
      <c r="Z2" s="2"/>
      <c r="AA2" s="2"/>
      <c r="AB2" s="2"/>
      <c r="AC2" s="2"/>
      <c r="AD2" s="2"/>
      <c r="AE2" s="2"/>
      <c r="AF2" s="2"/>
      <c r="AG2" s="2"/>
      <c r="AH2" s="229"/>
      <c r="AI2" s="229"/>
      <c r="AJ2" s="229"/>
    </row>
    <row r="3" spans="1:36" ht="14.25" customHeight="1" x14ac:dyDescent="0.4">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240"/>
    </row>
    <row r="4" spans="1:36" ht="16.350000000000001" customHeight="1" x14ac:dyDescent="0.4">
      <c r="A4" s="56"/>
      <c r="B4" s="56"/>
      <c r="C4" s="56"/>
      <c r="D4" s="56"/>
      <c r="E4" s="56"/>
      <c r="F4" s="56"/>
      <c r="G4" s="56"/>
      <c r="H4" s="56"/>
      <c r="I4" s="56"/>
      <c r="J4" s="56"/>
      <c r="K4" s="56"/>
      <c r="L4" s="56"/>
      <c r="M4" s="56"/>
      <c r="N4" s="56"/>
      <c r="O4" s="56"/>
      <c r="P4" s="56"/>
      <c r="Q4" s="450" t="s">
        <v>257</v>
      </c>
      <c r="R4" s="450"/>
      <c r="S4" s="450"/>
      <c r="T4" s="450"/>
      <c r="U4" s="450"/>
      <c r="V4" s="480" t="str">
        <f>IF('様式95_外来・在宅ベースアップ評価料（Ⅰ）'!H5=0,"",'様式95_外来・在宅ベースアップ評価料（Ⅰ）'!H5)</f>
        <v/>
      </c>
      <c r="W4" s="480"/>
      <c r="X4" s="480"/>
      <c r="Y4" s="480"/>
      <c r="Z4" s="480"/>
      <c r="AA4" s="480"/>
      <c r="AB4" s="480"/>
      <c r="AC4" s="480"/>
      <c r="AD4" s="480"/>
      <c r="AE4" s="480"/>
      <c r="AF4" s="480"/>
      <c r="AG4" s="481"/>
      <c r="AH4" s="213"/>
      <c r="AI4" s="230"/>
      <c r="AJ4" s="230"/>
    </row>
    <row r="5" spans="1:36" ht="16.149999999999999" customHeight="1" x14ac:dyDescent="0.4">
      <c r="A5" s="56"/>
      <c r="B5" s="56"/>
      <c r="C5" s="56"/>
      <c r="D5" s="56"/>
      <c r="E5" s="56"/>
      <c r="F5" s="56"/>
      <c r="G5" s="56"/>
      <c r="H5" s="56"/>
      <c r="I5" s="56"/>
      <c r="J5" s="56"/>
      <c r="K5" s="56"/>
      <c r="L5" s="56"/>
      <c r="M5" s="56"/>
      <c r="N5" s="56"/>
      <c r="O5" s="56"/>
      <c r="P5" s="56"/>
      <c r="Q5" s="495" t="s">
        <v>258</v>
      </c>
      <c r="R5" s="495"/>
      <c r="S5" s="495"/>
      <c r="T5" s="495"/>
      <c r="U5" s="496"/>
      <c r="V5" s="482" t="str">
        <f>'様式96_外来・在宅ベースアップ評価料（Ⅱ）'!H6</f>
        <v/>
      </c>
      <c r="W5" s="482"/>
      <c r="X5" s="482"/>
      <c r="Y5" s="482"/>
      <c r="Z5" s="482"/>
      <c r="AA5" s="482"/>
      <c r="AB5" s="482"/>
      <c r="AC5" s="482"/>
      <c r="AD5" s="482"/>
      <c r="AE5" s="482"/>
      <c r="AF5" s="482"/>
      <c r="AG5" s="483"/>
      <c r="AH5" s="241"/>
      <c r="AI5" s="213"/>
      <c r="AJ5" s="213"/>
    </row>
    <row r="6" spans="1:36" ht="15.75" customHeight="1" x14ac:dyDescent="0.4">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240"/>
    </row>
    <row r="7" spans="1:36" ht="16.149999999999999" customHeight="1" x14ac:dyDescent="0.4">
      <c r="A7" s="2" t="s">
        <v>259</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240"/>
    </row>
    <row r="8" spans="1:36" ht="16.149999999999999" customHeight="1" x14ac:dyDescent="0.4">
      <c r="A8" s="56" t="s">
        <v>260</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240"/>
    </row>
    <row r="9" spans="1:36" ht="16.149999999999999" customHeight="1" x14ac:dyDescent="0.4">
      <c r="A9" s="2"/>
      <c r="B9" s="484"/>
      <c r="C9" s="484"/>
      <c r="D9" s="485" t="s">
        <v>261</v>
      </c>
      <c r="E9" s="485"/>
      <c r="F9" s="485"/>
      <c r="G9" s="485"/>
      <c r="H9" s="485"/>
      <c r="I9" s="485"/>
      <c r="J9" s="485"/>
      <c r="K9" s="485"/>
      <c r="L9" s="485"/>
      <c r="M9" s="485"/>
      <c r="N9" s="485"/>
      <c r="O9" s="485"/>
      <c r="P9" s="485"/>
      <c r="Q9" s="485"/>
      <c r="R9" s="485"/>
      <c r="S9" s="485"/>
      <c r="T9" s="485"/>
      <c r="U9" s="485"/>
      <c r="V9" s="485"/>
      <c r="W9" s="485"/>
      <c r="X9" s="485"/>
      <c r="Y9" s="485"/>
      <c r="Z9" s="485"/>
      <c r="AA9" s="56"/>
      <c r="AB9" s="56"/>
      <c r="AC9" s="56"/>
      <c r="AD9" s="56"/>
      <c r="AE9" s="56"/>
      <c r="AF9" s="56"/>
      <c r="AG9" s="56"/>
      <c r="AH9" s="240"/>
    </row>
    <row r="10" spans="1:36" ht="16.149999999999999" customHeight="1" x14ac:dyDescent="0.4">
      <c r="A10" s="2"/>
      <c r="B10" s="487"/>
      <c r="C10" s="487"/>
      <c r="D10" s="488" t="s">
        <v>262</v>
      </c>
      <c r="E10" s="488"/>
      <c r="F10" s="488"/>
      <c r="G10" s="488"/>
      <c r="H10" s="488"/>
      <c r="I10" s="488"/>
      <c r="J10" s="488"/>
      <c r="K10" s="488"/>
      <c r="L10" s="488"/>
      <c r="M10" s="488"/>
      <c r="N10" s="488"/>
      <c r="O10" s="488"/>
      <c r="P10" s="488"/>
      <c r="Q10" s="488"/>
      <c r="R10" s="488"/>
      <c r="S10" s="488"/>
      <c r="T10" s="488"/>
      <c r="U10" s="488"/>
      <c r="V10" s="488"/>
      <c r="W10" s="488"/>
      <c r="X10" s="488"/>
      <c r="Y10" s="488"/>
      <c r="Z10" s="488"/>
      <c r="AA10" s="56"/>
      <c r="AB10" s="56"/>
      <c r="AC10" s="56"/>
      <c r="AD10" s="56"/>
      <c r="AE10" s="56"/>
      <c r="AF10" s="56"/>
      <c r="AG10" s="56"/>
      <c r="AH10" s="240"/>
    </row>
    <row r="11" spans="1:36" ht="16.149999999999999" customHeight="1" x14ac:dyDescent="0.4">
      <c r="A11" s="2"/>
      <c r="B11" s="2"/>
      <c r="C11" s="2"/>
      <c r="D11" s="2"/>
      <c r="E11" s="2"/>
      <c r="F11" s="2"/>
      <c r="G11" s="292"/>
      <c r="H11" s="292"/>
      <c r="I11" s="292"/>
      <c r="J11" s="292"/>
      <c r="K11" s="292"/>
      <c r="L11" s="292"/>
      <c r="M11" s="292"/>
      <c r="N11" s="292"/>
      <c r="O11" s="292"/>
      <c r="P11" s="292"/>
      <c r="Q11" s="292"/>
      <c r="R11" s="292"/>
      <c r="S11" s="292"/>
      <c r="T11" s="292"/>
      <c r="U11" s="292"/>
      <c r="V11" s="292"/>
      <c r="W11" s="292"/>
      <c r="X11" s="292"/>
      <c r="Y11" s="292"/>
      <c r="Z11" s="292"/>
      <c r="AA11" s="3"/>
      <c r="AB11" s="3"/>
      <c r="AC11" s="3"/>
      <c r="AD11" s="3"/>
      <c r="AE11" s="3"/>
      <c r="AF11" s="3"/>
      <c r="AG11" s="20"/>
      <c r="AH11" s="4"/>
    </row>
    <row r="12" spans="1:36" ht="16.149999999999999" customHeight="1" x14ac:dyDescent="0.4">
      <c r="A12" s="2"/>
      <c r="B12" s="2"/>
      <c r="C12" s="2"/>
      <c r="D12" s="2"/>
      <c r="E12" s="2"/>
      <c r="F12" s="2"/>
      <c r="G12" s="292"/>
      <c r="H12" s="292"/>
      <c r="I12" s="292"/>
      <c r="J12" s="292"/>
      <c r="K12" s="292"/>
      <c r="L12" s="292"/>
      <c r="M12" s="292"/>
      <c r="N12" s="292"/>
      <c r="O12" s="292"/>
      <c r="P12" s="292"/>
      <c r="Q12" s="292"/>
      <c r="R12" s="292"/>
      <c r="S12" s="292"/>
      <c r="T12" s="292"/>
      <c r="U12" s="292"/>
      <c r="V12" s="292"/>
      <c r="W12" s="292"/>
      <c r="X12" s="292"/>
      <c r="Y12" s="292"/>
      <c r="Z12" s="292"/>
      <c r="AA12" s="3"/>
      <c r="AB12" s="3"/>
      <c r="AC12" s="3"/>
      <c r="AD12" s="3"/>
      <c r="AE12" s="3"/>
      <c r="AF12" s="3"/>
      <c r="AG12" s="20"/>
      <c r="AH12" s="4"/>
    </row>
    <row r="13" spans="1:36" ht="16.149999999999999" customHeight="1" x14ac:dyDescent="0.4">
      <c r="A13" s="2"/>
      <c r="B13" s="2"/>
      <c r="C13" s="2"/>
      <c r="D13" s="2"/>
      <c r="E13" s="2"/>
      <c r="F13" s="2"/>
      <c r="G13" s="292"/>
      <c r="H13" s="292"/>
      <c r="I13" s="292"/>
      <c r="J13" s="292"/>
      <c r="K13" s="292"/>
      <c r="L13" s="292"/>
      <c r="M13" s="292"/>
      <c r="N13" s="292"/>
      <c r="O13" s="292"/>
      <c r="P13" s="292"/>
      <c r="Q13" s="292"/>
      <c r="R13" s="292"/>
      <c r="S13" s="292"/>
      <c r="T13" s="292"/>
      <c r="U13" s="292"/>
      <c r="V13" s="292"/>
      <c r="W13" s="292"/>
      <c r="X13" s="292"/>
      <c r="Y13" s="292"/>
      <c r="Z13" s="292"/>
      <c r="AA13" s="3"/>
      <c r="AB13" s="3"/>
      <c r="AC13" s="3"/>
      <c r="AD13" s="3"/>
      <c r="AE13" s="3"/>
      <c r="AF13" s="3"/>
      <c r="AG13" s="20"/>
      <c r="AH13" s="4"/>
    </row>
    <row r="14" spans="1:36" ht="16.149999999999999" customHeight="1" x14ac:dyDescent="0.4">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x14ac:dyDescent="0.45">
      <c r="A15" s="56" t="s">
        <v>263</v>
      </c>
      <c r="B15" s="56"/>
      <c r="C15" s="56"/>
      <c r="D15" s="56"/>
      <c r="E15" s="56"/>
      <c r="F15" s="56"/>
      <c r="L15" s="56"/>
      <c r="M15" s="56"/>
      <c r="N15" s="56"/>
      <c r="O15" s="56"/>
      <c r="P15" s="56"/>
      <c r="Q15" s="56"/>
      <c r="R15" s="56"/>
      <c r="S15" s="56"/>
      <c r="T15" s="56"/>
      <c r="U15" s="56"/>
      <c r="V15" s="56"/>
      <c r="AE15" s="56"/>
      <c r="AF15" s="56"/>
      <c r="AG15" s="56"/>
      <c r="AH15" s="240"/>
    </row>
    <row r="16" spans="1:36" ht="16.149999999999999" customHeight="1" thickBot="1" x14ac:dyDescent="0.45">
      <c r="B16" s="448" t="s">
        <v>15</v>
      </c>
      <c r="C16" s="486"/>
      <c r="D16" s="486"/>
      <c r="E16" s="449"/>
      <c r="F16" s="449"/>
      <c r="G16" s="21"/>
      <c r="H16" s="449"/>
      <c r="I16" s="449"/>
      <c r="J16" s="21" t="s">
        <v>264</v>
      </c>
      <c r="K16" s="21"/>
      <c r="L16" s="21" t="s">
        <v>265</v>
      </c>
      <c r="M16" s="21" t="s">
        <v>15</v>
      </c>
      <c r="N16" s="21"/>
      <c r="O16" s="449"/>
      <c r="P16" s="449"/>
      <c r="Q16" s="21" t="s">
        <v>16</v>
      </c>
      <c r="R16" s="449"/>
      <c r="S16" s="449"/>
      <c r="T16" s="22" t="s">
        <v>264</v>
      </c>
      <c r="V16" s="443">
        <f>IF(E16=O16,R16-H16+1,IF(O16-E16=1,12-H16+1+R16,IF(O16-E16=2,12-H16+1+R16+12,"エラー")))</f>
        <v>1</v>
      </c>
      <c r="W16" s="443"/>
      <c r="X16" s="443"/>
      <c r="Y16" s="444"/>
      <c r="Z16" s="56" t="s">
        <v>266</v>
      </c>
      <c r="AA16" s="56"/>
      <c r="AG16" s="56"/>
      <c r="AH16" s="240"/>
    </row>
    <row r="17" spans="1:35" ht="16.149999999999999" customHeight="1" x14ac:dyDescent="0.4">
      <c r="B17" s="176"/>
      <c r="C17" s="29"/>
      <c r="D17" s="29"/>
      <c r="E17" s="29"/>
      <c r="F17" s="29"/>
      <c r="H17" s="29"/>
      <c r="I17" s="29"/>
      <c r="O17" s="29"/>
      <c r="P17" s="29"/>
      <c r="R17" s="29"/>
      <c r="S17" s="29"/>
      <c r="V17" s="29"/>
      <c r="W17" s="29"/>
      <c r="X17" s="29"/>
      <c r="Y17" s="29"/>
    </row>
    <row r="18" spans="1:35" ht="16.149999999999999" customHeight="1" x14ac:dyDescent="0.4">
      <c r="B18" s="176"/>
      <c r="C18" s="29"/>
      <c r="D18" s="29"/>
      <c r="E18" s="29"/>
      <c r="F18" s="29"/>
      <c r="H18" s="29"/>
      <c r="I18" s="29"/>
      <c r="O18" s="29"/>
      <c r="P18" s="29"/>
      <c r="R18" s="29"/>
      <c r="S18" s="29"/>
      <c r="V18" s="29"/>
      <c r="W18" s="29"/>
      <c r="X18" s="29"/>
      <c r="Y18" s="29"/>
    </row>
    <row r="19" spans="1:35" ht="16.149999999999999" customHeight="1" x14ac:dyDescent="0.4">
      <c r="A19" s="56"/>
      <c r="B19" s="132"/>
      <c r="C19" s="56"/>
      <c r="D19" s="56"/>
      <c r="E19" s="56"/>
      <c r="F19" s="56"/>
      <c r="G19" s="56"/>
      <c r="H19" s="56"/>
      <c r="I19" s="56"/>
      <c r="J19" s="56"/>
      <c r="K19" s="56"/>
      <c r="L19" s="56"/>
      <c r="M19" s="56"/>
      <c r="N19" s="56"/>
      <c r="O19" s="56"/>
      <c r="P19" s="56"/>
      <c r="Q19" s="56"/>
      <c r="R19" s="56"/>
      <c r="S19" s="56"/>
      <c r="T19" s="56"/>
      <c r="U19" s="56"/>
      <c r="AB19" s="56"/>
      <c r="AC19" s="56"/>
      <c r="AD19" s="56"/>
      <c r="AE19" s="56"/>
      <c r="AF19" s="56"/>
      <c r="AG19" s="56"/>
      <c r="AH19" s="240"/>
    </row>
    <row r="20" spans="1:35" ht="16.149999999999999" customHeight="1" thickBot="1" x14ac:dyDescent="0.45">
      <c r="A20" s="56" t="s">
        <v>267</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240"/>
    </row>
    <row r="21" spans="1:35" ht="16.149999999999999" customHeight="1" thickBot="1" x14ac:dyDescent="0.45">
      <c r="A21" s="56"/>
      <c r="B21" s="448" t="s">
        <v>15</v>
      </c>
      <c r="C21" s="486"/>
      <c r="D21" s="486"/>
      <c r="E21" s="449"/>
      <c r="F21" s="449"/>
      <c r="G21" s="21" t="s">
        <v>16</v>
      </c>
      <c r="H21" s="449"/>
      <c r="I21" s="449"/>
      <c r="J21" s="21" t="s">
        <v>264</v>
      </c>
      <c r="K21" s="21"/>
      <c r="L21" s="21" t="s">
        <v>265</v>
      </c>
      <c r="M21" s="21" t="s">
        <v>15</v>
      </c>
      <c r="N21" s="21"/>
      <c r="O21" s="449"/>
      <c r="P21" s="449"/>
      <c r="Q21" s="21" t="s">
        <v>16</v>
      </c>
      <c r="R21" s="449"/>
      <c r="S21" s="449"/>
      <c r="T21" s="22" t="s">
        <v>264</v>
      </c>
      <c r="V21" s="443">
        <f>IF(E21=O21,R21-H21+1,IF(O21-E21=1,12-H21+1+R21,IF(O21-E21=2,12-H21+1+R21+12,"エラー")))</f>
        <v>1</v>
      </c>
      <c r="W21" s="443"/>
      <c r="X21" s="443"/>
      <c r="Y21" s="444"/>
      <c r="Z21" s="56" t="s">
        <v>266</v>
      </c>
      <c r="AA21" s="56"/>
      <c r="AG21" s="56"/>
      <c r="AH21" s="240"/>
    </row>
    <row r="22" spans="1:35" ht="16.149999999999999" customHeight="1" x14ac:dyDescent="0.4">
      <c r="A22" s="56"/>
      <c r="B22" s="177"/>
      <c r="D22" s="29"/>
      <c r="E22" s="29"/>
      <c r="G22" s="29"/>
      <c r="H22" s="29"/>
      <c r="N22" s="29"/>
      <c r="O22" s="29"/>
      <c r="Q22" s="29"/>
      <c r="R22" s="29"/>
      <c r="U22" s="56"/>
      <c r="AB22" s="56"/>
      <c r="AC22" s="56"/>
      <c r="AD22" s="56"/>
      <c r="AE22" s="56"/>
      <c r="AF22" s="56"/>
      <c r="AG22" s="56"/>
      <c r="AH22" s="240"/>
    </row>
    <row r="23" spans="1:35" ht="16.149999999999999" customHeight="1" x14ac:dyDescent="0.4">
      <c r="A23" s="56"/>
      <c r="B23" s="177"/>
      <c r="D23" s="29"/>
      <c r="E23" s="29"/>
      <c r="G23" s="29"/>
      <c r="H23" s="29"/>
      <c r="N23" s="29"/>
      <c r="O23" s="29"/>
      <c r="Q23" s="29"/>
      <c r="R23" s="29"/>
      <c r="U23" s="56"/>
      <c r="AB23" s="56"/>
      <c r="AC23" s="56"/>
      <c r="AD23" s="56"/>
      <c r="AE23" s="56"/>
      <c r="AF23" s="56"/>
      <c r="AG23" s="56"/>
      <c r="AH23" s="240"/>
    </row>
    <row r="24" spans="1:35" ht="16.149999999999999" customHeight="1" x14ac:dyDescent="0.4">
      <c r="A24" s="56"/>
      <c r="B24" s="177"/>
      <c r="D24" s="29"/>
      <c r="E24" s="29"/>
      <c r="G24" s="29"/>
      <c r="H24" s="29"/>
      <c r="N24" s="29"/>
      <c r="O24" s="29"/>
      <c r="Q24" s="29"/>
      <c r="R24" s="29"/>
      <c r="U24" s="56"/>
      <c r="AB24" s="56"/>
      <c r="AC24" s="56"/>
      <c r="AD24" s="56"/>
      <c r="AE24" s="56"/>
      <c r="AF24" s="56"/>
      <c r="AG24" s="56"/>
      <c r="AH24" s="240"/>
    </row>
    <row r="25" spans="1:35" ht="16.149999999999999" customHeight="1" x14ac:dyDescent="0.4">
      <c r="A25" s="56"/>
      <c r="B25" s="177"/>
      <c r="D25" s="29"/>
      <c r="E25" s="29"/>
      <c r="G25" s="29"/>
      <c r="H25" s="29"/>
      <c r="N25" s="29"/>
      <c r="O25" s="29"/>
      <c r="Q25" s="29"/>
      <c r="R25" s="29"/>
      <c r="U25" s="56"/>
      <c r="AB25" s="56"/>
      <c r="AC25" s="56"/>
      <c r="AD25" s="56"/>
      <c r="AE25" s="56"/>
      <c r="AF25" s="56"/>
      <c r="AG25" s="56"/>
      <c r="AH25" s="240"/>
    </row>
    <row r="26" spans="1:35" ht="16.149999999999999" customHeight="1" thickBot="1" x14ac:dyDescent="0.45">
      <c r="A26" s="56"/>
      <c r="B26" s="177"/>
      <c r="D26" s="29"/>
      <c r="E26" s="29"/>
      <c r="G26" s="29"/>
      <c r="H26" s="29"/>
      <c r="N26" s="29"/>
      <c r="O26" s="29"/>
      <c r="Q26" s="29"/>
      <c r="R26" s="29"/>
      <c r="U26" s="56"/>
      <c r="AB26" s="56"/>
      <c r="AC26" s="56"/>
      <c r="AD26" s="56"/>
      <c r="AE26" s="56"/>
      <c r="AF26" s="56"/>
      <c r="AG26" s="56"/>
      <c r="AH26" s="240"/>
    </row>
    <row r="27" spans="1:35" ht="16.149999999999999" customHeight="1" thickBot="1" x14ac:dyDescent="0.45">
      <c r="A27" s="2" t="s">
        <v>411</v>
      </c>
      <c r="B27" s="2"/>
      <c r="C27" s="3"/>
      <c r="D27" s="3"/>
      <c r="E27" s="3"/>
      <c r="F27" s="3"/>
      <c r="G27" s="3"/>
      <c r="H27" s="3"/>
      <c r="I27" s="3"/>
      <c r="J27" s="3"/>
      <c r="K27" s="3"/>
      <c r="L27" s="3"/>
      <c r="M27" s="3"/>
      <c r="N27" s="3"/>
      <c r="O27" s="3"/>
      <c r="P27" s="3"/>
      <c r="Q27" s="3"/>
      <c r="R27" s="3"/>
      <c r="S27" s="3"/>
      <c r="T27" s="3"/>
      <c r="U27" s="3"/>
      <c r="W27" s="209"/>
      <c r="X27" s="492" t="s">
        <v>376</v>
      </c>
      <c r="Y27" s="493"/>
      <c r="Z27" s="3"/>
      <c r="AA27" s="3"/>
      <c r="AB27" s="3"/>
      <c r="AC27" s="3"/>
      <c r="AD27" s="3"/>
      <c r="AE27" s="3"/>
      <c r="AF27" s="3"/>
      <c r="AG27" s="20"/>
      <c r="AH27" s="213"/>
      <c r="AI27" s="208" t="b">
        <v>1</v>
      </c>
    </row>
    <row r="28" spans="1:35" ht="16.149999999999999" customHeight="1" x14ac:dyDescent="0.4">
      <c r="A28" s="2"/>
      <c r="B28" s="132"/>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213"/>
    </row>
    <row r="29" spans="1:35" ht="16.149999999999999" customHeight="1" x14ac:dyDescent="0.4">
      <c r="A29" s="56"/>
      <c r="B29" s="177"/>
      <c r="D29" s="29"/>
      <c r="E29" s="29"/>
      <c r="G29" s="29"/>
      <c r="H29" s="29"/>
      <c r="N29" s="29"/>
      <c r="O29" s="29"/>
      <c r="Q29" s="29"/>
      <c r="R29" s="29"/>
      <c r="U29" s="56"/>
      <c r="AB29" s="56"/>
      <c r="AC29" s="56"/>
      <c r="AD29" s="56"/>
      <c r="AE29" s="56"/>
      <c r="AF29" s="56"/>
      <c r="AG29" s="56"/>
      <c r="AH29" s="240"/>
    </row>
    <row r="30" spans="1:35" ht="16.149999999999999" customHeight="1" x14ac:dyDescent="0.4">
      <c r="A30" s="56"/>
      <c r="B30" s="177"/>
      <c r="D30" s="29"/>
      <c r="E30" s="29"/>
      <c r="G30" s="29"/>
      <c r="H30" s="29"/>
      <c r="N30" s="29"/>
      <c r="O30" s="29"/>
      <c r="Q30" s="29"/>
      <c r="R30" s="29"/>
      <c r="U30" s="56"/>
      <c r="AB30" s="56"/>
      <c r="AC30" s="56"/>
      <c r="AD30" s="56"/>
      <c r="AE30" s="56"/>
      <c r="AF30" s="56"/>
      <c r="AG30" s="56"/>
      <c r="AH30" s="240"/>
    </row>
    <row r="31" spans="1:35" ht="16.149999999999999" customHeight="1" x14ac:dyDescent="0.4">
      <c r="A31" s="56"/>
      <c r="B31" s="177"/>
      <c r="D31" s="29"/>
      <c r="E31" s="29"/>
      <c r="G31" s="29"/>
      <c r="H31" s="29"/>
      <c r="N31" s="29"/>
      <c r="O31" s="29"/>
      <c r="Q31" s="29"/>
      <c r="R31" s="29"/>
      <c r="U31" s="56"/>
      <c r="AB31" s="56"/>
      <c r="AC31" s="56"/>
      <c r="AD31" s="56"/>
      <c r="AE31" s="56"/>
      <c r="AF31" s="56"/>
      <c r="AG31" s="56"/>
      <c r="AH31" s="240"/>
    </row>
    <row r="32" spans="1:35" ht="16.149999999999999" customHeight="1" thickBot="1" x14ac:dyDescent="0.45">
      <c r="A32" s="2" t="s">
        <v>412</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240"/>
    </row>
    <row r="33" spans="1:41" ht="16.149999999999999" customHeight="1" x14ac:dyDescent="0.4">
      <c r="A33" s="28" t="s">
        <v>269</v>
      </c>
      <c r="B33" s="64"/>
      <c r="C33" s="64"/>
      <c r="D33" s="64"/>
      <c r="E33" s="64"/>
      <c r="F33" s="64"/>
      <c r="G33" s="64"/>
      <c r="H33" s="64"/>
      <c r="I33" s="64"/>
      <c r="J33" s="64"/>
      <c r="K33" s="64"/>
      <c r="L33" s="64"/>
      <c r="M33" s="65"/>
      <c r="N33" s="65"/>
      <c r="O33" s="65"/>
      <c r="P33" s="65"/>
      <c r="Q33" s="65"/>
      <c r="R33" s="65"/>
      <c r="S33" s="65"/>
      <c r="T33" s="65"/>
      <c r="U33" s="65"/>
      <c r="V33" s="65"/>
      <c r="W33" s="65"/>
      <c r="X33" s="65"/>
      <c r="Y33" s="65"/>
      <c r="Z33" s="65"/>
      <c r="AA33" s="65"/>
      <c r="AB33" s="445">
        <f>SUM(AB34,AB36)</f>
        <v>0</v>
      </c>
      <c r="AC33" s="445"/>
      <c r="AD33" s="445"/>
      <c r="AE33" s="445"/>
      <c r="AF33" s="445"/>
      <c r="AG33" s="38" t="s">
        <v>270</v>
      </c>
    </row>
    <row r="34" spans="1:41" ht="16.149999999999999" customHeight="1" x14ac:dyDescent="0.4">
      <c r="A34" s="63"/>
      <c r="B34" s="489" t="s">
        <v>413</v>
      </c>
      <c r="C34" s="446"/>
      <c r="D34" s="446"/>
      <c r="E34" s="446"/>
      <c r="F34" s="446"/>
      <c r="G34" s="446"/>
      <c r="H34" s="446"/>
      <c r="I34" s="446"/>
      <c r="J34" s="446"/>
      <c r="K34" s="446"/>
      <c r="L34" s="446"/>
      <c r="M34" s="446"/>
      <c r="N34" s="446"/>
      <c r="O34" s="446"/>
      <c r="P34" s="446"/>
      <c r="Q34" s="446"/>
      <c r="R34" s="446"/>
      <c r="S34" s="446"/>
      <c r="T34" s="446"/>
      <c r="U34" s="446"/>
      <c r="V34" s="446"/>
      <c r="W34" s="446"/>
      <c r="X34" s="15"/>
      <c r="Y34" s="15" t="s">
        <v>272</v>
      </c>
      <c r="Z34" s="15"/>
      <c r="AA34" s="15"/>
      <c r="AB34" s="447">
        <f>AB35*V21*10</f>
        <v>0</v>
      </c>
      <c r="AC34" s="447"/>
      <c r="AD34" s="447"/>
      <c r="AE34" s="447"/>
      <c r="AF34" s="447"/>
      <c r="AG34" s="16" t="s">
        <v>270</v>
      </c>
    </row>
    <row r="35" spans="1:41" ht="16.149999999999999" customHeight="1" x14ac:dyDescent="0.4">
      <c r="A35" s="62"/>
      <c r="B35" s="164"/>
      <c r="C35" s="490" t="s">
        <v>414</v>
      </c>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1">
        <f>IF(AI27=TRUE,'様式96_外来・在宅ベースアップ評価料（Ⅱ）'!M81,'（参考）賃金引き上げ計画書作成のための計算シート'!M53)</f>
        <v>0</v>
      </c>
      <c r="AC35" s="491"/>
      <c r="AD35" s="491"/>
      <c r="AE35" s="491"/>
      <c r="AF35" s="491"/>
      <c r="AG35" s="18" t="s">
        <v>276</v>
      </c>
    </row>
    <row r="36" spans="1:41" ht="16.149999999999999" customHeight="1" thickBot="1" x14ac:dyDescent="0.45">
      <c r="A36" s="62"/>
      <c r="B36" s="165" t="s">
        <v>415</v>
      </c>
      <c r="C36" s="68"/>
      <c r="D36" s="68"/>
      <c r="E36" s="68"/>
      <c r="F36" s="68"/>
      <c r="G36" s="68"/>
      <c r="H36" s="68"/>
      <c r="I36" s="68"/>
      <c r="J36" s="68"/>
      <c r="K36" s="68"/>
      <c r="L36" s="68"/>
      <c r="M36" s="68"/>
      <c r="N36" s="68"/>
      <c r="O36" s="68"/>
      <c r="P36" s="68"/>
      <c r="Q36" s="68"/>
      <c r="R36" s="68"/>
      <c r="S36" s="68"/>
      <c r="T36" s="68"/>
      <c r="U36" s="68"/>
      <c r="V36" s="68"/>
      <c r="W36" s="68"/>
      <c r="X36" s="166"/>
      <c r="Y36" s="166"/>
      <c r="Z36" s="166"/>
      <c r="AA36" s="166"/>
      <c r="AB36" s="476" t="str">
        <f>IFERROR(AA37*AB38*10+AF37*AB39*10,"-")</f>
        <v>-</v>
      </c>
      <c r="AC36" s="476"/>
      <c r="AD36" s="476"/>
      <c r="AE36" s="476"/>
      <c r="AF36" s="476"/>
      <c r="AG36" s="167" t="s">
        <v>270</v>
      </c>
    </row>
    <row r="37" spans="1:41" ht="16.149999999999999" customHeight="1" thickBot="1" x14ac:dyDescent="0.45">
      <c r="A37" s="62"/>
      <c r="B37" s="168"/>
      <c r="C37" s="169" t="s">
        <v>416</v>
      </c>
      <c r="D37" s="170"/>
      <c r="E37" s="170"/>
      <c r="F37" s="170"/>
      <c r="G37" s="170"/>
      <c r="H37" s="170"/>
      <c r="I37" s="170"/>
      <c r="J37" s="170"/>
      <c r="K37" s="170"/>
      <c r="L37" s="170"/>
      <c r="M37" s="68"/>
      <c r="N37" s="68"/>
      <c r="O37" s="68"/>
      <c r="P37" s="68"/>
      <c r="Q37" s="133" t="s">
        <v>275</v>
      </c>
      <c r="R37" s="477"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477"/>
      <c r="T37" s="477"/>
      <c r="U37" s="477"/>
      <c r="V37" s="477"/>
      <c r="W37" s="68" t="s">
        <v>132</v>
      </c>
      <c r="X37" s="478" t="s">
        <v>381</v>
      </c>
      <c r="Y37" s="479"/>
      <c r="Z37" s="479"/>
      <c r="AA37" s="158" t="str">
        <f>VLOOKUP(R37,'リスト（外来）'!C:D,2,FALSE)</f>
        <v>-</v>
      </c>
      <c r="AB37" s="171" t="s">
        <v>276</v>
      </c>
      <c r="AC37" s="479" t="s">
        <v>382</v>
      </c>
      <c r="AD37" s="479"/>
      <c r="AE37" s="479"/>
      <c r="AF37" s="158" t="str">
        <f>VLOOKUP(R37,'リスト（外来）'!C:E,3,FALSE)</f>
        <v>-</v>
      </c>
      <c r="AG37" s="172" t="s">
        <v>276</v>
      </c>
    </row>
    <row r="38" spans="1:41" ht="16.149999999999999" customHeight="1" x14ac:dyDescent="0.4">
      <c r="A38" s="62"/>
      <c r="B38" s="168"/>
      <c r="C38" s="169" t="s">
        <v>417</v>
      </c>
      <c r="D38" s="173"/>
      <c r="E38" s="173"/>
      <c r="F38" s="173"/>
      <c r="G38" s="173"/>
      <c r="H38" s="173"/>
      <c r="I38" s="173"/>
      <c r="J38" s="173"/>
      <c r="K38" s="173"/>
      <c r="L38" s="173"/>
      <c r="M38" s="84"/>
      <c r="N38" s="84"/>
      <c r="O38" s="84"/>
      <c r="P38" s="134"/>
      <c r="Q38" s="134"/>
      <c r="R38" s="134"/>
      <c r="S38" s="135"/>
      <c r="T38" s="135"/>
      <c r="U38" s="135"/>
      <c r="V38" s="135"/>
      <c r="W38" s="135"/>
      <c r="X38" s="140"/>
      <c r="Y38" s="84"/>
      <c r="Z38" s="84"/>
      <c r="AA38" s="84"/>
      <c r="AB38" s="497"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497"/>
      <c r="AD38" s="497"/>
      <c r="AE38" s="497"/>
      <c r="AF38" s="497"/>
      <c r="AG38" s="174" t="s">
        <v>278</v>
      </c>
    </row>
    <row r="39" spans="1:41" ht="16.149999999999999" customHeight="1" x14ac:dyDescent="0.4">
      <c r="A39" s="17"/>
      <c r="B39" s="175"/>
      <c r="C39" s="169" t="s">
        <v>418</v>
      </c>
      <c r="D39" s="84"/>
      <c r="E39" s="84"/>
      <c r="F39" s="84"/>
      <c r="G39" s="84"/>
      <c r="H39" s="84"/>
      <c r="I39" s="84"/>
      <c r="J39" s="84"/>
      <c r="K39" s="84"/>
      <c r="L39" s="84"/>
      <c r="M39" s="84"/>
      <c r="N39" s="84"/>
      <c r="O39" s="84"/>
      <c r="P39" s="84"/>
      <c r="Q39" s="84"/>
      <c r="R39" s="84"/>
      <c r="S39" s="84"/>
      <c r="T39" s="84"/>
      <c r="U39" s="84"/>
      <c r="V39" s="84"/>
      <c r="W39" s="84"/>
      <c r="X39" s="84"/>
      <c r="Y39" s="84"/>
      <c r="Z39" s="84"/>
      <c r="AA39" s="84"/>
      <c r="AB39" s="473" t="str">
        <f>IF(R37&lt;&gt;"届出なし",('様式96_外来・在宅ベースアップ評価料（Ⅱ）'!M60+'様式96_外来・在宅ベースアップ評価料（Ⅱ）'!M68)*V21,"-")</f>
        <v>-</v>
      </c>
      <c r="AC39" s="473"/>
      <c r="AD39" s="473"/>
      <c r="AE39" s="473"/>
      <c r="AF39" s="473"/>
      <c r="AG39" s="174" t="s">
        <v>278</v>
      </c>
    </row>
    <row r="40" spans="1:41" ht="16.149999999999999" customHeight="1" x14ac:dyDescent="0.4">
      <c r="A40" s="92"/>
      <c r="B40" s="42" t="s">
        <v>279</v>
      </c>
      <c r="C40" s="6"/>
      <c r="D40" s="6"/>
      <c r="E40" s="6"/>
      <c r="F40" s="6"/>
      <c r="G40" s="6"/>
      <c r="H40" s="6"/>
      <c r="I40" s="6"/>
      <c r="J40" s="6"/>
      <c r="K40" s="6"/>
      <c r="L40" s="6"/>
      <c r="M40" s="6"/>
      <c r="N40" s="6"/>
      <c r="O40" s="6"/>
      <c r="P40" s="6"/>
      <c r="Q40" s="6"/>
      <c r="R40" s="6"/>
      <c r="S40" s="6"/>
      <c r="T40" s="6"/>
      <c r="U40" s="6"/>
      <c r="V40" s="6"/>
      <c r="W40" s="6"/>
      <c r="X40" s="6"/>
      <c r="Y40" s="6"/>
      <c r="Z40" s="6"/>
      <c r="AA40" s="6"/>
      <c r="AB40" s="427"/>
      <c r="AC40" s="427"/>
      <c r="AD40" s="427"/>
      <c r="AE40" s="427"/>
      <c r="AF40" s="427"/>
      <c r="AG40" s="7" t="s">
        <v>280</v>
      </c>
    </row>
    <row r="41" spans="1:41" ht="16.149999999999999" customHeight="1" thickBot="1" x14ac:dyDescent="0.45">
      <c r="A41" s="178" t="s">
        <v>281</v>
      </c>
      <c r="B41" s="179"/>
      <c r="C41" s="180"/>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461"/>
      <c r="AC41" s="461"/>
      <c r="AD41" s="461"/>
      <c r="AE41" s="461"/>
      <c r="AF41" s="461"/>
      <c r="AG41" s="94" t="s">
        <v>280</v>
      </c>
    </row>
    <row r="42" spans="1:41" ht="16.149999999999999" customHeight="1" thickTop="1" thickBot="1" x14ac:dyDescent="0.45">
      <c r="A42" s="8" t="s">
        <v>282</v>
      </c>
      <c r="B42" s="9"/>
      <c r="C42" s="9"/>
      <c r="D42" s="9"/>
      <c r="E42" s="9"/>
      <c r="F42" s="9"/>
      <c r="G42" s="9"/>
      <c r="H42" s="9"/>
      <c r="I42" s="9"/>
      <c r="J42" s="9"/>
      <c r="K42" s="9"/>
      <c r="L42" s="9"/>
      <c r="M42" s="9"/>
      <c r="N42" s="9"/>
      <c r="O42" s="9"/>
      <c r="P42" s="9"/>
      <c r="Q42" s="9"/>
      <c r="R42" s="9"/>
      <c r="S42" s="9"/>
      <c r="T42" s="9"/>
      <c r="U42" s="9"/>
      <c r="V42" s="9"/>
      <c r="W42" s="9"/>
      <c r="X42" s="9"/>
      <c r="Y42" s="9"/>
      <c r="Z42" s="9"/>
      <c r="AA42" s="9"/>
      <c r="AB42" s="460">
        <f>IFERROR(AB33-AB40+AB41,"")</f>
        <v>0</v>
      </c>
      <c r="AC42" s="460"/>
      <c r="AD42" s="460"/>
      <c r="AE42" s="460"/>
      <c r="AF42" s="460"/>
      <c r="AG42" s="10" t="s">
        <v>270</v>
      </c>
    </row>
    <row r="43" spans="1:41" ht="16.149999999999999" customHeight="1" x14ac:dyDescent="0.4">
      <c r="A43" s="3"/>
      <c r="B43" s="132"/>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213"/>
    </row>
    <row r="44" spans="1:41" ht="16.149999999999999" customHeight="1" x14ac:dyDescent="0.4">
      <c r="A44" s="3"/>
      <c r="B44" s="13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213"/>
    </row>
    <row r="45" spans="1:41" ht="16.149999999999999" customHeight="1" x14ac:dyDescent="0.4"/>
    <row r="46" spans="1:41" ht="16.149999999999999" customHeight="1" thickBot="1" x14ac:dyDescent="0.45">
      <c r="A46" s="2" t="s">
        <v>385</v>
      </c>
    </row>
    <row r="47" spans="1:41" ht="16.149999999999999" customHeight="1" x14ac:dyDescent="0.4">
      <c r="A47" s="11" t="s">
        <v>284</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467"/>
      <c r="AC47" s="467"/>
      <c r="AD47" s="467"/>
      <c r="AE47" s="467"/>
      <c r="AF47" s="467"/>
      <c r="AG47" s="146" t="s">
        <v>270</v>
      </c>
      <c r="AI47" s="208" t="str">
        <f>IF(AB42&gt;AB47,"NG","OK")</f>
        <v>OK</v>
      </c>
      <c r="AO47" s="287" t="str">
        <f>IF(AI47="NG","←（８）全体の賃金改善の見込み額は（７）算定金額の見込み（繰越額調整後）の値を上回るように設定してください","")</f>
        <v/>
      </c>
    </row>
    <row r="48" spans="1:41" ht="16.149999999999999" customHeight="1" x14ac:dyDescent="0.4">
      <c r="A48" s="17"/>
      <c r="B48" s="66" t="s">
        <v>285</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468">
        <f>AB42</f>
        <v>0</v>
      </c>
      <c r="AC48" s="468"/>
      <c r="AD48" s="468"/>
      <c r="AE48" s="468"/>
      <c r="AF48" s="468"/>
      <c r="AG48" s="147" t="s">
        <v>270</v>
      </c>
    </row>
    <row r="49" spans="1:44" ht="16.149999999999999" customHeight="1" x14ac:dyDescent="0.4">
      <c r="A49" s="17"/>
      <c r="B49" s="66" t="s">
        <v>286</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464"/>
      <c r="AC49" s="464"/>
      <c r="AD49" s="464"/>
      <c r="AE49" s="464"/>
      <c r="AF49" s="464"/>
      <c r="AG49" s="147" t="s">
        <v>270</v>
      </c>
    </row>
    <row r="50" spans="1:44" ht="16.149999999999999" customHeight="1" x14ac:dyDescent="0.4">
      <c r="A50" s="17"/>
      <c r="B50" s="66" t="s">
        <v>287</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464"/>
      <c r="AC50" s="464"/>
      <c r="AD50" s="464"/>
      <c r="AE50" s="464"/>
      <c r="AF50" s="464"/>
      <c r="AG50" s="147" t="s">
        <v>270</v>
      </c>
      <c r="AR50" s="237"/>
    </row>
    <row r="51" spans="1:44" ht="16.149999999999999" customHeight="1" thickBot="1" x14ac:dyDescent="0.45">
      <c r="A51" s="8"/>
      <c r="B51" s="87" t="s">
        <v>288</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465">
        <f>AB47-SUM(AB48:AF50)</f>
        <v>0</v>
      </c>
      <c r="AC51" s="465"/>
      <c r="AD51" s="465"/>
      <c r="AE51" s="465"/>
      <c r="AF51" s="465"/>
      <c r="AG51" s="162" t="s">
        <v>270</v>
      </c>
    </row>
    <row r="52" spans="1:44" ht="16.149999999999999" customHeight="1" x14ac:dyDescent="0.4">
      <c r="A52" s="3"/>
      <c r="B52" s="132"/>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x14ac:dyDescent="0.4">
      <c r="A53" s="3"/>
      <c r="B53" s="132"/>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x14ac:dyDescent="0.4">
      <c r="A54" s="3"/>
      <c r="B54" s="13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x14ac:dyDescent="0.4">
      <c r="A55" s="3"/>
      <c r="B55" s="132"/>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x14ac:dyDescent="0.4">
      <c r="A56" s="3"/>
      <c r="B56" s="13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x14ac:dyDescent="0.4">
      <c r="A57" s="3"/>
      <c r="B57" s="13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x14ac:dyDescent="0.4">
      <c r="A58" s="3"/>
      <c r="B58" s="13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x14ac:dyDescent="0.4">
      <c r="A59" s="3"/>
      <c r="B59" s="13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x14ac:dyDescent="0.4">
      <c r="A60" s="3"/>
      <c r="B60" s="13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x14ac:dyDescent="0.4">
      <c r="A61" s="183" t="s">
        <v>1587</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20"/>
      <c r="AB61" s="20"/>
      <c r="AC61" s="20"/>
      <c r="AD61" s="20"/>
      <c r="AE61" s="20"/>
      <c r="AF61" s="56"/>
    </row>
    <row r="62" spans="1:44" ht="16.149999999999999" customHeight="1" x14ac:dyDescent="0.4">
      <c r="A62" s="2"/>
      <c r="B62" s="3"/>
      <c r="C62" s="3"/>
      <c r="D62" s="3"/>
      <c r="E62" s="3"/>
      <c r="F62" s="3"/>
      <c r="G62" s="3"/>
      <c r="H62" s="3"/>
      <c r="I62" s="3"/>
      <c r="J62" s="3"/>
      <c r="K62" s="3"/>
      <c r="L62" s="3"/>
      <c r="M62" s="3"/>
      <c r="N62" s="3"/>
      <c r="O62" s="3"/>
      <c r="P62" s="3"/>
      <c r="Q62" s="3"/>
      <c r="R62" s="3"/>
      <c r="S62" s="3"/>
      <c r="T62" s="3"/>
      <c r="U62" s="3"/>
      <c r="V62" s="3"/>
      <c r="W62" s="3"/>
      <c r="X62" s="3"/>
      <c r="Y62" s="3"/>
      <c r="Z62" s="3"/>
      <c r="AA62" s="118"/>
      <c r="AB62" s="118"/>
      <c r="AC62" s="118"/>
      <c r="AD62" s="118"/>
      <c r="AE62" s="118"/>
      <c r="AF62" s="118"/>
      <c r="AG62" s="118"/>
      <c r="AH62" s="118"/>
      <c r="AI62" s="229"/>
    </row>
    <row r="63" spans="1:44" ht="16.149999999999999" customHeight="1" x14ac:dyDescent="0.4">
      <c r="A63" s="2"/>
      <c r="B63" s="3"/>
      <c r="C63" s="3"/>
      <c r="D63" s="3"/>
      <c r="E63" s="3"/>
      <c r="F63" s="3"/>
      <c r="G63" s="3"/>
      <c r="H63" s="3"/>
      <c r="I63" s="3"/>
      <c r="J63" s="3"/>
      <c r="K63" s="3"/>
      <c r="L63" s="3"/>
      <c r="M63" s="3"/>
      <c r="N63" s="3"/>
      <c r="O63" s="3"/>
      <c r="P63" s="3"/>
      <c r="Q63" s="3"/>
      <c r="R63" s="3"/>
      <c r="S63" s="3"/>
      <c r="T63" s="3"/>
      <c r="U63" s="3"/>
      <c r="V63" s="3"/>
      <c r="W63" s="3"/>
      <c r="X63" s="3"/>
      <c r="Y63" s="3"/>
      <c r="Z63" s="3"/>
      <c r="AA63" s="118"/>
      <c r="AB63" s="118"/>
      <c r="AC63" s="118"/>
      <c r="AD63" s="118"/>
      <c r="AE63" s="118"/>
      <c r="AF63" s="118"/>
      <c r="AG63" s="118"/>
      <c r="AH63" s="118"/>
      <c r="AI63" s="229"/>
    </row>
    <row r="64" spans="1:44" ht="16.149999999999999" customHeight="1" x14ac:dyDescent="0.4">
      <c r="A64" s="2"/>
      <c r="B64" s="3"/>
      <c r="C64" s="3"/>
      <c r="D64" s="3"/>
      <c r="E64" s="3"/>
      <c r="F64" s="3"/>
      <c r="G64" s="3"/>
      <c r="H64" s="3"/>
      <c r="I64" s="3"/>
      <c r="J64" s="3"/>
      <c r="K64" s="3"/>
      <c r="L64" s="3"/>
      <c r="M64" s="3"/>
      <c r="N64" s="3"/>
      <c r="O64" s="3"/>
      <c r="P64" s="3"/>
      <c r="Q64" s="3"/>
      <c r="R64" s="3"/>
      <c r="S64" s="3"/>
      <c r="T64" s="3"/>
      <c r="U64" s="3"/>
      <c r="V64" s="3"/>
      <c r="W64" s="3"/>
      <c r="X64" s="3"/>
      <c r="Y64" s="3"/>
      <c r="Z64" s="3"/>
      <c r="AA64" s="118"/>
      <c r="AB64" s="118"/>
      <c r="AC64" s="118"/>
      <c r="AD64" s="118"/>
      <c r="AE64" s="118"/>
      <c r="AF64" s="118"/>
      <c r="AG64" s="118"/>
      <c r="AH64" s="118"/>
      <c r="AI64" s="229"/>
    </row>
    <row r="65" spans="1:36" ht="16.149999999999999" customHeight="1" x14ac:dyDescent="0.4">
      <c r="A65" s="2"/>
      <c r="B65" s="3"/>
      <c r="C65" s="3"/>
      <c r="D65" s="3"/>
      <c r="E65" s="3"/>
      <c r="F65" s="3"/>
      <c r="G65" s="3"/>
      <c r="H65" s="3"/>
      <c r="I65" s="3"/>
      <c r="J65" s="3"/>
      <c r="K65" s="3"/>
      <c r="L65" s="3"/>
      <c r="M65" s="3"/>
      <c r="N65" s="3"/>
      <c r="O65" s="3"/>
      <c r="P65" s="3"/>
      <c r="Q65" s="3"/>
      <c r="R65" s="3"/>
      <c r="S65" s="3"/>
      <c r="T65" s="3"/>
      <c r="U65" s="3"/>
      <c r="V65" s="3"/>
      <c r="W65" s="3"/>
      <c r="X65" s="3"/>
      <c r="Y65" s="3"/>
      <c r="Z65" s="3"/>
      <c r="AA65" s="118"/>
      <c r="AB65" s="118"/>
      <c r="AC65" s="118"/>
      <c r="AD65" s="118"/>
      <c r="AE65" s="118"/>
      <c r="AF65" s="118"/>
      <c r="AG65" s="118"/>
      <c r="AH65" s="118"/>
      <c r="AI65" s="229"/>
    </row>
    <row r="66" spans="1:36" ht="16.149999999999999" customHeight="1" x14ac:dyDescent="0.4">
      <c r="A66" s="2"/>
      <c r="B66" s="3"/>
      <c r="C66" s="3"/>
      <c r="D66" s="3"/>
      <c r="E66" s="3"/>
      <c r="F66" s="3"/>
      <c r="G66" s="3"/>
      <c r="H66" s="3"/>
      <c r="I66" s="3"/>
      <c r="J66" s="3"/>
      <c r="K66" s="3"/>
      <c r="L66" s="3"/>
      <c r="M66" s="3"/>
      <c r="N66" s="3"/>
      <c r="O66" s="3"/>
      <c r="P66" s="3"/>
      <c r="Q66" s="3"/>
      <c r="R66" s="3"/>
      <c r="S66" s="3"/>
      <c r="T66" s="3"/>
      <c r="U66" s="3"/>
      <c r="V66" s="3"/>
      <c r="W66" s="3"/>
      <c r="X66" s="3"/>
      <c r="Y66" s="3"/>
      <c r="Z66" s="3"/>
      <c r="AA66" s="118"/>
      <c r="AB66" s="118"/>
      <c r="AC66" s="118"/>
      <c r="AD66" s="118"/>
      <c r="AE66" s="118"/>
      <c r="AF66" s="118"/>
      <c r="AG66" s="118"/>
      <c r="AH66" s="118"/>
      <c r="AI66" s="229"/>
    </row>
    <row r="67" spans="1:36" ht="16.149999999999999" customHeight="1" x14ac:dyDescent="0.4">
      <c r="A67" s="2"/>
      <c r="B67" s="3"/>
      <c r="C67" s="3"/>
      <c r="D67" s="3"/>
      <c r="E67" s="3"/>
      <c r="F67" s="3"/>
      <c r="G67" s="3"/>
      <c r="H67" s="3"/>
      <c r="I67" s="3"/>
      <c r="J67" s="3"/>
      <c r="K67" s="3"/>
      <c r="L67" s="3"/>
      <c r="M67" s="3"/>
      <c r="N67" s="3"/>
      <c r="O67" s="3"/>
      <c r="P67" s="3"/>
      <c r="Q67" s="3"/>
      <c r="R67" s="3"/>
      <c r="S67" s="3"/>
      <c r="T67" s="3"/>
      <c r="U67" s="3"/>
      <c r="V67" s="3"/>
      <c r="W67" s="3"/>
      <c r="X67" s="3"/>
      <c r="Y67" s="3"/>
      <c r="Z67" s="3"/>
      <c r="AA67" s="118"/>
      <c r="AB67" s="118"/>
      <c r="AC67" s="118"/>
      <c r="AD67" s="118"/>
      <c r="AE67" s="118"/>
      <c r="AF67" s="118"/>
      <c r="AG67" s="118"/>
      <c r="AH67" s="118"/>
      <c r="AI67" s="229"/>
    </row>
    <row r="68" spans="1:36" ht="16.149999999999999" customHeight="1" thickBot="1" x14ac:dyDescent="0.45">
      <c r="A68" s="2" t="s">
        <v>386</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118"/>
      <c r="AB68" s="118"/>
      <c r="AC68" s="118"/>
      <c r="AD68" s="118"/>
      <c r="AE68" s="118"/>
      <c r="AF68" s="118"/>
      <c r="AG68" s="118"/>
      <c r="AH68" s="229"/>
      <c r="AI68" s="229"/>
      <c r="AJ68" s="229"/>
    </row>
    <row r="69" spans="1:36" ht="16.149999999999999" customHeight="1" x14ac:dyDescent="0.4">
      <c r="A69" s="131" t="s">
        <v>291</v>
      </c>
      <c r="B69" s="65"/>
      <c r="C69" s="37"/>
      <c r="D69" s="37"/>
      <c r="E69" s="37"/>
      <c r="F69" s="37"/>
      <c r="G69" s="37"/>
      <c r="H69" s="37"/>
      <c r="I69" s="37"/>
      <c r="J69" s="37"/>
      <c r="K69" s="37"/>
      <c r="L69" s="37"/>
      <c r="M69" s="37"/>
      <c r="N69" s="37"/>
      <c r="O69" s="37"/>
      <c r="P69" s="37"/>
      <c r="Q69" s="37"/>
      <c r="R69" s="37"/>
      <c r="S69" s="37"/>
      <c r="T69" s="37"/>
      <c r="U69" s="37"/>
      <c r="V69" s="37"/>
      <c r="W69" s="37"/>
      <c r="X69" s="37"/>
      <c r="Y69" s="37"/>
      <c r="Z69" s="37"/>
      <c r="AA69" s="86"/>
      <c r="AB69" s="429"/>
      <c r="AC69" s="429"/>
      <c r="AD69" s="429"/>
      <c r="AE69" s="429"/>
      <c r="AF69" s="429"/>
      <c r="AG69" s="88" t="s">
        <v>292</v>
      </c>
      <c r="AH69" s="213"/>
      <c r="AI69" s="213"/>
      <c r="AJ69" s="213"/>
    </row>
    <row r="70" spans="1:36" ht="16.149999999999999" customHeight="1" x14ac:dyDescent="0.4">
      <c r="A70" s="1" t="s">
        <v>293</v>
      </c>
      <c r="B70" s="84"/>
      <c r="C70" s="15"/>
      <c r="D70" s="15"/>
      <c r="E70" s="15"/>
      <c r="F70" s="15"/>
      <c r="G70" s="15"/>
      <c r="H70" s="15"/>
      <c r="I70" s="15"/>
      <c r="J70" s="15"/>
      <c r="K70" s="15"/>
      <c r="L70" s="15"/>
      <c r="M70" s="15"/>
      <c r="N70" s="15"/>
      <c r="O70" s="15"/>
      <c r="P70" s="15"/>
      <c r="Q70" s="15"/>
      <c r="R70" s="15"/>
      <c r="S70" s="15"/>
      <c r="T70" s="15"/>
      <c r="U70" s="15"/>
      <c r="V70" s="15"/>
      <c r="W70" s="15"/>
      <c r="X70" s="15"/>
      <c r="Y70" s="15"/>
      <c r="Z70" s="15"/>
      <c r="AA70" s="85"/>
      <c r="AB70" s="427"/>
      <c r="AC70" s="427"/>
      <c r="AD70" s="427"/>
      <c r="AE70" s="427"/>
      <c r="AF70" s="427"/>
      <c r="AG70" s="144" t="s">
        <v>270</v>
      </c>
    </row>
    <row r="71" spans="1:36" ht="16.149999999999999" customHeight="1" x14ac:dyDescent="0.4">
      <c r="A71" s="1" t="s">
        <v>294</v>
      </c>
      <c r="B71" s="3"/>
      <c r="C71" s="3"/>
      <c r="D71" s="3"/>
      <c r="E71" s="3"/>
      <c r="F71" s="3"/>
      <c r="G71" s="3"/>
      <c r="H71" s="3"/>
      <c r="I71" s="3"/>
      <c r="J71" s="3"/>
      <c r="K71" s="3"/>
      <c r="L71" s="3"/>
      <c r="M71" s="3"/>
      <c r="N71" s="3"/>
      <c r="O71" s="3"/>
      <c r="P71" s="3"/>
      <c r="Q71" s="3"/>
      <c r="R71" s="3"/>
      <c r="S71" s="3"/>
      <c r="T71" s="3"/>
      <c r="U71" s="3"/>
      <c r="V71" s="3"/>
      <c r="W71" s="3"/>
      <c r="X71" s="3"/>
      <c r="Y71" s="3"/>
      <c r="Z71" s="3"/>
      <c r="AA71" s="3"/>
      <c r="AB71" s="432"/>
      <c r="AC71" s="432"/>
      <c r="AD71" s="432"/>
      <c r="AE71" s="432"/>
      <c r="AF71" s="432"/>
      <c r="AG71" s="200" t="s">
        <v>270</v>
      </c>
    </row>
    <row r="72" spans="1:36" ht="16.149999999999999" customHeight="1" x14ac:dyDescent="0.4">
      <c r="A72" s="23" t="s">
        <v>295</v>
      </c>
      <c r="B72" s="6"/>
      <c r="C72" s="6"/>
      <c r="D72" s="6"/>
      <c r="E72" s="6"/>
      <c r="F72" s="6"/>
      <c r="G72" s="6"/>
      <c r="H72" s="6"/>
      <c r="I72" s="6"/>
      <c r="J72" s="6"/>
      <c r="K72" s="6"/>
      <c r="L72" s="6"/>
      <c r="M72" s="6"/>
      <c r="N72" s="6"/>
      <c r="O72" s="6"/>
      <c r="P72" s="6"/>
      <c r="Q72" s="6"/>
      <c r="R72" s="6"/>
      <c r="S72" s="6"/>
      <c r="T72" s="6"/>
      <c r="U72" s="6"/>
      <c r="V72" s="6"/>
      <c r="W72" s="6"/>
      <c r="X72" s="6"/>
      <c r="Y72" s="6"/>
      <c r="Z72" s="6"/>
      <c r="AA72" s="6"/>
      <c r="AB72" s="433">
        <f>AB71-AB70</f>
        <v>0</v>
      </c>
      <c r="AC72" s="433"/>
      <c r="AD72" s="433"/>
      <c r="AE72" s="433"/>
      <c r="AF72" s="433"/>
      <c r="AG72" s="200" t="s">
        <v>270</v>
      </c>
    </row>
    <row r="73" spans="1:36" ht="16.149999999999999" customHeight="1" x14ac:dyDescent="0.4">
      <c r="A73" s="17"/>
      <c r="B73" s="42" t="s">
        <v>296</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427"/>
      <c r="AC73" s="427"/>
      <c r="AD73" s="427"/>
      <c r="AE73" s="427"/>
      <c r="AF73" s="427"/>
      <c r="AG73" s="147" t="s">
        <v>270</v>
      </c>
    </row>
    <row r="74" spans="1:36" ht="16.149999999999999" customHeight="1" thickBot="1" x14ac:dyDescent="0.45">
      <c r="A74" s="43"/>
      <c r="B74" s="120" t="s">
        <v>297</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8"/>
      <c r="AC74" s="428"/>
      <c r="AD74" s="428"/>
      <c r="AE74" s="428"/>
      <c r="AF74" s="428"/>
      <c r="AG74" s="147" t="s">
        <v>298</v>
      </c>
    </row>
    <row r="75" spans="1:36" ht="16.149999999999999" customHeight="1" thickTop="1" thickBot="1" x14ac:dyDescent="0.45">
      <c r="A75" s="99"/>
      <c r="B75" s="121" t="s">
        <v>299</v>
      </c>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430">
        <f>IFERROR(AB74/AB70*100,0)</f>
        <v>0</v>
      </c>
      <c r="AC75" s="430"/>
      <c r="AD75" s="430"/>
      <c r="AE75" s="430"/>
      <c r="AF75" s="430"/>
      <c r="AG75" s="181" t="s">
        <v>300</v>
      </c>
    </row>
    <row r="76" spans="1:36" ht="16.149999999999999" customHeight="1" x14ac:dyDescent="0.4">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x14ac:dyDescent="0.45">
      <c r="A77" s="2" t="s">
        <v>419</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198"/>
      <c r="AB77" s="198"/>
      <c r="AC77" s="198"/>
      <c r="AD77" s="198"/>
      <c r="AE77" s="198"/>
      <c r="AF77" s="198"/>
      <c r="AG77" s="198"/>
      <c r="AH77" s="229"/>
      <c r="AI77" s="229"/>
      <c r="AJ77" s="229"/>
    </row>
    <row r="78" spans="1:36" ht="16.149999999999999" hidden="1" customHeight="1" outlineLevel="1" x14ac:dyDescent="0.4">
      <c r="A78" s="131" t="s">
        <v>420</v>
      </c>
      <c r="B78" s="65"/>
      <c r="C78" s="37"/>
      <c r="D78" s="37"/>
      <c r="E78" s="37"/>
      <c r="F78" s="37"/>
      <c r="G78" s="37"/>
      <c r="H78" s="37"/>
      <c r="I78" s="37"/>
      <c r="J78" s="37"/>
      <c r="K78" s="37"/>
      <c r="L78" s="37"/>
      <c r="M78" s="37"/>
      <c r="N78" s="37"/>
      <c r="O78" s="37"/>
      <c r="P78" s="37"/>
      <c r="Q78" s="37"/>
      <c r="R78" s="37"/>
      <c r="S78" s="37"/>
      <c r="T78" s="37"/>
      <c r="U78" s="37"/>
      <c r="V78" s="37"/>
      <c r="W78" s="37"/>
      <c r="X78" s="37"/>
      <c r="Y78" s="37"/>
      <c r="Z78" s="37"/>
      <c r="AA78" s="86"/>
      <c r="AB78" s="429"/>
      <c r="AC78" s="429"/>
      <c r="AD78" s="429"/>
      <c r="AE78" s="429"/>
      <c r="AF78" s="429"/>
      <c r="AG78" s="88" t="s">
        <v>292</v>
      </c>
      <c r="AH78" s="213"/>
      <c r="AI78" s="213"/>
      <c r="AJ78" s="213"/>
    </row>
    <row r="79" spans="1:36" ht="16.149999999999999" hidden="1" customHeight="1" outlineLevel="1" x14ac:dyDescent="0.4">
      <c r="A79" s="1" t="s">
        <v>421</v>
      </c>
      <c r="B79" s="84"/>
      <c r="C79" s="15"/>
      <c r="D79" s="15"/>
      <c r="E79" s="15"/>
      <c r="F79" s="15"/>
      <c r="G79" s="15"/>
      <c r="H79" s="15"/>
      <c r="I79" s="15"/>
      <c r="J79" s="15"/>
      <c r="K79" s="15"/>
      <c r="L79" s="15"/>
      <c r="M79" s="15"/>
      <c r="N79" s="15"/>
      <c r="O79" s="15"/>
      <c r="P79" s="15"/>
      <c r="Q79" s="15"/>
      <c r="R79" s="15"/>
      <c r="S79" s="15"/>
      <c r="T79" s="15"/>
      <c r="U79" s="15"/>
      <c r="V79" s="15"/>
      <c r="W79" s="15"/>
      <c r="X79" s="15"/>
      <c r="Y79" s="15"/>
      <c r="Z79" s="15"/>
      <c r="AA79" s="85"/>
      <c r="AB79" s="427"/>
      <c r="AC79" s="427"/>
      <c r="AD79" s="427"/>
      <c r="AE79" s="427"/>
      <c r="AF79" s="427"/>
      <c r="AG79" s="144" t="s">
        <v>270</v>
      </c>
    </row>
    <row r="80" spans="1:36" ht="16.149999999999999" hidden="1" customHeight="1" outlineLevel="1" x14ac:dyDescent="0.4">
      <c r="A80" s="1" t="s">
        <v>422</v>
      </c>
      <c r="B80" s="3"/>
      <c r="C80" s="3"/>
      <c r="D80" s="3"/>
      <c r="E80" s="3"/>
      <c r="F80" s="3"/>
      <c r="G80" s="3"/>
      <c r="H80" s="3"/>
      <c r="I80" s="3"/>
      <c r="J80" s="3"/>
      <c r="K80" s="3"/>
      <c r="L80" s="3"/>
      <c r="M80" s="3"/>
      <c r="N80" s="3"/>
      <c r="O80" s="3"/>
      <c r="P80" s="3"/>
      <c r="Q80" s="3"/>
      <c r="R80" s="3"/>
      <c r="S80" s="3"/>
      <c r="T80" s="3"/>
      <c r="U80" s="3"/>
      <c r="V80" s="3"/>
      <c r="W80" s="3"/>
      <c r="X80" s="3"/>
      <c r="Y80" s="3"/>
      <c r="Z80" s="3"/>
      <c r="AA80" s="3"/>
      <c r="AB80" s="432"/>
      <c r="AC80" s="432"/>
      <c r="AD80" s="432"/>
      <c r="AE80" s="432"/>
      <c r="AF80" s="432"/>
      <c r="AG80" s="200" t="s">
        <v>270</v>
      </c>
    </row>
    <row r="81" spans="1:36" ht="16.149999999999999" hidden="1" customHeight="1" outlineLevel="1" x14ac:dyDescent="0.4">
      <c r="A81" s="23" t="s">
        <v>305</v>
      </c>
      <c r="B81" s="6"/>
      <c r="C81" s="6"/>
      <c r="D81" s="6"/>
      <c r="E81" s="6"/>
      <c r="F81" s="6"/>
      <c r="G81" s="6"/>
      <c r="H81" s="6"/>
      <c r="I81" s="6"/>
      <c r="J81" s="6"/>
      <c r="K81" s="6"/>
      <c r="L81" s="6"/>
      <c r="M81" s="6"/>
      <c r="N81" s="6"/>
      <c r="O81" s="6"/>
      <c r="P81" s="6"/>
      <c r="Q81" s="6"/>
      <c r="R81" s="6"/>
      <c r="S81" s="6"/>
      <c r="T81" s="6"/>
      <c r="U81" s="6"/>
      <c r="V81" s="6"/>
      <c r="W81" s="6"/>
      <c r="X81" s="6"/>
      <c r="Y81" s="6"/>
      <c r="Z81" s="6"/>
      <c r="AA81" s="6"/>
      <c r="AB81" s="433">
        <f>AB80-AB79</f>
        <v>0</v>
      </c>
      <c r="AC81" s="433"/>
      <c r="AD81" s="433"/>
      <c r="AE81" s="433"/>
      <c r="AF81" s="433"/>
      <c r="AG81" s="200" t="s">
        <v>270</v>
      </c>
    </row>
    <row r="82" spans="1:36" ht="16.149999999999999" hidden="1" customHeight="1" outlineLevel="1" x14ac:dyDescent="0.4">
      <c r="A82" s="17"/>
      <c r="B82" s="42" t="s">
        <v>306</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7"/>
      <c r="AC82" s="427"/>
      <c r="AD82" s="427"/>
      <c r="AE82" s="427"/>
      <c r="AF82" s="427"/>
      <c r="AG82" s="147" t="s">
        <v>270</v>
      </c>
    </row>
    <row r="83" spans="1:36" ht="16.149999999999999" hidden="1" customHeight="1" outlineLevel="1" thickBot="1" x14ac:dyDescent="0.45">
      <c r="A83" s="43"/>
      <c r="B83" s="120" t="s">
        <v>307</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28"/>
      <c r="AC83" s="428"/>
      <c r="AD83" s="428"/>
      <c r="AE83" s="428"/>
      <c r="AF83" s="428"/>
      <c r="AG83" s="147" t="s">
        <v>298</v>
      </c>
    </row>
    <row r="84" spans="1:36" ht="16.350000000000001" hidden="1" customHeight="1" outlineLevel="1" thickTop="1" thickBot="1" x14ac:dyDescent="0.45">
      <c r="A84" s="99"/>
      <c r="B84" s="121" t="s">
        <v>308</v>
      </c>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430">
        <f>IFERROR(AB83/AB79*100,0)</f>
        <v>0</v>
      </c>
      <c r="AC84" s="430"/>
      <c r="AD84" s="430"/>
      <c r="AE84" s="430"/>
      <c r="AF84" s="430"/>
      <c r="AG84" s="181" t="s">
        <v>300</v>
      </c>
    </row>
    <row r="85" spans="1:36" ht="16.350000000000001" hidden="1" customHeight="1" outlineLevel="1" x14ac:dyDescent="0.4"/>
    <row r="86" spans="1:36" ht="16.149999999999999" hidden="1" customHeight="1" outlineLevel="1" thickBot="1" x14ac:dyDescent="0.45">
      <c r="A86" s="2" t="s">
        <v>423</v>
      </c>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426"/>
      <c r="AB86" s="426"/>
      <c r="AC86" s="426"/>
      <c r="AD86" s="426"/>
      <c r="AE86" s="426"/>
      <c r="AF86" s="426"/>
      <c r="AG86" s="426"/>
      <c r="AH86" s="229"/>
      <c r="AI86" s="229"/>
      <c r="AJ86" s="229"/>
    </row>
    <row r="87" spans="1:36" ht="16.149999999999999" hidden="1" customHeight="1" outlineLevel="1" x14ac:dyDescent="0.4">
      <c r="A87" s="131" t="s">
        <v>424</v>
      </c>
      <c r="B87" s="65"/>
      <c r="C87" s="37"/>
      <c r="D87" s="37"/>
      <c r="E87" s="37"/>
      <c r="F87" s="37"/>
      <c r="G87" s="37"/>
      <c r="H87" s="37"/>
      <c r="I87" s="37"/>
      <c r="J87" s="37"/>
      <c r="K87" s="37"/>
      <c r="L87" s="37"/>
      <c r="M87" s="37"/>
      <c r="N87" s="37"/>
      <c r="O87" s="37"/>
      <c r="P87" s="37"/>
      <c r="Q87" s="37"/>
      <c r="R87" s="37"/>
      <c r="S87" s="37"/>
      <c r="T87" s="37"/>
      <c r="U87" s="37"/>
      <c r="V87" s="37"/>
      <c r="W87" s="37"/>
      <c r="X87" s="37"/>
      <c r="Y87" s="37"/>
      <c r="Z87" s="37"/>
      <c r="AA87" s="86"/>
      <c r="AB87" s="429"/>
      <c r="AC87" s="429"/>
      <c r="AD87" s="429"/>
      <c r="AE87" s="429"/>
      <c r="AF87" s="429"/>
      <c r="AG87" s="88" t="s">
        <v>292</v>
      </c>
      <c r="AH87" s="213"/>
      <c r="AI87" s="213"/>
      <c r="AJ87" s="213"/>
    </row>
    <row r="88" spans="1:36" ht="16.149999999999999" hidden="1" customHeight="1" outlineLevel="1" x14ac:dyDescent="0.4">
      <c r="A88" s="1" t="s">
        <v>425</v>
      </c>
      <c r="B88" s="84"/>
      <c r="C88" s="15"/>
      <c r="D88" s="15"/>
      <c r="E88" s="15"/>
      <c r="F88" s="15"/>
      <c r="G88" s="15"/>
      <c r="H88" s="15"/>
      <c r="I88" s="15"/>
      <c r="J88" s="15"/>
      <c r="K88" s="15"/>
      <c r="L88" s="15"/>
      <c r="M88" s="15"/>
      <c r="N88" s="15"/>
      <c r="O88" s="15"/>
      <c r="P88" s="15"/>
      <c r="Q88" s="15"/>
      <c r="R88" s="15"/>
      <c r="S88" s="15"/>
      <c r="T88" s="15"/>
      <c r="U88" s="15"/>
      <c r="V88" s="15"/>
      <c r="W88" s="15"/>
      <c r="X88" s="15"/>
      <c r="Y88" s="15"/>
      <c r="Z88" s="15"/>
      <c r="AA88" s="85"/>
      <c r="AB88" s="427"/>
      <c r="AC88" s="427"/>
      <c r="AD88" s="427"/>
      <c r="AE88" s="427"/>
      <c r="AF88" s="427"/>
      <c r="AG88" s="144" t="s">
        <v>270</v>
      </c>
    </row>
    <row r="89" spans="1:36" ht="16.149999999999999" hidden="1" customHeight="1" outlineLevel="1" x14ac:dyDescent="0.4">
      <c r="A89" s="1" t="s">
        <v>426</v>
      </c>
      <c r="B89" s="3"/>
      <c r="C89" s="3"/>
      <c r="D89" s="3"/>
      <c r="E89" s="3"/>
      <c r="F89" s="3"/>
      <c r="G89" s="3"/>
      <c r="H89" s="3"/>
      <c r="I89" s="3"/>
      <c r="J89" s="3"/>
      <c r="K89" s="3"/>
      <c r="L89" s="3"/>
      <c r="M89" s="3"/>
      <c r="N89" s="3"/>
      <c r="O89" s="3"/>
      <c r="P89" s="3"/>
      <c r="Q89" s="3"/>
      <c r="R89" s="3"/>
      <c r="S89" s="3"/>
      <c r="T89" s="3"/>
      <c r="U89" s="3"/>
      <c r="V89" s="3"/>
      <c r="W89" s="3"/>
      <c r="X89" s="3"/>
      <c r="Y89" s="3"/>
      <c r="Z89" s="3"/>
      <c r="AA89" s="3"/>
      <c r="AB89" s="432"/>
      <c r="AC89" s="432"/>
      <c r="AD89" s="432"/>
      <c r="AE89" s="432"/>
      <c r="AF89" s="432"/>
      <c r="AG89" s="200" t="s">
        <v>270</v>
      </c>
    </row>
    <row r="90" spans="1:36" ht="16.149999999999999" hidden="1" customHeight="1" outlineLevel="1" x14ac:dyDescent="0.4">
      <c r="A90" s="23" t="s">
        <v>313</v>
      </c>
      <c r="B90" s="6"/>
      <c r="C90" s="6"/>
      <c r="D90" s="6"/>
      <c r="E90" s="6"/>
      <c r="F90" s="6"/>
      <c r="G90" s="6"/>
      <c r="H90" s="6"/>
      <c r="I90" s="6"/>
      <c r="J90" s="6"/>
      <c r="K90" s="6"/>
      <c r="L90" s="6"/>
      <c r="M90" s="6"/>
      <c r="N90" s="6"/>
      <c r="O90" s="6"/>
      <c r="P90" s="6"/>
      <c r="Q90" s="6"/>
      <c r="R90" s="6"/>
      <c r="S90" s="6"/>
      <c r="T90" s="6"/>
      <c r="U90" s="6"/>
      <c r="V90" s="6"/>
      <c r="W90" s="6"/>
      <c r="X90" s="6"/>
      <c r="Y90" s="6"/>
      <c r="Z90" s="6"/>
      <c r="AA90" s="6"/>
      <c r="AB90" s="433">
        <f>AB89-AB88</f>
        <v>0</v>
      </c>
      <c r="AC90" s="433"/>
      <c r="AD90" s="433"/>
      <c r="AE90" s="433"/>
      <c r="AF90" s="433"/>
      <c r="AG90" s="200" t="s">
        <v>270</v>
      </c>
    </row>
    <row r="91" spans="1:36" ht="16.149999999999999" hidden="1" customHeight="1" outlineLevel="1" x14ac:dyDescent="0.4">
      <c r="A91" s="17"/>
      <c r="B91" s="42" t="s">
        <v>314</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427"/>
      <c r="AC91" s="427"/>
      <c r="AD91" s="427"/>
      <c r="AE91" s="427"/>
      <c r="AF91" s="427"/>
      <c r="AG91" s="147" t="s">
        <v>270</v>
      </c>
    </row>
    <row r="92" spans="1:36" ht="16.149999999999999" hidden="1" customHeight="1" outlineLevel="1" thickBot="1" x14ac:dyDescent="0.45">
      <c r="A92" s="43"/>
      <c r="B92" s="120" t="s">
        <v>315</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428"/>
      <c r="AC92" s="428"/>
      <c r="AD92" s="428"/>
      <c r="AE92" s="428"/>
      <c r="AF92" s="428"/>
      <c r="AG92" s="147" t="s">
        <v>298</v>
      </c>
    </row>
    <row r="93" spans="1:36" ht="16.350000000000001" hidden="1" customHeight="1" outlineLevel="1" thickTop="1" thickBot="1" x14ac:dyDescent="0.45">
      <c r="A93" s="99"/>
      <c r="B93" s="121" t="s">
        <v>316</v>
      </c>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430">
        <f>IFERROR(AB92/AB88*100,0)</f>
        <v>0</v>
      </c>
      <c r="AC93" s="430"/>
      <c r="AD93" s="430"/>
      <c r="AE93" s="430"/>
      <c r="AF93" s="430"/>
      <c r="AG93" s="181" t="s">
        <v>300</v>
      </c>
    </row>
    <row r="94" spans="1:36" ht="16.350000000000001" hidden="1" customHeight="1" outlineLevel="1" x14ac:dyDescent="0.4"/>
    <row r="95" spans="1:36" ht="16.149999999999999" hidden="1" customHeight="1" outlineLevel="1" thickBot="1" x14ac:dyDescent="0.45">
      <c r="A95" s="2" t="s">
        <v>427</v>
      </c>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426"/>
      <c r="AB95" s="426"/>
      <c r="AC95" s="426"/>
      <c r="AD95" s="426"/>
      <c r="AE95" s="426"/>
      <c r="AF95" s="426"/>
      <c r="AG95" s="426"/>
      <c r="AH95" s="229"/>
      <c r="AI95" s="229"/>
      <c r="AJ95" s="229"/>
    </row>
    <row r="96" spans="1:36" ht="16.149999999999999" hidden="1" customHeight="1" outlineLevel="1" x14ac:dyDescent="0.4">
      <c r="A96" s="131" t="s">
        <v>428</v>
      </c>
      <c r="B96" s="65"/>
      <c r="C96" s="37"/>
      <c r="D96" s="37"/>
      <c r="E96" s="37"/>
      <c r="F96" s="37"/>
      <c r="G96" s="37"/>
      <c r="H96" s="37"/>
      <c r="I96" s="37"/>
      <c r="J96" s="37"/>
      <c r="K96" s="37"/>
      <c r="L96" s="37"/>
      <c r="M96" s="37"/>
      <c r="N96" s="37"/>
      <c r="O96" s="37"/>
      <c r="P96" s="37"/>
      <c r="Q96" s="37"/>
      <c r="R96" s="37"/>
      <c r="S96" s="37"/>
      <c r="T96" s="37"/>
      <c r="U96" s="37"/>
      <c r="V96" s="37"/>
      <c r="W96" s="37"/>
      <c r="X96" s="37"/>
      <c r="Y96" s="37"/>
      <c r="Z96" s="37"/>
      <c r="AA96" s="86"/>
      <c r="AB96" s="429"/>
      <c r="AC96" s="429"/>
      <c r="AD96" s="429"/>
      <c r="AE96" s="429"/>
      <c r="AF96" s="429"/>
      <c r="AG96" s="88" t="s">
        <v>292</v>
      </c>
      <c r="AH96" s="213"/>
      <c r="AI96" s="213"/>
      <c r="AJ96" s="213"/>
    </row>
    <row r="97" spans="1:36" ht="16.149999999999999" hidden="1" customHeight="1" outlineLevel="1" x14ac:dyDescent="0.4">
      <c r="A97" s="1" t="s">
        <v>429</v>
      </c>
      <c r="B97" s="84"/>
      <c r="C97" s="15"/>
      <c r="D97" s="15"/>
      <c r="E97" s="15"/>
      <c r="F97" s="15"/>
      <c r="G97" s="15"/>
      <c r="H97" s="15"/>
      <c r="I97" s="15"/>
      <c r="J97" s="15"/>
      <c r="K97" s="15"/>
      <c r="L97" s="15"/>
      <c r="M97" s="15"/>
      <c r="N97" s="15"/>
      <c r="O97" s="15"/>
      <c r="P97" s="15"/>
      <c r="Q97" s="15"/>
      <c r="R97" s="15"/>
      <c r="S97" s="15"/>
      <c r="T97" s="15"/>
      <c r="U97" s="15"/>
      <c r="V97" s="15"/>
      <c r="W97" s="15"/>
      <c r="X97" s="15"/>
      <c r="Y97" s="15"/>
      <c r="Z97" s="15"/>
      <c r="AA97" s="85"/>
      <c r="AB97" s="427"/>
      <c r="AC97" s="427"/>
      <c r="AD97" s="427"/>
      <c r="AE97" s="427"/>
      <c r="AF97" s="427"/>
      <c r="AG97" s="144" t="s">
        <v>270</v>
      </c>
    </row>
    <row r="98" spans="1:36" ht="16.149999999999999" hidden="1" customHeight="1" outlineLevel="1" x14ac:dyDescent="0.4">
      <c r="A98" s="1" t="s">
        <v>430</v>
      </c>
      <c r="B98" s="3"/>
      <c r="C98" s="3"/>
      <c r="D98" s="3"/>
      <c r="E98" s="3"/>
      <c r="F98" s="3"/>
      <c r="G98" s="3"/>
      <c r="H98" s="3"/>
      <c r="I98" s="3"/>
      <c r="J98" s="3"/>
      <c r="K98" s="3"/>
      <c r="L98" s="3"/>
      <c r="M98" s="3"/>
      <c r="N98" s="3"/>
      <c r="O98" s="3"/>
      <c r="P98" s="3"/>
      <c r="Q98" s="3"/>
      <c r="R98" s="3"/>
      <c r="S98" s="3"/>
      <c r="T98" s="3"/>
      <c r="U98" s="3"/>
      <c r="V98" s="3"/>
      <c r="W98" s="3"/>
      <c r="X98" s="3"/>
      <c r="Y98" s="3"/>
      <c r="Z98" s="3"/>
      <c r="AA98" s="3"/>
      <c r="AB98" s="432"/>
      <c r="AC98" s="432"/>
      <c r="AD98" s="432"/>
      <c r="AE98" s="432"/>
      <c r="AF98" s="432"/>
      <c r="AG98" s="200" t="s">
        <v>270</v>
      </c>
    </row>
    <row r="99" spans="1:36" ht="16.149999999999999" hidden="1" customHeight="1" outlineLevel="1" x14ac:dyDescent="0.4">
      <c r="A99" s="23" t="s">
        <v>321</v>
      </c>
      <c r="B99" s="6"/>
      <c r="C99" s="6"/>
      <c r="D99" s="6"/>
      <c r="E99" s="6"/>
      <c r="F99" s="6"/>
      <c r="G99" s="6"/>
      <c r="H99" s="6"/>
      <c r="I99" s="6"/>
      <c r="J99" s="6"/>
      <c r="K99" s="6"/>
      <c r="L99" s="6"/>
      <c r="M99" s="6"/>
      <c r="N99" s="6"/>
      <c r="O99" s="6"/>
      <c r="P99" s="6"/>
      <c r="Q99" s="6"/>
      <c r="R99" s="6"/>
      <c r="S99" s="6"/>
      <c r="T99" s="6"/>
      <c r="U99" s="6"/>
      <c r="V99" s="6"/>
      <c r="W99" s="6"/>
      <c r="X99" s="6"/>
      <c r="Y99" s="6"/>
      <c r="Z99" s="6"/>
      <c r="AA99" s="6"/>
      <c r="AB99" s="433">
        <f>AB98-AB97</f>
        <v>0</v>
      </c>
      <c r="AC99" s="433"/>
      <c r="AD99" s="433"/>
      <c r="AE99" s="433"/>
      <c r="AF99" s="433"/>
      <c r="AG99" s="200" t="s">
        <v>270</v>
      </c>
    </row>
    <row r="100" spans="1:36" ht="16.149999999999999" hidden="1" customHeight="1" outlineLevel="1" x14ac:dyDescent="0.4">
      <c r="A100" s="17"/>
      <c r="B100" s="42" t="s">
        <v>322</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427"/>
      <c r="AC100" s="427"/>
      <c r="AD100" s="427"/>
      <c r="AE100" s="427"/>
      <c r="AF100" s="427"/>
      <c r="AG100" s="147" t="s">
        <v>270</v>
      </c>
    </row>
    <row r="101" spans="1:36" ht="16.350000000000001" hidden="1" customHeight="1" outlineLevel="1" thickBot="1" x14ac:dyDescent="0.45">
      <c r="A101" s="43"/>
      <c r="B101" s="120" t="s">
        <v>323</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428"/>
      <c r="AC101" s="428"/>
      <c r="AD101" s="428"/>
      <c r="AE101" s="428"/>
      <c r="AF101" s="428"/>
      <c r="AG101" s="147" t="s">
        <v>298</v>
      </c>
    </row>
    <row r="102" spans="1:36" ht="16.350000000000001" hidden="1" customHeight="1" outlineLevel="1" thickTop="1" thickBot="1" x14ac:dyDescent="0.45">
      <c r="A102" s="99"/>
      <c r="B102" s="121" t="s">
        <v>324</v>
      </c>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430">
        <f>IFERROR(AB101/AB97*100,0)</f>
        <v>0</v>
      </c>
      <c r="AC102" s="430"/>
      <c r="AD102" s="430"/>
      <c r="AE102" s="430"/>
      <c r="AF102" s="430"/>
      <c r="AG102" s="181" t="s">
        <v>300</v>
      </c>
    </row>
    <row r="103" spans="1:36" ht="16.350000000000001" hidden="1" customHeight="1" outlineLevel="1" x14ac:dyDescent="0.4"/>
    <row r="104" spans="1:36" ht="16.149999999999999" hidden="1" customHeight="1" outlineLevel="1" thickBot="1" x14ac:dyDescent="0.45">
      <c r="A104" s="2" t="s">
        <v>333</v>
      </c>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426"/>
      <c r="AB104" s="426"/>
      <c r="AC104" s="426"/>
      <c r="AD104" s="426"/>
      <c r="AE104" s="426"/>
      <c r="AF104" s="426"/>
      <c r="AG104" s="426"/>
      <c r="AH104" s="229"/>
      <c r="AI104" s="229"/>
      <c r="AJ104" s="229"/>
    </row>
    <row r="105" spans="1:36" ht="16.149999999999999" hidden="1" customHeight="1" outlineLevel="1" x14ac:dyDescent="0.4">
      <c r="A105" s="131" t="s">
        <v>390</v>
      </c>
      <c r="B105" s="65"/>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86"/>
      <c r="AB105" s="429"/>
      <c r="AC105" s="429"/>
      <c r="AD105" s="429"/>
      <c r="AE105" s="429"/>
      <c r="AF105" s="429"/>
      <c r="AG105" s="88" t="s">
        <v>292</v>
      </c>
      <c r="AH105" s="213"/>
      <c r="AI105" s="213"/>
      <c r="AJ105" s="213"/>
    </row>
    <row r="106" spans="1:36" ht="16.149999999999999" hidden="1" customHeight="1" outlineLevel="1" x14ac:dyDescent="0.4">
      <c r="A106" s="1" t="s">
        <v>391</v>
      </c>
      <c r="B106" s="84"/>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85"/>
      <c r="AB106" s="427"/>
      <c r="AC106" s="427"/>
      <c r="AD106" s="427"/>
      <c r="AE106" s="427"/>
      <c r="AF106" s="427"/>
      <c r="AG106" s="144" t="s">
        <v>270</v>
      </c>
    </row>
    <row r="107" spans="1:36" ht="16.149999999999999" hidden="1" customHeight="1" outlineLevel="1" x14ac:dyDescent="0.4">
      <c r="A107" s="1" t="s">
        <v>392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432"/>
      <c r="AC107" s="432"/>
      <c r="AD107" s="432"/>
      <c r="AE107" s="432"/>
      <c r="AF107" s="432"/>
      <c r="AG107" s="200" t="s">
        <v>270</v>
      </c>
    </row>
    <row r="108" spans="1:36" ht="16.149999999999999" hidden="1" customHeight="1" outlineLevel="1" x14ac:dyDescent="0.4">
      <c r="A108" s="23" t="s">
        <v>329</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433">
        <f>AB107-AB106</f>
        <v>0</v>
      </c>
      <c r="AC108" s="433"/>
      <c r="AD108" s="433"/>
      <c r="AE108" s="433"/>
      <c r="AF108" s="433"/>
      <c r="AG108" s="200" t="s">
        <v>270</v>
      </c>
    </row>
    <row r="109" spans="1:36" ht="16.149999999999999" hidden="1" customHeight="1" outlineLevel="1" x14ac:dyDescent="0.4">
      <c r="A109" s="17"/>
      <c r="B109" s="42" t="s">
        <v>330</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427"/>
      <c r="AC109" s="427"/>
      <c r="AD109" s="427"/>
      <c r="AE109" s="427"/>
      <c r="AF109" s="427"/>
      <c r="AG109" s="147" t="s">
        <v>270</v>
      </c>
    </row>
    <row r="110" spans="1:36" ht="16.149999999999999" hidden="1" customHeight="1" outlineLevel="1" thickBot="1" x14ac:dyDescent="0.45">
      <c r="A110" s="43"/>
      <c r="B110" s="120" t="s">
        <v>331</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428"/>
      <c r="AC110" s="428"/>
      <c r="AD110" s="428"/>
      <c r="AE110" s="428"/>
      <c r="AF110" s="428"/>
      <c r="AG110" s="147" t="s">
        <v>298</v>
      </c>
    </row>
    <row r="111" spans="1:36" ht="16.350000000000001" hidden="1" customHeight="1" outlineLevel="1" thickTop="1" thickBot="1" x14ac:dyDescent="0.45">
      <c r="A111" s="99"/>
      <c r="B111" s="121" t="s">
        <v>332</v>
      </c>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430">
        <f>IFERROR(AB110/AB106*100,0)</f>
        <v>0</v>
      </c>
      <c r="AC111" s="430"/>
      <c r="AD111" s="430"/>
      <c r="AE111" s="430"/>
      <c r="AF111" s="430"/>
      <c r="AG111" s="181" t="s">
        <v>300</v>
      </c>
    </row>
    <row r="112" spans="1:36" ht="16.350000000000001" hidden="1" customHeight="1" outlineLevel="1" x14ac:dyDescent="0.4">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88"/>
      <c r="AC112" s="188"/>
      <c r="AD112" s="188"/>
      <c r="AE112" s="188"/>
      <c r="AF112" s="188"/>
      <c r="AG112" s="3"/>
    </row>
    <row r="113" spans="1:36" ht="16.350000000000001" customHeight="1" collapsed="1" x14ac:dyDescent="0.4">
      <c r="A113" s="73" t="s">
        <v>341</v>
      </c>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row>
    <row r="114" spans="1:36" ht="16.149999999999999" customHeight="1" thickBot="1" x14ac:dyDescent="0.45">
      <c r="A114" s="75" t="s">
        <v>431</v>
      </c>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422"/>
      <c r="AB114" s="422"/>
      <c r="AC114" s="422"/>
      <c r="AD114" s="422"/>
      <c r="AE114" s="422"/>
      <c r="AF114" s="422"/>
      <c r="AG114" s="422"/>
      <c r="AH114" s="229"/>
      <c r="AI114" s="229"/>
      <c r="AJ114" s="229"/>
    </row>
    <row r="115" spans="1:36" ht="16.149999999999999" customHeight="1" x14ac:dyDescent="0.4">
      <c r="A115" s="130" t="s">
        <v>394</v>
      </c>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89"/>
      <c r="AB115" s="423"/>
      <c r="AC115" s="423"/>
      <c r="AD115" s="423"/>
      <c r="AE115" s="423"/>
      <c r="AF115" s="423"/>
      <c r="AG115" s="91" t="s">
        <v>292</v>
      </c>
      <c r="AH115" s="213"/>
      <c r="AI115" s="213"/>
      <c r="AJ115" s="213"/>
    </row>
    <row r="116" spans="1:36" ht="16.149999999999999" hidden="1" customHeight="1" outlineLevel="1" x14ac:dyDescent="0.4">
      <c r="A116" s="119" t="s">
        <v>395</v>
      </c>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90"/>
      <c r="AB116" s="424"/>
      <c r="AC116" s="424"/>
      <c r="AD116" s="424"/>
      <c r="AE116" s="424"/>
      <c r="AF116" s="424"/>
      <c r="AG116" s="136" t="s">
        <v>270</v>
      </c>
      <c r="AH116" s="213"/>
      <c r="AI116" s="213"/>
      <c r="AJ116" s="213"/>
    </row>
    <row r="117" spans="1:36" ht="16.149999999999999" customHeight="1" collapsed="1" x14ac:dyDescent="0.4">
      <c r="A117" s="119" t="s">
        <v>396</v>
      </c>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90"/>
      <c r="AB117" s="424"/>
      <c r="AC117" s="424"/>
      <c r="AD117" s="424"/>
      <c r="AE117" s="424"/>
      <c r="AF117" s="424"/>
      <c r="AG117" s="136" t="s">
        <v>270</v>
      </c>
    </row>
    <row r="118" spans="1:36" ht="16.149999999999999" hidden="1" customHeight="1" outlineLevel="1" x14ac:dyDescent="0.4">
      <c r="A118" s="119" t="s">
        <v>397</v>
      </c>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440"/>
      <c r="AC118" s="440"/>
      <c r="AD118" s="440"/>
      <c r="AE118" s="440"/>
      <c r="AF118" s="440"/>
      <c r="AG118" s="151" t="s">
        <v>270</v>
      </c>
    </row>
    <row r="119" spans="1:36" ht="16.149999999999999" customHeight="1" collapsed="1" x14ac:dyDescent="0.4">
      <c r="A119" s="119" t="s">
        <v>398</v>
      </c>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424"/>
      <c r="AC119" s="424"/>
      <c r="AD119" s="424"/>
      <c r="AE119" s="424"/>
      <c r="AF119" s="424"/>
      <c r="AG119" s="151" t="s">
        <v>270</v>
      </c>
    </row>
    <row r="120" spans="1:36" ht="16.149999999999999" hidden="1" customHeight="1" outlineLevel="1" x14ac:dyDescent="0.4">
      <c r="A120" s="123" t="s">
        <v>432</v>
      </c>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439">
        <f>AB118-AB116</f>
        <v>0</v>
      </c>
      <c r="AC120" s="439"/>
      <c r="AD120" s="439"/>
      <c r="AE120" s="439"/>
      <c r="AF120" s="439"/>
      <c r="AG120" s="151" t="s">
        <v>270</v>
      </c>
    </row>
    <row r="121" spans="1:36" ht="16.149999999999999" customHeight="1" collapsed="1" x14ac:dyDescent="0.4">
      <c r="A121" s="123" t="s">
        <v>305</v>
      </c>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439">
        <f>AB119-AB117</f>
        <v>0</v>
      </c>
      <c r="AC121" s="439"/>
      <c r="AD121" s="439"/>
      <c r="AE121" s="439"/>
      <c r="AF121" s="439"/>
      <c r="AG121" s="151" t="s">
        <v>270</v>
      </c>
    </row>
    <row r="122" spans="1:36" ht="16.149999999999999" customHeight="1" x14ac:dyDescent="0.4">
      <c r="A122" s="104"/>
      <c r="B122" s="105" t="s">
        <v>306</v>
      </c>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424"/>
      <c r="AC122" s="424"/>
      <c r="AD122" s="424"/>
      <c r="AE122" s="424"/>
      <c r="AF122" s="424"/>
      <c r="AG122" s="154" t="s">
        <v>270</v>
      </c>
    </row>
    <row r="123" spans="1:36" ht="16.149999999999999" customHeight="1" thickBot="1" x14ac:dyDescent="0.45">
      <c r="A123" s="106"/>
      <c r="B123" s="125" t="s">
        <v>307</v>
      </c>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425"/>
      <c r="AC123" s="425"/>
      <c r="AD123" s="425"/>
      <c r="AE123" s="425"/>
      <c r="AF123" s="425"/>
      <c r="AG123" s="154" t="s">
        <v>298</v>
      </c>
    </row>
    <row r="124" spans="1:36" ht="16.350000000000001" customHeight="1" thickTop="1" thickBot="1" x14ac:dyDescent="0.45">
      <c r="A124" s="107"/>
      <c r="B124" s="126" t="s">
        <v>308</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430">
        <f>IFERROR(AB123/AB117*100,0)</f>
        <v>0</v>
      </c>
      <c r="AC124" s="430"/>
      <c r="AD124" s="430"/>
      <c r="AE124" s="430"/>
      <c r="AF124" s="430"/>
      <c r="AG124" s="155" t="s">
        <v>300</v>
      </c>
    </row>
    <row r="125" spans="1:36" ht="16.350000000000001" customHeight="1" x14ac:dyDescent="0.4">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row>
    <row r="126" spans="1:36" ht="16.149999999999999" customHeight="1" thickBot="1" x14ac:dyDescent="0.45">
      <c r="A126" s="73" t="s">
        <v>433</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422"/>
      <c r="AB126" s="422"/>
      <c r="AC126" s="422"/>
      <c r="AD126" s="422"/>
      <c r="AE126" s="422"/>
      <c r="AF126" s="422"/>
      <c r="AG126" s="422"/>
      <c r="AH126" s="229"/>
      <c r="AI126" s="229"/>
      <c r="AJ126" s="229"/>
    </row>
    <row r="127" spans="1:36" ht="16.149999999999999" customHeight="1" x14ac:dyDescent="0.4">
      <c r="A127" s="130" t="s">
        <v>401</v>
      </c>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89"/>
      <c r="AB127" s="423"/>
      <c r="AC127" s="423"/>
      <c r="AD127" s="423"/>
      <c r="AE127" s="423"/>
      <c r="AF127" s="423"/>
      <c r="AG127" s="91" t="s">
        <v>292</v>
      </c>
      <c r="AH127" s="213"/>
      <c r="AI127" s="213"/>
      <c r="AJ127" s="213"/>
    </row>
    <row r="128" spans="1:36" ht="16.149999999999999" hidden="1" customHeight="1" outlineLevel="1" x14ac:dyDescent="0.4">
      <c r="A128" s="119" t="s">
        <v>402</v>
      </c>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90"/>
      <c r="AB128" s="424"/>
      <c r="AC128" s="424"/>
      <c r="AD128" s="424"/>
      <c r="AE128" s="424"/>
      <c r="AF128" s="424"/>
      <c r="AG128" s="136" t="s">
        <v>270</v>
      </c>
      <c r="AH128" s="213"/>
      <c r="AI128" s="213"/>
      <c r="AJ128" s="213"/>
    </row>
    <row r="129" spans="1:35" ht="16.149999999999999" customHeight="1" collapsed="1" x14ac:dyDescent="0.4">
      <c r="A129" s="119" t="s">
        <v>403</v>
      </c>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90"/>
      <c r="AB129" s="424"/>
      <c r="AC129" s="424"/>
      <c r="AD129" s="424"/>
      <c r="AE129" s="424"/>
      <c r="AF129" s="424"/>
      <c r="AG129" s="136" t="s">
        <v>270</v>
      </c>
    </row>
    <row r="130" spans="1:35" ht="16.149999999999999" hidden="1" customHeight="1" outlineLevel="1" x14ac:dyDescent="0.4">
      <c r="A130" s="119" t="s">
        <v>404</v>
      </c>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440"/>
      <c r="AC130" s="440"/>
      <c r="AD130" s="440"/>
      <c r="AE130" s="440"/>
      <c r="AF130" s="440"/>
      <c r="AG130" s="151" t="s">
        <v>270</v>
      </c>
    </row>
    <row r="131" spans="1:35" ht="16.149999999999999" customHeight="1" collapsed="1" x14ac:dyDescent="0.4">
      <c r="A131" s="119" t="s">
        <v>405</v>
      </c>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424"/>
      <c r="AC131" s="424"/>
      <c r="AD131" s="424"/>
      <c r="AE131" s="424"/>
      <c r="AF131" s="424"/>
      <c r="AG131" s="151" t="s">
        <v>270</v>
      </c>
    </row>
    <row r="132" spans="1:35" ht="16.149999999999999" hidden="1" customHeight="1" outlineLevel="1" x14ac:dyDescent="0.4">
      <c r="A132" s="123" t="s">
        <v>406</v>
      </c>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439">
        <f>AB130-AB128</f>
        <v>0</v>
      </c>
      <c r="AC132" s="439"/>
      <c r="AD132" s="439"/>
      <c r="AE132" s="439"/>
      <c r="AF132" s="439"/>
      <c r="AG132" s="151" t="s">
        <v>270</v>
      </c>
    </row>
    <row r="133" spans="1:35" ht="16.149999999999999" customHeight="1" collapsed="1" x14ac:dyDescent="0.4">
      <c r="A133" s="123" t="s">
        <v>313</v>
      </c>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439">
        <f>AB131-AB129</f>
        <v>0</v>
      </c>
      <c r="AC133" s="439"/>
      <c r="AD133" s="439"/>
      <c r="AE133" s="439"/>
      <c r="AF133" s="439"/>
      <c r="AG133" s="151" t="s">
        <v>270</v>
      </c>
    </row>
    <row r="134" spans="1:35" ht="16.149999999999999" customHeight="1" x14ac:dyDescent="0.4">
      <c r="A134" s="104"/>
      <c r="B134" s="105" t="s">
        <v>314</v>
      </c>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424"/>
      <c r="AC134" s="424"/>
      <c r="AD134" s="424"/>
      <c r="AE134" s="424"/>
      <c r="AF134" s="424"/>
      <c r="AG134" s="154" t="s">
        <v>270</v>
      </c>
    </row>
    <row r="135" spans="1:35" ht="16.149999999999999" customHeight="1" thickBot="1" x14ac:dyDescent="0.45">
      <c r="A135" s="106"/>
      <c r="B135" s="125" t="s">
        <v>315</v>
      </c>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425"/>
      <c r="AC135" s="425"/>
      <c r="AD135" s="425"/>
      <c r="AE135" s="425"/>
      <c r="AF135" s="425"/>
      <c r="AG135" s="154" t="s">
        <v>298</v>
      </c>
    </row>
    <row r="136" spans="1:35" ht="16.350000000000001" customHeight="1" thickTop="1" thickBot="1" x14ac:dyDescent="0.45">
      <c r="A136" s="107"/>
      <c r="B136" s="126" t="s">
        <v>316</v>
      </c>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430">
        <f>IFERROR(AB135/AB129*100,0)</f>
        <v>0</v>
      </c>
      <c r="AC136" s="430"/>
      <c r="AD136" s="430"/>
      <c r="AE136" s="430"/>
      <c r="AF136" s="430"/>
      <c r="AG136" s="155" t="s">
        <v>300</v>
      </c>
    </row>
    <row r="137" spans="1:35" ht="13.5" customHeight="1" x14ac:dyDescent="0.4">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row>
    <row r="138" spans="1:35" ht="16.149999999999999" customHeight="1" thickBot="1" x14ac:dyDescent="0.45">
      <c r="A138" s="2" t="s">
        <v>407</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x14ac:dyDescent="0.4">
      <c r="A139" s="11" t="s">
        <v>408</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208" t="b">
        <v>0</v>
      </c>
    </row>
    <row r="140" spans="1:35" ht="16.149999999999999" customHeight="1" x14ac:dyDescent="0.4">
      <c r="A140" s="17"/>
      <c r="B140" s="56"/>
      <c r="C140" s="56" t="s">
        <v>365</v>
      </c>
      <c r="D140" s="56"/>
      <c r="E140" s="56"/>
      <c r="F140" s="56"/>
      <c r="G140" s="56"/>
      <c r="H140" s="56"/>
      <c r="I140" s="56"/>
      <c r="J140" s="56"/>
      <c r="K140" s="56"/>
      <c r="L140" s="56"/>
      <c r="M140" s="56" t="s">
        <v>366</v>
      </c>
      <c r="N140" s="56"/>
      <c r="O140" s="56"/>
      <c r="P140" s="56"/>
      <c r="Q140" s="56"/>
      <c r="R140" s="56"/>
      <c r="S140" s="56"/>
      <c r="T140" s="56"/>
      <c r="U140" s="56"/>
      <c r="V140" s="56"/>
      <c r="W140" s="56"/>
      <c r="X140" s="56"/>
      <c r="Y140" s="56"/>
      <c r="Z140" s="56"/>
      <c r="AA140" s="56"/>
      <c r="AB140" s="56"/>
      <c r="AC140" s="56"/>
      <c r="AD140" s="56"/>
      <c r="AE140" s="56"/>
      <c r="AF140" s="56"/>
      <c r="AG140" s="18"/>
      <c r="AI140" s="208" t="b">
        <v>0</v>
      </c>
    </row>
    <row r="141" spans="1:35" ht="15.6" customHeight="1" x14ac:dyDescent="0.4">
      <c r="A141" s="17"/>
      <c r="B141" s="56"/>
      <c r="C141" s="56" t="s">
        <v>367</v>
      </c>
      <c r="D141" s="56"/>
      <c r="E141" s="56"/>
      <c r="F141" s="56"/>
      <c r="G141" s="56"/>
      <c r="H141" s="56"/>
      <c r="I141" s="56"/>
      <c r="J141" s="498"/>
      <c r="K141" s="498"/>
      <c r="L141" s="498"/>
      <c r="M141" s="498"/>
      <c r="N141" s="498"/>
      <c r="O141" s="498"/>
      <c r="P141" s="498"/>
      <c r="Q141" s="498"/>
      <c r="R141" s="498"/>
      <c r="S141" s="498"/>
      <c r="T141" s="498"/>
      <c r="U141" s="498"/>
      <c r="V141" s="498"/>
      <c r="W141" s="498"/>
      <c r="X141" s="498"/>
      <c r="Y141" s="498"/>
      <c r="Z141" s="498"/>
      <c r="AA141" s="498"/>
      <c r="AB141" s="498"/>
      <c r="AC141" s="498"/>
      <c r="AD141" s="498"/>
      <c r="AE141" s="498"/>
      <c r="AF141" s="498"/>
      <c r="AG141" s="18" t="s">
        <v>132</v>
      </c>
      <c r="AI141" s="208" t="b">
        <v>0</v>
      </c>
    </row>
    <row r="142" spans="1:35" ht="5.45" customHeight="1" x14ac:dyDescent="0.4">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x14ac:dyDescent="0.4">
      <c r="A143" s="23" t="s">
        <v>409</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x14ac:dyDescent="0.4">
      <c r="A144" s="17"/>
      <c r="B144" s="56"/>
      <c r="C144" s="475"/>
      <c r="D144" s="475"/>
      <c r="E144" s="475"/>
      <c r="F144" s="475"/>
      <c r="G144" s="475"/>
      <c r="H144" s="475"/>
      <c r="I144" s="475"/>
      <c r="J144" s="475"/>
      <c r="K144" s="475"/>
      <c r="L144" s="475"/>
      <c r="M144" s="475"/>
      <c r="N144" s="475"/>
      <c r="O144" s="475"/>
      <c r="P144" s="475"/>
      <c r="Q144" s="475"/>
      <c r="R144" s="475"/>
      <c r="S144" s="475"/>
      <c r="T144" s="475"/>
      <c r="U144" s="475"/>
      <c r="V144" s="475"/>
      <c r="W144" s="475"/>
      <c r="X144" s="475"/>
      <c r="Y144" s="475"/>
      <c r="Z144" s="475"/>
      <c r="AA144" s="475"/>
      <c r="AB144" s="475"/>
      <c r="AC144" s="475"/>
      <c r="AD144" s="475"/>
      <c r="AE144" s="475"/>
      <c r="AF144" s="475"/>
      <c r="AG144" s="18"/>
    </row>
    <row r="145" spans="1:36" ht="9" customHeight="1" thickBot="1" x14ac:dyDescent="0.45">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x14ac:dyDescent="0.4">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240"/>
    </row>
    <row r="147" spans="1:36" ht="15" customHeight="1" x14ac:dyDescent="0.4">
      <c r="A147" s="435" t="s">
        <v>369</v>
      </c>
      <c r="B147" s="435"/>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233"/>
      <c r="AI147" s="233"/>
      <c r="AJ147" s="233"/>
    </row>
    <row r="148" spans="1:36" ht="15" customHeight="1" x14ac:dyDescent="0.4">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233"/>
      <c r="AI148" s="233"/>
      <c r="AJ148" s="233"/>
    </row>
    <row r="149" spans="1:36" ht="15" customHeight="1" x14ac:dyDescent="0.4">
      <c r="A149" s="56"/>
      <c r="B149" s="56"/>
      <c r="C149" s="56" t="s">
        <v>15</v>
      </c>
      <c r="D149" s="56"/>
      <c r="E149" s="436"/>
      <c r="F149" s="436"/>
      <c r="G149" s="56" t="s">
        <v>16</v>
      </c>
      <c r="H149" s="436"/>
      <c r="I149" s="436"/>
      <c r="J149" s="56" t="s">
        <v>264</v>
      </c>
      <c r="K149" s="436"/>
      <c r="L149" s="436"/>
      <c r="M149" s="56" t="s">
        <v>18</v>
      </c>
      <c r="N149" s="56"/>
      <c r="O149" s="56"/>
      <c r="P149" s="56" t="s">
        <v>370</v>
      </c>
      <c r="Q149" s="56"/>
      <c r="R149" s="56"/>
      <c r="S149" s="56"/>
      <c r="T149" s="437"/>
      <c r="U149" s="437"/>
      <c r="V149" s="437"/>
      <c r="W149" s="437"/>
      <c r="X149" s="437"/>
      <c r="Y149" s="437"/>
      <c r="Z149" s="437"/>
      <c r="AA149" s="437"/>
      <c r="AB149" s="437"/>
      <c r="AC149" s="437"/>
      <c r="AD149" s="437"/>
      <c r="AE149" s="437"/>
      <c r="AF149" s="437"/>
      <c r="AG149" s="56"/>
      <c r="AH149" s="240"/>
    </row>
    <row r="150" spans="1:36" ht="15" customHeight="1" x14ac:dyDescent="0.4">
      <c r="A150" s="56"/>
      <c r="B150" s="56"/>
      <c r="C150" s="56"/>
      <c r="D150" s="56"/>
      <c r="E150" s="20"/>
      <c r="F150" s="20"/>
      <c r="G150" s="56"/>
      <c r="H150" s="20"/>
      <c r="I150" s="20"/>
      <c r="J150" s="56"/>
      <c r="K150" s="20"/>
      <c r="L150" s="20"/>
      <c r="M150" s="56"/>
      <c r="N150" s="56"/>
      <c r="O150" s="56"/>
      <c r="P150" s="56"/>
      <c r="Q150" s="56"/>
      <c r="R150" s="56"/>
      <c r="S150" s="56"/>
      <c r="T150" s="20"/>
      <c r="U150" s="20"/>
      <c r="V150" s="20"/>
      <c r="W150" s="20"/>
      <c r="X150" s="20"/>
      <c r="Y150" s="20"/>
      <c r="Z150" s="20"/>
      <c r="AA150" s="20"/>
      <c r="AB150" s="20"/>
      <c r="AC150" s="20"/>
      <c r="AD150" s="20"/>
      <c r="AE150" s="20"/>
      <c r="AF150" s="20"/>
      <c r="AG150" s="56"/>
      <c r="AH150" s="240"/>
    </row>
    <row r="151" spans="1:36" ht="15" customHeight="1" x14ac:dyDescent="0.4">
      <c r="A151" s="56" t="s">
        <v>371</v>
      </c>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240"/>
    </row>
    <row r="152" spans="1:36" ht="15" customHeight="1" x14ac:dyDescent="0.4">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238"/>
      <c r="AI152" s="238"/>
      <c r="AJ152" s="233"/>
    </row>
    <row r="153" spans="1:36" ht="15" customHeight="1" x14ac:dyDescent="0.4">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238"/>
      <c r="AI153" s="238"/>
      <c r="AJ153" s="233"/>
    </row>
    <row r="154" spans="1:36" ht="15" customHeight="1" x14ac:dyDescent="0.4">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238"/>
      <c r="AI154" s="238"/>
      <c r="AJ154" s="233"/>
    </row>
    <row r="155" spans="1:36" ht="15" customHeight="1" x14ac:dyDescent="0.4">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238"/>
      <c r="AI155" s="238"/>
      <c r="AJ155" s="233"/>
    </row>
    <row r="156" spans="1:36"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238"/>
      <c r="AI156" s="238"/>
      <c r="AJ156" s="233"/>
    </row>
    <row r="157" spans="1:36"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238"/>
      <c r="AI157" s="238"/>
      <c r="AJ157" s="233"/>
    </row>
    <row r="158" spans="1:36"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238"/>
      <c r="AI158" s="238"/>
      <c r="AJ158" s="233"/>
    </row>
    <row r="159" spans="1:36" ht="15" customHeight="1" x14ac:dyDescent="0.4">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238"/>
      <c r="AI159" s="238"/>
      <c r="AJ159" s="233"/>
    </row>
    <row r="160" spans="1:36" ht="15" customHeight="1" x14ac:dyDescent="0.4">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238"/>
      <c r="AI160" s="238"/>
      <c r="AJ160" s="233"/>
    </row>
    <row r="161" spans="1:36" ht="15" customHeight="1" x14ac:dyDescent="0.4">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238"/>
      <c r="AI161" s="238"/>
      <c r="AJ161" s="233"/>
    </row>
    <row r="162" spans="1:36" ht="15" customHeight="1" x14ac:dyDescent="0.4">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238"/>
      <c r="AI162" s="238"/>
      <c r="AJ162" s="233"/>
    </row>
    <row r="163" spans="1:36" ht="15" customHeight="1" x14ac:dyDescent="0.4">
      <c r="A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238"/>
      <c r="AI163" s="238"/>
      <c r="AJ163" s="233"/>
    </row>
    <row r="164" spans="1:36" ht="15" customHeight="1" x14ac:dyDescent="0.4">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238"/>
      <c r="AI164" s="238"/>
      <c r="AJ164" s="233"/>
    </row>
    <row r="165" spans="1:36" ht="15" customHeight="1" x14ac:dyDescent="0.4">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238"/>
      <c r="AI165" s="238"/>
      <c r="AJ165" s="233"/>
    </row>
    <row r="166" spans="1:36" ht="15" customHeight="1" x14ac:dyDescent="0.4">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238"/>
      <c r="AI166" s="238"/>
      <c r="AJ166" s="233"/>
    </row>
    <row r="167" spans="1:36" ht="15" customHeight="1" x14ac:dyDescent="0.4">
      <c r="A167" s="141"/>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238"/>
      <c r="AI167" s="238"/>
      <c r="AJ167" s="233"/>
    </row>
    <row r="168" spans="1:36" ht="15" customHeight="1" x14ac:dyDescent="0.4">
      <c r="A168" s="141"/>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238"/>
      <c r="AI168" s="238"/>
      <c r="AJ168" s="233"/>
    </row>
    <row r="169" spans="1:36" ht="15" customHeight="1" x14ac:dyDescent="0.4">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238"/>
      <c r="AI169" s="238"/>
      <c r="AJ169" s="233"/>
    </row>
    <row r="170" spans="1:36" ht="15" customHeight="1" x14ac:dyDescent="0.4">
      <c r="A170" s="141"/>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238"/>
      <c r="AI170" s="238"/>
      <c r="AJ170" s="233"/>
    </row>
    <row r="171" spans="1:36" ht="15" customHeight="1" x14ac:dyDescent="0.4">
      <c r="A171" s="141"/>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238"/>
      <c r="AI171" s="238"/>
      <c r="AJ171" s="233"/>
    </row>
    <row r="172" spans="1:36" ht="15" customHeight="1" x14ac:dyDescent="0.4">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238"/>
      <c r="AI172" s="238"/>
      <c r="AJ172" s="233"/>
    </row>
    <row r="173" spans="1:36" ht="15" customHeight="1" x14ac:dyDescent="0.4">
      <c r="A173" s="141"/>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238"/>
      <c r="AI173" s="238"/>
      <c r="AJ173" s="233"/>
    </row>
    <row r="174" spans="1:36" ht="15" customHeight="1" x14ac:dyDescent="0.4">
      <c r="A174" s="141"/>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238"/>
      <c r="AI174" s="238"/>
      <c r="AJ174" s="233"/>
    </row>
    <row r="175" spans="1:36" ht="15" customHeight="1" x14ac:dyDescent="0.4">
      <c r="A175" s="141"/>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238"/>
      <c r="AI175" s="238"/>
      <c r="AJ175" s="233"/>
    </row>
    <row r="176" spans="1:36" ht="15" customHeight="1" x14ac:dyDescent="0.4">
      <c r="A176" s="141"/>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238"/>
      <c r="AI176" s="238"/>
      <c r="AJ176" s="233"/>
    </row>
    <row r="177" spans="1:36" ht="15" customHeight="1" x14ac:dyDescent="0.4">
      <c r="A177" s="141"/>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238"/>
      <c r="AI177" s="238"/>
      <c r="AJ177" s="233"/>
    </row>
    <row r="178" spans="1:36" ht="15" customHeight="1" x14ac:dyDescent="0.4">
      <c r="A178" s="141"/>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238"/>
      <c r="AI178" s="238"/>
      <c r="AJ178" s="233"/>
    </row>
    <row r="179" spans="1:36" ht="15" customHeight="1" x14ac:dyDescent="0.4">
      <c r="A179" s="141"/>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238"/>
      <c r="AI179" s="238"/>
      <c r="AJ179" s="233"/>
    </row>
    <row r="180" spans="1:36" ht="15" customHeight="1" x14ac:dyDescent="0.4">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141"/>
      <c r="X180" s="141"/>
      <c r="Y180" s="141"/>
      <c r="Z180" s="141"/>
      <c r="AA180" s="141"/>
      <c r="AB180" s="141"/>
      <c r="AC180" s="141"/>
      <c r="AD180" s="141"/>
      <c r="AE180" s="141"/>
      <c r="AF180" s="141"/>
      <c r="AG180" s="141"/>
      <c r="AH180" s="238"/>
      <c r="AI180" s="238"/>
      <c r="AJ180" s="233"/>
    </row>
    <row r="181" spans="1:36" ht="15" customHeight="1" x14ac:dyDescent="0.4">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238"/>
      <c r="AI181" s="238"/>
      <c r="AJ181" s="233"/>
    </row>
    <row r="182" spans="1:36" ht="15" customHeight="1" x14ac:dyDescent="0.4">
      <c r="A182" s="141"/>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238"/>
      <c r="AI182" s="238"/>
      <c r="AJ182" s="233"/>
    </row>
    <row r="183" spans="1:36" ht="15" customHeight="1" x14ac:dyDescent="0.4">
      <c r="A183" s="141"/>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141"/>
      <c r="X183" s="141"/>
      <c r="Y183" s="141"/>
      <c r="Z183" s="141"/>
      <c r="AA183" s="141"/>
      <c r="AB183" s="141"/>
      <c r="AC183" s="141"/>
      <c r="AD183" s="141"/>
      <c r="AE183" s="141"/>
      <c r="AF183" s="141"/>
      <c r="AG183" s="141"/>
      <c r="AH183" s="238"/>
      <c r="AI183" s="238"/>
      <c r="AJ183" s="233"/>
    </row>
    <row r="184" spans="1:36" ht="15" customHeight="1" x14ac:dyDescent="0.4">
      <c r="A184" s="141"/>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141"/>
      <c r="AE184" s="141"/>
      <c r="AF184" s="141"/>
      <c r="AG184" s="141"/>
      <c r="AH184" s="238"/>
      <c r="AI184" s="238"/>
      <c r="AJ184" s="233"/>
    </row>
    <row r="185" spans="1:36" ht="15" customHeight="1" x14ac:dyDescent="0.4">
      <c r="A185" s="141"/>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238"/>
      <c r="AI185" s="238"/>
      <c r="AJ185" s="233"/>
    </row>
    <row r="186" spans="1:36" ht="15" customHeight="1" x14ac:dyDescent="0.4">
      <c r="A186" s="141"/>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E186" s="141"/>
      <c r="AF186" s="141"/>
      <c r="AG186" s="141"/>
      <c r="AH186" s="238"/>
      <c r="AI186" s="238"/>
      <c r="AJ186" s="233"/>
    </row>
    <row r="187" spans="1:36" ht="15" customHeight="1" x14ac:dyDescent="0.4">
      <c r="A187" s="141"/>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141"/>
      <c r="X187" s="141"/>
      <c r="Y187" s="141"/>
      <c r="Z187" s="141"/>
      <c r="AA187" s="141"/>
      <c r="AB187" s="141"/>
      <c r="AC187" s="141"/>
      <c r="AD187" s="141"/>
      <c r="AE187" s="141"/>
      <c r="AF187" s="141"/>
      <c r="AG187" s="141"/>
      <c r="AH187" s="238"/>
      <c r="AI187" s="238"/>
      <c r="AJ187" s="233"/>
    </row>
    <row r="188" spans="1:36" ht="15" customHeight="1" x14ac:dyDescent="0.4">
      <c r="A188" s="141"/>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1"/>
      <c r="AE188" s="141"/>
      <c r="AF188" s="141"/>
      <c r="AG188" s="141"/>
      <c r="AH188" s="238"/>
      <c r="AI188" s="238"/>
      <c r="AJ188" s="233"/>
    </row>
    <row r="189" spans="1:36" ht="15" customHeight="1" x14ac:dyDescent="0.4">
      <c r="A189" s="141"/>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1"/>
      <c r="Y189" s="141"/>
      <c r="Z189" s="141"/>
      <c r="AA189" s="141"/>
      <c r="AB189" s="141"/>
      <c r="AC189" s="141"/>
      <c r="AD189" s="141"/>
      <c r="AE189" s="141"/>
      <c r="AF189" s="141"/>
      <c r="AG189" s="141"/>
      <c r="AH189" s="238"/>
      <c r="AI189" s="238"/>
      <c r="AJ189" s="233"/>
    </row>
    <row r="190" spans="1:36" ht="16.149999999999999" customHeight="1" x14ac:dyDescent="0.4">
      <c r="A190" s="141"/>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41"/>
      <c r="AH190" s="238"/>
      <c r="AI190" s="238"/>
      <c r="AJ190" s="233"/>
    </row>
    <row r="191" spans="1:36" ht="16.149999999999999" customHeight="1" x14ac:dyDescent="0.4">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238"/>
      <c r="AI191" s="238"/>
      <c r="AJ191" s="233"/>
    </row>
    <row r="192" spans="1:36" ht="16.149999999999999" customHeight="1" x14ac:dyDescent="0.4">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141"/>
      <c r="X192" s="141"/>
      <c r="Y192" s="141"/>
      <c r="Z192" s="141"/>
      <c r="AA192" s="141"/>
      <c r="AB192" s="141"/>
      <c r="AC192" s="141"/>
      <c r="AD192" s="141"/>
      <c r="AE192" s="141"/>
      <c r="AF192" s="141"/>
      <c r="AG192" s="141"/>
      <c r="AH192" s="238"/>
      <c r="AI192" s="238"/>
    </row>
    <row r="193" spans="1:71" x14ac:dyDescent="0.4">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c r="AA193" s="141"/>
      <c r="AB193" s="141"/>
      <c r="AC193" s="141"/>
      <c r="AD193" s="141"/>
      <c r="AE193" s="141"/>
      <c r="AF193" s="141"/>
      <c r="AG193" s="141"/>
      <c r="AH193" s="238"/>
      <c r="AI193" s="238"/>
    </row>
    <row r="194" spans="1:71" x14ac:dyDescent="0.4">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141"/>
      <c r="X194" s="141"/>
      <c r="Y194" s="141"/>
      <c r="Z194" s="141"/>
      <c r="AA194" s="141"/>
      <c r="AB194" s="141"/>
      <c r="AC194" s="141"/>
      <c r="AD194" s="141"/>
      <c r="AE194" s="141"/>
      <c r="AF194" s="141"/>
      <c r="AG194" s="141"/>
      <c r="AH194" s="238"/>
      <c r="AI194" s="238"/>
    </row>
    <row r="195" spans="1:71" ht="16.149999999999999" customHeight="1" x14ac:dyDescent="0.4">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c r="AA195" s="141"/>
      <c r="AB195" s="141"/>
      <c r="AC195" s="141"/>
      <c r="AD195" s="141"/>
      <c r="AE195" s="141"/>
      <c r="AF195" s="141"/>
      <c r="AG195" s="141"/>
      <c r="AH195" s="238"/>
      <c r="AI195" s="238"/>
    </row>
    <row r="196" spans="1:71" ht="16.149999999999999" customHeight="1" x14ac:dyDescent="0.4">
      <c r="A196" s="141"/>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141"/>
      <c r="X196" s="141"/>
      <c r="Y196" s="141"/>
      <c r="Z196" s="141"/>
      <c r="AA196" s="141"/>
      <c r="AB196" s="141"/>
      <c r="AC196" s="141"/>
      <c r="AD196" s="141"/>
      <c r="AE196" s="141"/>
      <c r="AF196" s="141"/>
      <c r="AG196" s="141"/>
      <c r="AH196" s="238"/>
      <c r="AI196" s="238"/>
    </row>
    <row r="197" spans="1:71" ht="16.149999999999999" customHeight="1" x14ac:dyDescent="0.4">
      <c r="A197" s="141"/>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c r="AA197" s="141"/>
      <c r="AB197" s="141"/>
      <c r="AC197" s="141"/>
      <c r="AD197" s="141"/>
      <c r="AE197" s="141"/>
      <c r="AF197" s="141"/>
      <c r="AG197" s="141"/>
      <c r="AH197" s="238"/>
      <c r="AI197" s="238"/>
    </row>
    <row r="198" spans="1:71" x14ac:dyDescent="0.4">
      <c r="A198" s="141"/>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c r="AA198" s="141"/>
      <c r="AB198" s="141"/>
      <c r="AC198" s="141"/>
      <c r="AD198" s="141"/>
      <c r="AE198" s="141"/>
      <c r="AF198" s="141"/>
      <c r="AG198" s="141"/>
      <c r="AH198" s="238"/>
      <c r="AI198" s="238"/>
    </row>
    <row r="199" spans="1:71" ht="15" customHeight="1" x14ac:dyDescent="0.4">
      <c r="A199" s="141"/>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238"/>
      <c r="AI199" s="238"/>
      <c r="AN199" s="239"/>
      <c r="AO199" s="239"/>
      <c r="AP199" s="239"/>
      <c r="AQ199" s="239"/>
      <c r="AR199" s="239"/>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row>
    <row r="200" spans="1:71" ht="15" customHeight="1" x14ac:dyDescent="0.4">
      <c r="A200" s="141"/>
      <c r="B200" s="141"/>
      <c r="C200" s="141"/>
      <c r="D200" s="141"/>
      <c r="E200" s="141"/>
      <c r="F200" s="141"/>
      <c r="G200" s="141"/>
      <c r="H200" s="141"/>
      <c r="I200" s="141"/>
      <c r="J200" s="141"/>
      <c r="K200" s="141"/>
      <c r="L200" s="141"/>
      <c r="M200" s="141"/>
      <c r="N200" s="141"/>
      <c r="O200" s="141"/>
      <c r="P200" s="141"/>
      <c r="Q200" s="141"/>
      <c r="R200" s="141"/>
      <c r="S200" s="141"/>
      <c r="T200" s="141"/>
      <c r="U200" s="141"/>
      <c r="V200" s="141"/>
      <c r="W200" s="141"/>
      <c r="X200" s="141"/>
      <c r="Y200" s="141"/>
      <c r="Z200" s="141"/>
      <c r="AA200" s="141"/>
      <c r="AB200" s="141"/>
      <c r="AC200" s="141"/>
      <c r="AD200" s="141"/>
      <c r="AE200" s="141"/>
      <c r="AF200" s="141"/>
      <c r="AG200" s="141"/>
      <c r="AH200" s="238"/>
      <c r="AI200" s="238"/>
      <c r="AM200" s="239"/>
      <c r="AN200" s="239"/>
      <c r="AO200" s="239"/>
      <c r="AP200" s="239"/>
      <c r="AQ200" s="239"/>
      <c r="AR200" s="239"/>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row>
    <row r="201" spans="1:71" ht="15" customHeight="1" x14ac:dyDescent="0.4">
      <c r="A201" s="141"/>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141"/>
      <c r="X201" s="141"/>
      <c r="Y201" s="141"/>
      <c r="Z201" s="141"/>
      <c r="AA201" s="141"/>
      <c r="AB201" s="141"/>
      <c r="AC201" s="141"/>
      <c r="AD201" s="141"/>
      <c r="AE201" s="141"/>
      <c r="AF201" s="141"/>
      <c r="AG201" s="141"/>
      <c r="AH201" s="238"/>
      <c r="AI201" s="238"/>
      <c r="AM201" s="239"/>
      <c r="AN201" s="239"/>
      <c r="AO201" s="239"/>
      <c r="AP201" s="239"/>
      <c r="AQ201" s="239"/>
      <c r="AR201" s="239"/>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row>
    <row r="202" spans="1:71" ht="15" customHeight="1" x14ac:dyDescent="0.4">
      <c r="A202" s="141"/>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141"/>
      <c r="AE202" s="141"/>
      <c r="AF202" s="141"/>
      <c r="AG202" s="141"/>
      <c r="AH202" s="238"/>
      <c r="AI202" s="238"/>
      <c r="AM202" s="239"/>
      <c r="AN202" s="239"/>
      <c r="AO202" s="239"/>
      <c r="AP202" s="239"/>
      <c r="AQ202" s="239"/>
      <c r="AR202" s="239"/>
      <c r="AS202" s="56"/>
      <c r="AT202" s="56"/>
      <c r="AU202" s="56"/>
      <c r="AV202" s="56"/>
      <c r="AW202" s="56"/>
      <c r="AX202" s="56"/>
      <c r="AY202" s="56"/>
      <c r="AZ202" s="56"/>
      <c r="BA202" s="56"/>
      <c r="BB202" s="56"/>
      <c r="BC202" s="56"/>
      <c r="BD202" s="56"/>
      <c r="BE202" s="56"/>
      <c r="BF202" s="56"/>
      <c r="BG202" s="56"/>
      <c r="BH202" s="56"/>
      <c r="BI202" s="56"/>
      <c r="BJ202" s="56"/>
      <c r="BK202" s="56"/>
      <c r="BL202" s="56"/>
      <c r="BM202" s="56"/>
      <c r="BN202" s="56"/>
      <c r="BO202" s="56"/>
      <c r="BP202" s="56"/>
      <c r="BQ202" s="56"/>
      <c r="BR202" s="56"/>
      <c r="BS202" s="56"/>
    </row>
    <row r="203" spans="1:71" ht="15" customHeight="1" x14ac:dyDescent="0.4">
      <c r="A203" s="141"/>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141"/>
      <c r="X203" s="141"/>
      <c r="Y203" s="141"/>
      <c r="Z203" s="141"/>
      <c r="AA203" s="141"/>
      <c r="AB203" s="141"/>
      <c r="AC203" s="141"/>
      <c r="AD203" s="141"/>
      <c r="AE203" s="141"/>
      <c r="AF203" s="141"/>
      <c r="AG203" s="141"/>
      <c r="AH203" s="238"/>
      <c r="AI203" s="238"/>
      <c r="AM203" s="239"/>
      <c r="AN203" s="239"/>
      <c r="AO203" s="239"/>
      <c r="AP203" s="239"/>
      <c r="AQ203" s="239"/>
      <c r="AR203" s="239"/>
      <c r="AS203" s="56"/>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c r="BS203" s="56"/>
    </row>
    <row r="204" spans="1:71" ht="15" customHeight="1" x14ac:dyDescent="0.4">
      <c r="AM204" s="239"/>
      <c r="AN204" s="239"/>
      <c r="AO204" s="239"/>
      <c r="AP204" s="239"/>
      <c r="AQ204" s="239"/>
      <c r="AR204" s="239"/>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row>
    <row r="205" spans="1:71" ht="15" customHeight="1" x14ac:dyDescent="0.4">
      <c r="AM205" s="239"/>
      <c r="AN205" s="239"/>
      <c r="AO205" s="239"/>
      <c r="AP205" s="239"/>
      <c r="AQ205" s="239"/>
      <c r="AR205" s="239"/>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row>
    <row r="206" spans="1:71" ht="15" customHeight="1" x14ac:dyDescent="0.4">
      <c r="AM206" s="239"/>
      <c r="AN206" s="239"/>
      <c r="AO206" s="239"/>
      <c r="AP206" s="239"/>
      <c r="AQ206" s="239"/>
      <c r="AR206" s="239"/>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row>
    <row r="207" spans="1:71" ht="15" customHeight="1" x14ac:dyDescent="0.4">
      <c r="AM207" s="239"/>
      <c r="AN207" s="239"/>
      <c r="AO207" s="239"/>
      <c r="AP207" s="239"/>
      <c r="AQ207" s="239"/>
      <c r="AR207" s="239"/>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row>
    <row r="208" spans="1:71" ht="15" customHeight="1" x14ac:dyDescent="0.4">
      <c r="AM208" s="239"/>
      <c r="AN208" s="239"/>
      <c r="AO208" s="239"/>
      <c r="AP208" s="239"/>
      <c r="AQ208" s="239"/>
      <c r="AR208" s="239"/>
      <c r="AS208" s="56"/>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c r="BS208" s="56"/>
    </row>
    <row r="209" spans="39:71" ht="15" customHeight="1" x14ac:dyDescent="0.4">
      <c r="AM209" s="235"/>
      <c r="AN209" s="236"/>
      <c r="AO209" s="235"/>
      <c r="AP209" s="235"/>
      <c r="AQ209" s="235"/>
      <c r="AR209" s="235"/>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row>
    <row r="210" spans="39:71" ht="15" customHeight="1" x14ac:dyDescent="0.4">
      <c r="AM210" s="236"/>
      <c r="AN210" s="236"/>
      <c r="AO210" s="235"/>
      <c r="AP210" s="235"/>
      <c r="AQ210" s="235"/>
      <c r="AR210" s="235"/>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row>
    <row r="211" spans="39:71" ht="15" customHeight="1" x14ac:dyDescent="0.4">
      <c r="AM211" s="236"/>
      <c r="AN211" s="236"/>
      <c r="AO211" s="235"/>
      <c r="AP211" s="235"/>
      <c r="AQ211" s="235"/>
      <c r="AR211" s="235"/>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row>
    <row r="212" spans="39:71" ht="15" customHeight="1" x14ac:dyDescent="0.4">
      <c r="AM212" s="236"/>
      <c r="AN212" s="236"/>
      <c r="AO212" s="235"/>
      <c r="AP212" s="235"/>
      <c r="AQ212" s="235"/>
      <c r="AR212" s="235"/>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row>
    <row r="213" spans="39:71" ht="15" customHeight="1" x14ac:dyDescent="0.4">
      <c r="AM213" s="236"/>
      <c r="AN213" s="236"/>
      <c r="AO213" s="235"/>
      <c r="AP213" s="235"/>
      <c r="AQ213" s="235"/>
      <c r="AR213" s="235"/>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row>
    <row r="214" spans="39:71" ht="15" customHeight="1" x14ac:dyDescent="0.4">
      <c r="AM214" s="236"/>
      <c r="AN214" s="236"/>
      <c r="AO214" s="235"/>
      <c r="AP214" s="235"/>
      <c r="AQ214" s="235"/>
      <c r="AR214" s="235"/>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row>
    <row r="215" spans="39:71" ht="15" customHeight="1" x14ac:dyDescent="0.4">
      <c r="AM215" s="235"/>
      <c r="AN215" s="236"/>
      <c r="AO215" s="235"/>
      <c r="AP215" s="235"/>
      <c r="AQ215" s="235"/>
      <c r="AR215" s="235"/>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row>
    <row r="216" spans="39:71" ht="15" customHeight="1" x14ac:dyDescent="0.4">
      <c r="AM216" s="235"/>
      <c r="AN216" s="236"/>
      <c r="AO216" s="235"/>
      <c r="AP216" s="235"/>
      <c r="AQ216" s="235"/>
      <c r="AR216" s="235"/>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row>
    <row r="217" spans="39:71" ht="15" customHeight="1" x14ac:dyDescent="0.4">
      <c r="AM217" s="235"/>
      <c r="AN217" s="236"/>
      <c r="AO217" s="235"/>
      <c r="AP217" s="235"/>
      <c r="AQ217" s="235"/>
      <c r="AR217" s="235"/>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row>
    <row r="218" spans="39:71" ht="15" customHeight="1" x14ac:dyDescent="0.4">
      <c r="AM218" s="236"/>
      <c r="AN218" s="236"/>
      <c r="AO218" s="235"/>
      <c r="AP218" s="235"/>
      <c r="AQ218" s="235"/>
      <c r="AR218" s="235"/>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row>
    <row r="219" spans="39:71" ht="15" customHeight="1" x14ac:dyDescent="0.4">
      <c r="AM219" s="235"/>
      <c r="AN219" s="236"/>
      <c r="AO219" s="235"/>
      <c r="AP219" s="235"/>
      <c r="AQ219" s="235"/>
      <c r="AR219" s="235"/>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row>
    <row r="220" spans="39:71" ht="15" customHeight="1" x14ac:dyDescent="0.4">
      <c r="AM220" s="235"/>
      <c r="AN220" s="236"/>
      <c r="AO220" s="235"/>
      <c r="AP220" s="235"/>
      <c r="AQ220" s="235"/>
      <c r="AR220" s="235"/>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row>
    <row r="221" spans="39:71" ht="15" customHeight="1" x14ac:dyDescent="0.4">
      <c r="AM221" s="236"/>
      <c r="AN221" s="236"/>
      <c r="AO221" s="235"/>
      <c r="AP221" s="235"/>
      <c r="AQ221" s="235"/>
      <c r="AR221" s="235"/>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row>
    <row r="222" spans="39:71" ht="15" customHeight="1" x14ac:dyDescent="0.4">
      <c r="AM222" s="235"/>
      <c r="AN222" s="236"/>
      <c r="AO222" s="235"/>
      <c r="AP222" s="235"/>
      <c r="AQ222" s="235"/>
      <c r="AR222" s="235"/>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5" priority="2" operator="containsText" text="問題あり">
      <formula>NOT(ISERROR(SEARCH("問題あり",AA61)))</formula>
    </cfRule>
  </conditionalFormatting>
  <conditionalFormatting sqref="B36:AG39">
    <cfRule type="expression" dxfId="14"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187"/>
  <sheetViews>
    <sheetView showGridLines="0" view="pageBreakPreview" zoomScaleNormal="100" zoomScaleSheetLayoutView="100" workbookViewId="0">
      <selection activeCell="AR20" sqref="AR20"/>
    </sheetView>
  </sheetViews>
  <sheetFormatPr defaultColWidth="8.75" defaultRowHeight="13.5" outlineLevelCol="1" x14ac:dyDescent="0.4"/>
  <cols>
    <col min="1" max="1" width="4.75" style="4" customWidth="1"/>
    <col min="2" max="2" width="2.75" style="4" customWidth="1"/>
    <col min="3" max="3" width="4.625" style="4" customWidth="1"/>
    <col min="4" max="33" width="3.5" style="4" customWidth="1"/>
    <col min="34" max="34" width="7" style="208" hidden="1" customWidth="1" outlineLevel="1"/>
    <col min="35" max="40" width="2.75" style="208" hidden="1" customWidth="1" outlineLevel="1"/>
    <col min="41" max="43" width="8.75" style="208" hidden="1" customWidth="1" outlineLevel="1"/>
    <col min="44" max="44" width="8.75" style="4" collapsed="1"/>
    <col min="45" max="16384" width="8.75" style="4"/>
  </cols>
  <sheetData>
    <row r="1" spans="1:43" ht="16.149999999999999" customHeight="1" x14ac:dyDescent="0.4">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x14ac:dyDescent="0.4">
      <c r="A2" s="456" t="s">
        <v>434</v>
      </c>
      <c r="B2" s="456"/>
      <c r="C2" s="456"/>
      <c r="D2" s="456"/>
      <c r="E2" s="456"/>
      <c r="F2" s="456"/>
      <c r="G2" s="456"/>
      <c r="H2" s="456"/>
      <c r="I2" s="456"/>
      <c r="J2" s="456"/>
      <c r="K2" s="456"/>
      <c r="L2" s="456"/>
      <c r="M2" s="456"/>
      <c r="N2" s="456"/>
      <c r="O2" s="456"/>
      <c r="P2" s="456"/>
      <c r="Q2" s="456"/>
      <c r="R2" s="456"/>
      <c r="S2" s="456"/>
      <c r="T2" s="456"/>
      <c r="U2" s="457"/>
      <c r="V2" s="457"/>
      <c r="W2" s="494" t="s">
        <v>435</v>
      </c>
      <c r="X2" s="494"/>
      <c r="Y2" s="494"/>
      <c r="Z2" s="494"/>
      <c r="AA2" s="494"/>
      <c r="AB2" s="494"/>
      <c r="AC2" s="494"/>
      <c r="AD2" s="494"/>
      <c r="AE2" s="494"/>
      <c r="AF2" s="494"/>
      <c r="AG2" s="494"/>
    </row>
    <row r="3" spans="1:4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x14ac:dyDescent="0.4">
      <c r="A4" s="3"/>
      <c r="B4" s="3"/>
      <c r="C4" s="3"/>
      <c r="D4" s="3"/>
      <c r="E4" s="3"/>
      <c r="F4" s="3"/>
      <c r="G4" s="3"/>
      <c r="H4" s="3"/>
      <c r="I4" s="3"/>
      <c r="J4" s="3"/>
      <c r="K4" s="3"/>
      <c r="L4" s="3"/>
      <c r="M4" s="3"/>
      <c r="N4" s="3"/>
      <c r="O4" s="3"/>
      <c r="P4" s="3"/>
      <c r="Q4" s="3"/>
      <c r="R4" s="3"/>
      <c r="S4" s="450" t="s">
        <v>257</v>
      </c>
      <c r="T4" s="450"/>
      <c r="U4" s="450"/>
      <c r="V4" s="450"/>
      <c r="W4" s="450"/>
      <c r="X4" s="480" t="str">
        <f>IF('様式95_外来・在宅ベースアップ評価料（Ⅰ）'!H5=0,"",'様式95_外来・在宅ベースアップ評価料（Ⅰ）'!H5)</f>
        <v/>
      </c>
      <c r="Y4" s="499"/>
      <c r="Z4" s="499"/>
      <c r="AA4" s="499"/>
      <c r="AB4" s="499"/>
      <c r="AC4" s="499"/>
      <c r="AD4" s="499"/>
      <c r="AE4" s="499"/>
      <c r="AF4" s="499"/>
      <c r="AG4" s="500"/>
    </row>
    <row r="5" spans="1:43" ht="16.149999999999999" customHeight="1" x14ac:dyDescent="0.4">
      <c r="A5" s="3"/>
      <c r="B5" s="3"/>
      <c r="C5" s="3"/>
      <c r="D5" s="3"/>
      <c r="E5" s="3"/>
      <c r="F5" s="3"/>
      <c r="G5" s="3"/>
      <c r="H5" s="3"/>
      <c r="I5" s="3"/>
      <c r="J5" s="3"/>
      <c r="K5" s="3"/>
      <c r="L5" s="3"/>
      <c r="M5" s="3"/>
      <c r="N5" s="3"/>
      <c r="O5" s="3"/>
      <c r="P5" s="3"/>
      <c r="Q5" s="3"/>
      <c r="R5" s="3"/>
      <c r="S5" s="458" t="s">
        <v>258</v>
      </c>
      <c r="T5" s="458"/>
      <c r="U5" s="458"/>
      <c r="V5" s="458"/>
      <c r="W5" s="459"/>
      <c r="X5" s="480" t="str">
        <f>IF('様式95_外来・在宅ベースアップ評価料（Ⅰ）'!H6=0,"",'様式95_外来・在宅ベースアップ評価料（Ⅰ）'!H6)</f>
        <v/>
      </c>
      <c r="Y5" s="499"/>
      <c r="Z5" s="499"/>
      <c r="AA5" s="499"/>
      <c r="AB5" s="499"/>
      <c r="AC5" s="499"/>
      <c r="AD5" s="499"/>
      <c r="AE5" s="499"/>
      <c r="AF5" s="499"/>
      <c r="AG5" s="500"/>
    </row>
    <row r="6" spans="1:43" s="299" customFormat="1" ht="16.149999999999999" customHeight="1" x14ac:dyDescent="0.4">
      <c r="X6" s="300"/>
      <c r="Y6" s="300"/>
      <c r="Z6" s="300"/>
      <c r="AA6" s="300"/>
      <c r="AB6" s="300"/>
      <c r="AC6" s="300"/>
      <c r="AD6" s="300"/>
      <c r="AE6" s="300"/>
      <c r="AF6" s="300"/>
      <c r="AG6" s="300"/>
      <c r="AH6" s="287"/>
      <c r="AI6" s="287"/>
      <c r="AJ6" s="287"/>
      <c r="AK6" s="287"/>
      <c r="AL6" s="287"/>
      <c r="AM6" s="287"/>
      <c r="AN6" s="287"/>
      <c r="AO6" s="287"/>
      <c r="AP6" s="287"/>
      <c r="AQ6" s="287"/>
    </row>
    <row r="7" spans="1:43" ht="16.149999999999999" customHeight="1" x14ac:dyDescent="0.4">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x14ac:dyDescent="0.45">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x14ac:dyDescent="0.45">
      <c r="A9" s="3"/>
      <c r="B9" s="504"/>
      <c r="C9" s="505"/>
      <c r="D9" s="442" t="s">
        <v>261</v>
      </c>
      <c r="E9" s="485"/>
      <c r="F9" s="485"/>
      <c r="G9" s="485"/>
      <c r="H9" s="485"/>
      <c r="I9" s="485"/>
      <c r="J9" s="485"/>
      <c r="K9" s="485"/>
      <c r="L9" s="485"/>
      <c r="M9" s="485"/>
      <c r="N9" s="485"/>
      <c r="O9" s="485"/>
      <c r="P9" s="485"/>
      <c r="Q9" s="485"/>
      <c r="R9" s="485"/>
      <c r="S9" s="485"/>
      <c r="T9" s="485"/>
      <c r="U9" s="485"/>
      <c r="V9" s="485"/>
      <c r="W9" s="485"/>
      <c r="X9" s="485"/>
      <c r="Y9" s="485"/>
      <c r="Z9" s="485"/>
      <c r="AA9" s="3"/>
      <c r="AB9" s="3"/>
      <c r="AC9" s="3"/>
      <c r="AD9" s="3"/>
      <c r="AE9" s="3"/>
      <c r="AF9" s="3"/>
      <c r="AG9" s="3"/>
    </row>
    <row r="10" spans="1:43" ht="16.149999999999999" customHeight="1" thickBot="1" x14ac:dyDescent="0.45">
      <c r="A10" s="3"/>
      <c r="B10" s="504"/>
      <c r="C10" s="505"/>
      <c r="D10" s="470" t="s">
        <v>262</v>
      </c>
      <c r="E10" s="488"/>
      <c r="F10" s="488"/>
      <c r="G10" s="488"/>
      <c r="H10" s="488"/>
      <c r="I10" s="488"/>
      <c r="J10" s="488"/>
      <c r="K10" s="488"/>
      <c r="L10" s="488"/>
      <c r="M10" s="488"/>
      <c r="N10" s="488"/>
      <c r="O10" s="488"/>
      <c r="P10" s="488"/>
      <c r="Q10" s="488"/>
      <c r="R10" s="488"/>
      <c r="S10" s="488"/>
      <c r="T10" s="488"/>
      <c r="U10" s="488"/>
      <c r="V10" s="488"/>
      <c r="W10" s="488"/>
      <c r="X10" s="488"/>
      <c r="Y10" s="488"/>
      <c r="Z10" s="488"/>
      <c r="AA10" s="3"/>
      <c r="AB10" s="3"/>
      <c r="AC10" s="3"/>
      <c r="AD10" s="3"/>
      <c r="AE10" s="3"/>
      <c r="AF10" s="3"/>
      <c r="AG10" s="3"/>
    </row>
    <row r="11" spans="1:43" ht="16.149999999999999" customHeight="1" x14ac:dyDescent="0.4">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x14ac:dyDescent="0.45">
      <c r="A12" s="3" t="s">
        <v>263</v>
      </c>
      <c r="B12" s="3"/>
      <c r="C12" s="3"/>
      <c r="D12" s="3"/>
      <c r="E12" s="3"/>
      <c r="F12" s="3"/>
      <c r="L12" s="3"/>
      <c r="M12" s="3"/>
      <c r="N12" s="3"/>
      <c r="O12" s="3"/>
      <c r="P12" s="3"/>
      <c r="Q12" s="3"/>
      <c r="R12" s="3"/>
      <c r="S12" s="3"/>
      <c r="T12" s="3"/>
      <c r="U12" s="3"/>
      <c r="V12" s="3"/>
      <c r="AE12" s="3"/>
      <c r="AF12" s="3"/>
      <c r="AG12" s="3"/>
    </row>
    <row r="13" spans="1:43" ht="16.149999999999999" customHeight="1" thickBot="1" x14ac:dyDescent="0.45">
      <c r="B13" s="448" t="s">
        <v>15</v>
      </c>
      <c r="C13" s="486"/>
      <c r="D13" s="486"/>
      <c r="E13" s="501" t="str">
        <f>IF('別添_計画書（病院及び有床診療所）'!E16=0,"",'別添_計画書（病院及び有床診療所）'!E16)</f>
        <v/>
      </c>
      <c r="F13" s="501"/>
      <c r="G13" s="21" t="s">
        <v>16</v>
      </c>
      <c r="H13" s="501" t="str">
        <f>IF('別添_計画書（病院及び有床診療所）'!H16=0,"",'別添_計画書（病院及び有床診療所）'!H16)</f>
        <v/>
      </c>
      <c r="I13" s="501"/>
      <c r="J13" s="21" t="s">
        <v>264</v>
      </c>
      <c r="K13" s="21"/>
      <c r="L13" s="21" t="s">
        <v>265</v>
      </c>
      <c r="M13" s="21" t="s">
        <v>15</v>
      </c>
      <c r="N13" s="21"/>
      <c r="O13" s="501" t="str">
        <f>IF('別添_計画書（病院及び有床診療所）'!O16=0,"",'別添_計画書（病院及び有床診療所）'!O16)</f>
        <v/>
      </c>
      <c r="P13" s="501"/>
      <c r="Q13" s="21" t="s">
        <v>16</v>
      </c>
      <c r="R13" s="501" t="str">
        <f>IF('別添_計画書（病院及び有床診療所）'!R16=0,"",'別添_計画書（病院及び有床診療所）'!R16)</f>
        <v/>
      </c>
      <c r="S13" s="501"/>
      <c r="T13" s="22" t="s">
        <v>264</v>
      </c>
      <c r="V13" s="502">
        <f>'別添_計画書（病院及び有床診療所）'!V16</f>
        <v>1</v>
      </c>
      <c r="W13" s="502"/>
      <c r="X13" s="502"/>
      <c r="Y13" s="503"/>
      <c r="Z13" s="3" t="s">
        <v>266</v>
      </c>
      <c r="AA13" s="3"/>
      <c r="AG13" s="3"/>
    </row>
    <row r="14" spans="1:43" ht="16.149999999999999" customHeight="1" x14ac:dyDescent="0.4">
      <c r="B14" s="29"/>
      <c r="C14" s="29"/>
      <c r="D14" s="29"/>
      <c r="E14" s="29"/>
      <c r="F14" s="29"/>
      <c r="G14" s="29"/>
      <c r="H14" s="29"/>
      <c r="I14" s="29"/>
      <c r="J14" s="29"/>
      <c r="K14" s="29"/>
      <c r="L14" s="29"/>
      <c r="M14" s="29"/>
      <c r="N14" s="29"/>
      <c r="O14" s="29"/>
      <c r="P14" s="29"/>
      <c r="Q14" s="29"/>
      <c r="R14" s="29"/>
      <c r="S14" s="29"/>
      <c r="T14" s="29"/>
      <c r="V14" s="301"/>
      <c r="W14" s="301"/>
      <c r="X14" s="301"/>
      <c r="Y14" s="301"/>
    </row>
    <row r="15" spans="1:43" ht="16.149999999999999" customHeight="1" thickBot="1" x14ac:dyDescent="0.45">
      <c r="A15" s="3" t="s">
        <v>267</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x14ac:dyDescent="0.45">
      <c r="A16" s="3"/>
      <c r="B16" s="448" t="s">
        <v>15</v>
      </c>
      <c r="C16" s="486"/>
      <c r="D16" s="486"/>
      <c r="E16" s="501" t="str">
        <f>IF('別添_計画書（病院及び有床診療所）'!E21=0,"",'別添_計画書（病院及び有床診療所）'!E21)</f>
        <v/>
      </c>
      <c r="F16" s="501"/>
      <c r="G16" s="21" t="s">
        <v>16</v>
      </c>
      <c r="H16" s="501" t="str">
        <f>IF('別添_計画書（病院及び有床診療所）'!H21=0,"",'別添_計画書（病院及び有床診療所）'!H21)</f>
        <v/>
      </c>
      <c r="I16" s="501"/>
      <c r="J16" s="21" t="s">
        <v>264</v>
      </c>
      <c r="K16" s="21"/>
      <c r="L16" s="21" t="s">
        <v>265</v>
      </c>
      <c r="M16" s="21" t="s">
        <v>15</v>
      </c>
      <c r="N16" s="21"/>
      <c r="O16" s="449"/>
      <c r="P16" s="449"/>
      <c r="Q16" s="21" t="s">
        <v>16</v>
      </c>
      <c r="R16" s="449"/>
      <c r="S16" s="449"/>
      <c r="T16" s="22" t="s">
        <v>264</v>
      </c>
      <c r="V16" s="502">
        <f>IFERROR(IF(E16=O16,R16-H16+1,IF(O16-E16=1,12-H16+1+R16,IF(O16-E16=2,12-H16+1+R16+12,"エラー"))),1)</f>
        <v>1</v>
      </c>
      <c r="W16" s="502"/>
      <c r="X16" s="502"/>
      <c r="Y16" s="503"/>
      <c r="Z16" s="3" t="s">
        <v>266</v>
      </c>
      <c r="AA16" s="3"/>
      <c r="AG16" s="3"/>
    </row>
    <row r="17" spans="1:33" ht="16.149999999999999" customHeight="1" x14ac:dyDescent="0.4">
      <c r="A17" s="3"/>
      <c r="B17" s="137"/>
      <c r="D17" s="29"/>
      <c r="E17" s="29"/>
      <c r="G17" s="29"/>
      <c r="H17" s="29"/>
      <c r="N17" s="29"/>
      <c r="O17" s="29"/>
      <c r="Q17" s="29"/>
      <c r="R17" s="29"/>
      <c r="U17" s="3"/>
      <c r="AB17" s="3"/>
      <c r="AC17" s="3"/>
      <c r="AD17" s="3"/>
      <c r="AE17" s="3"/>
      <c r="AF17" s="3"/>
      <c r="AG17" s="3"/>
    </row>
    <row r="18" spans="1:33" ht="16.149999999999999" customHeight="1" thickBot="1" x14ac:dyDescent="0.45">
      <c r="A18" s="2" t="s">
        <v>436</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x14ac:dyDescent="0.4">
      <c r="A19" s="11" t="s">
        <v>437</v>
      </c>
      <c r="B19" s="12"/>
      <c r="C19" s="12"/>
      <c r="D19" s="12"/>
      <c r="E19" s="12"/>
      <c r="F19" s="12"/>
      <c r="G19" s="12"/>
      <c r="H19" s="12"/>
      <c r="I19" s="12"/>
      <c r="J19" s="12"/>
      <c r="K19" s="5"/>
      <c r="L19" s="12"/>
      <c r="M19" s="12"/>
      <c r="N19" s="12"/>
      <c r="O19" s="12"/>
      <c r="P19" s="12"/>
      <c r="Q19" s="12"/>
      <c r="R19" s="506"/>
      <c r="S19" s="507"/>
      <c r="T19" s="507"/>
      <c r="U19" s="507"/>
      <c r="V19" s="507"/>
      <c r="W19" s="507"/>
      <c r="X19" s="507"/>
      <c r="Y19" s="37"/>
      <c r="Z19" s="37"/>
      <c r="AA19" s="37"/>
      <c r="AB19" s="37"/>
      <c r="AC19" s="508"/>
      <c r="AD19" s="508"/>
      <c r="AE19" s="508"/>
      <c r="AF19" s="508"/>
      <c r="AG19" s="38"/>
    </row>
    <row r="20" spans="1:33" ht="16.149999999999999" customHeight="1" x14ac:dyDescent="0.4">
      <c r="A20" s="17"/>
      <c r="B20" s="509" t="s">
        <v>438</v>
      </c>
      <c r="C20" s="509"/>
      <c r="D20" s="509"/>
      <c r="E20" s="509"/>
      <c r="F20" s="509"/>
      <c r="G20" s="509"/>
      <c r="H20" s="509"/>
      <c r="I20" s="509"/>
      <c r="J20" s="509"/>
      <c r="K20" s="509"/>
      <c r="L20" s="509"/>
      <c r="M20" s="509"/>
      <c r="N20" s="509"/>
      <c r="O20" s="509"/>
      <c r="P20" s="509"/>
      <c r="Q20" s="509"/>
      <c r="R20" s="509"/>
      <c r="S20" s="510" t="s">
        <v>439</v>
      </c>
      <c r="T20" s="511"/>
      <c r="U20" s="511"/>
      <c r="V20" s="511"/>
      <c r="W20" s="511"/>
      <c r="X20" s="511"/>
      <c r="Y20" s="511"/>
      <c r="Z20" s="511"/>
      <c r="AA20" s="512"/>
      <c r="AB20" s="510" t="s">
        <v>113</v>
      </c>
      <c r="AC20" s="511"/>
      <c r="AD20" s="511"/>
      <c r="AE20" s="511"/>
      <c r="AF20" s="511"/>
      <c r="AG20" s="513"/>
    </row>
    <row r="21" spans="1:33" ht="16.149999999999999" customHeight="1" x14ac:dyDescent="0.4">
      <c r="A21" s="17"/>
      <c r="B21" s="40" t="s">
        <v>440</v>
      </c>
      <c r="C21" s="39" t="s">
        <v>15</v>
      </c>
      <c r="D21" s="499" t="str">
        <f>IF('別添_計画書（病院及び有床診療所）'!E21=0,"",'別添_計画書（病院及び有床診療所）'!E21)</f>
        <v/>
      </c>
      <c r="E21" s="499"/>
      <c r="F21" s="15" t="s">
        <v>16</v>
      </c>
      <c r="G21" s="499" t="str">
        <f>IF('別添_計画書（病院及び有床診療所）'!H21=0,"",'別添_計画書（病院及び有床診療所）'!H21)</f>
        <v/>
      </c>
      <c r="H21" s="499"/>
      <c r="I21" s="15" t="s">
        <v>264</v>
      </c>
      <c r="J21" s="15" t="s">
        <v>441</v>
      </c>
      <c r="K21" s="15" t="s">
        <v>442</v>
      </c>
      <c r="L21" s="15"/>
      <c r="M21" s="514"/>
      <c r="N21" s="514"/>
      <c r="O21" s="26" t="s">
        <v>16</v>
      </c>
      <c r="P21" s="514"/>
      <c r="Q21" s="514"/>
      <c r="R21" s="41" t="s">
        <v>264</v>
      </c>
      <c r="S21" s="39"/>
      <c r="T21" s="471" t="str">
        <f>'別添_計画書（病院及び有床診療所）'!P31</f>
        <v>算定不可</v>
      </c>
      <c r="U21" s="471"/>
      <c r="V21" s="471"/>
      <c r="W21" s="471"/>
      <c r="X21" s="471"/>
      <c r="Y21" s="471"/>
      <c r="Z21" s="471"/>
      <c r="AA21" s="15"/>
      <c r="AB21" s="42"/>
      <c r="AC21" s="472" t="str">
        <f>IFERROR(IF(T21="","-",VLOOKUP(T21,'リスト（入院）'!C:D,2,FALSE)),"-")</f>
        <v>-</v>
      </c>
      <c r="AD21" s="472"/>
      <c r="AE21" s="472"/>
      <c r="AF21" s="472"/>
      <c r="AG21" s="7" t="s">
        <v>276</v>
      </c>
    </row>
    <row r="22" spans="1:33" ht="16.149999999999999" customHeight="1" x14ac:dyDescent="0.4">
      <c r="A22" s="17"/>
      <c r="B22" s="40" t="s">
        <v>443</v>
      </c>
      <c r="C22" s="39" t="s">
        <v>15</v>
      </c>
      <c r="D22" s="514"/>
      <c r="E22" s="514"/>
      <c r="F22" s="15" t="s">
        <v>16</v>
      </c>
      <c r="G22" s="514"/>
      <c r="H22" s="514"/>
      <c r="I22" s="15" t="s">
        <v>264</v>
      </c>
      <c r="J22" s="15" t="s">
        <v>441</v>
      </c>
      <c r="K22" s="15" t="s">
        <v>442</v>
      </c>
      <c r="L22" s="15"/>
      <c r="M22" s="514"/>
      <c r="N22" s="514"/>
      <c r="O22" s="26" t="s">
        <v>16</v>
      </c>
      <c r="P22" s="514"/>
      <c r="Q22" s="514"/>
      <c r="R22" s="41" t="s">
        <v>264</v>
      </c>
      <c r="S22" s="39"/>
      <c r="T22" s="515"/>
      <c r="U22" s="515"/>
      <c r="V22" s="515"/>
      <c r="W22" s="515"/>
      <c r="X22" s="515"/>
      <c r="Y22" s="515"/>
      <c r="Z22" s="515"/>
      <c r="AA22" s="15"/>
      <c r="AB22" s="42"/>
      <c r="AC22" s="472" t="str">
        <f>IFERROR(IF(T22="","-",VLOOKUP(T22,'リスト（入院）'!C:D,2,FALSE)),"-")</f>
        <v>-</v>
      </c>
      <c r="AD22" s="472"/>
      <c r="AE22" s="472"/>
      <c r="AF22" s="472"/>
      <c r="AG22" s="7" t="s">
        <v>276</v>
      </c>
    </row>
    <row r="23" spans="1:33" ht="16.149999999999999" customHeight="1" x14ac:dyDescent="0.4">
      <c r="A23" s="17"/>
      <c r="B23" s="40" t="s">
        <v>444</v>
      </c>
      <c r="C23" s="39" t="s">
        <v>15</v>
      </c>
      <c r="D23" s="514"/>
      <c r="E23" s="514"/>
      <c r="F23" s="15" t="s">
        <v>16</v>
      </c>
      <c r="G23" s="514"/>
      <c r="H23" s="514"/>
      <c r="I23" s="15" t="s">
        <v>264</v>
      </c>
      <c r="J23" s="15" t="s">
        <v>441</v>
      </c>
      <c r="K23" s="15" t="s">
        <v>442</v>
      </c>
      <c r="L23" s="15"/>
      <c r="M23" s="514"/>
      <c r="N23" s="514"/>
      <c r="O23" s="26" t="s">
        <v>16</v>
      </c>
      <c r="P23" s="514"/>
      <c r="Q23" s="514"/>
      <c r="R23" s="41" t="s">
        <v>264</v>
      </c>
      <c r="S23" s="39"/>
      <c r="T23" s="515"/>
      <c r="U23" s="515"/>
      <c r="V23" s="515"/>
      <c r="W23" s="515"/>
      <c r="X23" s="515"/>
      <c r="Y23" s="515"/>
      <c r="Z23" s="515"/>
      <c r="AA23" s="15"/>
      <c r="AB23" s="42"/>
      <c r="AC23" s="472" t="str">
        <f>IFERROR(IF(T23="","-",VLOOKUP(T23,'リスト（入院）'!C:D,2,FALSE)),"-")</f>
        <v>-</v>
      </c>
      <c r="AD23" s="472"/>
      <c r="AE23" s="472"/>
      <c r="AF23" s="472"/>
      <c r="AG23" s="7" t="s">
        <v>276</v>
      </c>
    </row>
    <row r="24" spans="1:33" ht="16.149999999999999" customHeight="1" x14ac:dyDescent="0.4">
      <c r="A24" s="17"/>
      <c r="B24" s="296" t="s">
        <v>445</v>
      </c>
      <c r="C24" s="39" t="s">
        <v>15</v>
      </c>
      <c r="D24" s="514"/>
      <c r="E24" s="514"/>
      <c r="F24" s="15" t="s">
        <v>16</v>
      </c>
      <c r="G24" s="514"/>
      <c r="H24" s="514"/>
      <c r="I24" s="15" t="s">
        <v>264</v>
      </c>
      <c r="J24" s="15" t="s">
        <v>441</v>
      </c>
      <c r="K24" s="15" t="s">
        <v>442</v>
      </c>
      <c r="L24" s="15"/>
      <c r="M24" s="514"/>
      <c r="N24" s="514"/>
      <c r="O24" s="26" t="s">
        <v>16</v>
      </c>
      <c r="P24" s="514"/>
      <c r="Q24" s="514"/>
      <c r="R24" s="41" t="s">
        <v>264</v>
      </c>
      <c r="S24" s="39"/>
      <c r="T24" s="515"/>
      <c r="U24" s="515"/>
      <c r="V24" s="515"/>
      <c r="W24" s="515"/>
      <c r="X24" s="515"/>
      <c r="Y24" s="515"/>
      <c r="Z24" s="515"/>
      <c r="AA24" s="15"/>
      <c r="AB24" s="42"/>
      <c r="AC24" s="472" t="str">
        <f>IFERROR(IF(T24="","-",VLOOKUP(T24,'リスト（入院）'!C:D,2,FALSE)),"-")</f>
        <v>-</v>
      </c>
      <c r="AD24" s="472"/>
      <c r="AE24" s="472"/>
      <c r="AF24" s="472"/>
      <c r="AG24" s="7" t="s">
        <v>276</v>
      </c>
    </row>
    <row r="25" spans="1:33" ht="16.149999999999999" customHeight="1" x14ac:dyDescent="0.4">
      <c r="A25" s="23" t="s">
        <v>446</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516"/>
      <c r="AD25" s="516"/>
      <c r="AE25" s="516"/>
      <c r="AF25" s="516"/>
      <c r="AG25" s="7"/>
    </row>
    <row r="26" spans="1:33" ht="16.149999999999999" customHeight="1" x14ac:dyDescent="0.4">
      <c r="A26" s="17"/>
      <c r="B26" s="509" t="s">
        <v>438</v>
      </c>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10" t="s">
        <v>447</v>
      </c>
      <c r="AC26" s="511"/>
      <c r="AD26" s="511"/>
      <c r="AE26" s="511"/>
      <c r="AF26" s="511"/>
      <c r="AG26" s="513"/>
    </row>
    <row r="27" spans="1:33" ht="16.149999999999999" customHeight="1" x14ac:dyDescent="0.4">
      <c r="A27" s="17"/>
      <c r="B27" s="40" t="s">
        <v>440</v>
      </c>
      <c r="C27" s="39" t="s">
        <v>15</v>
      </c>
      <c r="D27" s="499" t="str">
        <f>IF(D21="","",D21)</f>
        <v/>
      </c>
      <c r="E27" s="499"/>
      <c r="F27" s="15" t="s">
        <v>16</v>
      </c>
      <c r="G27" s="499" t="str">
        <f>IF(G21="","",G21)</f>
        <v/>
      </c>
      <c r="H27" s="499"/>
      <c r="I27" s="15" t="s">
        <v>264</v>
      </c>
      <c r="J27" s="15" t="s">
        <v>441</v>
      </c>
      <c r="K27" s="15" t="s">
        <v>442</v>
      </c>
      <c r="L27" s="15"/>
      <c r="M27" s="499" t="str">
        <f>IF(M21="","",M21)</f>
        <v/>
      </c>
      <c r="N27" s="499"/>
      <c r="O27" s="26" t="s">
        <v>16</v>
      </c>
      <c r="P27" s="499" t="str">
        <f>IF(P21="","",P21)</f>
        <v/>
      </c>
      <c r="Q27" s="499"/>
      <c r="R27" s="26" t="s">
        <v>264</v>
      </c>
      <c r="S27" s="297"/>
      <c r="T27" s="297"/>
      <c r="U27" s="297"/>
      <c r="V27" s="297"/>
      <c r="W27" s="297"/>
      <c r="X27" s="297"/>
      <c r="Y27" s="297"/>
      <c r="Z27" s="297"/>
      <c r="AA27" s="298"/>
      <c r="AB27" s="42"/>
      <c r="AC27" s="427"/>
      <c r="AD27" s="427"/>
      <c r="AE27" s="427"/>
      <c r="AF27" s="427"/>
      <c r="AG27" s="7" t="s">
        <v>278</v>
      </c>
    </row>
    <row r="28" spans="1:33" ht="16.149999999999999" customHeight="1" x14ac:dyDescent="0.4">
      <c r="A28" s="17"/>
      <c r="B28" s="40" t="s">
        <v>443</v>
      </c>
      <c r="C28" s="39" t="s">
        <v>15</v>
      </c>
      <c r="D28" s="499" t="str">
        <f>IF(D22="","",D22)</f>
        <v/>
      </c>
      <c r="E28" s="499"/>
      <c r="F28" s="15" t="s">
        <v>16</v>
      </c>
      <c r="G28" s="499" t="str">
        <f>IF(G22="","",G22)</f>
        <v/>
      </c>
      <c r="H28" s="499"/>
      <c r="I28" s="15" t="s">
        <v>264</v>
      </c>
      <c r="J28" s="15" t="s">
        <v>441</v>
      </c>
      <c r="K28" s="15" t="s">
        <v>442</v>
      </c>
      <c r="L28" s="15"/>
      <c r="M28" s="499" t="str">
        <f>IF(M22="","",M22)</f>
        <v/>
      </c>
      <c r="N28" s="499"/>
      <c r="O28" s="26" t="s">
        <v>16</v>
      </c>
      <c r="P28" s="499" t="str">
        <f>IF(P22="","",P22)</f>
        <v/>
      </c>
      <c r="Q28" s="499"/>
      <c r="R28" s="26" t="s">
        <v>264</v>
      </c>
      <c r="S28" s="297"/>
      <c r="T28" s="297"/>
      <c r="U28" s="297"/>
      <c r="V28" s="297"/>
      <c r="W28" s="297"/>
      <c r="X28" s="297"/>
      <c r="Y28" s="297"/>
      <c r="Z28" s="297"/>
      <c r="AA28" s="298"/>
      <c r="AB28" s="42"/>
      <c r="AC28" s="427"/>
      <c r="AD28" s="427"/>
      <c r="AE28" s="427"/>
      <c r="AF28" s="427"/>
      <c r="AG28" s="7" t="s">
        <v>278</v>
      </c>
    </row>
    <row r="29" spans="1:33" ht="16.149999999999999" customHeight="1" x14ac:dyDescent="0.4">
      <c r="A29" s="17"/>
      <c r="B29" s="40" t="s">
        <v>444</v>
      </c>
      <c r="C29" s="39" t="s">
        <v>15</v>
      </c>
      <c r="D29" s="499" t="str">
        <f>IF(D23="","",D23)</f>
        <v/>
      </c>
      <c r="E29" s="499"/>
      <c r="F29" s="15" t="s">
        <v>16</v>
      </c>
      <c r="G29" s="499" t="str">
        <f>IF(G23="","",G23)</f>
        <v/>
      </c>
      <c r="H29" s="499"/>
      <c r="I29" s="15" t="s">
        <v>264</v>
      </c>
      <c r="J29" s="15" t="s">
        <v>441</v>
      </c>
      <c r="K29" s="15" t="s">
        <v>442</v>
      </c>
      <c r="L29" s="15"/>
      <c r="M29" s="499" t="str">
        <f>IF(M23="","",M23)</f>
        <v/>
      </c>
      <c r="N29" s="499"/>
      <c r="O29" s="26" t="s">
        <v>16</v>
      </c>
      <c r="P29" s="499" t="str">
        <f>IF(P23="","",P23)</f>
        <v/>
      </c>
      <c r="Q29" s="499"/>
      <c r="R29" s="26" t="s">
        <v>264</v>
      </c>
      <c r="S29" s="297"/>
      <c r="T29" s="297"/>
      <c r="U29" s="297"/>
      <c r="V29" s="297"/>
      <c r="W29" s="297"/>
      <c r="X29" s="297"/>
      <c r="Y29" s="297"/>
      <c r="Z29" s="297"/>
      <c r="AA29" s="298"/>
      <c r="AB29" s="42"/>
      <c r="AC29" s="427"/>
      <c r="AD29" s="427"/>
      <c r="AE29" s="427"/>
      <c r="AF29" s="427"/>
      <c r="AG29" s="7" t="s">
        <v>278</v>
      </c>
    </row>
    <row r="30" spans="1:33" ht="16.149999999999999" customHeight="1" x14ac:dyDescent="0.4">
      <c r="A30" s="43"/>
      <c r="B30" s="296" t="s">
        <v>445</v>
      </c>
      <c r="C30" s="39" t="s">
        <v>15</v>
      </c>
      <c r="D30" s="499" t="str">
        <f>IF(D24="","",D24)</f>
        <v/>
      </c>
      <c r="E30" s="499"/>
      <c r="F30" s="15" t="s">
        <v>16</v>
      </c>
      <c r="G30" s="499" t="str">
        <f>IF(G24="","",G24)</f>
        <v/>
      </c>
      <c r="H30" s="499"/>
      <c r="I30" s="15" t="s">
        <v>264</v>
      </c>
      <c r="J30" s="15" t="s">
        <v>441</v>
      </c>
      <c r="K30" s="15" t="s">
        <v>442</v>
      </c>
      <c r="L30" s="15"/>
      <c r="M30" s="499" t="str">
        <f>IF(M24="","",M24)</f>
        <v/>
      </c>
      <c r="N30" s="499"/>
      <c r="O30" s="26" t="s">
        <v>16</v>
      </c>
      <c r="P30" s="499" t="str">
        <f>IF(P24="","",P24)</f>
        <v/>
      </c>
      <c r="Q30" s="499"/>
      <c r="R30" s="26" t="s">
        <v>264</v>
      </c>
      <c r="S30" s="297"/>
      <c r="T30" s="26"/>
      <c r="U30" s="26"/>
      <c r="V30" s="26"/>
      <c r="W30" s="26"/>
      <c r="X30" s="26"/>
      <c r="Y30" s="26"/>
      <c r="Z30" s="26"/>
      <c r="AA30" s="26"/>
      <c r="AB30" s="42"/>
      <c r="AC30" s="427"/>
      <c r="AD30" s="427"/>
      <c r="AE30" s="427"/>
      <c r="AF30" s="427"/>
      <c r="AG30" s="7" t="s">
        <v>278</v>
      </c>
    </row>
    <row r="31" spans="1:33" ht="16.149999999999999" customHeight="1" x14ac:dyDescent="0.4">
      <c r="A31" s="17"/>
      <c r="B31" s="296" t="s">
        <v>448</v>
      </c>
      <c r="C31" s="15"/>
      <c r="D31" s="26"/>
      <c r="E31" s="26"/>
      <c r="F31" s="15"/>
      <c r="G31" s="26"/>
      <c r="H31" s="26"/>
      <c r="I31" s="15"/>
      <c r="J31" s="15"/>
      <c r="K31" s="15"/>
      <c r="L31" s="15"/>
      <c r="M31" s="26"/>
      <c r="N31" s="26"/>
      <c r="O31" s="26"/>
      <c r="P31" s="26"/>
      <c r="Q31" s="26"/>
      <c r="R31" s="26"/>
      <c r="S31" s="26"/>
      <c r="T31" s="26"/>
      <c r="U31" s="26"/>
      <c r="V31" s="26"/>
      <c r="W31" s="26"/>
      <c r="X31" s="143"/>
      <c r="Y31" s="26"/>
      <c r="Z31" s="26"/>
      <c r="AA31" s="26"/>
      <c r="AB31" s="42"/>
      <c r="AC31" s="468" t="str">
        <f>IF(AC27="","",SUM(AC27:AF30))</f>
        <v/>
      </c>
      <c r="AD31" s="468"/>
      <c r="AE31" s="468"/>
      <c r="AF31" s="468"/>
      <c r="AG31" s="7" t="s">
        <v>278</v>
      </c>
    </row>
    <row r="32" spans="1:33" ht="16.149999999999999" customHeight="1" x14ac:dyDescent="0.4">
      <c r="A32" s="23" t="s">
        <v>449</v>
      </c>
      <c r="B32" s="4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517"/>
      <c r="AD32" s="517"/>
      <c r="AE32" s="517"/>
      <c r="AF32" s="517"/>
      <c r="AG32" s="16"/>
    </row>
    <row r="33" spans="1:43" ht="16.149999999999999" customHeight="1" x14ac:dyDescent="0.4">
      <c r="A33" s="17"/>
      <c r="B33" s="509" t="s">
        <v>438</v>
      </c>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10"/>
      <c r="AB33" s="510" t="s">
        <v>450</v>
      </c>
      <c r="AC33" s="511"/>
      <c r="AD33" s="511"/>
      <c r="AE33" s="511"/>
      <c r="AF33" s="511"/>
      <c r="AG33" s="513"/>
    </row>
    <row r="34" spans="1:43" ht="16.149999999999999" customHeight="1" x14ac:dyDescent="0.4">
      <c r="A34" s="17"/>
      <c r="B34" s="40" t="s">
        <v>440</v>
      </c>
      <c r="C34" s="39" t="s">
        <v>15</v>
      </c>
      <c r="D34" s="499" t="str">
        <f>IF(D21="","",D21)</f>
        <v/>
      </c>
      <c r="E34" s="499"/>
      <c r="F34" s="15" t="s">
        <v>16</v>
      </c>
      <c r="G34" s="499" t="str">
        <f>IF(G21="","",G21)</f>
        <v/>
      </c>
      <c r="H34" s="499"/>
      <c r="I34" s="15" t="s">
        <v>264</v>
      </c>
      <c r="J34" s="15" t="s">
        <v>441</v>
      </c>
      <c r="K34" s="15" t="s">
        <v>442</v>
      </c>
      <c r="L34" s="15"/>
      <c r="M34" s="499" t="str">
        <f>IF(M21="","",M21)</f>
        <v/>
      </c>
      <c r="N34" s="499"/>
      <c r="O34" s="26" t="s">
        <v>16</v>
      </c>
      <c r="P34" s="499" t="str">
        <f>IF(P21="","",P21)</f>
        <v/>
      </c>
      <c r="Q34" s="499"/>
      <c r="R34" s="26" t="s">
        <v>264</v>
      </c>
      <c r="S34" s="297"/>
      <c r="T34" s="297"/>
      <c r="U34" s="297"/>
      <c r="V34" s="297"/>
      <c r="W34" s="297"/>
      <c r="X34" s="297"/>
      <c r="Y34" s="297"/>
      <c r="Z34" s="297"/>
      <c r="AA34" s="297"/>
      <c r="AB34" s="42"/>
      <c r="AC34" s="468" t="str">
        <f>IFERROR(AC21*AC27*10,"")</f>
        <v/>
      </c>
      <c r="AD34" s="468"/>
      <c r="AE34" s="468"/>
      <c r="AF34" s="468"/>
      <c r="AG34" s="7" t="s">
        <v>270</v>
      </c>
    </row>
    <row r="35" spans="1:43" ht="16.149999999999999" customHeight="1" x14ac:dyDescent="0.4">
      <c r="A35" s="17"/>
      <c r="B35" s="40" t="s">
        <v>443</v>
      </c>
      <c r="C35" s="39" t="s">
        <v>15</v>
      </c>
      <c r="D35" s="499" t="str">
        <f>IF(D22="","",D22)</f>
        <v/>
      </c>
      <c r="E35" s="499"/>
      <c r="F35" s="15" t="s">
        <v>16</v>
      </c>
      <c r="G35" s="499" t="str">
        <f>IF(G22="","",G22)</f>
        <v/>
      </c>
      <c r="H35" s="499"/>
      <c r="I35" s="15" t="s">
        <v>264</v>
      </c>
      <c r="J35" s="15" t="s">
        <v>441</v>
      </c>
      <c r="K35" s="15" t="s">
        <v>442</v>
      </c>
      <c r="L35" s="15"/>
      <c r="M35" s="499" t="str">
        <f>IF(M22="","",M22)</f>
        <v/>
      </c>
      <c r="N35" s="499"/>
      <c r="O35" s="26" t="s">
        <v>16</v>
      </c>
      <c r="P35" s="499" t="str">
        <f>IF(P22="","",P22)</f>
        <v/>
      </c>
      <c r="Q35" s="499"/>
      <c r="R35" s="26" t="s">
        <v>264</v>
      </c>
      <c r="S35" s="297"/>
      <c r="T35" s="297"/>
      <c r="U35" s="297"/>
      <c r="V35" s="297"/>
      <c r="W35" s="297"/>
      <c r="X35" s="297"/>
      <c r="Y35" s="297"/>
      <c r="Z35" s="297"/>
      <c r="AA35" s="297"/>
      <c r="AB35" s="42"/>
      <c r="AC35" s="468" t="str">
        <f>IFERROR(AC22*AC28*10,"")</f>
        <v/>
      </c>
      <c r="AD35" s="468"/>
      <c r="AE35" s="468"/>
      <c r="AF35" s="468"/>
      <c r="AG35" s="7" t="s">
        <v>270</v>
      </c>
    </row>
    <row r="36" spans="1:43" ht="16.149999999999999" customHeight="1" x14ac:dyDescent="0.4">
      <c r="A36" s="17"/>
      <c r="B36" s="40" t="s">
        <v>444</v>
      </c>
      <c r="C36" s="39" t="s">
        <v>15</v>
      </c>
      <c r="D36" s="499" t="str">
        <f>IF(D23="","",D23)</f>
        <v/>
      </c>
      <c r="E36" s="499"/>
      <c r="F36" s="15" t="s">
        <v>16</v>
      </c>
      <c r="G36" s="499" t="str">
        <f>IF(G23="","",G23)</f>
        <v/>
      </c>
      <c r="H36" s="499"/>
      <c r="I36" s="15" t="s">
        <v>264</v>
      </c>
      <c r="J36" s="15" t="s">
        <v>441</v>
      </c>
      <c r="K36" s="15" t="s">
        <v>442</v>
      </c>
      <c r="L36" s="15"/>
      <c r="M36" s="499" t="str">
        <f>IF(M23="","",M23)</f>
        <v/>
      </c>
      <c r="N36" s="499"/>
      <c r="O36" s="26" t="s">
        <v>16</v>
      </c>
      <c r="P36" s="499" t="str">
        <f>IF(P23="","",P23)</f>
        <v/>
      </c>
      <c r="Q36" s="499"/>
      <c r="R36" s="26" t="s">
        <v>264</v>
      </c>
      <c r="S36" s="297"/>
      <c r="T36" s="297"/>
      <c r="U36" s="297"/>
      <c r="V36" s="297"/>
      <c r="W36" s="297"/>
      <c r="X36" s="297"/>
      <c r="Y36" s="297"/>
      <c r="Z36" s="297"/>
      <c r="AA36" s="297"/>
      <c r="AB36" s="42"/>
      <c r="AC36" s="468" t="str">
        <f>IFERROR(AC23*AC29*10,"")</f>
        <v/>
      </c>
      <c r="AD36" s="468"/>
      <c r="AE36" s="468"/>
      <c r="AF36" s="468"/>
      <c r="AG36" s="7" t="s">
        <v>270</v>
      </c>
    </row>
    <row r="37" spans="1:43" ht="16.149999999999999" customHeight="1" x14ac:dyDescent="0.4">
      <c r="A37" s="17"/>
      <c r="B37" s="45" t="s">
        <v>445</v>
      </c>
      <c r="C37" s="42" t="s">
        <v>15</v>
      </c>
      <c r="D37" s="499" t="str">
        <f>IF(D24="","",D24)</f>
        <v/>
      </c>
      <c r="E37" s="499"/>
      <c r="F37" s="15" t="s">
        <v>16</v>
      </c>
      <c r="G37" s="499" t="str">
        <f>IF(G24="","",G24)</f>
        <v/>
      </c>
      <c r="H37" s="499"/>
      <c r="I37" s="15" t="s">
        <v>264</v>
      </c>
      <c r="J37" s="15" t="s">
        <v>441</v>
      </c>
      <c r="K37" s="15" t="s">
        <v>442</v>
      </c>
      <c r="L37" s="15"/>
      <c r="M37" s="499" t="str">
        <f>IF(M24="","",M24)</f>
        <v/>
      </c>
      <c r="N37" s="499"/>
      <c r="O37" s="26" t="s">
        <v>16</v>
      </c>
      <c r="P37" s="499" t="str">
        <f>IF(P24="","",P24)</f>
        <v/>
      </c>
      <c r="Q37" s="499"/>
      <c r="R37" s="26" t="s">
        <v>264</v>
      </c>
      <c r="S37" s="297"/>
      <c r="T37" s="26"/>
      <c r="U37" s="26"/>
      <c r="V37" s="26"/>
      <c r="W37" s="26"/>
      <c r="X37" s="26"/>
      <c r="Y37" s="26"/>
      <c r="Z37" s="26"/>
      <c r="AA37" s="26"/>
      <c r="AB37" s="42"/>
      <c r="AC37" s="468" t="str">
        <f>IFERROR(AC24*AC30*10,"")</f>
        <v/>
      </c>
      <c r="AD37" s="468"/>
      <c r="AE37" s="468"/>
      <c r="AF37" s="468"/>
      <c r="AG37" s="7" t="s">
        <v>270</v>
      </c>
    </row>
    <row r="38" spans="1:43" s="59" customFormat="1" ht="16.149999999999999" customHeight="1" x14ac:dyDescent="0.4">
      <c r="A38" s="55"/>
      <c r="B38" s="115" t="s">
        <v>451</v>
      </c>
      <c r="C38" s="57" t="s">
        <v>452</v>
      </c>
      <c r="D38" s="114"/>
      <c r="E38" s="114"/>
      <c r="F38" s="57"/>
      <c r="G38" s="114"/>
      <c r="H38" s="114"/>
      <c r="I38" s="57"/>
      <c r="J38" s="57"/>
      <c r="K38" s="57"/>
      <c r="L38" s="57"/>
      <c r="M38" s="114"/>
      <c r="N38" s="114"/>
      <c r="O38" s="114"/>
      <c r="P38" s="114"/>
      <c r="Q38" s="114"/>
      <c r="R38" s="114"/>
      <c r="S38" s="114"/>
      <c r="T38" s="114"/>
      <c r="U38" s="114"/>
      <c r="V38" s="114"/>
      <c r="W38" s="114"/>
      <c r="X38" s="114"/>
      <c r="Y38" s="114"/>
      <c r="Z38" s="114"/>
      <c r="AA38" s="113"/>
      <c r="AB38" s="98"/>
      <c r="AC38" s="518"/>
      <c r="AD38" s="518"/>
      <c r="AE38" s="518"/>
      <c r="AF38" s="518"/>
      <c r="AG38" s="58" t="s">
        <v>270</v>
      </c>
      <c r="AH38" s="240"/>
      <c r="AI38" s="240"/>
      <c r="AJ38" s="240"/>
      <c r="AK38" s="240"/>
      <c r="AL38" s="240"/>
      <c r="AM38" s="240"/>
      <c r="AN38" s="240"/>
      <c r="AO38" s="240"/>
      <c r="AP38" s="240"/>
      <c r="AQ38" s="240"/>
    </row>
    <row r="39" spans="1:43" s="59" customFormat="1" ht="16.149999999999999" customHeight="1" x14ac:dyDescent="0.4">
      <c r="A39" s="55"/>
      <c r="B39" s="112" t="s">
        <v>453</v>
      </c>
      <c r="C39" s="57" t="s">
        <v>454</v>
      </c>
      <c r="D39" s="114"/>
      <c r="E39" s="114"/>
      <c r="F39" s="57"/>
      <c r="G39" s="114"/>
      <c r="H39" s="114"/>
      <c r="I39" s="57"/>
      <c r="J39" s="57"/>
      <c r="K39" s="57"/>
      <c r="L39" s="57"/>
      <c r="M39" s="114"/>
      <c r="N39" s="114"/>
      <c r="O39" s="114"/>
      <c r="P39" s="114"/>
      <c r="Q39" s="114"/>
      <c r="R39" s="114"/>
      <c r="S39" s="114"/>
      <c r="T39" s="114"/>
      <c r="U39" s="114"/>
      <c r="V39" s="114"/>
      <c r="W39" s="114"/>
      <c r="X39" s="114"/>
      <c r="Y39" s="114"/>
      <c r="Z39" s="114"/>
      <c r="AA39" s="113"/>
      <c r="AB39" s="98"/>
      <c r="AC39" s="518"/>
      <c r="AD39" s="518"/>
      <c r="AE39" s="518"/>
      <c r="AF39" s="518"/>
      <c r="AG39" s="58" t="s">
        <v>270</v>
      </c>
      <c r="AH39" s="240"/>
      <c r="AI39" s="240"/>
      <c r="AJ39" s="240"/>
      <c r="AK39" s="240"/>
      <c r="AL39" s="240"/>
      <c r="AM39" s="240"/>
      <c r="AN39" s="240"/>
      <c r="AO39" s="240"/>
      <c r="AP39" s="240"/>
      <c r="AQ39" s="240"/>
    </row>
    <row r="40" spans="1:43" ht="16.149999999999999" customHeight="1" thickBot="1" x14ac:dyDescent="0.45">
      <c r="A40" s="8"/>
      <c r="B40" s="110" t="s">
        <v>448</v>
      </c>
      <c r="C40" s="9"/>
      <c r="D40" s="46"/>
      <c r="E40" s="46"/>
      <c r="F40" s="9"/>
      <c r="G40" s="46"/>
      <c r="H40" s="46"/>
      <c r="I40" s="9"/>
      <c r="J40" s="9"/>
      <c r="K40" s="9"/>
      <c r="L40" s="9"/>
      <c r="M40" s="46"/>
      <c r="N40" s="46"/>
      <c r="O40" s="46"/>
      <c r="P40" s="46"/>
      <c r="Q40" s="46"/>
      <c r="R40" s="46"/>
      <c r="S40" s="46"/>
      <c r="T40" s="46"/>
      <c r="U40" s="46"/>
      <c r="V40" s="46"/>
      <c r="W40" s="46"/>
      <c r="X40" s="46"/>
      <c r="Y40" s="46"/>
      <c r="Z40" s="46"/>
      <c r="AA40" s="46"/>
      <c r="AB40" s="47"/>
      <c r="AC40" s="523" t="str">
        <f>IF(AC34="","",SUM(AC34:AF37)-AC38+AC39)</f>
        <v/>
      </c>
      <c r="AD40" s="523"/>
      <c r="AE40" s="523"/>
      <c r="AF40" s="523"/>
      <c r="AG40" s="10" t="s">
        <v>270</v>
      </c>
    </row>
    <row r="41" spans="1:43" ht="15.6" customHeight="1" x14ac:dyDescent="0.4">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x14ac:dyDescent="0.45">
      <c r="A42" s="2" t="s">
        <v>455</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x14ac:dyDescent="0.4">
      <c r="A43" s="11" t="s">
        <v>456</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467"/>
      <c r="AC43" s="467"/>
      <c r="AD43" s="467"/>
      <c r="AE43" s="467"/>
      <c r="AF43" s="467"/>
      <c r="AG43" s="13" t="s">
        <v>270</v>
      </c>
    </row>
    <row r="44" spans="1:43" ht="16.149999999999999" customHeight="1" x14ac:dyDescent="0.4">
      <c r="A44" s="17"/>
      <c r="B44" s="66" t="s">
        <v>457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518"/>
      <c r="AC44" s="518"/>
      <c r="AD44" s="518"/>
      <c r="AE44" s="518"/>
      <c r="AF44" s="518"/>
      <c r="AG44" s="25" t="s">
        <v>270</v>
      </c>
    </row>
    <row r="45" spans="1:43" ht="16.149999999999999" customHeight="1" x14ac:dyDescent="0.4">
      <c r="A45" s="17"/>
      <c r="B45" s="66" t="s">
        <v>458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524" t="str">
        <f>AC40</f>
        <v/>
      </c>
      <c r="AC45" s="524"/>
      <c r="AD45" s="524"/>
      <c r="AE45" s="524"/>
      <c r="AF45" s="524"/>
      <c r="AG45" s="25" t="s">
        <v>270</v>
      </c>
    </row>
    <row r="46" spans="1:43" s="59" customFormat="1" ht="16.149999999999999" customHeight="1" x14ac:dyDescent="0.4">
      <c r="A46" s="55"/>
      <c r="B46" s="98" t="s">
        <v>459</v>
      </c>
      <c r="C46" s="57"/>
      <c r="D46" s="114"/>
      <c r="E46" s="114"/>
      <c r="F46" s="57"/>
      <c r="G46" s="114"/>
      <c r="H46" s="114"/>
      <c r="I46" s="57"/>
      <c r="J46" s="57"/>
      <c r="K46" s="57"/>
      <c r="L46" s="57"/>
      <c r="M46" s="114"/>
      <c r="N46" s="114"/>
      <c r="O46" s="114"/>
      <c r="P46" s="114"/>
      <c r="Q46" s="114"/>
      <c r="R46" s="114"/>
      <c r="S46" s="114"/>
      <c r="T46" s="114"/>
      <c r="U46" s="114"/>
      <c r="V46" s="114"/>
      <c r="W46" s="114"/>
      <c r="X46" s="114"/>
      <c r="Y46" s="114"/>
      <c r="Z46" s="114"/>
      <c r="AA46" s="114"/>
      <c r="AB46" s="519"/>
      <c r="AC46" s="519"/>
      <c r="AD46" s="519"/>
      <c r="AE46" s="519"/>
      <c r="AF46" s="519"/>
      <c r="AG46" s="58" t="s">
        <v>270</v>
      </c>
      <c r="AH46" s="240"/>
      <c r="AI46" s="240"/>
      <c r="AJ46" s="240"/>
      <c r="AK46" s="240"/>
      <c r="AL46" s="240"/>
      <c r="AM46" s="240"/>
      <c r="AN46" s="240"/>
      <c r="AO46" s="240"/>
      <c r="AP46" s="240"/>
      <c r="AQ46" s="240"/>
    </row>
    <row r="47" spans="1:43" s="59" customFormat="1" ht="16.149999999999999" customHeight="1" x14ac:dyDescent="0.4">
      <c r="A47" s="55"/>
      <c r="B47" s="116" t="s">
        <v>460</v>
      </c>
      <c r="C47" s="57"/>
      <c r="D47" s="114"/>
      <c r="E47" s="114"/>
      <c r="F47" s="57"/>
      <c r="G47" s="114"/>
      <c r="H47" s="114"/>
      <c r="I47" s="57"/>
      <c r="J47" s="57"/>
      <c r="K47" s="57"/>
      <c r="L47" s="57"/>
      <c r="M47" s="114"/>
      <c r="N47" s="114"/>
      <c r="O47" s="114"/>
      <c r="P47" s="114"/>
      <c r="Q47" s="114"/>
      <c r="R47" s="114"/>
      <c r="S47" s="114"/>
      <c r="T47" s="114"/>
      <c r="U47" s="114"/>
      <c r="V47" s="114"/>
      <c r="W47" s="114"/>
      <c r="X47" s="114"/>
      <c r="Y47" s="114"/>
      <c r="Z47" s="114"/>
      <c r="AA47" s="114"/>
      <c r="AB47" s="519"/>
      <c r="AC47" s="519"/>
      <c r="AD47" s="519"/>
      <c r="AE47" s="519"/>
      <c r="AF47" s="519"/>
      <c r="AG47" s="58" t="s">
        <v>270</v>
      </c>
      <c r="AH47" s="240"/>
      <c r="AI47" s="240"/>
      <c r="AJ47" s="240"/>
      <c r="AK47" s="240"/>
      <c r="AL47" s="240"/>
      <c r="AM47" s="240"/>
      <c r="AN47" s="240"/>
      <c r="AO47" s="240"/>
      <c r="AP47" s="240"/>
      <c r="AQ47" s="240"/>
    </row>
    <row r="48" spans="1:43" ht="16.149999999999999" customHeight="1" x14ac:dyDescent="0.4">
      <c r="A48" s="17"/>
      <c r="B48" s="95" t="s">
        <v>461</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464"/>
      <c r="AC48" s="464"/>
      <c r="AD48" s="464"/>
      <c r="AE48" s="464"/>
      <c r="AF48" s="464"/>
      <c r="AG48" s="25" t="s">
        <v>270</v>
      </c>
    </row>
    <row r="49" spans="1:34" ht="16.149999999999999" customHeight="1" x14ac:dyDescent="0.4">
      <c r="A49" s="17"/>
      <c r="B49" s="66" t="s">
        <v>462</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464"/>
      <c r="AC49" s="464"/>
      <c r="AD49" s="464"/>
      <c r="AE49" s="464"/>
      <c r="AF49" s="464"/>
      <c r="AG49" s="25" t="s">
        <v>270</v>
      </c>
    </row>
    <row r="50" spans="1:34" ht="16.149999999999999" customHeight="1" x14ac:dyDescent="0.4">
      <c r="A50" s="17"/>
      <c r="B50" s="66" t="s">
        <v>463</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20">
        <f>AB43-SUM(AB44:AF49)</f>
        <v>0</v>
      </c>
      <c r="AC50" s="520"/>
      <c r="AD50" s="520"/>
      <c r="AE50" s="520"/>
      <c r="AF50" s="520"/>
      <c r="AG50" s="25" t="s">
        <v>270</v>
      </c>
    </row>
    <row r="51" spans="1:34" ht="16.149999999999999" customHeight="1" thickBot="1" x14ac:dyDescent="0.45">
      <c r="A51" s="87" t="s">
        <v>464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521"/>
      <c r="AC51" s="521"/>
      <c r="AD51" s="521"/>
      <c r="AE51" s="521"/>
      <c r="AF51" s="521"/>
      <c r="AG51" s="111"/>
      <c r="AH51" s="208" t="b">
        <v>0</v>
      </c>
    </row>
    <row r="52" spans="1:34" ht="16.149999999999999" customHeight="1"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522" t="str">
        <f>IF(AH51=TRUE,"問題なし","問題あり")</f>
        <v>問題あり</v>
      </c>
      <c r="AC52" s="522"/>
      <c r="AD52" s="522"/>
      <c r="AE52" s="522"/>
      <c r="AF52" s="522"/>
      <c r="AG52" s="3"/>
    </row>
    <row r="53" spans="1:34" ht="16.149999999999999" customHeight="1" x14ac:dyDescent="0.4">
      <c r="A53" s="132"/>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x14ac:dyDescent="0.4">
      <c r="A54" s="132"/>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x14ac:dyDescent="0.4">
      <c r="A55" s="132"/>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x14ac:dyDescent="0.4">
      <c r="A56" s="132"/>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x14ac:dyDescent="0.4">
      <c r="A57" s="13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x14ac:dyDescent="0.4">
      <c r="A58" s="13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x14ac:dyDescent="0.4">
      <c r="A59" s="132"/>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x14ac:dyDescent="0.4">
      <c r="A60" s="132"/>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x14ac:dyDescent="0.4">
      <c r="A61" s="132"/>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x14ac:dyDescent="0.4">
      <c r="A62" s="183" t="s">
        <v>289</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x14ac:dyDescent="0.45">
      <c r="A63" s="2" t="s">
        <v>465</v>
      </c>
      <c r="B63" s="3"/>
      <c r="C63" s="3"/>
      <c r="D63" s="3"/>
      <c r="E63" s="3"/>
      <c r="F63" s="3"/>
      <c r="G63" s="3"/>
      <c r="H63" s="3"/>
      <c r="I63" s="3"/>
      <c r="J63" s="3"/>
      <c r="K63" s="3"/>
      <c r="L63" s="3"/>
      <c r="M63" s="3"/>
      <c r="N63" s="3"/>
      <c r="O63" s="3"/>
      <c r="P63" s="3"/>
      <c r="Q63" s="3"/>
      <c r="R63" s="3"/>
      <c r="S63" s="3"/>
      <c r="T63" s="3"/>
      <c r="U63" s="3"/>
      <c r="V63" s="3"/>
      <c r="W63" s="3"/>
      <c r="X63" s="3"/>
      <c r="Y63" s="3"/>
      <c r="Z63" s="3"/>
      <c r="AA63" s="196"/>
      <c r="AB63" s="196"/>
      <c r="AC63" s="196"/>
      <c r="AD63" s="196"/>
      <c r="AE63" s="196"/>
      <c r="AF63" s="196"/>
      <c r="AG63" s="196"/>
    </row>
    <row r="64" spans="1:34" ht="16.149999999999999" customHeight="1" x14ac:dyDescent="0.4">
      <c r="A64" s="96" t="s">
        <v>466</v>
      </c>
      <c r="B64" s="65"/>
      <c r="C64" s="37"/>
      <c r="D64" s="37"/>
      <c r="E64" s="37"/>
      <c r="F64" s="37"/>
      <c r="G64" s="37"/>
      <c r="H64" s="37"/>
      <c r="I64" s="37"/>
      <c r="J64" s="37"/>
      <c r="K64" s="37"/>
      <c r="L64" s="37"/>
      <c r="M64" s="37"/>
      <c r="N64" s="37"/>
      <c r="O64" s="37"/>
      <c r="P64" s="37"/>
      <c r="Q64" s="37"/>
      <c r="R64" s="37"/>
      <c r="S64" s="37"/>
      <c r="T64" s="37"/>
      <c r="U64" s="37"/>
      <c r="V64" s="37"/>
      <c r="W64" s="37"/>
      <c r="X64" s="37"/>
      <c r="Y64" s="37"/>
      <c r="Z64" s="37"/>
      <c r="AA64" s="86"/>
      <c r="AB64" s="526">
        <f>'別添_計画書（病院及び有床診療所）'!AB64</f>
        <v>0</v>
      </c>
      <c r="AC64" s="526"/>
      <c r="AD64" s="526"/>
      <c r="AE64" s="526"/>
      <c r="AF64" s="526"/>
      <c r="AG64" s="88" t="s">
        <v>292</v>
      </c>
    </row>
    <row r="65" spans="1:33" ht="16.149999999999999" customHeight="1" x14ac:dyDescent="0.4">
      <c r="A65" s="108" t="s">
        <v>467</v>
      </c>
      <c r="B65" s="84"/>
      <c r="C65" s="15"/>
      <c r="D65" s="15"/>
      <c r="E65" s="15"/>
      <c r="F65" s="15"/>
      <c r="G65" s="15"/>
      <c r="H65" s="15"/>
      <c r="I65" s="15"/>
      <c r="J65" s="15"/>
      <c r="K65" s="15"/>
      <c r="L65" s="15"/>
      <c r="M65" s="15"/>
      <c r="N65" s="15"/>
      <c r="O65" s="15"/>
      <c r="P65" s="15"/>
      <c r="Q65" s="15"/>
      <c r="R65" s="15"/>
      <c r="S65" s="15"/>
      <c r="T65" s="15"/>
      <c r="U65" s="15"/>
      <c r="V65" s="15"/>
      <c r="W65" s="15"/>
      <c r="X65" s="15"/>
      <c r="Y65" s="15"/>
      <c r="Z65" s="15"/>
      <c r="AA65" s="85"/>
      <c r="AB65" s="468">
        <f>'別添_計画書（病院及び有床診療所）'!AB65</f>
        <v>0</v>
      </c>
      <c r="AC65" s="468"/>
      <c r="AD65" s="468"/>
      <c r="AE65" s="468"/>
      <c r="AF65" s="468"/>
      <c r="AG65" s="144" t="s">
        <v>270</v>
      </c>
    </row>
    <row r="66" spans="1:33" ht="16.149999999999999" customHeight="1" x14ac:dyDescent="0.4">
      <c r="A66" s="1" t="s">
        <v>468</v>
      </c>
      <c r="B66" s="3"/>
      <c r="C66" s="3"/>
      <c r="D66" s="3"/>
      <c r="E66" s="3"/>
      <c r="F66" s="3"/>
      <c r="G66" s="3"/>
      <c r="H66" s="3"/>
      <c r="I66" s="3"/>
      <c r="J66" s="3"/>
      <c r="K66" s="3"/>
      <c r="L66" s="3"/>
      <c r="M66" s="3"/>
      <c r="N66" s="3"/>
      <c r="O66" s="3"/>
      <c r="P66" s="3"/>
      <c r="Q66" s="3"/>
      <c r="R66" s="3"/>
      <c r="S66" s="3"/>
      <c r="T66" s="3"/>
      <c r="U66" s="3"/>
      <c r="V66" s="3"/>
      <c r="W66" s="3"/>
      <c r="X66" s="3"/>
      <c r="Y66" s="3"/>
      <c r="Z66" s="3"/>
      <c r="AA66" s="3"/>
      <c r="AB66" s="432"/>
      <c r="AC66" s="432"/>
      <c r="AD66" s="432"/>
      <c r="AE66" s="432"/>
      <c r="AF66" s="432"/>
      <c r="AG66" s="200" t="s">
        <v>270</v>
      </c>
    </row>
    <row r="67" spans="1:33" ht="16.149999999999999" customHeight="1" x14ac:dyDescent="0.4">
      <c r="A67" s="103" t="s">
        <v>469</v>
      </c>
      <c r="B67" s="6"/>
      <c r="C67" s="6"/>
      <c r="D67" s="6"/>
      <c r="E67" s="6"/>
      <c r="F67" s="6"/>
      <c r="G67" s="6"/>
      <c r="H67" s="6"/>
      <c r="I67" s="6"/>
      <c r="J67" s="6"/>
      <c r="K67" s="6"/>
      <c r="L67" s="6"/>
      <c r="M67" s="6"/>
      <c r="N67" s="6"/>
      <c r="O67" s="6"/>
      <c r="P67" s="6"/>
      <c r="Q67" s="6"/>
      <c r="R67" s="6"/>
      <c r="S67" s="6"/>
      <c r="T67" s="6"/>
      <c r="U67" s="6"/>
      <c r="V67" s="6"/>
      <c r="W67" s="6"/>
      <c r="X67" s="6"/>
      <c r="Y67" s="6"/>
      <c r="Z67" s="6"/>
      <c r="AA67" s="6"/>
      <c r="AB67" s="433">
        <f>AB66-AB65</f>
        <v>0</v>
      </c>
      <c r="AC67" s="433"/>
      <c r="AD67" s="433"/>
      <c r="AE67" s="433"/>
      <c r="AF67" s="433"/>
      <c r="AG67" s="200" t="s">
        <v>270</v>
      </c>
    </row>
    <row r="68" spans="1:33" ht="16.149999999999999" customHeight="1" x14ac:dyDescent="0.4">
      <c r="A68" s="17"/>
      <c r="B68" s="98" t="s">
        <v>470</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518"/>
      <c r="AC68" s="518"/>
      <c r="AD68" s="518"/>
      <c r="AE68" s="518"/>
      <c r="AF68" s="518"/>
      <c r="AG68" s="148" t="s">
        <v>270</v>
      </c>
    </row>
    <row r="69" spans="1:33" ht="16.149999999999999" customHeight="1" thickBot="1" x14ac:dyDescent="0.45">
      <c r="A69" s="43"/>
      <c r="B69" s="100" t="s">
        <v>471</v>
      </c>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527"/>
      <c r="AC69" s="527"/>
      <c r="AD69" s="527"/>
      <c r="AE69" s="527"/>
      <c r="AF69" s="527"/>
      <c r="AG69" s="148" t="s">
        <v>298</v>
      </c>
    </row>
    <row r="70" spans="1:33" ht="16.149999999999999" customHeight="1" thickTop="1" thickBot="1" x14ac:dyDescent="0.45">
      <c r="A70" s="99"/>
      <c r="B70" s="101" t="s">
        <v>472</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525">
        <f>IFERROR(AB69/AB65*100,0)</f>
        <v>0</v>
      </c>
      <c r="AC70" s="525"/>
      <c r="AD70" s="525"/>
      <c r="AE70" s="525"/>
      <c r="AF70" s="525"/>
      <c r="AG70" s="149" t="s">
        <v>300</v>
      </c>
    </row>
    <row r="71" spans="1:33" ht="16.149999999999999" customHeight="1" x14ac:dyDescent="0.4">
      <c r="A71" s="59"/>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33" ht="16.149999999999999" customHeight="1" thickBot="1" x14ac:dyDescent="0.45">
      <c r="A72" s="2" t="s">
        <v>387</v>
      </c>
      <c r="B72" s="3"/>
      <c r="C72" s="3"/>
      <c r="D72" s="3"/>
      <c r="E72" s="3"/>
      <c r="F72" s="3"/>
      <c r="G72" s="3"/>
      <c r="H72" s="3"/>
      <c r="I72" s="3"/>
      <c r="J72" s="3"/>
      <c r="K72" s="3"/>
      <c r="L72" s="3"/>
      <c r="M72" s="3"/>
      <c r="N72" s="3"/>
      <c r="O72" s="3"/>
      <c r="P72" s="3"/>
      <c r="Q72" s="3"/>
      <c r="R72" s="3"/>
      <c r="S72" s="3"/>
      <c r="T72" s="3"/>
      <c r="U72" s="3"/>
      <c r="V72" s="3"/>
      <c r="W72" s="3"/>
      <c r="X72" s="3"/>
      <c r="Y72" s="3"/>
      <c r="Z72" s="3"/>
      <c r="AA72" s="426"/>
      <c r="AB72" s="426"/>
      <c r="AC72" s="426"/>
      <c r="AD72" s="426"/>
      <c r="AE72" s="426"/>
      <c r="AF72" s="426"/>
      <c r="AG72" s="426"/>
    </row>
    <row r="73" spans="1:33" ht="16.149999999999999" customHeight="1" x14ac:dyDescent="0.4">
      <c r="A73" s="131" t="s">
        <v>473</v>
      </c>
      <c r="B73" s="65"/>
      <c r="C73" s="37"/>
      <c r="D73" s="37"/>
      <c r="E73" s="37"/>
      <c r="F73" s="37"/>
      <c r="G73" s="37"/>
      <c r="H73" s="37"/>
      <c r="I73" s="37"/>
      <c r="J73" s="37"/>
      <c r="K73" s="37"/>
      <c r="L73" s="37"/>
      <c r="M73" s="37"/>
      <c r="N73" s="37"/>
      <c r="O73" s="37"/>
      <c r="P73" s="37"/>
      <c r="Q73" s="37"/>
      <c r="R73" s="37"/>
      <c r="S73" s="37"/>
      <c r="T73" s="37"/>
      <c r="U73" s="37"/>
      <c r="V73" s="37"/>
      <c r="W73" s="37"/>
      <c r="X73" s="37"/>
      <c r="Y73" s="37"/>
      <c r="Z73" s="37"/>
      <c r="AA73" s="86"/>
      <c r="AB73" s="526">
        <f>'別添_計画書（病院及び有床診療所）'!AB73</f>
        <v>0</v>
      </c>
      <c r="AC73" s="526"/>
      <c r="AD73" s="526"/>
      <c r="AE73" s="526"/>
      <c r="AF73" s="526"/>
      <c r="AG73" s="88" t="s">
        <v>292</v>
      </c>
    </row>
    <row r="74" spans="1:33" ht="16.149999999999999" customHeight="1" x14ac:dyDescent="0.4">
      <c r="A74" s="1" t="s">
        <v>474</v>
      </c>
      <c r="B74" s="84"/>
      <c r="C74" s="15"/>
      <c r="D74" s="15"/>
      <c r="E74" s="15"/>
      <c r="F74" s="15"/>
      <c r="G74" s="15"/>
      <c r="H74" s="15"/>
      <c r="I74" s="15"/>
      <c r="J74" s="15"/>
      <c r="K74" s="15"/>
      <c r="L74" s="15"/>
      <c r="M74" s="15"/>
      <c r="N74" s="15"/>
      <c r="O74" s="15"/>
      <c r="P74" s="15"/>
      <c r="Q74" s="15"/>
      <c r="R74" s="15"/>
      <c r="S74" s="15"/>
      <c r="T74" s="15"/>
      <c r="U74" s="15"/>
      <c r="V74" s="15"/>
      <c r="W74" s="15"/>
      <c r="X74" s="15"/>
      <c r="Y74" s="15"/>
      <c r="Z74" s="15"/>
      <c r="AA74" s="85"/>
      <c r="AB74" s="468">
        <f>'別添_計画書（病院及び有床診療所）'!AB74</f>
        <v>0</v>
      </c>
      <c r="AC74" s="468"/>
      <c r="AD74" s="468"/>
      <c r="AE74" s="468"/>
      <c r="AF74" s="468"/>
      <c r="AG74" s="144" t="s">
        <v>270</v>
      </c>
    </row>
    <row r="75" spans="1:33" ht="16.149999999999999" customHeight="1" x14ac:dyDescent="0.4">
      <c r="A75" s="1" t="s">
        <v>475</v>
      </c>
      <c r="B75" s="3"/>
      <c r="C75" s="3"/>
      <c r="D75" s="3"/>
      <c r="E75" s="3"/>
      <c r="F75" s="3"/>
      <c r="G75" s="3"/>
      <c r="H75" s="3"/>
      <c r="I75" s="3"/>
      <c r="J75" s="3"/>
      <c r="K75" s="3"/>
      <c r="L75" s="3"/>
      <c r="M75" s="3"/>
      <c r="N75" s="3"/>
      <c r="O75" s="3"/>
      <c r="P75" s="3"/>
      <c r="Q75" s="3"/>
      <c r="R75" s="3"/>
      <c r="S75" s="3"/>
      <c r="T75" s="3"/>
      <c r="U75" s="3"/>
      <c r="V75" s="3"/>
      <c r="W75" s="3"/>
      <c r="X75" s="3"/>
      <c r="Y75" s="3"/>
      <c r="Z75" s="3"/>
      <c r="AA75" s="3"/>
      <c r="AB75" s="432"/>
      <c r="AC75" s="432"/>
      <c r="AD75" s="432"/>
      <c r="AE75" s="432"/>
      <c r="AF75" s="432"/>
      <c r="AG75" s="200" t="s">
        <v>270</v>
      </c>
    </row>
    <row r="76" spans="1:33" ht="16.149999999999999" customHeight="1" x14ac:dyDescent="0.4">
      <c r="A76" s="103" t="s">
        <v>476</v>
      </c>
      <c r="B76" s="6"/>
      <c r="C76" s="6"/>
      <c r="D76" s="6"/>
      <c r="E76" s="6"/>
      <c r="F76" s="6"/>
      <c r="G76" s="6"/>
      <c r="H76" s="6"/>
      <c r="I76" s="6"/>
      <c r="J76" s="6"/>
      <c r="K76" s="6"/>
      <c r="L76" s="6"/>
      <c r="M76" s="6"/>
      <c r="N76" s="6"/>
      <c r="O76" s="6"/>
      <c r="P76" s="6"/>
      <c r="Q76" s="6"/>
      <c r="R76" s="6"/>
      <c r="S76" s="6"/>
      <c r="T76" s="6"/>
      <c r="U76" s="6"/>
      <c r="V76" s="6"/>
      <c r="W76" s="6"/>
      <c r="X76" s="6"/>
      <c r="Y76" s="6"/>
      <c r="Z76" s="6"/>
      <c r="AA76" s="6"/>
      <c r="AB76" s="433">
        <f>AB75-AB74</f>
        <v>0</v>
      </c>
      <c r="AC76" s="433"/>
      <c r="AD76" s="433"/>
      <c r="AE76" s="433"/>
      <c r="AF76" s="433"/>
      <c r="AG76" s="200" t="s">
        <v>270</v>
      </c>
    </row>
    <row r="77" spans="1:33" ht="16.149999999999999" customHeight="1" x14ac:dyDescent="0.4">
      <c r="A77" s="17"/>
      <c r="B77" s="98" t="s">
        <v>477</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518"/>
      <c r="AC77" s="518"/>
      <c r="AD77" s="518"/>
      <c r="AE77" s="518"/>
      <c r="AF77" s="518"/>
      <c r="AG77" s="148" t="s">
        <v>270</v>
      </c>
    </row>
    <row r="78" spans="1:33" ht="16.149999999999999" customHeight="1" thickBot="1" x14ac:dyDescent="0.45">
      <c r="A78" s="43"/>
      <c r="B78" s="100" t="s">
        <v>478</v>
      </c>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527"/>
      <c r="AC78" s="527"/>
      <c r="AD78" s="527"/>
      <c r="AE78" s="527"/>
      <c r="AF78" s="527"/>
      <c r="AG78" s="148" t="s">
        <v>298</v>
      </c>
    </row>
    <row r="79" spans="1:33" ht="16.350000000000001" customHeight="1" thickTop="1" thickBot="1" x14ac:dyDescent="0.45">
      <c r="A79" s="99"/>
      <c r="B79" s="101" t="s">
        <v>479</v>
      </c>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525">
        <f>IFERROR(AB78/AB74*100,0)</f>
        <v>0</v>
      </c>
      <c r="AC79" s="525"/>
      <c r="AD79" s="525"/>
      <c r="AE79" s="525"/>
      <c r="AF79" s="525"/>
      <c r="AG79" s="149" t="s">
        <v>300</v>
      </c>
    </row>
    <row r="80" spans="1:33" ht="16.350000000000001" customHeight="1" x14ac:dyDescent="0.4"/>
    <row r="81" spans="1:33" ht="16.149999999999999" customHeight="1" thickBot="1" x14ac:dyDescent="0.45">
      <c r="A81" s="2" t="s">
        <v>388</v>
      </c>
      <c r="B81" s="3"/>
      <c r="C81" s="3"/>
      <c r="D81" s="3"/>
      <c r="E81" s="3"/>
      <c r="F81" s="3"/>
      <c r="G81" s="3"/>
      <c r="H81" s="3"/>
      <c r="I81" s="3"/>
      <c r="J81" s="3"/>
      <c r="K81" s="3"/>
      <c r="L81" s="3"/>
      <c r="M81" s="3"/>
      <c r="N81" s="3"/>
      <c r="O81" s="3"/>
      <c r="P81" s="3"/>
      <c r="Q81" s="3"/>
      <c r="R81" s="3"/>
      <c r="S81" s="3"/>
      <c r="T81" s="3"/>
      <c r="U81" s="3"/>
      <c r="V81" s="3"/>
      <c r="W81" s="3"/>
      <c r="X81" s="3"/>
      <c r="Y81" s="3"/>
      <c r="Z81" s="3"/>
      <c r="AA81" s="426"/>
      <c r="AB81" s="426"/>
      <c r="AC81" s="426"/>
      <c r="AD81" s="426"/>
      <c r="AE81" s="426"/>
      <c r="AF81" s="426"/>
      <c r="AG81" s="426"/>
    </row>
    <row r="82" spans="1:33" ht="16.149999999999999" customHeight="1" x14ac:dyDescent="0.4">
      <c r="A82" s="131" t="s">
        <v>480</v>
      </c>
      <c r="B82" s="65"/>
      <c r="C82" s="37"/>
      <c r="D82" s="37"/>
      <c r="E82" s="37"/>
      <c r="F82" s="37"/>
      <c r="G82" s="37"/>
      <c r="H82" s="37"/>
      <c r="I82" s="37"/>
      <c r="J82" s="37"/>
      <c r="K82" s="37"/>
      <c r="L82" s="37"/>
      <c r="M82" s="37"/>
      <c r="N82" s="37"/>
      <c r="O82" s="37"/>
      <c r="P82" s="37"/>
      <c r="Q82" s="37"/>
      <c r="R82" s="37"/>
      <c r="S82" s="37"/>
      <c r="T82" s="37"/>
      <c r="U82" s="37"/>
      <c r="V82" s="37"/>
      <c r="W82" s="37"/>
      <c r="X82" s="37"/>
      <c r="Y82" s="37"/>
      <c r="Z82" s="37"/>
      <c r="AA82" s="86"/>
      <c r="AB82" s="526">
        <f>'別添_計画書（病院及び有床診療所）'!AB82</f>
        <v>0</v>
      </c>
      <c r="AC82" s="526"/>
      <c r="AD82" s="526"/>
      <c r="AE82" s="526"/>
      <c r="AF82" s="526"/>
      <c r="AG82" s="88" t="s">
        <v>292</v>
      </c>
    </row>
    <row r="83" spans="1:33" ht="16.149999999999999" customHeight="1" x14ac:dyDescent="0.4">
      <c r="A83" s="1" t="s">
        <v>481</v>
      </c>
      <c r="B83" s="84"/>
      <c r="C83" s="15"/>
      <c r="D83" s="15"/>
      <c r="E83" s="15"/>
      <c r="F83" s="15"/>
      <c r="G83" s="15"/>
      <c r="H83" s="15"/>
      <c r="I83" s="15"/>
      <c r="J83" s="15"/>
      <c r="K83" s="15"/>
      <c r="L83" s="15"/>
      <c r="M83" s="15"/>
      <c r="N83" s="15"/>
      <c r="O83" s="15"/>
      <c r="P83" s="15"/>
      <c r="Q83" s="15"/>
      <c r="R83" s="15"/>
      <c r="S83" s="15"/>
      <c r="T83" s="15"/>
      <c r="U83" s="15"/>
      <c r="V83" s="15"/>
      <c r="W83" s="15"/>
      <c r="X83" s="15"/>
      <c r="Y83" s="15"/>
      <c r="Z83" s="15"/>
      <c r="AA83" s="85"/>
      <c r="AB83" s="468">
        <f>'別添_計画書（病院及び有床診療所）'!AB83</f>
        <v>0</v>
      </c>
      <c r="AC83" s="468"/>
      <c r="AD83" s="468"/>
      <c r="AE83" s="468"/>
      <c r="AF83" s="468"/>
      <c r="AG83" s="144" t="s">
        <v>270</v>
      </c>
    </row>
    <row r="84" spans="1:33" ht="16.149999999999999" customHeight="1" x14ac:dyDescent="0.4">
      <c r="A84" s="1" t="s">
        <v>482</v>
      </c>
      <c r="B84" s="3"/>
      <c r="C84" s="3"/>
      <c r="D84" s="3"/>
      <c r="E84" s="3"/>
      <c r="F84" s="3"/>
      <c r="G84" s="3"/>
      <c r="H84" s="3"/>
      <c r="I84" s="3"/>
      <c r="J84" s="3"/>
      <c r="K84" s="3"/>
      <c r="L84" s="3"/>
      <c r="M84" s="3"/>
      <c r="N84" s="3"/>
      <c r="O84" s="3"/>
      <c r="P84" s="3"/>
      <c r="Q84" s="3"/>
      <c r="R84" s="3"/>
      <c r="S84" s="3"/>
      <c r="T84" s="3"/>
      <c r="U84" s="3"/>
      <c r="V84" s="3"/>
      <c r="W84" s="3"/>
      <c r="X84" s="3"/>
      <c r="Y84" s="3"/>
      <c r="Z84" s="3"/>
      <c r="AA84" s="3"/>
      <c r="AB84" s="432"/>
      <c r="AC84" s="432"/>
      <c r="AD84" s="432"/>
      <c r="AE84" s="432"/>
      <c r="AF84" s="432"/>
      <c r="AG84" s="200" t="s">
        <v>270</v>
      </c>
    </row>
    <row r="85" spans="1:33" ht="16.149999999999999" customHeight="1" x14ac:dyDescent="0.4">
      <c r="A85" s="103" t="s">
        <v>483</v>
      </c>
      <c r="B85" s="6"/>
      <c r="C85" s="6"/>
      <c r="D85" s="6"/>
      <c r="E85" s="6"/>
      <c r="F85" s="6"/>
      <c r="G85" s="6"/>
      <c r="H85" s="6"/>
      <c r="I85" s="6"/>
      <c r="J85" s="6"/>
      <c r="K85" s="6"/>
      <c r="L85" s="6"/>
      <c r="M85" s="6"/>
      <c r="N85" s="6"/>
      <c r="O85" s="6"/>
      <c r="P85" s="6"/>
      <c r="Q85" s="6"/>
      <c r="R85" s="6"/>
      <c r="S85" s="6"/>
      <c r="T85" s="6"/>
      <c r="U85" s="6"/>
      <c r="V85" s="6"/>
      <c r="W85" s="6"/>
      <c r="X85" s="6"/>
      <c r="Y85" s="6"/>
      <c r="Z85" s="6"/>
      <c r="AA85" s="6"/>
      <c r="AB85" s="433">
        <f>AB84-AB83</f>
        <v>0</v>
      </c>
      <c r="AC85" s="433"/>
      <c r="AD85" s="433"/>
      <c r="AE85" s="433"/>
      <c r="AF85" s="433"/>
      <c r="AG85" s="200" t="s">
        <v>270</v>
      </c>
    </row>
    <row r="86" spans="1:33" ht="16.149999999999999" customHeight="1" x14ac:dyDescent="0.4">
      <c r="A86" s="17"/>
      <c r="B86" s="98" t="s">
        <v>484</v>
      </c>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518"/>
      <c r="AC86" s="518"/>
      <c r="AD86" s="518"/>
      <c r="AE86" s="518"/>
      <c r="AF86" s="518"/>
      <c r="AG86" s="148" t="s">
        <v>270</v>
      </c>
    </row>
    <row r="87" spans="1:33" ht="16.149999999999999" customHeight="1" thickBot="1" x14ac:dyDescent="0.45">
      <c r="A87" s="43"/>
      <c r="B87" s="100" t="s">
        <v>485</v>
      </c>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527"/>
      <c r="AC87" s="527"/>
      <c r="AD87" s="527"/>
      <c r="AE87" s="527"/>
      <c r="AF87" s="527"/>
      <c r="AG87" s="148" t="s">
        <v>298</v>
      </c>
    </row>
    <row r="88" spans="1:33" ht="16.350000000000001" customHeight="1" thickTop="1" thickBot="1" x14ac:dyDescent="0.45">
      <c r="A88" s="99"/>
      <c r="B88" s="101" t="s">
        <v>486</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525">
        <f>IFERROR(AB87/AB83*100,0)</f>
        <v>0</v>
      </c>
      <c r="AC88" s="525"/>
      <c r="AD88" s="525"/>
      <c r="AE88" s="525"/>
      <c r="AF88" s="525"/>
      <c r="AG88" s="149" t="s">
        <v>300</v>
      </c>
    </row>
    <row r="89" spans="1:33" ht="16.350000000000001" customHeight="1" x14ac:dyDescent="0.4"/>
    <row r="90" spans="1:33" ht="16.149999999999999" customHeight="1" thickBot="1" x14ac:dyDescent="0.45">
      <c r="A90" s="2" t="s">
        <v>389</v>
      </c>
      <c r="B90" s="3"/>
      <c r="C90" s="3"/>
      <c r="D90" s="3"/>
      <c r="E90" s="3"/>
      <c r="F90" s="3"/>
      <c r="G90" s="3"/>
      <c r="H90" s="3"/>
      <c r="I90" s="3"/>
      <c r="J90" s="3"/>
      <c r="K90" s="3"/>
      <c r="L90" s="3"/>
      <c r="M90" s="3"/>
      <c r="N90" s="3"/>
      <c r="O90" s="3"/>
      <c r="P90" s="3"/>
      <c r="Q90" s="3"/>
      <c r="R90" s="3"/>
      <c r="S90" s="3"/>
      <c r="T90" s="3"/>
      <c r="U90" s="3"/>
      <c r="V90" s="3"/>
      <c r="W90" s="3"/>
      <c r="X90" s="3"/>
      <c r="Y90" s="3"/>
      <c r="Z90" s="3"/>
      <c r="AA90" s="426"/>
      <c r="AB90" s="426"/>
      <c r="AC90" s="426"/>
      <c r="AD90" s="426"/>
      <c r="AE90" s="426"/>
      <c r="AF90" s="426"/>
      <c r="AG90" s="426"/>
    </row>
    <row r="91" spans="1:33" ht="16.149999999999999" customHeight="1" x14ac:dyDescent="0.4">
      <c r="A91" s="131" t="s">
        <v>487</v>
      </c>
      <c r="B91" s="65"/>
      <c r="C91" s="37"/>
      <c r="D91" s="37"/>
      <c r="E91" s="37"/>
      <c r="F91" s="37"/>
      <c r="G91" s="37"/>
      <c r="H91" s="37"/>
      <c r="I91" s="37"/>
      <c r="J91" s="37"/>
      <c r="K91" s="37"/>
      <c r="L91" s="37"/>
      <c r="M91" s="37"/>
      <c r="N91" s="37"/>
      <c r="O91" s="37"/>
      <c r="P91" s="37"/>
      <c r="Q91" s="37"/>
      <c r="R91" s="37"/>
      <c r="S91" s="37"/>
      <c r="T91" s="37"/>
      <c r="U91" s="37"/>
      <c r="V91" s="37"/>
      <c r="W91" s="37"/>
      <c r="X91" s="37"/>
      <c r="Y91" s="37"/>
      <c r="Z91" s="37"/>
      <c r="AA91" s="86"/>
      <c r="AB91" s="526">
        <f>'別添_計画書（病院及び有床診療所）'!AB91</f>
        <v>0</v>
      </c>
      <c r="AC91" s="526"/>
      <c r="AD91" s="526"/>
      <c r="AE91" s="526"/>
      <c r="AF91" s="526"/>
      <c r="AG91" s="88" t="s">
        <v>292</v>
      </c>
    </row>
    <row r="92" spans="1:33" ht="16.149999999999999" customHeight="1" x14ac:dyDescent="0.4">
      <c r="A92" s="1" t="s">
        <v>488</v>
      </c>
      <c r="B92" s="84"/>
      <c r="C92" s="15"/>
      <c r="D92" s="15"/>
      <c r="E92" s="15"/>
      <c r="F92" s="15"/>
      <c r="G92" s="15"/>
      <c r="H92" s="15"/>
      <c r="I92" s="15"/>
      <c r="J92" s="15"/>
      <c r="K92" s="15"/>
      <c r="L92" s="15"/>
      <c r="M92" s="15"/>
      <c r="N92" s="15"/>
      <c r="O92" s="15"/>
      <c r="P92" s="15"/>
      <c r="Q92" s="15"/>
      <c r="R92" s="15"/>
      <c r="S92" s="15"/>
      <c r="T92" s="15"/>
      <c r="U92" s="15"/>
      <c r="V92" s="15"/>
      <c r="W92" s="15"/>
      <c r="X92" s="15"/>
      <c r="Y92" s="15"/>
      <c r="Z92" s="15"/>
      <c r="AA92" s="85"/>
      <c r="AB92" s="468">
        <f>'別添_計画書（病院及び有床診療所）'!AB92</f>
        <v>0</v>
      </c>
      <c r="AC92" s="468"/>
      <c r="AD92" s="468"/>
      <c r="AE92" s="468"/>
      <c r="AF92" s="468"/>
      <c r="AG92" s="144" t="s">
        <v>270</v>
      </c>
    </row>
    <row r="93" spans="1:33" ht="16.149999999999999" customHeight="1" x14ac:dyDescent="0.4">
      <c r="A93" s="1" t="s">
        <v>489</v>
      </c>
      <c r="B93" s="3"/>
      <c r="C93" s="3"/>
      <c r="D93" s="3"/>
      <c r="E93" s="3"/>
      <c r="F93" s="3"/>
      <c r="G93" s="3"/>
      <c r="H93" s="3"/>
      <c r="I93" s="3"/>
      <c r="J93" s="3"/>
      <c r="K93" s="3"/>
      <c r="L93" s="3"/>
      <c r="M93" s="3"/>
      <c r="N93" s="3"/>
      <c r="O93" s="3"/>
      <c r="P93" s="3"/>
      <c r="Q93" s="3"/>
      <c r="R93" s="3"/>
      <c r="S93" s="3"/>
      <c r="T93" s="3"/>
      <c r="U93" s="3"/>
      <c r="V93" s="3"/>
      <c r="W93" s="3"/>
      <c r="X93" s="3"/>
      <c r="Y93" s="3"/>
      <c r="Z93" s="3"/>
      <c r="AA93" s="3"/>
      <c r="AB93" s="432"/>
      <c r="AC93" s="432"/>
      <c r="AD93" s="432"/>
      <c r="AE93" s="432"/>
      <c r="AF93" s="432"/>
      <c r="AG93" s="200" t="s">
        <v>270</v>
      </c>
    </row>
    <row r="94" spans="1:33" ht="16.149999999999999" customHeight="1" x14ac:dyDescent="0.4">
      <c r="A94" s="103" t="s">
        <v>490</v>
      </c>
      <c r="B94" s="6"/>
      <c r="C94" s="6"/>
      <c r="D94" s="6"/>
      <c r="E94" s="6"/>
      <c r="F94" s="6"/>
      <c r="G94" s="6"/>
      <c r="H94" s="6"/>
      <c r="I94" s="6"/>
      <c r="J94" s="6"/>
      <c r="K94" s="6"/>
      <c r="L94" s="6"/>
      <c r="M94" s="6"/>
      <c r="N94" s="6"/>
      <c r="O94" s="6"/>
      <c r="P94" s="6"/>
      <c r="Q94" s="6"/>
      <c r="R94" s="6"/>
      <c r="S94" s="6"/>
      <c r="T94" s="6"/>
      <c r="U94" s="6"/>
      <c r="V94" s="6"/>
      <c r="W94" s="6"/>
      <c r="X94" s="6"/>
      <c r="Y94" s="6"/>
      <c r="Z94" s="6"/>
      <c r="AA94" s="6"/>
      <c r="AB94" s="433">
        <f>AB93-AB92</f>
        <v>0</v>
      </c>
      <c r="AC94" s="433"/>
      <c r="AD94" s="433"/>
      <c r="AE94" s="433"/>
      <c r="AF94" s="433"/>
      <c r="AG94" s="200" t="s">
        <v>270</v>
      </c>
    </row>
    <row r="95" spans="1:33" ht="16.149999999999999" customHeight="1" x14ac:dyDescent="0.4">
      <c r="A95" s="17"/>
      <c r="B95" s="98" t="s">
        <v>491</v>
      </c>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518"/>
      <c r="AC95" s="518"/>
      <c r="AD95" s="518"/>
      <c r="AE95" s="518"/>
      <c r="AF95" s="518"/>
      <c r="AG95" s="148" t="s">
        <v>270</v>
      </c>
    </row>
    <row r="96" spans="1:33" ht="16.350000000000001" customHeight="1" thickBot="1" x14ac:dyDescent="0.45">
      <c r="A96" s="43"/>
      <c r="B96" s="100" t="s">
        <v>492</v>
      </c>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527"/>
      <c r="AC96" s="527"/>
      <c r="AD96" s="527"/>
      <c r="AE96" s="527"/>
      <c r="AF96" s="527"/>
      <c r="AG96" s="148" t="s">
        <v>298</v>
      </c>
    </row>
    <row r="97" spans="1:35" ht="16.350000000000001" customHeight="1" thickTop="1" thickBot="1" x14ac:dyDescent="0.45">
      <c r="A97" s="99"/>
      <c r="B97" s="101" t="s">
        <v>493</v>
      </c>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525">
        <f>IFERROR(AB96/AB92*100,0)</f>
        <v>0</v>
      </c>
      <c r="AC97" s="525"/>
      <c r="AD97" s="525"/>
      <c r="AE97" s="525"/>
      <c r="AF97" s="525"/>
      <c r="AG97" s="149" t="s">
        <v>300</v>
      </c>
    </row>
    <row r="98" spans="1:35" ht="16.350000000000001" customHeight="1" x14ac:dyDescent="0.4">
      <c r="AG98" s="29"/>
    </row>
    <row r="99" spans="1:35" ht="16.350000000000001" customHeight="1" thickBot="1" x14ac:dyDescent="0.45">
      <c r="A99" s="431" t="s">
        <v>494</v>
      </c>
      <c r="B99" s="431"/>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229"/>
      <c r="AI99" s="229"/>
    </row>
    <row r="100" spans="1:35" ht="16.350000000000001" customHeight="1" x14ac:dyDescent="0.4">
      <c r="A100" s="191" t="s">
        <v>495</v>
      </c>
      <c r="B100" s="65"/>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86"/>
      <c r="AB100" s="526">
        <f>'別添_計画書（病院及び有床診療所）'!AB100</f>
        <v>0</v>
      </c>
      <c r="AC100" s="526"/>
      <c r="AD100" s="526"/>
      <c r="AE100" s="526"/>
      <c r="AF100" s="526"/>
      <c r="AG100" s="88" t="s">
        <v>292</v>
      </c>
      <c r="AH100" s="213"/>
      <c r="AI100" s="213"/>
    </row>
    <row r="101" spans="1:35" ht="16.350000000000001" customHeight="1" x14ac:dyDescent="0.4">
      <c r="A101" s="190" t="s">
        <v>496</v>
      </c>
      <c r="B101" s="84"/>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85"/>
      <c r="AB101" s="468">
        <f>'別添_計画書（病院及び有床診療所）'!AB101</f>
        <v>0</v>
      </c>
      <c r="AC101" s="468"/>
      <c r="AD101" s="468"/>
      <c r="AE101" s="468"/>
      <c r="AF101" s="468"/>
      <c r="AG101" s="144" t="s">
        <v>270</v>
      </c>
    </row>
    <row r="102" spans="1:35" ht="16.350000000000001" customHeight="1" x14ac:dyDescent="0.4">
      <c r="A102" s="1" t="s">
        <v>497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432"/>
      <c r="AC102" s="432"/>
      <c r="AD102" s="432"/>
      <c r="AE102" s="432"/>
      <c r="AF102" s="432"/>
      <c r="AG102" s="200" t="s">
        <v>270</v>
      </c>
    </row>
    <row r="103" spans="1:35" ht="16.350000000000001" customHeight="1" x14ac:dyDescent="0.4">
      <c r="A103" s="192" t="s">
        <v>498</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433">
        <f>AB102-AB101</f>
        <v>0</v>
      </c>
      <c r="AC103" s="433"/>
      <c r="AD103" s="433"/>
      <c r="AE103" s="433"/>
      <c r="AF103" s="433"/>
      <c r="AG103" s="200" t="s">
        <v>270</v>
      </c>
    </row>
    <row r="104" spans="1:35" ht="16.350000000000001" customHeight="1" x14ac:dyDescent="0.4">
      <c r="A104" s="17"/>
      <c r="B104" s="98" t="s">
        <v>499</v>
      </c>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518"/>
      <c r="AC104" s="518"/>
      <c r="AD104" s="518"/>
      <c r="AE104" s="518"/>
      <c r="AF104" s="518"/>
      <c r="AG104" s="148" t="s">
        <v>270</v>
      </c>
    </row>
    <row r="105" spans="1:35" ht="16.350000000000001" customHeight="1" thickBot="1" x14ac:dyDescent="0.45">
      <c r="A105" s="43"/>
      <c r="B105" s="193" t="s">
        <v>500</v>
      </c>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527"/>
      <c r="AC105" s="527"/>
      <c r="AD105" s="527"/>
      <c r="AE105" s="527"/>
      <c r="AF105" s="527"/>
      <c r="AG105" s="148" t="s">
        <v>298</v>
      </c>
    </row>
    <row r="106" spans="1:35" ht="16.350000000000001" customHeight="1" thickTop="1" thickBot="1" x14ac:dyDescent="0.45">
      <c r="A106" s="99"/>
      <c r="B106" s="194" t="s">
        <v>501</v>
      </c>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525">
        <f>IFERROR(AB105/AB101*100,0)</f>
        <v>0</v>
      </c>
      <c r="AC106" s="525"/>
      <c r="AD106" s="525"/>
      <c r="AE106" s="525"/>
      <c r="AF106" s="525"/>
      <c r="AG106" s="149" t="s">
        <v>300</v>
      </c>
    </row>
    <row r="107" spans="1:35" ht="16.350000000000001" customHeight="1" x14ac:dyDescent="0.4">
      <c r="AG107" s="29"/>
    </row>
    <row r="108" spans="1:35" ht="16.149999999999999" customHeight="1" thickBot="1" x14ac:dyDescent="0.45">
      <c r="A108" s="2" t="s">
        <v>502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426"/>
      <c r="AB108" s="426"/>
      <c r="AC108" s="426"/>
      <c r="AD108" s="426"/>
      <c r="AE108" s="426"/>
      <c r="AF108" s="426"/>
      <c r="AG108" s="426"/>
    </row>
    <row r="109" spans="1:35" ht="16.149999999999999" customHeight="1" x14ac:dyDescent="0.4">
      <c r="A109" s="191" t="s">
        <v>503</v>
      </c>
      <c r="B109" s="65"/>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86"/>
      <c r="AB109" s="526">
        <f>'別添_計画書（病院及び有床診療所）'!AB109</f>
        <v>0</v>
      </c>
      <c r="AC109" s="526"/>
      <c r="AD109" s="526"/>
      <c r="AE109" s="526"/>
      <c r="AF109" s="526"/>
      <c r="AG109" s="88" t="s">
        <v>292</v>
      </c>
    </row>
    <row r="110" spans="1:35" ht="16.149999999999999" customHeight="1" x14ac:dyDescent="0.4">
      <c r="A110" s="190" t="s">
        <v>504</v>
      </c>
      <c r="B110" s="84"/>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85"/>
      <c r="AB110" s="468">
        <f>'別添_計画書（病院及び有床診療所）'!AB110</f>
        <v>0</v>
      </c>
      <c r="AC110" s="468"/>
      <c r="AD110" s="468"/>
      <c r="AE110" s="468"/>
      <c r="AF110" s="468"/>
      <c r="AG110" s="144" t="s">
        <v>270</v>
      </c>
    </row>
    <row r="111" spans="1:35" ht="16.149999999999999" customHeight="1" x14ac:dyDescent="0.4">
      <c r="A111" s="1" t="s">
        <v>505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432"/>
      <c r="AC111" s="432"/>
      <c r="AD111" s="432"/>
      <c r="AE111" s="432"/>
      <c r="AF111" s="432"/>
      <c r="AG111" s="200" t="s">
        <v>270</v>
      </c>
    </row>
    <row r="112" spans="1:35" ht="16.149999999999999" customHeight="1" x14ac:dyDescent="0.4">
      <c r="A112" s="192" t="s">
        <v>506</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433">
        <f>AB111-AB110</f>
        <v>0</v>
      </c>
      <c r="AC112" s="433"/>
      <c r="AD112" s="433"/>
      <c r="AE112" s="433"/>
      <c r="AF112" s="433"/>
      <c r="AG112" s="200" t="s">
        <v>270</v>
      </c>
    </row>
    <row r="113" spans="1:35" ht="16.149999999999999" customHeight="1" x14ac:dyDescent="0.4">
      <c r="A113" s="17"/>
      <c r="B113" s="98" t="s">
        <v>507</v>
      </c>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518"/>
      <c r="AC113" s="518"/>
      <c r="AD113" s="518"/>
      <c r="AE113" s="518"/>
      <c r="AF113" s="518"/>
      <c r="AG113" s="148" t="s">
        <v>270</v>
      </c>
    </row>
    <row r="114" spans="1:35" ht="16.149999999999999" customHeight="1" thickBot="1" x14ac:dyDescent="0.45">
      <c r="A114" s="43"/>
      <c r="B114" s="193" t="s">
        <v>508</v>
      </c>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527"/>
      <c r="AC114" s="527"/>
      <c r="AD114" s="527"/>
      <c r="AE114" s="527"/>
      <c r="AF114" s="527"/>
      <c r="AG114" s="148" t="s">
        <v>298</v>
      </c>
    </row>
    <row r="115" spans="1:35" ht="16.350000000000001" customHeight="1" thickTop="1" thickBot="1" x14ac:dyDescent="0.45">
      <c r="A115" s="99"/>
      <c r="B115" s="194" t="s">
        <v>509</v>
      </c>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525">
        <f>IFERROR(AB114/AB110*100,0)</f>
        <v>0</v>
      </c>
      <c r="AC115" s="525"/>
      <c r="AD115" s="525"/>
      <c r="AE115" s="525"/>
      <c r="AF115" s="525"/>
      <c r="AG115" s="149" t="s">
        <v>300</v>
      </c>
    </row>
    <row r="116" spans="1:35" ht="16.350000000000001" customHeight="1" x14ac:dyDescent="0.4"/>
    <row r="117" spans="1:35" ht="16.350000000000001" customHeight="1" x14ac:dyDescent="0.4">
      <c r="A117" s="75" t="s">
        <v>341</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row>
    <row r="118" spans="1:35" ht="16.149999999999999" customHeight="1" thickBot="1" x14ac:dyDescent="0.45">
      <c r="A118" s="73" t="s">
        <v>510</v>
      </c>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422"/>
      <c r="AB118" s="422"/>
      <c r="AC118" s="422"/>
      <c r="AD118" s="422"/>
      <c r="AE118" s="422"/>
      <c r="AF118" s="422"/>
      <c r="AG118" s="422"/>
      <c r="AH118" s="229"/>
      <c r="AI118" s="229"/>
    </row>
    <row r="119" spans="1:35" ht="16.149999999999999" customHeight="1" x14ac:dyDescent="0.4">
      <c r="A119" s="130" t="s">
        <v>511</v>
      </c>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89"/>
      <c r="AB119" s="526">
        <f>'別添_計画書（病院及び有床診療所）'!AB119</f>
        <v>0</v>
      </c>
      <c r="AC119" s="526"/>
      <c r="AD119" s="526"/>
      <c r="AE119" s="526"/>
      <c r="AF119" s="526"/>
      <c r="AG119" s="91" t="s">
        <v>292</v>
      </c>
      <c r="AH119" s="213"/>
      <c r="AI119" s="213"/>
    </row>
    <row r="120" spans="1:35" ht="16.149999999999999" customHeight="1" x14ac:dyDescent="0.4">
      <c r="A120" s="119" t="s">
        <v>512</v>
      </c>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90"/>
      <c r="AB120" s="468">
        <f>'別添_計画書（病院及び有床診療所）'!AB120</f>
        <v>0</v>
      </c>
      <c r="AC120" s="468"/>
      <c r="AD120" s="468"/>
      <c r="AE120" s="468"/>
      <c r="AF120" s="468"/>
      <c r="AG120" s="136" t="s">
        <v>270</v>
      </c>
      <c r="AH120" s="213"/>
      <c r="AI120" s="213"/>
    </row>
    <row r="121" spans="1:35" ht="16.149999999999999" customHeight="1" x14ac:dyDescent="0.4">
      <c r="A121" s="119" t="s">
        <v>513</v>
      </c>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90"/>
      <c r="AB121" s="468">
        <f>'別添_計画書（病院及び有床診療所）'!AB121</f>
        <v>0</v>
      </c>
      <c r="AC121" s="468"/>
      <c r="AD121" s="468"/>
      <c r="AE121" s="468"/>
      <c r="AF121" s="468"/>
      <c r="AG121" s="136" t="s">
        <v>270</v>
      </c>
    </row>
    <row r="122" spans="1:35" ht="16.149999999999999" customHeight="1" x14ac:dyDescent="0.4">
      <c r="A122" s="119" t="s">
        <v>514</v>
      </c>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440"/>
      <c r="AC122" s="440"/>
      <c r="AD122" s="440"/>
      <c r="AE122" s="440"/>
      <c r="AF122" s="440"/>
      <c r="AG122" s="151" t="s">
        <v>270</v>
      </c>
    </row>
    <row r="123" spans="1:35" ht="16.149999999999999" customHeight="1" x14ac:dyDescent="0.4">
      <c r="A123" s="119" t="s">
        <v>515</v>
      </c>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424"/>
      <c r="AC123" s="424"/>
      <c r="AD123" s="424"/>
      <c r="AE123" s="424"/>
      <c r="AF123" s="424"/>
      <c r="AG123" s="151" t="s">
        <v>270</v>
      </c>
    </row>
    <row r="124" spans="1:35" ht="16.149999999999999" customHeight="1" x14ac:dyDescent="0.4">
      <c r="A124" s="123" t="s">
        <v>406</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439">
        <f>AB122-AB120</f>
        <v>0</v>
      </c>
      <c r="AC124" s="439"/>
      <c r="AD124" s="439"/>
      <c r="AE124" s="439"/>
      <c r="AF124" s="439"/>
      <c r="AG124" s="151" t="s">
        <v>270</v>
      </c>
    </row>
    <row r="125" spans="1:35" ht="16.149999999999999" customHeight="1" x14ac:dyDescent="0.4">
      <c r="A125" s="123" t="s">
        <v>516</v>
      </c>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439">
        <f>AB123-AB121</f>
        <v>0</v>
      </c>
      <c r="AC125" s="439"/>
      <c r="AD125" s="439"/>
      <c r="AE125" s="439"/>
      <c r="AF125" s="439"/>
      <c r="AG125" s="151" t="s">
        <v>270</v>
      </c>
    </row>
    <row r="126" spans="1:35" ht="16.149999999999999" customHeight="1" x14ac:dyDescent="0.4">
      <c r="A126" s="104"/>
      <c r="B126" s="105" t="s">
        <v>517</v>
      </c>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424"/>
      <c r="AC126" s="424"/>
      <c r="AD126" s="424"/>
      <c r="AE126" s="424"/>
      <c r="AF126" s="424"/>
      <c r="AG126" s="154" t="s">
        <v>270</v>
      </c>
    </row>
    <row r="127" spans="1:35" ht="16.149999999999999" customHeight="1" thickBot="1" x14ac:dyDescent="0.45">
      <c r="A127" s="106"/>
      <c r="B127" s="125" t="s">
        <v>518</v>
      </c>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425"/>
      <c r="AC127" s="425"/>
      <c r="AD127" s="425"/>
      <c r="AE127" s="425"/>
      <c r="AF127" s="425"/>
      <c r="AG127" s="154" t="s">
        <v>298</v>
      </c>
    </row>
    <row r="128" spans="1:35" ht="16.350000000000001" customHeight="1" thickTop="1" thickBot="1" x14ac:dyDescent="0.45">
      <c r="A128" s="107"/>
      <c r="B128" s="126" t="s">
        <v>519</v>
      </c>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528">
        <f>IFERROR(AB127/AB121*100,0)</f>
        <v>0</v>
      </c>
      <c r="AC128" s="528"/>
      <c r="AD128" s="528"/>
      <c r="AE128" s="528"/>
      <c r="AF128" s="528"/>
      <c r="AG128" s="155" t="s">
        <v>300</v>
      </c>
    </row>
    <row r="129" spans="1:35" ht="16.350000000000001" customHeight="1" x14ac:dyDescent="0.4">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row>
    <row r="130" spans="1:35" ht="16.149999999999999" customHeight="1" thickBot="1" x14ac:dyDescent="0.45">
      <c r="A130" s="73" t="s">
        <v>520</v>
      </c>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422"/>
      <c r="AB130" s="422"/>
      <c r="AC130" s="422"/>
      <c r="AD130" s="422"/>
      <c r="AE130" s="422"/>
      <c r="AF130" s="422"/>
      <c r="AG130" s="422"/>
      <c r="AH130" s="229"/>
      <c r="AI130" s="229"/>
    </row>
    <row r="131" spans="1:35" ht="16.149999999999999" customHeight="1" x14ac:dyDescent="0.4">
      <c r="A131" s="130" t="s">
        <v>521</v>
      </c>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89"/>
      <c r="AB131" s="526">
        <f>'別添_計画書（病院及び有床診療所）'!AB131</f>
        <v>0</v>
      </c>
      <c r="AC131" s="526"/>
      <c r="AD131" s="526"/>
      <c r="AE131" s="526"/>
      <c r="AF131" s="526"/>
      <c r="AG131" s="91" t="s">
        <v>292</v>
      </c>
      <c r="AH131" s="213"/>
      <c r="AI131" s="213"/>
    </row>
    <row r="132" spans="1:35" ht="16.149999999999999" customHeight="1" x14ac:dyDescent="0.4">
      <c r="A132" s="119" t="s">
        <v>522</v>
      </c>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90"/>
      <c r="AB132" s="468">
        <f>'別添_計画書（病院及び有床診療所）'!AB132</f>
        <v>0</v>
      </c>
      <c r="AC132" s="468"/>
      <c r="AD132" s="468"/>
      <c r="AE132" s="468"/>
      <c r="AF132" s="468"/>
      <c r="AG132" s="136" t="s">
        <v>270</v>
      </c>
      <c r="AH132" s="213"/>
      <c r="AI132" s="213"/>
    </row>
    <row r="133" spans="1:35" ht="16.149999999999999" customHeight="1" x14ac:dyDescent="0.4">
      <c r="A133" s="119" t="s">
        <v>523</v>
      </c>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90"/>
      <c r="AB133" s="468">
        <f>'別添_計画書（病院及び有床診療所）'!AB133</f>
        <v>0</v>
      </c>
      <c r="AC133" s="468"/>
      <c r="AD133" s="468"/>
      <c r="AE133" s="468"/>
      <c r="AF133" s="468"/>
      <c r="AG133" s="78" t="s">
        <v>270</v>
      </c>
    </row>
    <row r="134" spans="1:35" ht="16.149999999999999" customHeight="1" x14ac:dyDescent="0.4">
      <c r="A134" s="119" t="s">
        <v>524</v>
      </c>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440"/>
      <c r="AC134" s="440"/>
      <c r="AD134" s="440"/>
      <c r="AE134" s="440"/>
      <c r="AF134" s="440"/>
      <c r="AG134" s="80" t="s">
        <v>270</v>
      </c>
    </row>
    <row r="135" spans="1:35" ht="16.149999999999999" customHeight="1" x14ac:dyDescent="0.4">
      <c r="A135" s="119" t="s">
        <v>525</v>
      </c>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424"/>
      <c r="AC135" s="424"/>
      <c r="AD135" s="424"/>
      <c r="AE135" s="424"/>
      <c r="AF135" s="424"/>
      <c r="AG135" s="80" t="s">
        <v>270</v>
      </c>
    </row>
    <row r="136" spans="1:35" ht="16.149999999999999" customHeight="1" x14ac:dyDescent="0.4">
      <c r="A136" s="123" t="s">
        <v>526</v>
      </c>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439">
        <f>AB134-AB132</f>
        <v>0</v>
      </c>
      <c r="AC136" s="439"/>
      <c r="AD136" s="439"/>
      <c r="AE136" s="439"/>
      <c r="AF136" s="439"/>
      <c r="AG136" s="80" t="s">
        <v>270</v>
      </c>
    </row>
    <row r="137" spans="1:35" ht="16.149999999999999" customHeight="1" x14ac:dyDescent="0.4">
      <c r="A137" s="123" t="s">
        <v>527</v>
      </c>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439">
        <f>AB135-AB133</f>
        <v>0</v>
      </c>
      <c r="AC137" s="439"/>
      <c r="AD137" s="439"/>
      <c r="AE137" s="439"/>
      <c r="AF137" s="439"/>
      <c r="AG137" s="80" t="s">
        <v>270</v>
      </c>
    </row>
    <row r="138" spans="1:35" ht="16.149999999999999" customHeight="1" x14ac:dyDescent="0.4">
      <c r="A138" s="104"/>
      <c r="B138" s="105" t="s">
        <v>528</v>
      </c>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424"/>
      <c r="AC138" s="424"/>
      <c r="AD138" s="424"/>
      <c r="AE138" s="424"/>
      <c r="AF138" s="424"/>
      <c r="AG138" s="152" t="s">
        <v>270</v>
      </c>
    </row>
    <row r="139" spans="1:35" ht="16.149999999999999" customHeight="1" thickBot="1" x14ac:dyDescent="0.45">
      <c r="A139" s="106"/>
      <c r="B139" s="125" t="s">
        <v>529</v>
      </c>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425"/>
      <c r="AC139" s="425"/>
      <c r="AD139" s="425"/>
      <c r="AE139" s="425"/>
      <c r="AF139" s="425"/>
      <c r="AG139" s="152" t="s">
        <v>298</v>
      </c>
    </row>
    <row r="140" spans="1:35" ht="16.350000000000001" customHeight="1" thickTop="1" thickBot="1" x14ac:dyDescent="0.45">
      <c r="A140" s="107"/>
      <c r="B140" s="126" t="s">
        <v>530</v>
      </c>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528">
        <f>IFERROR(AB139/AB133*100,0)</f>
        <v>0</v>
      </c>
      <c r="AC140" s="528"/>
      <c r="AD140" s="528"/>
      <c r="AE140" s="528"/>
      <c r="AF140" s="528"/>
      <c r="AG140" s="153" t="s">
        <v>300</v>
      </c>
    </row>
    <row r="141" spans="1:35" ht="4.1500000000000004" customHeight="1" x14ac:dyDescent="0.4">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x14ac:dyDescent="0.4">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x14ac:dyDescent="0.4">
      <c r="A143" s="3" t="s">
        <v>531</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x14ac:dyDescent="0.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x14ac:dyDescent="0.4">
      <c r="A145" s="3"/>
      <c r="B145" s="3"/>
      <c r="C145" s="3"/>
      <c r="D145" s="3" t="s">
        <v>15</v>
      </c>
      <c r="E145" s="3"/>
      <c r="F145" s="436"/>
      <c r="G145" s="436"/>
      <c r="H145" s="3" t="s">
        <v>16</v>
      </c>
      <c r="I145" s="436"/>
      <c r="J145" s="436"/>
      <c r="K145" s="3" t="s">
        <v>264</v>
      </c>
      <c r="L145" s="436"/>
      <c r="M145" s="436"/>
      <c r="N145" s="3" t="s">
        <v>18</v>
      </c>
      <c r="O145" s="3"/>
      <c r="P145" s="3"/>
      <c r="Q145" s="3" t="s">
        <v>532</v>
      </c>
      <c r="R145" s="3"/>
      <c r="S145" s="3"/>
      <c r="T145" s="3"/>
      <c r="U145" s="437"/>
      <c r="V145" s="437"/>
      <c r="W145" s="437"/>
      <c r="X145" s="437"/>
      <c r="Y145" s="437"/>
      <c r="Z145" s="437"/>
      <c r="AA145" s="437"/>
      <c r="AB145" s="437"/>
      <c r="AC145" s="437"/>
      <c r="AD145" s="437"/>
      <c r="AE145" s="437"/>
      <c r="AF145" s="437"/>
      <c r="AG145" s="3"/>
    </row>
    <row r="146" spans="1:34" ht="10.9" customHeight="1" x14ac:dyDescent="0.4">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x14ac:dyDescent="0.4">
      <c r="A147" s="3" t="s">
        <v>371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x14ac:dyDescent="0.4">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234"/>
    </row>
    <row r="149" spans="1:34" ht="15" customHeight="1" x14ac:dyDescent="0.4">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234"/>
    </row>
    <row r="150" spans="1:34" ht="15" customHeight="1" x14ac:dyDescent="0.4">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234"/>
    </row>
    <row r="151" spans="1:34" ht="15" customHeight="1" x14ac:dyDescent="0.4">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234"/>
    </row>
    <row r="152" spans="1:34" ht="15" customHeight="1" x14ac:dyDescent="0.4">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234"/>
    </row>
    <row r="153" spans="1:34" ht="15" customHeight="1" x14ac:dyDescent="0.4">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234"/>
    </row>
    <row r="154" spans="1:34" ht="15" customHeight="1" x14ac:dyDescent="0.4">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234"/>
    </row>
    <row r="155" spans="1:34" ht="15" customHeight="1" x14ac:dyDescent="0.4">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242"/>
    </row>
    <row r="156" spans="1:34" ht="15" customHeight="1" x14ac:dyDescent="0.4">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236"/>
    </row>
    <row r="157" spans="1:34" ht="15" customHeight="1" x14ac:dyDescent="0.4">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236"/>
    </row>
    <row r="158" spans="1:34" ht="15" customHeight="1" x14ac:dyDescent="0.4">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236"/>
    </row>
    <row r="159" spans="1:34" ht="15" customHeight="1" x14ac:dyDescent="0.4">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243"/>
    </row>
    <row r="160" spans="1:34" ht="15" customHeight="1" x14ac:dyDescent="0.4">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234"/>
    </row>
    <row r="161" spans="1:34" ht="15" customHeight="1" x14ac:dyDescent="0.4">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234"/>
    </row>
    <row r="162" spans="1:34" ht="15" customHeight="1" x14ac:dyDescent="0.4">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234"/>
    </row>
    <row r="163" spans="1:34" ht="15" customHeight="1" x14ac:dyDescent="0.4">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243"/>
    </row>
    <row r="164" spans="1:34" ht="15" customHeight="1" x14ac:dyDescent="0.4">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234"/>
    </row>
    <row r="165" spans="1:34" ht="15" customHeight="1" x14ac:dyDescent="0.4">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row>
    <row r="166" spans="1:34" ht="15" customHeight="1" x14ac:dyDescent="0.4">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row>
    <row r="167" spans="1:34" ht="15" customHeight="1" x14ac:dyDescent="0.4">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row>
    <row r="168" spans="1:34" ht="15" customHeight="1" x14ac:dyDescent="0.4">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row>
    <row r="169" spans="1:34" ht="15" customHeight="1" x14ac:dyDescent="0.4">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row>
    <row r="170" spans="1:34" ht="15" customHeight="1" x14ac:dyDescent="0.4">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row>
    <row r="171" spans="1:34" ht="15" customHeight="1" x14ac:dyDescent="0.4">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row>
    <row r="172" spans="1:34" x14ac:dyDescent="0.4">
      <c r="A172" s="117"/>
      <c r="B172" s="117"/>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row>
    <row r="173" spans="1:34" x14ac:dyDescent="0.4">
      <c r="A173" s="117"/>
      <c r="B173" s="117"/>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row>
    <row r="174" spans="1:34" x14ac:dyDescent="0.4">
      <c r="A174" s="117"/>
      <c r="B174" s="117"/>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row>
    <row r="175" spans="1:34" x14ac:dyDescent="0.4">
      <c r="A175" s="117"/>
      <c r="B175" s="117"/>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row>
    <row r="176" spans="1:34" x14ac:dyDescent="0.4">
      <c r="A176" s="117"/>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row>
    <row r="177" spans="1:33" x14ac:dyDescent="0.4">
      <c r="A177" s="117"/>
      <c r="B177" s="117"/>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row>
    <row r="178" spans="1:33" x14ac:dyDescent="0.4">
      <c r="A178" s="117"/>
      <c r="B178" s="117"/>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c r="AC178" s="117"/>
      <c r="AD178" s="117"/>
      <c r="AE178" s="117"/>
      <c r="AF178" s="117"/>
      <c r="AG178" s="117"/>
    </row>
    <row r="179" spans="1:33" x14ac:dyDescent="0.4">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row>
    <row r="180" spans="1:33" x14ac:dyDescent="0.4">
      <c r="A180" s="117"/>
      <c r="B180" s="117"/>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row>
    <row r="181" spans="1:33" x14ac:dyDescent="0.4">
      <c r="A181" s="117"/>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row>
    <row r="182" spans="1:33" x14ac:dyDescent="0.4">
      <c r="A182" s="117"/>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row>
    <row r="183" spans="1:33" x14ac:dyDescent="0.4">
      <c r="A183" s="117"/>
      <c r="B183" s="117"/>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row>
    <row r="184" spans="1:33" x14ac:dyDescent="0.4">
      <c r="A184" s="117"/>
      <c r="B184" s="117"/>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row>
    <row r="185" spans="1:33" x14ac:dyDescent="0.4">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row>
    <row r="186" spans="1:33" x14ac:dyDescent="0.4">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row>
    <row r="187" spans="1:33" x14ac:dyDescent="0.4">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row>
  </sheetData>
  <sheetProtection algorithmName="SHA-512" hashValue="WR56jQh7A7CCTq9H4tL/imgpfah6H1/wV4dMeQ3A+zTJc31/jaBiRnCPjV2oOfYpO7hORiQwgJctPqtrTVtKRw==" saltValue="UnIvd0k9YfwCnjKEBwICU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7416dcb5-151a-428d-b9dd-c50cd68ce8a8" xsi:nil="true"/>
    <SharedWithUsers xmlns="cc65c493-46e3-4a51-bdc3-517cdfaa757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f490a9d76c3737d23cdb829f32c0674a">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3564e563f34967cb488220dbb81ed3c3"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cc65c493-46e3-4a51-bdc3-517cdfaa7574"/>
    <ds:schemaRef ds:uri="7416dcb5-151a-428d-b9dd-c50cd68ce8a8"/>
    <ds:schemaRef ds:uri="http://www.w3.org/XML/1998/namespace"/>
  </ds:schemaRefs>
</ds:datastoreItem>
</file>

<file path=customXml/itemProps3.xml><?xml version="1.0" encoding="utf-8"?>
<ds:datastoreItem xmlns:ds="http://schemas.openxmlformats.org/officeDocument/2006/customXml" ds:itemID="{62802B0E-F6B2-4864-8ABC-0CEED0D3C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（別添）_実績報告書（無床診療所及びⅡを算定する有床診療所）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2024-02-28T03:25:51Z</dcterms:created>
  <dcterms:modified xsi:type="dcterms:W3CDTF">2024-09-18T09:48:27Z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