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35B7535-AB57-4C54-8F70-274996633D0D}" xr6:coauthVersionLast="47" xr6:coauthVersionMax="47" xr10:uidLastSave="{00000000-0000-0000-0000-000000000000}"/>
  <workbookProtection workbookAlgorithmName="SHA-512" workbookHashValue="9AuTLFhsOWWktKbjUp3XdMIjs72pt5KgdohHYl0U0rBrPDgAp47sTZaNbBM/U0XZa9JYZix5IBmVev3FrG3K6g==" workbookSaltValue="9cmw7UEj9jElHsu9ukNCFg==" workbookSpinCount="100000" lockStructure="1"/>
  <bookViews>
    <workbookView xWindow="375" yWindow="690" windowWidth="22290" windowHeight="13905"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<sst xmlns="http://schemas.openxmlformats.org/spreadsheetml/2006/main" count="4565" uniqueCount="1876">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</sst>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W3" sqref="W3"/>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8" t="s">
        <v>26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12" t="s">
        <v>1874</v>
      </c>
      <c r="G4" s="512"/>
      <c r="H4" s="512"/>
      <c r="I4" s="512"/>
      <c r="J4" s="512"/>
      <c r="K4" s="512"/>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7" t="s">
        <v>28</v>
      </c>
      <c r="D12" s="508"/>
      <c r="E12" s="508"/>
      <c r="F12" s="508"/>
      <c r="G12" s="508"/>
      <c r="H12" s="508"/>
      <c r="I12" s="508"/>
      <c r="J12" s="508"/>
      <c r="K12" s="509"/>
      <c r="L12" s="506"/>
      <c r="M12" s="506"/>
      <c r="N12" s="506"/>
      <c r="O12" s="506"/>
      <c r="P12" s="506"/>
      <c r="Q12" s="506"/>
      <c r="R12" s="506"/>
      <c r="S12" s="506"/>
      <c r="T12" s="506"/>
      <c r="AK12" s="321"/>
      <c r="AL12" s="321"/>
      <c r="AM12" s="321"/>
      <c r="AQ12" s="322"/>
    </row>
    <row r="13" spans="1:52" s="323" customFormat="1" ht="30" customHeight="1" thickBot="1">
      <c r="C13" s="507" t="s">
        <v>29</v>
      </c>
      <c r="D13" s="508"/>
      <c r="E13" s="508"/>
      <c r="F13" s="508"/>
      <c r="G13" s="508"/>
      <c r="H13" s="508"/>
      <c r="I13" s="508"/>
      <c r="J13" s="508"/>
      <c r="K13" s="509"/>
      <c r="L13" s="505"/>
      <c r="M13" s="505"/>
      <c r="N13" s="505"/>
      <c r="O13" s="505"/>
      <c r="P13" s="505"/>
      <c r="Q13" s="505"/>
      <c r="R13" s="505"/>
      <c r="S13" s="505"/>
      <c r="T13" s="505"/>
      <c r="U13" s="505"/>
      <c r="V13" s="505"/>
      <c r="W13" s="505"/>
      <c r="X13" s="505"/>
      <c r="Y13" s="505"/>
      <c r="Z13" s="505"/>
      <c r="AA13" s="505"/>
      <c r="AB13" s="505"/>
      <c r="AC13" s="505"/>
      <c r="AK13" s="321"/>
      <c r="AL13" s="321"/>
      <c r="AM13" s="321"/>
      <c r="AQ13" s="322" t="s">
        <v>1786</v>
      </c>
    </row>
    <row r="14" spans="1:52" s="323" customFormat="1" ht="30" customHeight="1" thickBot="1">
      <c r="A14" s="328"/>
      <c r="C14" s="516" t="s">
        <v>1592</v>
      </c>
      <c r="D14" s="517"/>
      <c r="E14" s="517"/>
      <c r="F14" s="518"/>
      <c r="G14" s="522" t="s">
        <v>1593</v>
      </c>
      <c r="H14" s="522"/>
      <c r="I14" s="522"/>
      <c r="J14" s="522"/>
      <c r="K14" s="522"/>
      <c r="L14" s="526"/>
      <c r="M14" s="526"/>
      <c r="N14" s="526"/>
      <c r="O14" s="526"/>
      <c r="P14" s="526"/>
      <c r="Q14" s="526"/>
      <c r="R14" s="526"/>
      <c r="S14" s="526"/>
      <c r="T14" s="526"/>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13" t="str">
        <f>HYPERLINK("mailto:"&amp;AG14,AG14)</f>
        <v/>
      </c>
      <c r="AR14" s="514"/>
      <c r="AS14" s="514"/>
      <c r="AT14" s="514"/>
      <c r="AU14" s="514"/>
      <c r="AV14" s="514"/>
      <c r="AW14" s="514"/>
      <c r="AX14" s="514"/>
      <c r="AY14" s="514"/>
      <c r="AZ14" s="514"/>
    </row>
    <row r="15" spans="1:52" s="323" customFormat="1" ht="30" customHeight="1">
      <c r="A15" s="328"/>
      <c r="C15" s="519"/>
      <c r="D15" s="520"/>
      <c r="E15" s="520"/>
      <c r="F15" s="521"/>
      <c r="G15" s="522" t="s">
        <v>1594</v>
      </c>
      <c r="H15" s="522"/>
      <c r="I15" s="522"/>
      <c r="J15" s="522"/>
      <c r="K15" s="522"/>
      <c r="L15" s="502"/>
      <c r="M15" s="503"/>
      <c r="N15" s="503"/>
      <c r="O15" s="503"/>
      <c r="P15" s="503"/>
      <c r="Q15" s="503"/>
      <c r="R15" s="503"/>
      <c r="S15" s="503"/>
      <c r="T15" s="503"/>
      <c r="U15" s="503"/>
      <c r="V15" s="503"/>
      <c r="W15" s="503"/>
      <c r="X15" s="503"/>
      <c r="Y15" s="503"/>
      <c r="Z15" s="503"/>
      <c r="AA15" s="503"/>
      <c r="AB15" s="503"/>
      <c r="AC15" s="504"/>
      <c r="AD15" s="331"/>
      <c r="AE15" s="331"/>
      <c r="AF15" s="331"/>
      <c r="AG15" s="331"/>
      <c r="AH15" s="331"/>
      <c r="AI15" s="331"/>
      <c r="AJ15" s="331"/>
      <c r="AK15" s="331"/>
      <c r="AL15" s="331"/>
      <c r="AM15" s="331"/>
      <c r="AN15" s="331"/>
      <c r="AO15" s="331"/>
      <c r="AQ15" s="322" t="s">
        <v>1872</v>
      </c>
    </row>
    <row r="16" spans="1:52" s="323" customFormat="1" ht="30" customHeight="1">
      <c r="A16" s="328"/>
      <c r="C16" s="507" t="s">
        <v>1726</v>
      </c>
      <c r="D16" s="508"/>
      <c r="E16" s="508"/>
      <c r="F16" s="508"/>
      <c r="G16" s="508"/>
      <c r="H16" s="508"/>
      <c r="I16" s="508"/>
      <c r="J16" s="508"/>
      <c r="K16" s="509"/>
      <c r="L16" s="505"/>
      <c r="M16" s="505"/>
      <c r="N16" s="505"/>
      <c r="O16" s="505"/>
      <c r="P16" s="505"/>
      <c r="Q16" s="505"/>
      <c r="R16" s="505"/>
      <c r="S16" s="505"/>
      <c r="T16" s="505"/>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16" t="s">
        <v>5</v>
      </c>
      <c r="D17" s="517"/>
      <c r="E17" s="517"/>
      <c r="F17" s="518"/>
      <c r="G17" s="507" t="s">
        <v>1728</v>
      </c>
      <c r="H17" s="508"/>
      <c r="I17" s="508"/>
      <c r="J17" s="508"/>
      <c r="K17" s="509"/>
      <c r="L17" s="515"/>
      <c r="M17" s="515"/>
      <c r="N17" s="515"/>
      <c r="O17" s="515"/>
      <c r="P17" s="515"/>
      <c r="Q17" s="515"/>
      <c r="R17" s="515"/>
      <c r="S17" s="515"/>
      <c r="T17" s="515"/>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9"/>
      <c r="D18" s="520"/>
      <c r="E18" s="520"/>
      <c r="F18" s="521"/>
      <c r="G18" s="507" t="s">
        <v>1729</v>
      </c>
      <c r="H18" s="508"/>
      <c r="I18" s="508"/>
      <c r="J18" s="508"/>
      <c r="K18" s="509"/>
      <c r="L18" s="515"/>
      <c r="M18" s="515"/>
      <c r="N18" s="515"/>
      <c r="O18" s="515"/>
      <c r="P18" s="515"/>
      <c r="Q18" s="515"/>
      <c r="R18" s="515"/>
      <c r="S18" s="515"/>
      <c r="T18" s="515"/>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11" t="s">
        <v>15</v>
      </c>
      <c r="H23" s="511"/>
      <c r="I23" s="317"/>
      <c r="J23" s="323" t="s">
        <v>16</v>
      </c>
      <c r="K23" s="510"/>
      <c r="L23" s="510"/>
      <c r="M23" s="327" t="s">
        <v>17</v>
      </c>
      <c r="N23" s="510"/>
      <c r="O23" s="510"/>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510"/>
      <c r="AB26" s="510"/>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510"/>
      <c r="AB28" s="510"/>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499" t="s">
        <v>1572</v>
      </c>
      <c r="D32" s="500"/>
      <c r="E32" s="500"/>
      <c r="F32" s="500"/>
      <c r="G32" s="500"/>
      <c r="H32" s="500"/>
      <c r="I32" s="500"/>
      <c r="J32" s="500"/>
      <c r="K32" s="500"/>
      <c r="L32" s="500"/>
      <c r="M32" s="500"/>
      <c r="N32" s="342"/>
      <c r="O32" s="523" t="s">
        <v>1748</v>
      </c>
      <c r="P32" s="523"/>
      <c r="Q32" s="523"/>
      <c r="R32" s="523"/>
      <c r="S32" s="342"/>
      <c r="T32" s="342"/>
      <c r="U32" s="342"/>
      <c r="V32" s="501"/>
      <c r="W32" s="501"/>
      <c r="X32" s="501"/>
      <c r="Y32" s="501"/>
      <c r="Z32" s="527"/>
      <c r="AA32" s="527"/>
      <c r="AB32" s="527"/>
      <c r="AC32" s="527"/>
      <c r="AF32" s="327" t="s">
        <v>52</v>
      </c>
      <c r="AG32" s="327"/>
      <c r="AH32" s="335"/>
    </row>
    <row r="33" spans="1:50" s="323" customFormat="1" ht="30" customHeight="1">
      <c r="A33" s="328"/>
      <c r="B33" s="494" t="s">
        <v>1569</v>
      </c>
      <c r="C33" s="343" t="s">
        <v>1475</v>
      </c>
      <c r="D33" s="508" t="s">
        <v>1481</v>
      </c>
      <c r="E33" s="508"/>
      <c r="F33" s="508"/>
      <c r="G33" s="508"/>
      <c r="H33" s="508"/>
      <c r="I33" s="508"/>
      <c r="J33" s="508"/>
      <c r="K33" s="508"/>
      <c r="L33" s="508"/>
      <c r="M33" s="508"/>
      <c r="N33" s="509"/>
      <c r="O33" s="495"/>
      <c r="P33" s="496"/>
      <c r="Q33" s="496"/>
      <c r="R33" s="344" t="s">
        <v>140</v>
      </c>
      <c r="S33" s="345"/>
      <c r="T33" s="345"/>
      <c r="U33" s="346"/>
      <c r="V33" s="492"/>
      <c r="W33" s="492"/>
      <c r="X33" s="492"/>
      <c r="Y33" s="346"/>
      <c r="Z33" s="493"/>
      <c r="AA33" s="493"/>
      <c r="AB33" s="493"/>
      <c r="AC33" s="347"/>
      <c r="AF33" s="341">
        <v>6</v>
      </c>
      <c r="AG33" s="341"/>
      <c r="AH33" s="335"/>
    </row>
    <row r="34" spans="1:50" s="323" customFormat="1" ht="30" customHeight="1">
      <c r="A34" s="328"/>
      <c r="B34" s="494"/>
      <c r="C34" s="343" t="s">
        <v>1476</v>
      </c>
      <c r="D34" s="508" t="s">
        <v>1482</v>
      </c>
      <c r="E34" s="508"/>
      <c r="F34" s="508"/>
      <c r="G34" s="508"/>
      <c r="H34" s="508"/>
      <c r="I34" s="508"/>
      <c r="J34" s="508"/>
      <c r="K34" s="508"/>
      <c r="L34" s="508"/>
      <c r="M34" s="508"/>
      <c r="N34" s="509"/>
      <c r="O34" s="495"/>
      <c r="P34" s="496"/>
      <c r="Q34" s="496"/>
      <c r="R34" s="344" t="s">
        <v>140</v>
      </c>
      <c r="S34" s="345"/>
      <c r="T34" s="345"/>
      <c r="U34" s="346"/>
      <c r="V34" s="492"/>
      <c r="W34" s="492"/>
      <c r="X34" s="492"/>
      <c r="Y34" s="346"/>
      <c r="Z34" s="493"/>
      <c r="AA34" s="493"/>
      <c r="AB34" s="493"/>
      <c r="AC34" s="347"/>
      <c r="AF34" s="341">
        <v>2</v>
      </c>
      <c r="AG34" s="341"/>
      <c r="AH34" s="335"/>
    </row>
    <row r="35" spans="1:50" s="323" customFormat="1" ht="30" customHeight="1">
      <c r="A35" s="328"/>
      <c r="B35" s="494"/>
      <c r="C35" s="343" t="s">
        <v>1477</v>
      </c>
      <c r="D35" s="508" t="s">
        <v>1483</v>
      </c>
      <c r="E35" s="508"/>
      <c r="F35" s="508"/>
      <c r="G35" s="508"/>
      <c r="H35" s="508"/>
      <c r="I35" s="508"/>
      <c r="J35" s="508"/>
      <c r="K35" s="508"/>
      <c r="L35" s="508"/>
      <c r="M35" s="508"/>
      <c r="N35" s="509"/>
      <c r="O35" s="495"/>
      <c r="P35" s="496"/>
      <c r="Q35" s="496"/>
      <c r="R35" s="344" t="s">
        <v>140</v>
      </c>
      <c r="S35" s="345"/>
      <c r="T35" s="345"/>
      <c r="U35" s="346"/>
      <c r="V35" s="492"/>
      <c r="W35" s="492"/>
      <c r="X35" s="492"/>
      <c r="Y35" s="346"/>
      <c r="Z35" s="493"/>
      <c r="AA35" s="493"/>
      <c r="AB35" s="493"/>
      <c r="AC35" s="347"/>
      <c r="AF35" s="341">
        <v>28</v>
      </c>
      <c r="AG35" s="341"/>
      <c r="AH35" s="335"/>
    </row>
    <row r="36" spans="1:50" s="323" customFormat="1" ht="30" customHeight="1">
      <c r="A36" s="328"/>
      <c r="B36" s="494"/>
      <c r="C36" s="343" t="s">
        <v>1478</v>
      </c>
      <c r="D36" s="508" t="s">
        <v>1761</v>
      </c>
      <c r="E36" s="508"/>
      <c r="F36" s="508"/>
      <c r="G36" s="508"/>
      <c r="H36" s="508"/>
      <c r="I36" s="508"/>
      <c r="J36" s="508"/>
      <c r="K36" s="508"/>
      <c r="L36" s="508"/>
      <c r="M36" s="508"/>
      <c r="N36" s="509"/>
      <c r="O36" s="495"/>
      <c r="P36" s="496"/>
      <c r="Q36" s="496"/>
      <c r="R36" s="344" t="s">
        <v>140</v>
      </c>
      <c r="S36" s="345"/>
      <c r="T36" s="345"/>
      <c r="U36" s="346"/>
      <c r="V36" s="492"/>
      <c r="W36" s="492"/>
      <c r="X36" s="492"/>
      <c r="Y36" s="346"/>
      <c r="Z36" s="493"/>
      <c r="AA36" s="493"/>
      <c r="AB36" s="493"/>
      <c r="AC36" s="347"/>
      <c r="AF36" s="341">
        <v>7</v>
      </c>
      <c r="AG36" s="341"/>
      <c r="AH36" s="335"/>
    </row>
    <row r="37" spans="1:50" s="323" customFormat="1" ht="30" customHeight="1">
      <c r="A37" s="328"/>
      <c r="B37" s="494" t="s">
        <v>1570</v>
      </c>
      <c r="C37" s="343" t="s">
        <v>1479</v>
      </c>
      <c r="D37" s="508" t="s">
        <v>1481</v>
      </c>
      <c r="E37" s="508"/>
      <c r="F37" s="508"/>
      <c r="G37" s="508"/>
      <c r="H37" s="508"/>
      <c r="I37" s="508"/>
      <c r="J37" s="508"/>
      <c r="K37" s="508"/>
      <c r="L37" s="508"/>
      <c r="M37" s="508"/>
      <c r="N37" s="509"/>
      <c r="O37" s="495"/>
      <c r="P37" s="496"/>
      <c r="Q37" s="496"/>
      <c r="R37" s="344" t="s">
        <v>140</v>
      </c>
      <c r="S37" s="345"/>
      <c r="T37" s="345"/>
      <c r="U37" s="346"/>
      <c r="V37" s="492"/>
      <c r="W37" s="492"/>
      <c r="X37" s="492"/>
      <c r="Y37" s="346"/>
      <c r="Z37" s="493"/>
      <c r="AA37" s="493"/>
      <c r="AB37" s="493"/>
      <c r="AC37" s="347"/>
      <c r="AF37" s="341">
        <v>10</v>
      </c>
      <c r="AG37" s="341"/>
      <c r="AH37" s="335"/>
    </row>
    <row r="38" spans="1:50" s="323" customFormat="1" ht="30" customHeight="1">
      <c r="A38" s="328"/>
      <c r="B38" s="494"/>
      <c r="C38" s="343" t="s">
        <v>1480</v>
      </c>
      <c r="D38" s="508" t="s">
        <v>1482</v>
      </c>
      <c r="E38" s="508"/>
      <c r="F38" s="508"/>
      <c r="G38" s="508"/>
      <c r="H38" s="508"/>
      <c r="I38" s="508"/>
      <c r="J38" s="508"/>
      <c r="K38" s="508"/>
      <c r="L38" s="508"/>
      <c r="M38" s="508"/>
      <c r="N38" s="509"/>
      <c r="O38" s="495"/>
      <c r="P38" s="496"/>
      <c r="Q38" s="496"/>
      <c r="R38" s="344" t="s">
        <v>140</v>
      </c>
      <c r="S38" s="345"/>
      <c r="T38" s="345"/>
      <c r="U38" s="346"/>
      <c r="V38" s="492"/>
      <c r="W38" s="492"/>
      <c r="X38" s="492"/>
      <c r="Y38" s="346"/>
      <c r="Z38" s="493"/>
      <c r="AA38" s="493"/>
      <c r="AB38" s="493"/>
      <c r="AC38" s="347"/>
      <c r="AF38" s="341">
        <v>2</v>
      </c>
      <c r="AG38" s="341"/>
      <c r="AH38" s="335"/>
    </row>
    <row r="39" spans="1:50" s="323" customFormat="1" ht="30" customHeight="1">
      <c r="A39" s="328"/>
      <c r="B39" s="494"/>
      <c r="C39" s="343" t="s">
        <v>1745</v>
      </c>
      <c r="D39" s="508" t="s">
        <v>1494</v>
      </c>
      <c r="E39" s="508"/>
      <c r="F39" s="508"/>
      <c r="G39" s="508"/>
      <c r="H39" s="508"/>
      <c r="I39" s="508"/>
      <c r="J39" s="508"/>
      <c r="K39" s="508"/>
      <c r="L39" s="508"/>
      <c r="M39" s="508"/>
      <c r="N39" s="509"/>
      <c r="O39" s="495"/>
      <c r="P39" s="496"/>
      <c r="Q39" s="496"/>
      <c r="R39" s="344" t="s">
        <v>140</v>
      </c>
      <c r="S39" s="345"/>
      <c r="T39" s="345"/>
      <c r="U39" s="346"/>
      <c r="V39" s="492"/>
      <c r="W39" s="492"/>
      <c r="X39" s="492"/>
      <c r="Y39" s="346"/>
      <c r="Z39" s="493"/>
      <c r="AA39" s="493"/>
      <c r="AB39" s="493"/>
      <c r="AC39" s="347"/>
      <c r="AF39" s="341">
        <v>41</v>
      </c>
      <c r="AG39" s="341"/>
      <c r="AH39" s="335"/>
      <c r="AK39" s="321"/>
      <c r="AL39" s="321"/>
      <c r="AM39" s="321"/>
    </row>
    <row r="40" spans="1:50" s="323" customFormat="1" ht="30" customHeight="1">
      <c r="A40" s="328"/>
      <c r="B40" s="494"/>
      <c r="C40" s="343" t="s">
        <v>1746</v>
      </c>
      <c r="D40" s="508" t="s">
        <v>1762</v>
      </c>
      <c r="E40" s="508"/>
      <c r="F40" s="508"/>
      <c r="G40" s="508"/>
      <c r="H40" s="508"/>
      <c r="I40" s="508"/>
      <c r="J40" s="508"/>
      <c r="K40" s="508"/>
      <c r="L40" s="508"/>
      <c r="M40" s="508"/>
      <c r="N40" s="509"/>
      <c r="O40" s="495"/>
      <c r="P40" s="496"/>
      <c r="Q40" s="496"/>
      <c r="R40" s="344" t="s">
        <v>140</v>
      </c>
      <c r="S40" s="345"/>
      <c r="T40" s="345"/>
      <c r="U40" s="346"/>
      <c r="V40" s="492"/>
      <c r="W40" s="492"/>
      <c r="X40" s="492"/>
      <c r="Y40" s="346"/>
      <c r="Z40" s="493"/>
      <c r="AA40" s="493"/>
      <c r="AB40" s="493"/>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525"/>
      <c r="Z41" s="525"/>
      <c r="AA41" s="525"/>
      <c r="AB41" s="525"/>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7">
        <f>AF44*10+IFERROR(Y41/AQ50,0)</f>
        <v>0</v>
      </c>
      <c r="Z44" s="497"/>
      <c r="AA44" s="497"/>
      <c r="AB44" s="497"/>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24"/>
      <c r="AW48" s="524"/>
      <c r="AX48" s="524"/>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510"/>
      <c r="AB50" s="510"/>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510"/>
      <c r="AB51" s="510"/>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525"/>
      <c r="Z56" s="525"/>
      <c r="AA56" s="525"/>
      <c r="AB56" s="525"/>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525"/>
      <c r="Z57" s="525"/>
      <c r="AA57" s="525"/>
      <c r="AB57" s="525"/>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7">
        <f>(Y56+Y57)*1.165</f>
        <v>0</v>
      </c>
      <c r="Z58" s="497"/>
      <c r="AA58" s="497"/>
      <c r="AB58" s="497"/>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491"/>
      <c r="Z122" s="491"/>
      <c r="AA122" s="491"/>
      <c r="AB122" s="491"/>
      <c r="AC122" s="491"/>
      <c r="AD122" s="491"/>
      <c r="AE122" s="491"/>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v0S+wgaP6T2WEYkkOszcxltKd12LkxlLYUWTG/X96YVVzg3CNzNGvXRLy2gdCtMFf4EeaD2QOkgpdTMnkwYF9g==" saltValue="uIzvCzK1wxFhJZipLlbEkQ=="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24" t="s">
        <v>117</v>
      </c>
      <c r="B2" s="624"/>
      <c r="C2" s="624"/>
      <c r="D2" s="624"/>
      <c r="E2" s="624"/>
      <c r="F2" s="624"/>
      <c r="G2" s="624"/>
      <c r="H2" s="624"/>
      <c r="I2" s="624"/>
      <c r="J2" s="624"/>
      <c r="K2" s="624"/>
      <c r="L2" s="624"/>
      <c r="M2" s="624"/>
      <c r="N2" s="624"/>
      <c r="O2" s="624"/>
      <c r="P2" s="624"/>
      <c r="Q2" s="624"/>
      <c r="R2" s="624"/>
      <c r="S2" s="624"/>
      <c r="T2" s="624"/>
      <c r="U2" s="649"/>
      <c r="V2" s="649"/>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27" t="s">
        <v>119</v>
      </c>
      <c r="R4" s="627"/>
      <c r="S4" s="627"/>
      <c r="T4" s="627"/>
      <c r="U4" s="627"/>
      <c r="V4" s="667" t="e">
        <f>IF(#REF!=0,"",#REF!)</f>
        <v>#REF!</v>
      </c>
      <c r="W4" s="667"/>
      <c r="X4" s="667"/>
      <c r="Y4" s="667"/>
      <c r="Z4" s="667"/>
      <c r="AA4" s="667"/>
      <c r="AB4" s="667"/>
      <c r="AC4" s="667"/>
      <c r="AD4" s="667"/>
      <c r="AE4" s="667"/>
      <c r="AF4" s="667"/>
      <c r="AG4" s="667"/>
      <c r="AH4" s="113"/>
      <c r="AI4" s="192"/>
    </row>
    <row r="5" spans="1:35" ht="16.149999999999999" customHeight="1">
      <c r="A5" s="3"/>
      <c r="B5" s="3"/>
      <c r="C5" s="3"/>
      <c r="D5" s="3"/>
      <c r="E5" s="3"/>
      <c r="F5" s="3"/>
      <c r="G5" s="3"/>
      <c r="H5" s="3"/>
      <c r="I5" s="3"/>
      <c r="J5" s="3"/>
      <c r="K5" s="3"/>
      <c r="L5" s="3"/>
      <c r="M5" s="3"/>
      <c r="N5" s="3"/>
      <c r="O5" s="3"/>
      <c r="P5" s="3"/>
      <c r="Q5" s="671" t="s">
        <v>120</v>
      </c>
      <c r="R5" s="671"/>
      <c r="S5" s="671"/>
      <c r="T5" s="671"/>
      <c r="U5" s="672"/>
      <c r="V5" s="668" t="e">
        <f>IF(#REF!="","",#REF!)</f>
        <v>#REF!</v>
      </c>
      <c r="W5" s="668"/>
      <c r="X5" s="668"/>
      <c r="Y5" s="668"/>
      <c r="Z5" s="668"/>
      <c r="AA5" s="668"/>
      <c r="AB5" s="668"/>
      <c r="AC5" s="668"/>
      <c r="AD5" s="668"/>
      <c r="AE5" s="668"/>
      <c r="AF5" s="668"/>
      <c r="AG5" s="668"/>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5"/>
      <c r="C9" s="665"/>
      <c r="D9" s="666" t="s">
        <v>123</v>
      </c>
      <c r="E9" s="666"/>
      <c r="F9" s="666"/>
      <c r="G9" s="666"/>
      <c r="H9" s="666"/>
      <c r="I9" s="666"/>
      <c r="J9" s="666"/>
      <c r="K9" s="666"/>
      <c r="L9" s="666"/>
      <c r="M9" s="666"/>
      <c r="N9" s="666"/>
      <c r="O9" s="666"/>
      <c r="P9" s="666"/>
      <c r="Q9" s="666"/>
      <c r="R9" s="666"/>
      <c r="S9" s="666"/>
      <c r="T9" s="666"/>
      <c r="U9" s="666"/>
      <c r="V9" s="666"/>
      <c r="W9" s="666"/>
      <c r="X9" s="666"/>
      <c r="Y9" s="666"/>
      <c r="Z9" s="666"/>
      <c r="AA9" s="3"/>
      <c r="AB9" s="3"/>
      <c r="AC9" s="3"/>
      <c r="AD9" s="3"/>
      <c r="AE9" s="3"/>
      <c r="AF9" s="3"/>
      <c r="AG9" s="20"/>
    </row>
    <row r="10" spans="1:35" ht="16.149999999999999" customHeight="1" thickBot="1">
      <c r="A10" s="2"/>
      <c r="B10" s="676"/>
      <c r="C10" s="676"/>
      <c r="D10" s="677" t="s">
        <v>124</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52" t="str">
        <f>IFERROR(SUM(AB29:AF30),"")</f>
        <v/>
      </c>
      <c r="AC28" s="652"/>
      <c r="AD28" s="652"/>
      <c r="AE28" s="652"/>
      <c r="AF28" s="652"/>
      <c r="AG28" s="142" t="s">
        <v>132</v>
      </c>
    </row>
    <row r="29" spans="1:33" ht="16.149999999999999" customHeight="1">
      <c r="A29" s="53"/>
      <c r="B29" s="654" t="s">
        <v>133</v>
      </c>
      <c r="C29" s="654"/>
      <c r="D29" s="654"/>
      <c r="E29" s="654"/>
      <c r="F29" s="654"/>
      <c r="G29" s="654"/>
      <c r="H29" s="654"/>
      <c r="I29" s="654"/>
      <c r="J29" s="654"/>
      <c r="K29" s="654"/>
      <c r="L29" s="654"/>
      <c r="M29" s="654"/>
      <c r="N29" s="654"/>
      <c r="O29" s="654"/>
      <c r="P29" s="654"/>
      <c r="Q29" s="654"/>
      <c r="R29" s="654"/>
      <c r="S29" s="654"/>
      <c r="T29" s="654"/>
      <c r="U29" s="654"/>
      <c r="V29" s="654"/>
      <c r="W29" s="654"/>
      <c r="X29" s="15"/>
      <c r="Y29" s="15" t="s">
        <v>134</v>
      </c>
      <c r="Z29" s="15"/>
      <c r="AA29" s="15"/>
      <c r="AB29" s="616" t="e">
        <f>#REF!*V21*10</f>
        <v>#REF!</v>
      </c>
      <c r="AC29" s="616"/>
      <c r="AD29" s="616"/>
      <c r="AE29" s="616"/>
      <c r="AF29" s="616"/>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73">
        <f>IFERROR(AB31*AB32*10,0)</f>
        <v>0</v>
      </c>
      <c r="AC30" s="673"/>
      <c r="AD30" s="673"/>
      <c r="AE30" s="673"/>
      <c r="AF30" s="673"/>
      <c r="AG30" s="176" t="s">
        <v>132</v>
      </c>
    </row>
    <row r="31" spans="1:33" ht="16.149999999999999" customHeight="1">
      <c r="A31" s="52"/>
      <c r="B31" s="57"/>
      <c r="C31" s="59" t="s">
        <v>136</v>
      </c>
      <c r="D31" s="60"/>
      <c r="E31" s="60"/>
      <c r="F31" s="60"/>
      <c r="G31" s="60"/>
      <c r="H31" s="60"/>
      <c r="I31" s="60"/>
      <c r="J31" s="60"/>
      <c r="K31" s="60"/>
      <c r="L31" s="60"/>
      <c r="M31" s="58"/>
      <c r="N31" s="58"/>
      <c r="O31" s="6" t="s">
        <v>137</v>
      </c>
      <c r="P31" s="678" t="e">
        <f>#REF!</f>
        <v>#REF!</v>
      </c>
      <c r="Q31" s="678"/>
      <c r="R31" s="678"/>
      <c r="S31" s="678"/>
      <c r="T31" s="678"/>
      <c r="U31" s="678"/>
      <c r="V31" s="678"/>
      <c r="W31" s="678"/>
      <c r="X31" s="6" t="s">
        <v>63</v>
      </c>
      <c r="Y31" s="6" t="s">
        <v>134</v>
      </c>
      <c r="Z31" s="6" t="s">
        <v>52</v>
      </c>
      <c r="AA31" s="6"/>
      <c r="AB31" s="679" t="str">
        <f>IFERROR(VLOOKUP(P31,'リスト（入院）'!C:D,2,FALSE),"-")</f>
        <v>-</v>
      </c>
      <c r="AC31" s="679"/>
      <c r="AD31" s="679"/>
      <c r="AE31" s="679"/>
      <c r="AF31" s="679"/>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37" t="e">
        <f>IF(#REF!="","0",#REF!*V21)</f>
        <v>#REF!</v>
      </c>
      <c r="AC32" s="637"/>
      <c r="AD32" s="637"/>
      <c r="AE32" s="637"/>
      <c r="AF32" s="637"/>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4">
        <v>0</v>
      </c>
      <c r="AC33" s="604"/>
      <c r="AD33" s="604"/>
      <c r="AE33" s="604"/>
      <c r="AF33" s="604"/>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17">
        <v>0</v>
      </c>
      <c r="AC34" s="617"/>
      <c r="AD34" s="617"/>
      <c r="AE34" s="617"/>
      <c r="AF34" s="61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8" t="str">
        <f>IFERROR(AB28-AB33+AB34,"")</f>
        <v/>
      </c>
      <c r="AC35" s="618"/>
      <c r="AD35" s="618"/>
      <c r="AE35" s="618"/>
      <c r="AF35" s="61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9"/>
      <c r="AC40" s="619"/>
      <c r="AD40" s="619"/>
      <c r="AE40" s="619"/>
      <c r="AF40" s="61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1" t="str">
        <f>AB35</f>
        <v/>
      </c>
      <c r="AC41" s="631"/>
      <c r="AD41" s="631"/>
      <c r="AE41" s="631"/>
      <c r="AF41" s="631"/>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13"/>
      <c r="AC42" s="613"/>
      <c r="AD42" s="613"/>
      <c r="AE42" s="613"/>
      <c r="AF42" s="613"/>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13"/>
      <c r="AC43" s="613"/>
      <c r="AD43" s="613"/>
      <c r="AE43" s="613"/>
      <c r="AF43" s="613"/>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2">
        <f>AB40-SUM(AB41:AF43)</f>
        <v>0</v>
      </c>
      <c r="AC44" s="612"/>
      <c r="AD44" s="612"/>
      <c r="AE44" s="612"/>
      <c r="AF44" s="61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5">
        <f>SUM(AB73,AB82,AB91,AB100,AB109)</f>
        <v>0</v>
      </c>
      <c r="AC64" s="675"/>
      <c r="AD64" s="675"/>
      <c r="AE64" s="675"/>
      <c r="AF64" s="675"/>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7">
        <f t="shared" ref="AB65:AB69" si="0">SUM(AB74,AB83,AB92,AB101,AB110)</f>
        <v>0</v>
      </c>
      <c r="AC65" s="547"/>
      <c r="AD65" s="547"/>
      <c r="AE65" s="547"/>
      <c r="AF65" s="547"/>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47">
        <f t="shared" si="0"/>
        <v>0</v>
      </c>
      <c r="AC66" s="547"/>
      <c r="AD66" s="547"/>
      <c r="AE66" s="547"/>
      <c r="AF66" s="547"/>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74">
        <f>AB66-AB65</f>
        <v>0</v>
      </c>
      <c r="AC67" s="674"/>
      <c r="AD67" s="674"/>
      <c r="AE67" s="674"/>
      <c r="AF67" s="674"/>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47">
        <f t="shared" si="0"/>
        <v>0</v>
      </c>
      <c r="AC68" s="547"/>
      <c r="AD68" s="547"/>
      <c r="AE68" s="547"/>
      <c r="AF68" s="547"/>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64">
        <f t="shared" si="0"/>
        <v>0</v>
      </c>
      <c r="AC69" s="664"/>
      <c r="AD69" s="664"/>
      <c r="AE69" s="664"/>
      <c r="AF69" s="664"/>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0">
        <f>IFERROR(AB69/AB65*100,0)</f>
        <v>0</v>
      </c>
      <c r="AC70" s="670"/>
      <c r="AD70" s="670"/>
      <c r="AE70" s="670"/>
      <c r="AF70" s="670"/>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8"/>
      <c r="AC73" s="608"/>
      <c r="AD73" s="608"/>
      <c r="AE73" s="608"/>
      <c r="AF73" s="608"/>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4"/>
      <c r="AC74" s="604"/>
      <c r="AD74" s="604"/>
      <c r="AE74" s="604"/>
      <c r="AF74" s="604"/>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4"/>
      <c r="AC77" s="604"/>
      <c r="AD77" s="604"/>
      <c r="AE77" s="604"/>
      <c r="AF77" s="604"/>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92">
        <f>IFERROR(AB78/AB74*100,0)</f>
        <v>0</v>
      </c>
      <c r="AC79" s="592"/>
      <c r="AD79" s="592"/>
      <c r="AE79" s="592"/>
      <c r="AF79" s="592"/>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8"/>
      <c r="AC82" s="608"/>
      <c r="AD82" s="608"/>
      <c r="AE82" s="608"/>
      <c r="AF82" s="608"/>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4"/>
      <c r="AC83" s="604"/>
      <c r="AD83" s="604"/>
      <c r="AE83" s="604"/>
      <c r="AF83" s="604"/>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4"/>
      <c r="AC86" s="604"/>
      <c r="AD86" s="604"/>
      <c r="AE86" s="604"/>
      <c r="AF86" s="604"/>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92">
        <f>IFERROR(AB87/AB83*100,0)</f>
        <v>0</v>
      </c>
      <c r="AC88" s="592"/>
      <c r="AD88" s="592"/>
      <c r="AE88" s="592"/>
      <c r="AF88" s="592"/>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8"/>
      <c r="AC91" s="608"/>
      <c r="AD91" s="608"/>
      <c r="AE91" s="608"/>
      <c r="AF91" s="608"/>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4"/>
      <c r="AC92" s="604"/>
      <c r="AD92" s="604"/>
      <c r="AE92" s="604"/>
      <c r="AF92" s="604"/>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4"/>
      <c r="AC95" s="604"/>
      <c r="AD95" s="604"/>
      <c r="AE95" s="604"/>
      <c r="AF95" s="604"/>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92">
        <f>IFERROR(AB96/AB92*100,0)</f>
        <v>0</v>
      </c>
      <c r="AC97" s="592"/>
      <c r="AD97" s="592"/>
      <c r="AE97" s="592"/>
      <c r="AF97" s="592"/>
      <c r="AG97" s="164" t="s">
        <v>162</v>
      </c>
    </row>
    <row r="98" spans="1:36" ht="16.350000000000001" customHeight="1"/>
    <row r="99" spans="1:36" ht="16.350000000000001" customHeight="1" thickBot="1">
      <c r="A99" s="662" t="s">
        <v>187</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8"/>
      <c r="AC100" s="608"/>
      <c r="AD100" s="608"/>
      <c r="AE100" s="608"/>
      <c r="AF100" s="608"/>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4"/>
      <c r="AC101" s="604"/>
      <c r="AD101" s="604"/>
      <c r="AE101" s="604"/>
      <c r="AF101" s="604"/>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4"/>
      <c r="AC104" s="604"/>
      <c r="AD104" s="604"/>
      <c r="AE104" s="604"/>
      <c r="AF104" s="604"/>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9"/>
      <c r="AC105" s="669"/>
      <c r="AD105" s="669"/>
      <c r="AE105" s="669"/>
      <c r="AF105" s="669"/>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92">
        <f>IFERROR(AB105/AB101*100,0)</f>
        <v>0</v>
      </c>
      <c r="AC106" s="592"/>
      <c r="AD106" s="592"/>
      <c r="AE106" s="592"/>
      <c r="AF106" s="592"/>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8"/>
      <c r="AC109" s="608"/>
      <c r="AD109" s="608"/>
      <c r="AE109" s="608"/>
      <c r="AF109" s="608"/>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4"/>
      <c r="AC110" s="604"/>
      <c r="AD110" s="604"/>
      <c r="AE110" s="604"/>
      <c r="AF110" s="604"/>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4"/>
      <c r="AC113" s="604"/>
      <c r="AD113" s="604"/>
      <c r="AE113" s="604"/>
      <c r="AF113" s="604"/>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92">
        <f>IFERROR(AB114/AB110*100,0)</f>
        <v>0</v>
      </c>
      <c r="AC115" s="592"/>
      <c r="AD115" s="592"/>
      <c r="AE115" s="592"/>
      <c r="AF115" s="592"/>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6"/>
      <c r="AC119" s="606"/>
      <c r="AD119" s="606"/>
      <c r="AE119" s="606"/>
      <c r="AF119" s="606"/>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9"/>
      <c r="AC120" s="599"/>
      <c r="AD120" s="599"/>
      <c r="AE120" s="599"/>
      <c r="AF120" s="599"/>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9"/>
      <c r="AC121" s="599"/>
      <c r="AD121" s="599"/>
      <c r="AE121" s="599"/>
      <c r="AF121" s="599"/>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92">
        <f>IFERROR(AB127/AB121*100,0)</f>
        <v>0</v>
      </c>
      <c r="AC128" s="592"/>
      <c r="AD128" s="592"/>
      <c r="AE128" s="592"/>
      <c r="AF128" s="592"/>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6"/>
      <c r="AC131" s="606"/>
      <c r="AD131" s="606"/>
      <c r="AE131" s="606"/>
      <c r="AF131" s="606"/>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9"/>
      <c r="AC132" s="599"/>
      <c r="AD132" s="599"/>
      <c r="AE132" s="599"/>
      <c r="AF132" s="599"/>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9"/>
      <c r="AC133" s="599"/>
      <c r="AD133" s="599"/>
      <c r="AE133" s="599"/>
      <c r="AF133" s="599"/>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92">
        <f>IFERROR(AB139/AB133*100,0)</f>
        <v>0</v>
      </c>
      <c r="AC140" s="592"/>
      <c r="AD140" s="592"/>
      <c r="AE140" s="592"/>
      <c r="AF140" s="592"/>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95" t="s">
        <v>231</v>
      </c>
      <c r="B151" s="595"/>
      <c r="C151" s="595"/>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5"/>
      <c r="Z151" s="595"/>
      <c r="AA151" s="595"/>
      <c r="AB151" s="595"/>
      <c r="AC151" s="595"/>
      <c r="AD151" s="595"/>
      <c r="AE151" s="595"/>
      <c r="AF151" s="595"/>
      <c r="AG151" s="595"/>
      <c r="AH151" s="114"/>
      <c r="AI151" s="195"/>
    </row>
    <row r="152" spans="1:36" ht="15" customHeight="1">
      <c r="A152" s="595"/>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14"/>
      <c r="AI152" s="195"/>
    </row>
    <row r="153" spans="1:36" ht="15" customHeight="1">
      <c r="A153" s="3"/>
      <c r="B153" s="3"/>
      <c r="C153" s="3" t="s">
        <v>15</v>
      </c>
      <c r="D153" s="3"/>
      <c r="E153" s="596"/>
      <c r="F153" s="596"/>
      <c r="G153" s="3" t="s">
        <v>16</v>
      </c>
      <c r="H153" s="596"/>
      <c r="I153" s="596"/>
      <c r="J153" s="3" t="s">
        <v>126</v>
      </c>
      <c r="K153" s="596"/>
      <c r="L153" s="596"/>
      <c r="M153" s="3" t="s">
        <v>18</v>
      </c>
      <c r="N153" s="3"/>
      <c r="O153" s="3"/>
      <c r="P153" s="3" t="s">
        <v>232</v>
      </c>
      <c r="Q153" s="3"/>
      <c r="R153" s="3"/>
      <c r="S153" s="3"/>
      <c r="T153" s="597"/>
      <c r="U153" s="597"/>
      <c r="V153" s="597"/>
      <c r="W153" s="597"/>
      <c r="X153" s="597"/>
      <c r="Y153" s="597"/>
      <c r="Z153" s="597"/>
      <c r="AA153" s="597"/>
      <c r="AB153" s="597"/>
      <c r="AC153" s="597"/>
      <c r="AD153" s="597"/>
      <c r="AE153" s="597"/>
      <c r="AF153" s="597"/>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24" t="s">
        <v>289</v>
      </c>
      <c r="B2" s="624"/>
      <c r="C2" s="624"/>
      <c r="D2" s="624"/>
      <c r="E2" s="624"/>
      <c r="F2" s="624"/>
      <c r="G2" s="624"/>
      <c r="H2" s="624"/>
      <c r="I2" s="624"/>
      <c r="J2" s="624"/>
      <c r="K2" s="624"/>
      <c r="L2" s="624"/>
      <c r="M2" s="624"/>
      <c r="N2" s="624"/>
      <c r="O2" s="624"/>
      <c r="P2" s="624"/>
      <c r="Q2" s="624"/>
      <c r="R2" s="624"/>
      <c r="S2" s="624"/>
      <c r="T2" s="624"/>
      <c r="U2" s="649"/>
      <c r="V2" s="649"/>
      <c r="W2" s="626" t="s">
        <v>290</v>
      </c>
      <c r="X2" s="626"/>
      <c r="Y2" s="626"/>
      <c r="Z2" s="626"/>
      <c r="AA2" s="626"/>
      <c r="AB2" s="626"/>
      <c r="AC2" s="626"/>
      <c r="AD2" s="626"/>
      <c r="AE2" s="626"/>
      <c r="AF2" s="626"/>
      <c r="AG2" s="62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43" ht="16.149999999999999" customHeight="1">
      <c r="A5" s="3"/>
      <c r="B5" s="3"/>
      <c r="C5" s="3"/>
      <c r="D5" s="3"/>
      <c r="E5" s="3"/>
      <c r="F5" s="3"/>
      <c r="G5" s="3"/>
      <c r="H5" s="3"/>
      <c r="I5" s="3"/>
      <c r="J5" s="3"/>
      <c r="K5" s="3"/>
      <c r="L5" s="3"/>
      <c r="M5" s="3"/>
      <c r="N5" s="3"/>
      <c r="O5" s="3"/>
      <c r="P5" s="3"/>
      <c r="Q5" s="3"/>
      <c r="R5" s="3"/>
      <c r="S5" s="671" t="s">
        <v>120</v>
      </c>
      <c r="T5" s="671"/>
      <c r="U5" s="671"/>
      <c r="V5" s="671"/>
      <c r="W5" s="672"/>
      <c r="X5" s="628" t="e">
        <f>IF(#REF!=0,"",#REF!)</f>
        <v>#REF!</v>
      </c>
      <c r="Y5" s="680"/>
      <c r="Z5" s="680"/>
      <c r="AA5" s="680"/>
      <c r="AB5" s="680"/>
      <c r="AC5" s="680"/>
      <c r="AD5" s="680"/>
      <c r="AE5" s="680"/>
      <c r="AF5" s="680"/>
      <c r="AG5" s="68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85"/>
      <c r="C9" s="686"/>
      <c r="D9" s="666" t="s">
        <v>123</v>
      </c>
      <c r="E9" s="648"/>
      <c r="F9" s="648"/>
      <c r="G9" s="648"/>
      <c r="H9" s="648"/>
      <c r="I9" s="648"/>
      <c r="J9" s="648"/>
      <c r="K9" s="648"/>
      <c r="L9" s="648"/>
      <c r="M9" s="648"/>
      <c r="N9" s="648"/>
      <c r="O9" s="648"/>
      <c r="P9" s="648"/>
      <c r="Q9" s="648"/>
      <c r="R9" s="648"/>
      <c r="S9" s="648"/>
      <c r="T9" s="648"/>
      <c r="U9" s="648"/>
      <c r="V9" s="648"/>
      <c r="W9" s="648"/>
      <c r="X9" s="648"/>
      <c r="Y9" s="648"/>
      <c r="Z9" s="648"/>
      <c r="AA9" s="3"/>
      <c r="AB9" s="3"/>
      <c r="AC9" s="3"/>
      <c r="AD9" s="3"/>
      <c r="AE9" s="3"/>
      <c r="AF9" s="3"/>
      <c r="AG9" s="3"/>
    </row>
    <row r="10" spans="1:43" ht="16.149999999999999" customHeight="1" thickBot="1">
      <c r="A10" s="3"/>
      <c r="B10" s="685"/>
      <c r="C10" s="686"/>
      <c r="D10" s="677"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682" t="str">
        <f>IF('別添_計画書（病院及び有床診療所）'!E16=0,"",'別添_計画書（病院及び有床診療所）'!E16)</f>
        <v/>
      </c>
      <c r="F13" s="682"/>
      <c r="G13" s="21" t="s">
        <v>16</v>
      </c>
      <c r="H13" s="682" t="str">
        <f>IF('別添_計画書（病院及び有床診療所）'!H16=0,"",'別添_計画書（病院及び有床診療所）'!H16)</f>
        <v/>
      </c>
      <c r="I13" s="682"/>
      <c r="J13" s="21" t="s">
        <v>126</v>
      </c>
      <c r="K13" s="21"/>
      <c r="L13" s="21" t="s">
        <v>127</v>
      </c>
      <c r="M13" s="21" t="s">
        <v>15</v>
      </c>
      <c r="N13" s="21"/>
      <c r="O13" s="682" t="str">
        <f>IF('別添_計画書（病院及び有床診療所）'!O16=0,"",'別添_計画書（病院及び有床診療所）'!O16)</f>
        <v/>
      </c>
      <c r="P13" s="682"/>
      <c r="Q13" s="21" t="s">
        <v>16</v>
      </c>
      <c r="R13" s="682" t="str">
        <f>IF('別添_計画書（病院及び有床診療所）'!R16=0,"",'別添_計画書（病院及び有床診療所）'!R16)</f>
        <v/>
      </c>
      <c r="S13" s="682"/>
      <c r="T13" s="22" t="s">
        <v>126</v>
      </c>
      <c r="V13" s="683">
        <f>'別添_計画書（病院及び有床診療所）'!V16</f>
        <v>1</v>
      </c>
      <c r="W13" s="683"/>
      <c r="X13" s="683"/>
      <c r="Y13" s="68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682" t="str">
        <f>IF('別添_計画書（病院及び有床診療所）'!E21=0,"",'別添_計画書（病院及び有床診療所）'!E21)</f>
        <v/>
      </c>
      <c r="F16" s="682"/>
      <c r="G16" s="21" t="s">
        <v>16</v>
      </c>
      <c r="H16" s="682" t="str">
        <f>IF('別添_計画書（病院及び有床診療所）'!H21=0,"",'別添_計画書（病院及び有床診療所）'!H21)</f>
        <v/>
      </c>
      <c r="I16" s="682"/>
      <c r="J16" s="21" t="s">
        <v>126</v>
      </c>
      <c r="K16" s="21"/>
      <c r="L16" s="21" t="s">
        <v>127</v>
      </c>
      <c r="M16" s="21" t="s">
        <v>15</v>
      </c>
      <c r="N16" s="21"/>
      <c r="O16" s="642"/>
      <c r="P16" s="642"/>
      <c r="Q16" s="21" t="s">
        <v>16</v>
      </c>
      <c r="R16" s="642"/>
      <c r="S16" s="642"/>
      <c r="T16" s="22" t="s">
        <v>126</v>
      </c>
      <c r="V16" s="683">
        <f>IFERROR(IF(E16=O16,R16-H16+1,IF(O16-E16=1,12-H16+1+R16,IF(O16-E16=2,12-H16+1+R16+12,"エラー"))),1)</f>
        <v>1</v>
      </c>
      <c r="W16" s="683"/>
      <c r="X16" s="683"/>
      <c r="Y16" s="68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87"/>
      <c r="S19" s="688"/>
      <c r="T19" s="688"/>
      <c r="U19" s="688"/>
      <c r="V19" s="688"/>
      <c r="W19" s="688"/>
      <c r="X19" s="688"/>
      <c r="Y19" s="35"/>
      <c r="Z19" s="35"/>
      <c r="AA19" s="35"/>
      <c r="AB19" s="35"/>
      <c r="AC19" s="689"/>
      <c r="AD19" s="689"/>
      <c r="AE19" s="689"/>
      <c r="AF19" s="689"/>
      <c r="AG19" s="36"/>
    </row>
    <row r="20" spans="1:33" ht="16.149999999999999" customHeight="1">
      <c r="A20" s="17"/>
      <c r="B20" s="690" t="s">
        <v>293</v>
      </c>
      <c r="C20" s="690"/>
      <c r="D20" s="690"/>
      <c r="E20" s="690"/>
      <c r="F20" s="690"/>
      <c r="G20" s="690"/>
      <c r="H20" s="690"/>
      <c r="I20" s="690"/>
      <c r="J20" s="690"/>
      <c r="K20" s="690"/>
      <c r="L20" s="690"/>
      <c r="M20" s="690"/>
      <c r="N20" s="690"/>
      <c r="O20" s="690"/>
      <c r="P20" s="690"/>
      <c r="Q20" s="690"/>
      <c r="R20" s="690"/>
      <c r="S20" s="658" t="s">
        <v>294</v>
      </c>
      <c r="T20" s="659"/>
      <c r="U20" s="659"/>
      <c r="V20" s="659"/>
      <c r="W20" s="659"/>
      <c r="X20" s="659"/>
      <c r="Y20" s="659"/>
      <c r="Z20" s="659"/>
      <c r="AA20" s="660"/>
      <c r="AB20" s="658" t="s">
        <v>52</v>
      </c>
      <c r="AC20" s="659"/>
      <c r="AD20" s="659"/>
      <c r="AE20" s="659"/>
      <c r="AF20" s="659"/>
      <c r="AG20" s="691"/>
    </row>
    <row r="21" spans="1:33" ht="16.149999999999999" customHeight="1">
      <c r="A21" s="17"/>
      <c r="B21" s="38" t="s">
        <v>295</v>
      </c>
      <c r="C21" s="37" t="s">
        <v>15</v>
      </c>
      <c r="D21" s="680" t="str">
        <f>IF('別添_計画書（病院及び有床診療所）'!E21=0,"",'別添_計画書（病院及び有床診療所）'!E21)</f>
        <v/>
      </c>
      <c r="E21" s="680"/>
      <c r="F21" s="15" t="s">
        <v>16</v>
      </c>
      <c r="G21" s="680" t="str">
        <f>IF('別添_計画書（病院及び有床診療所）'!H21=0,"",'別添_計画書（病院及び有床診療所）'!H21)</f>
        <v/>
      </c>
      <c r="H21" s="680"/>
      <c r="I21" s="15" t="s">
        <v>126</v>
      </c>
      <c r="J21" s="15" t="s">
        <v>296</v>
      </c>
      <c r="K21" s="15" t="s">
        <v>297</v>
      </c>
      <c r="L21" s="15"/>
      <c r="M21" s="692"/>
      <c r="N21" s="692"/>
      <c r="O21" s="26" t="s">
        <v>16</v>
      </c>
      <c r="P21" s="692"/>
      <c r="Q21" s="692"/>
      <c r="R21" s="39" t="s">
        <v>126</v>
      </c>
      <c r="S21" s="37"/>
      <c r="T21" s="678" t="e">
        <f>'別添_計画書（病院及び有床診療所）'!P31</f>
        <v>#REF!</v>
      </c>
      <c r="U21" s="678"/>
      <c r="V21" s="678"/>
      <c r="W21" s="678"/>
      <c r="X21" s="678"/>
      <c r="Y21" s="678"/>
      <c r="Z21" s="678"/>
      <c r="AA21" s="15"/>
      <c r="AB21" s="40"/>
      <c r="AC21" s="679" t="str">
        <f>IFERROR(IF(T21="","-",VLOOKUP(T21,'リスト（入院）'!C:D,2,FALSE)),"-")</f>
        <v>-</v>
      </c>
      <c r="AD21" s="679"/>
      <c r="AE21" s="679"/>
      <c r="AF21" s="679"/>
      <c r="AG21" s="7" t="s">
        <v>138</v>
      </c>
    </row>
    <row r="22" spans="1:33" ht="16.149999999999999" customHeight="1">
      <c r="A22" s="17"/>
      <c r="B22" s="38" t="s">
        <v>298</v>
      </c>
      <c r="C22" s="37" t="s">
        <v>15</v>
      </c>
      <c r="D22" s="692"/>
      <c r="E22" s="692"/>
      <c r="F22" s="15" t="s">
        <v>16</v>
      </c>
      <c r="G22" s="692"/>
      <c r="H22" s="692"/>
      <c r="I22" s="15" t="s">
        <v>126</v>
      </c>
      <c r="J22" s="15" t="s">
        <v>296</v>
      </c>
      <c r="K22" s="15" t="s">
        <v>297</v>
      </c>
      <c r="L22" s="15"/>
      <c r="M22" s="692"/>
      <c r="N22" s="692"/>
      <c r="O22" s="26" t="s">
        <v>16</v>
      </c>
      <c r="P22" s="692"/>
      <c r="Q22" s="692"/>
      <c r="R22" s="39" t="s">
        <v>126</v>
      </c>
      <c r="S22" s="37"/>
      <c r="T22" s="693"/>
      <c r="U22" s="693"/>
      <c r="V22" s="693"/>
      <c r="W22" s="693"/>
      <c r="X22" s="693"/>
      <c r="Y22" s="693"/>
      <c r="Z22" s="693"/>
      <c r="AA22" s="15"/>
      <c r="AB22" s="40"/>
      <c r="AC22" s="679" t="str">
        <f>IFERROR(IF(T22="","-",VLOOKUP(T22,'リスト（入院）'!C:D,2,FALSE)),"-")</f>
        <v>-</v>
      </c>
      <c r="AD22" s="679"/>
      <c r="AE22" s="679"/>
      <c r="AF22" s="679"/>
      <c r="AG22" s="7" t="s">
        <v>138</v>
      </c>
    </row>
    <row r="23" spans="1:33" ht="16.149999999999999" customHeight="1">
      <c r="A23" s="17"/>
      <c r="B23" s="38" t="s">
        <v>299</v>
      </c>
      <c r="C23" s="37" t="s">
        <v>15</v>
      </c>
      <c r="D23" s="692"/>
      <c r="E23" s="692"/>
      <c r="F23" s="15" t="s">
        <v>16</v>
      </c>
      <c r="G23" s="692"/>
      <c r="H23" s="692"/>
      <c r="I23" s="15" t="s">
        <v>126</v>
      </c>
      <c r="J23" s="15" t="s">
        <v>296</v>
      </c>
      <c r="K23" s="15" t="s">
        <v>297</v>
      </c>
      <c r="L23" s="15"/>
      <c r="M23" s="692"/>
      <c r="N23" s="692"/>
      <c r="O23" s="26" t="s">
        <v>16</v>
      </c>
      <c r="P23" s="692"/>
      <c r="Q23" s="692"/>
      <c r="R23" s="39" t="s">
        <v>126</v>
      </c>
      <c r="S23" s="37"/>
      <c r="T23" s="693"/>
      <c r="U23" s="693"/>
      <c r="V23" s="693"/>
      <c r="W23" s="693"/>
      <c r="X23" s="693"/>
      <c r="Y23" s="693"/>
      <c r="Z23" s="693"/>
      <c r="AA23" s="15"/>
      <c r="AB23" s="40"/>
      <c r="AC23" s="679" t="str">
        <f>IFERROR(IF(T23="","-",VLOOKUP(T23,'リスト（入院）'!C:D,2,FALSE)),"-")</f>
        <v>-</v>
      </c>
      <c r="AD23" s="679"/>
      <c r="AE23" s="679"/>
      <c r="AF23" s="679"/>
      <c r="AG23" s="7" t="s">
        <v>138</v>
      </c>
    </row>
    <row r="24" spans="1:33" ht="16.149999999999999" customHeight="1">
      <c r="A24" s="17"/>
      <c r="B24" s="214" t="s">
        <v>300</v>
      </c>
      <c r="C24" s="37" t="s">
        <v>15</v>
      </c>
      <c r="D24" s="692"/>
      <c r="E24" s="692"/>
      <c r="F24" s="15" t="s">
        <v>16</v>
      </c>
      <c r="G24" s="692"/>
      <c r="H24" s="692"/>
      <c r="I24" s="15" t="s">
        <v>126</v>
      </c>
      <c r="J24" s="15" t="s">
        <v>296</v>
      </c>
      <c r="K24" s="15" t="s">
        <v>297</v>
      </c>
      <c r="L24" s="15"/>
      <c r="M24" s="692"/>
      <c r="N24" s="692"/>
      <c r="O24" s="26" t="s">
        <v>16</v>
      </c>
      <c r="P24" s="692"/>
      <c r="Q24" s="692"/>
      <c r="R24" s="39" t="s">
        <v>126</v>
      </c>
      <c r="S24" s="37"/>
      <c r="T24" s="693"/>
      <c r="U24" s="693"/>
      <c r="V24" s="693"/>
      <c r="W24" s="693"/>
      <c r="X24" s="693"/>
      <c r="Y24" s="693"/>
      <c r="Z24" s="693"/>
      <c r="AA24" s="15"/>
      <c r="AB24" s="40"/>
      <c r="AC24" s="679" t="str">
        <f>IFERROR(IF(T24="","-",VLOOKUP(T24,'リスト（入院）'!C:D,2,FALSE)),"-")</f>
        <v>-</v>
      </c>
      <c r="AD24" s="679"/>
      <c r="AE24" s="679"/>
      <c r="AF24" s="679"/>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4"/>
      <c r="AD25" s="694"/>
      <c r="AE25" s="694"/>
      <c r="AF25" s="694"/>
      <c r="AG25" s="7"/>
    </row>
    <row r="26" spans="1:33" ht="16.149999999999999" customHeight="1">
      <c r="A26" s="17"/>
      <c r="B26" s="690" t="s">
        <v>293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58" t="s">
        <v>302</v>
      </c>
      <c r="AC26" s="659"/>
      <c r="AD26" s="659"/>
      <c r="AE26" s="659"/>
      <c r="AF26" s="659"/>
      <c r="AG26" s="691"/>
    </row>
    <row r="27" spans="1:33" ht="16.149999999999999" customHeight="1">
      <c r="A27" s="17"/>
      <c r="B27" s="38" t="s">
        <v>295</v>
      </c>
      <c r="C27" s="37" t="s">
        <v>15</v>
      </c>
      <c r="D27" s="680" t="str">
        <f>IF(D21="","",D21)</f>
        <v/>
      </c>
      <c r="E27" s="680"/>
      <c r="F27" s="15" t="s">
        <v>16</v>
      </c>
      <c r="G27" s="680" t="str">
        <f>IF(G21="","",G21)</f>
        <v/>
      </c>
      <c r="H27" s="680"/>
      <c r="I27" s="15" t="s">
        <v>126</v>
      </c>
      <c r="J27" s="15" t="s">
        <v>296</v>
      </c>
      <c r="K27" s="15" t="s">
        <v>297</v>
      </c>
      <c r="L27" s="15"/>
      <c r="M27" s="680" t="str">
        <f>IF(M21="","",M21)</f>
        <v/>
      </c>
      <c r="N27" s="680"/>
      <c r="O27" s="26" t="s">
        <v>16</v>
      </c>
      <c r="P27" s="680" t="str">
        <f>IF(P21="","",P21)</f>
        <v/>
      </c>
      <c r="Q27" s="680"/>
      <c r="R27" s="26" t="s">
        <v>126</v>
      </c>
      <c r="S27" s="215"/>
      <c r="T27" s="215"/>
      <c r="U27" s="215"/>
      <c r="V27" s="215"/>
      <c r="W27" s="215"/>
      <c r="X27" s="215"/>
      <c r="Y27" s="215"/>
      <c r="Z27" s="215"/>
      <c r="AA27" s="216"/>
      <c r="AB27" s="40"/>
      <c r="AC27" s="604"/>
      <c r="AD27" s="604"/>
      <c r="AE27" s="604"/>
      <c r="AF27" s="604"/>
      <c r="AG27" s="7" t="s">
        <v>140</v>
      </c>
    </row>
    <row r="28" spans="1:33" ht="16.149999999999999" customHeight="1">
      <c r="A28" s="17"/>
      <c r="B28" s="38" t="s">
        <v>298</v>
      </c>
      <c r="C28" s="37" t="s">
        <v>15</v>
      </c>
      <c r="D28" s="680" t="str">
        <f>IF(D22="","",D22)</f>
        <v/>
      </c>
      <c r="E28" s="680"/>
      <c r="F28" s="15" t="s">
        <v>16</v>
      </c>
      <c r="G28" s="680" t="str">
        <f>IF(G22="","",G22)</f>
        <v/>
      </c>
      <c r="H28" s="680"/>
      <c r="I28" s="15" t="s">
        <v>126</v>
      </c>
      <c r="J28" s="15" t="s">
        <v>296</v>
      </c>
      <c r="K28" s="15" t="s">
        <v>297</v>
      </c>
      <c r="L28" s="15"/>
      <c r="M28" s="680" t="str">
        <f>IF(M22="","",M22)</f>
        <v/>
      </c>
      <c r="N28" s="680"/>
      <c r="O28" s="26" t="s">
        <v>16</v>
      </c>
      <c r="P28" s="680" t="str">
        <f>IF(P22="","",P22)</f>
        <v/>
      </c>
      <c r="Q28" s="680"/>
      <c r="R28" s="26" t="s">
        <v>126</v>
      </c>
      <c r="S28" s="215"/>
      <c r="T28" s="215"/>
      <c r="U28" s="215"/>
      <c r="V28" s="215"/>
      <c r="W28" s="215"/>
      <c r="X28" s="215"/>
      <c r="Y28" s="215"/>
      <c r="Z28" s="215"/>
      <c r="AA28" s="216"/>
      <c r="AB28" s="40"/>
      <c r="AC28" s="604"/>
      <c r="AD28" s="604"/>
      <c r="AE28" s="604"/>
      <c r="AF28" s="604"/>
      <c r="AG28" s="7" t="s">
        <v>140</v>
      </c>
    </row>
    <row r="29" spans="1:33" ht="16.149999999999999" customHeight="1">
      <c r="A29" s="17"/>
      <c r="B29" s="38" t="s">
        <v>299</v>
      </c>
      <c r="C29" s="37" t="s">
        <v>15</v>
      </c>
      <c r="D29" s="680" t="str">
        <f>IF(D23="","",D23)</f>
        <v/>
      </c>
      <c r="E29" s="680"/>
      <c r="F29" s="15" t="s">
        <v>16</v>
      </c>
      <c r="G29" s="680" t="str">
        <f>IF(G23="","",G23)</f>
        <v/>
      </c>
      <c r="H29" s="680"/>
      <c r="I29" s="15" t="s">
        <v>126</v>
      </c>
      <c r="J29" s="15" t="s">
        <v>296</v>
      </c>
      <c r="K29" s="15" t="s">
        <v>297</v>
      </c>
      <c r="L29" s="15"/>
      <c r="M29" s="680" t="str">
        <f>IF(M23="","",M23)</f>
        <v/>
      </c>
      <c r="N29" s="680"/>
      <c r="O29" s="26" t="s">
        <v>16</v>
      </c>
      <c r="P29" s="680" t="str">
        <f>IF(P23="","",P23)</f>
        <v/>
      </c>
      <c r="Q29" s="680"/>
      <c r="R29" s="26" t="s">
        <v>126</v>
      </c>
      <c r="S29" s="215"/>
      <c r="T29" s="215"/>
      <c r="U29" s="215"/>
      <c r="V29" s="215"/>
      <c r="W29" s="215"/>
      <c r="X29" s="215"/>
      <c r="Y29" s="215"/>
      <c r="Z29" s="215"/>
      <c r="AA29" s="216"/>
      <c r="AB29" s="40"/>
      <c r="AC29" s="604"/>
      <c r="AD29" s="604"/>
      <c r="AE29" s="604"/>
      <c r="AF29" s="604"/>
      <c r="AG29" s="7" t="s">
        <v>140</v>
      </c>
    </row>
    <row r="30" spans="1:33" ht="16.149999999999999" customHeight="1">
      <c r="A30" s="41"/>
      <c r="B30" s="214" t="s">
        <v>300</v>
      </c>
      <c r="C30" s="37" t="s">
        <v>15</v>
      </c>
      <c r="D30" s="680" t="str">
        <f>IF(D24="","",D24)</f>
        <v/>
      </c>
      <c r="E30" s="680"/>
      <c r="F30" s="15" t="s">
        <v>16</v>
      </c>
      <c r="G30" s="680" t="str">
        <f>IF(G24="","",G24)</f>
        <v/>
      </c>
      <c r="H30" s="680"/>
      <c r="I30" s="15" t="s">
        <v>126</v>
      </c>
      <c r="J30" s="15" t="s">
        <v>296</v>
      </c>
      <c r="K30" s="15" t="s">
        <v>297</v>
      </c>
      <c r="L30" s="15"/>
      <c r="M30" s="680" t="str">
        <f>IF(M24="","",M24)</f>
        <v/>
      </c>
      <c r="N30" s="680"/>
      <c r="O30" s="26" t="s">
        <v>16</v>
      </c>
      <c r="P30" s="680" t="str">
        <f>IF(P24="","",P24)</f>
        <v/>
      </c>
      <c r="Q30" s="680"/>
      <c r="R30" s="26" t="s">
        <v>126</v>
      </c>
      <c r="S30" s="215"/>
      <c r="T30" s="26"/>
      <c r="U30" s="26"/>
      <c r="V30" s="26"/>
      <c r="W30" s="26"/>
      <c r="X30" s="26"/>
      <c r="Y30" s="26"/>
      <c r="Z30" s="26"/>
      <c r="AA30" s="26"/>
      <c r="AB30" s="40"/>
      <c r="AC30" s="604"/>
      <c r="AD30" s="604"/>
      <c r="AE30" s="604"/>
      <c r="AF30" s="604"/>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1" t="str">
        <f>IF(AC27="","",SUM(AC27:AF30))</f>
        <v/>
      </c>
      <c r="AD31" s="631"/>
      <c r="AE31" s="631"/>
      <c r="AF31" s="631"/>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5"/>
      <c r="AD32" s="695"/>
      <c r="AE32" s="695"/>
      <c r="AF32" s="695"/>
      <c r="AG32" s="16"/>
    </row>
    <row r="33" spans="1:43" ht="16.149999999999999" customHeight="1">
      <c r="A33" s="17"/>
      <c r="B33" s="690" t="s">
        <v>293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58"/>
      <c r="AB33" s="658" t="s">
        <v>305</v>
      </c>
      <c r="AC33" s="659"/>
      <c r="AD33" s="659"/>
      <c r="AE33" s="659"/>
      <c r="AF33" s="659"/>
      <c r="AG33" s="691"/>
    </row>
    <row r="34" spans="1:43" ht="16.149999999999999" customHeight="1">
      <c r="A34" s="17"/>
      <c r="B34" s="38" t="s">
        <v>295</v>
      </c>
      <c r="C34" s="37" t="s">
        <v>15</v>
      </c>
      <c r="D34" s="680" t="str">
        <f>IF(D21="","",D21)</f>
        <v/>
      </c>
      <c r="E34" s="680"/>
      <c r="F34" s="15" t="s">
        <v>16</v>
      </c>
      <c r="G34" s="680" t="str">
        <f>IF(G21="","",G21)</f>
        <v/>
      </c>
      <c r="H34" s="680"/>
      <c r="I34" s="15" t="s">
        <v>126</v>
      </c>
      <c r="J34" s="15" t="s">
        <v>296</v>
      </c>
      <c r="K34" s="15" t="s">
        <v>297</v>
      </c>
      <c r="L34" s="15"/>
      <c r="M34" s="680" t="str">
        <f>IF(M21="","",M21)</f>
        <v/>
      </c>
      <c r="N34" s="680"/>
      <c r="O34" s="26" t="s">
        <v>16</v>
      </c>
      <c r="P34" s="680" t="str">
        <f>IF(P21="","",P21)</f>
        <v/>
      </c>
      <c r="Q34" s="680"/>
      <c r="R34" s="26" t="s">
        <v>126</v>
      </c>
      <c r="S34" s="215"/>
      <c r="T34" s="215"/>
      <c r="U34" s="215"/>
      <c r="V34" s="215"/>
      <c r="W34" s="215"/>
      <c r="X34" s="215"/>
      <c r="Y34" s="215"/>
      <c r="Z34" s="215"/>
      <c r="AA34" s="215"/>
      <c r="AB34" s="40"/>
      <c r="AC34" s="631" t="str">
        <f>IFERROR(AC21*AC27*10,"")</f>
        <v/>
      </c>
      <c r="AD34" s="631"/>
      <c r="AE34" s="631"/>
      <c r="AF34" s="631"/>
      <c r="AG34" s="7" t="s">
        <v>132</v>
      </c>
    </row>
    <row r="35" spans="1:43" ht="16.149999999999999" customHeight="1">
      <c r="A35" s="17"/>
      <c r="B35" s="38" t="s">
        <v>298</v>
      </c>
      <c r="C35" s="37" t="s">
        <v>15</v>
      </c>
      <c r="D35" s="680" t="str">
        <f>IF(D22="","",D22)</f>
        <v/>
      </c>
      <c r="E35" s="680"/>
      <c r="F35" s="15" t="s">
        <v>16</v>
      </c>
      <c r="G35" s="680" t="str">
        <f>IF(G22="","",G22)</f>
        <v/>
      </c>
      <c r="H35" s="680"/>
      <c r="I35" s="15" t="s">
        <v>126</v>
      </c>
      <c r="J35" s="15" t="s">
        <v>296</v>
      </c>
      <c r="K35" s="15" t="s">
        <v>297</v>
      </c>
      <c r="L35" s="15"/>
      <c r="M35" s="680" t="str">
        <f>IF(M22="","",M22)</f>
        <v/>
      </c>
      <c r="N35" s="680"/>
      <c r="O35" s="26" t="s">
        <v>16</v>
      </c>
      <c r="P35" s="680" t="str">
        <f>IF(P22="","",P22)</f>
        <v/>
      </c>
      <c r="Q35" s="680"/>
      <c r="R35" s="26" t="s">
        <v>126</v>
      </c>
      <c r="S35" s="215"/>
      <c r="T35" s="215"/>
      <c r="U35" s="215"/>
      <c r="V35" s="215"/>
      <c r="W35" s="215"/>
      <c r="X35" s="215"/>
      <c r="Y35" s="215"/>
      <c r="Z35" s="215"/>
      <c r="AA35" s="215"/>
      <c r="AB35" s="40"/>
      <c r="AC35" s="631" t="str">
        <f>IFERROR(AC22*AC28*10,"")</f>
        <v/>
      </c>
      <c r="AD35" s="631"/>
      <c r="AE35" s="631"/>
      <c r="AF35" s="631"/>
      <c r="AG35" s="7" t="s">
        <v>132</v>
      </c>
    </row>
    <row r="36" spans="1:43" ht="16.149999999999999" customHeight="1">
      <c r="A36" s="17"/>
      <c r="B36" s="38" t="s">
        <v>299</v>
      </c>
      <c r="C36" s="37" t="s">
        <v>15</v>
      </c>
      <c r="D36" s="680" t="str">
        <f>IF(D23="","",D23)</f>
        <v/>
      </c>
      <c r="E36" s="680"/>
      <c r="F36" s="15" t="s">
        <v>16</v>
      </c>
      <c r="G36" s="680" t="str">
        <f>IF(G23="","",G23)</f>
        <v/>
      </c>
      <c r="H36" s="680"/>
      <c r="I36" s="15" t="s">
        <v>126</v>
      </c>
      <c r="J36" s="15" t="s">
        <v>296</v>
      </c>
      <c r="K36" s="15" t="s">
        <v>297</v>
      </c>
      <c r="L36" s="15"/>
      <c r="M36" s="680" t="str">
        <f>IF(M23="","",M23)</f>
        <v/>
      </c>
      <c r="N36" s="680"/>
      <c r="O36" s="26" t="s">
        <v>16</v>
      </c>
      <c r="P36" s="680" t="str">
        <f>IF(P23="","",P23)</f>
        <v/>
      </c>
      <c r="Q36" s="680"/>
      <c r="R36" s="26" t="s">
        <v>126</v>
      </c>
      <c r="S36" s="215"/>
      <c r="T36" s="215"/>
      <c r="U36" s="215"/>
      <c r="V36" s="215"/>
      <c r="W36" s="215"/>
      <c r="X36" s="215"/>
      <c r="Y36" s="215"/>
      <c r="Z36" s="215"/>
      <c r="AA36" s="215"/>
      <c r="AB36" s="40"/>
      <c r="AC36" s="631" t="str">
        <f>IFERROR(AC23*AC29*10,"")</f>
        <v/>
      </c>
      <c r="AD36" s="631"/>
      <c r="AE36" s="631"/>
      <c r="AF36" s="631"/>
      <c r="AG36" s="7" t="s">
        <v>132</v>
      </c>
    </row>
    <row r="37" spans="1:43" ht="16.149999999999999" customHeight="1">
      <c r="A37" s="17"/>
      <c r="B37" s="43" t="s">
        <v>300</v>
      </c>
      <c r="C37" s="40" t="s">
        <v>15</v>
      </c>
      <c r="D37" s="680" t="str">
        <f>IF(D24="","",D24)</f>
        <v/>
      </c>
      <c r="E37" s="680"/>
      <c r="F37" s="15" t="s">
        <v>16</v>
      </c>
      <c r="G37" s="680" t="str">
        <f>IF(G24="","",G24)</f>
        <v/>
      </c>
      <c r="H37" s="680"/>
      <c r="I37" s="15" t="s">
        <v>126</v>
      </c>
      <c r="J37" s="15" t="s">
        <v>296</v>
      </c>
      <c r="K37" s="15" t="s">
        <v>297</v>
      </c>
      <c r="L37" s="15"/>
      <c r="M37" s="680" t="str">
        <f>IF(M24="","",M24)</f>
        <v/>
      </c>
      <c r="N37" s="680"/>
      <c r="O37" s="26" t="s">
        <v>16</v>
      </c>
      <c r="P37" s="680" t="str">
        <f>IF(P24="","",P24)</f>
        <v/>
      </c>
      <c r="Q37" s="680"/>
      <c r="R37" s="26" t="s">
        <v>126</v>
      </c>
      <c r="S37" s="215"/>
      <c r="T37" s="26"/>
      <c r="U37" s="26"/>
      <c r="V37" s="26"/>
      <c r="W37" s="26"/>
      <c r="X37" s="26"/>
      <c r="Y37" s="26"/>
      <c r="Z37" s="26"/>
      <c r="AA37" s="26"/>
      <c r="AB37" s="40"/>
      <c r="AC37" s="631" t="str">
        <f>IFERROR(AC24*AC30*10,"")</f>
        <v/>
      </c>
      <c r="AD37" s="631"/>
      <c r="AE37" s="631"/>
      <c r="AF37" s="631"/>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96"/>
      <c r="AD38" s="696"/>
      <c r="AE38" s="696"/>
      <c r="AF38" s="696"/>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96"/>
      <c r="AD39" s="696"/>
      <c r="AE39" s="696"/>
      <c r="AF39" s="696"/>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701" t="str">
        <f>IF(AC34="","",SUM(AC34:AF37)-AC38+AC39)</f>
        <v/>
      </c>
      <c r="AD40" s="701"/>
      <c r="AE40" s="701"/>
      <c r="AF40" s="70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t="str">
        <f>AC40</f>
        <v/>
      </c>
      <c r="AC45" s="702"/>
      <c r="AD45" s="702"/>
      <c r="AE45" s="702"/>
      <c r="AF45" s="70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97"/>
      <c r="AC46" s="697"/>
      <c r="AD46" s="697"/>
      <c r="AE46" s="697"/>
      <c r="AF46" s="69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97"/>
      <c r="AC47" s="697"/>
      <c r="AD47" s="697"/>
      <c r="AE47" s="697"/>
      <c r="AF47" s="69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700" t="str">
        <f>IF(AH51=TRUE,"問題なし","問題あり")</f>
        <v>問題あり</v>
      </c>
      <c r="AC52" s="700"/>
      <c r="AD52" s="700"/>
      <c r="AE52" s="700"/>
      <c r="AF52" s="70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704">
        <f>'別添_計画書（病院及び有床診療所）'!AB64</f>
        <v>0</v>
      </c>
      <c r="AC64" s="704"/>
      <c r="AD64" s="704"/>
      <c r="AE64" s="704"/>
      <c r="AF64" s="704"/>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1">
        <f>'別添_計画書（病院及び有床診療所）'!AB65</f>
        <v>0</v>
      </c>
      <c r="AC65" s="631"/>
      <c r="AD65" s="631"/>
      <c r="AE65" s="631"/>
      <c r="AF65" s="631"/>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9"/>
      <c r="AC66" s="609"/>
      <c r="AD66" s="609"/>
      <c r="AE66" s="609"/>
      <c r="AF66" s="609"/>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0">
        <f>AB66-AB65</f>
        <v>0</v>
      </c>
      <c r="AC67" s="610"/>
      <c r="AD67" s="610"/>
      <c r="AE67" s="610"/>
      <c r="AF67" s="610"/>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96"/>
      <c r="AC68" s="696"/>
      <c r="AD68" s="696"/>
      <c r="AE68" s="696"/>
      <c r="AF68" s="696"/>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705"/>
      <c r="AC69" s="705"/>
      <c r="AD69" s="705"/>
      <c r="AE69" s="705"/>
      <c r="AF69" s="70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703">
        <f>IFERROR(AB69/AB65*100,0)</f>
        <v>0</v>
      </c>
      <c r="AC70" s="703"/>
      <c r="AD70" s="703"/>
      <c r="AE70" s="703"/>
      <c r="AF70" s="703"/>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7"/>
      <c r="AB72" s="607"/>
      <c r="AC72" s="607"/>
      <c r="AD72" s="607"/>
      <c r="AE72" s="607"/>
      <c r="AF72" s="607"/>
      <c r="AG72" s="60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704">
        <f>'別添_計画書（病院及び有床診療所）'!AB73</f>
        <v>0</v>
      </c>
      <c r="AC73" s="704"/>
      <c r="AD73" s="704"/>
      <c r="AE73" s="704"/>
      <c r="AF73" s="704"/>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1">
        <f>'別添_計画書（病院及び有床診療所）'!AB74</f>
        <v>0</v>
      </c>
      <c r="AC74" s="631"/>
      <c r="AD74" s="631"/>
      <c r="AE74" s="631"/>
      <c r="AF74" s="631"/>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96"/>
      <c r="AC77" s="696"/>
      <c r="AD77" s="696"/>
      <c r="AE77" s="696"/>
      <c r="AF77" s="696"/>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705"/>
      <c r="AC78" s="705"/>
      <c r="AD78" s="705"/>
      <c r="AE78" s="705"/>
      <c r="AF78" s="70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703">
        <f>IFERROR(AB78/AB74*100,0)</f>
        <v>0</v>
      </c>
      <c r="AC79" s="703"/>
      <c r="AD79" s="703"/>
      <c r="AE79" s="703"/>
      <c r="AF79" s="703"/>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704">
        <f>'別添_計画書（病院及び有床診療所）'!AB82</f>
        <v>0</v>
      </c>
      <c r="AC82" s="704"/>
      <c r="AD82" s="704"/>
      <c r="AE82" s="704"/>
      <c r="AF82" s="704"/>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1">
        <f>'別添_計画書（病院及び有床診療所）'!AB83</f>
        <v>0</v>
      </c>
      <c r="AC83" s="631"/>
      <c r="AD83" s="631"/>
      <c r="AE83" s="631"/>
      <c r="AF83" s="631"/>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96"/>
      <c r="AC86" s="696"/>
      <c r="AD86" s="696"/>
      <c r="AE86" s="696"/>
      <c r="AF86" s="696"/>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705"/>
      <c r="AC87" s="705"/>
      <c r="AD87" s="705"/>
      <c r="AE87" s="705"/>
      <c r="AF87" s="70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703">
        <f>IFERROR(AB87/AB83*100,0)</f>
        <v>0</v>
      </c>
      <c r="AC88" s="703"/>
      <c r="AD88" s="703"/>
      <c r="AE88" s="703"/>
      <c r="AF88" s="703"/>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704">
        <f>'別添_計画書（病院及び有床診療所）'!AB91</f>
        <v>0</v>
      </c>
      <c r="AC91" s="704"/>
      <c r="AD91" s="704"/>
      <c r="AE91" s="704"/>
      <c r="AF91" s="704"/>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1">
        <f>'別添_計画書（病院及び有床診療所）'!AB92</f>
        <v>0</v>
      </c>
      <c r="AC92" s="631"/>
      <c r="AD92" s="631"/>
      <c r="AE92" s="631"/>
      <c r="AF92" s="631"/>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96"/>
      <c r="AC95" s="696"/>
      <c r="AD95" s="696"/>
      <c r="AE95" s="696"/>
      <c r="AF95" s="696"/>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705"/>
      <c r="AC96" s="705"/>
      <c r="AD96" s="705"/>
      <c r="AE96" s="705"/>
      <c r="AF96" s="70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703">
        <f>IFERROR(AB96/AB92*100,0)</f>
        <v>0</v>
      </c>
      <c r="AC97" s="703"/>
      <c r="AD97" s="703"/>
      <c r="AE97" s="703"/>
      <c r="AF97" s="703"/>
      <c r="AG97" s="132" t="s">
        <v>162</v>
      </c>
    </row>
    <row r="98" spans="1:35" ht="16.350000000000001" customHeight="1">
      <c r="AG98" s="29"/>
    </row>
    <row r="99" spans="1:35" ht="16.350000000000001" customHeight="1" thickBot="1">
      <c r="A99" s="662" t="s">
        <v>349</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704">
        <f>'別添_計画書（病院及び有床診療所）'!AB100</f>
        <v>0</v>
      </c>
      <c r="AC100" s="704"/>
      <c r="AD100" s="704"/>
      <c r="AE100" s="704"/>
      <c r="AF100" s="704"/>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1">
        <f>'別添_計画書（病院及び有床診療所）'!AB101</f>
        <v>0</v>
      </c>
      <c r="AC101" s="631"/>
      <c r="AD101" s="631"/>
      <c r="AE101" s="631"/>
      <c r="AF101" s="631"/>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96"/>
      <c r="AC104" s="696"/>
      <c r="AD104" s="696"/>
      <c r="AE104" s="696"/>
      <c r="AF104" s="696"/>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705"/>
      <c r="AC105" s="705"/>
      <c r="AD105" s="705"/>
      <c r="AE105" s="705"/>
      <c r="AF105" s="70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703">
        <f>IFERROR(AB105/AB101*100,0)</f>
        <v>0</v>
      </c>
      <c r="AC106" s="703"/>
      <c r="AD106" s="703"/>
      <c r="AE106" s="703"/>
      <c r="AF106" s="703"/>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704">
        <f>'別添_計画書（病院及び有床診療所）'!AB109</f>
        <v>0</v>
      </c>
      <c r="AC109" s="704"/>
      <c r="AD109" s="704"/>
      <c r="AE109" s="704"/>
      <c r="AF109" s="704"/>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1">
        <f>'別添_計画書（病院及び有床診療所）'!AB110</f>
        <v>0</v>
      </c>
      <c r="AC110" s="631"/>
      <c r="AD110" s="631"/>
      <c r="AE110" s="631"/>
      <c r="AF110" s="631"/>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96"/>
      <c r="AC113" s="696"/>
      <c r="AD113" s="696"/>
      <c r="AE113" s="696"/>
      <c r="AF113" s="696"/>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705"/>
      <c r="AC114" s="705"/>
      <c r="AD114" s="705"/>
      <c r="AE114" s="705"/>
      <c r="AF114" s="70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703">
        <f>IFERROR(AB114/AB110*100,0)</f>
        <v>0</v>
      </c>
      <c r="AC115" s="703"/>
      <c r="AD115" s="703"/>
      <c r="AE115" s="703"/>
      <c r="AF115" s="703"/>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704">
        <f>'別添_計画書（病院及び有床診療所）'!AB119</f>
        <v>0</v>
      </c>
      <c r="AC119" s="704"/>
      <c r="AD119" s="704"/>
      <c r="AE119" s="704"/>
      <c r="AF119" s="704"/>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1">
        <f>'別添_計画書（病院及び有床診療所）'!AB120</f>
        <v>0</v>
      </c>
      <c r="AC120" s="631"/>
      <c r="AD120" s="631"/>
      <c r="AE120" s="631"/>
      <c r="AF120" s="631"/>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1">
        <f>'別添_計画書（病院及び有床診療所）'!AB121</f>
        <v>0</v>
      </c>
      <c r="AC121" s="631"/>
      <c r="AD121" s="631"/>
      <c r="AE121" s="631"/>
      <c r="AF121" s="631"/>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706">
        <f>IFERROR(AB127/AB121*100,0)</f>
        <v>0</v>
      </c>
      <c r="AC128" s="706"/>
      <c r="AD128" s="706"/>
      <c r="AE128" s="706"/>
      <c r="AF128" s="706"/>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704">
        <f>'別添_計画書（病院及び有床診療所）'!AB131</f>
        <v>0</v>
      </c>
      <c r="AC131" s="704"/>
      <c r="AD131" s="704"/>
      <c r="AE131" s="704"/>
      <c r="AF131" s="704"/>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1">
        <f>'別添_計画書（病院及び有床診療所）'!AB132</f>
        <v>0</v>
      </c>
      <c r="AC132" s="631"/>
      <c r="AD132" s="631"/>
      <c r="AE132" s="631"/>
      <c r="AF132" s="631"/>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1">
        <f>'別添_計画書（病院及び有床診療所）'!AB133</f>
        <v>0</v>
      </c>
      <c r="AC133" s="631"/>
      <c r="AD133" s="631"/>
      <c r="AE133" s="631"/>
      <c r="AF133" s="631"/>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706">
        <f>IFERROR(AB139/AB133*100,0)</f>
        <v>0</v>
      </c>
      <c r="AC140" s="706"/>
      <c r="AD140" s="706"/>
      <c r="AE140" s="706"/>
      <c r="AF140" s="706"/>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96"/>
      <c r="G145" s="596"/>
      <c r="H145" s="3" t="s">
        <v>16</v>
      </c>
      <c r="I145" s="596"/>
      <c r="J145" s="596"/>
      <c r="K145" s="3" t="s">
        <v>126</v>
      </c>
      <c r="L145" s="596"/>
      <c r="M145" s="596"/>
      <c r="N145" s="3" t="s">
        <v>18</v>
      </c>
      <c r="O145" s="3"/>
      <c r="P145" s="3"/>
      <c r="Q145" s="3" t="s">
        <v>387</v>
      </c>
      <c r="R145" s="3"/>
      <c r="S145" s="3"/>
      <c r="T145" s="3"/>
      <c r="U145" s="597"/>
      <c r="V145" s="597"/>
      <c r="W145" s="597"/>
      <c r="X145" s="597"/>
      <c r="Y145" s="597"/>
      <c r="Z145" s="597"/>
      <c r="AA145" s="597"/>
      <c r="AB145" s="597"/>
      <c r="AC145" s="597"/>
      <c r="AD145" s="597"/>
      <c r="AE145" s="597"/>
      <c r="AF145" s="597"/>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388</v>
      </c>
      <c r="B2" s="624"/>
      <c r="C2" s="624"/>
      <c r="D2" s="624"/>
      <c r="E2" s="624"/>
      <c r="F2" s="624"/>
      <c r="G2" s="624"/>
      <c r="H2" s="624"/>
      <c r="I2" s="624"/>
      <c r="J2" s="624"/>
      <c r="K2" s="624"/>
      <c r="L2" s="624"/>
      <c r="M2" s="624"/>
      <c r="N2" s="624"/>
      <c r="O2" s="624"/>
      <c r="P2" s="624"/>
      <c r="Q2" s="624"/>
      <c r="R2" s="624"/>
      <c r="S2" s="624"/>
      <c r="T2" s="649"/>
      <c r="U2" s="649"/>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e">
        <f>IF('（別添）_計画書（診療所用）案１'!#REF!=0,"",'（別添）_計画書（診療所用）案１'!#REF!)</f>
        <v>#REF!</v>
      </c>
      <c r="F12" s="682"/>
      <c r="G12" s="21" t="s">
        <v>16</v>
      </c>
      <c r="H12" s="682" t="e">
        <f>IF('（別添）_計画書（診療所用）案１'!#REF!=0,"",'（別添）_計画書（診療所用）案１'!#REF!)</f>
        <v>#REF!</v>
      </c>
      <c r="I12" s="682"/>
      <c r="J12" s="21" t="s">
        <v>126</v>
      </c>
      <c r="K12" s="21"/>
      <c r="L12" s="21" t="s">
        <v>127</v>
      </c>
      <c r="M12" s="21" t="s">
        <v>15</v>
      </c>
      <c r="N12" s="21"/>
      <c r="O12" s="682" t="e">
        <f>IF('（別添）_計画書（診療所用）案１'!#REF!=0,"",'（別添）_計画書（診療所用）案１'!#REF!)</f>
        <v>#REF!</v>
      </c>
      <c r="P12" s="682"/>
      <c r="Q12" s="21" t="s">
        <v>16</v>
      </c>
      <c r="R12" s="682" t="e">
        <f>IF('（別添）_計画書（診療所用）案１'!#REF!=0,"",'（別添）_計画書（診療所用）案１'!#REF!)</f>
        <v>#REF!</v>
      </c>
      <c r="S12" s="682"/>
      <c r="T12" s="22" t="s">
        <v>126</v>
      </c>
      <c r="V12" s="683" t="e">
        <f>'（別添）_計画書（診療所用）案１'!#REF!</f>
        <v>#REF!</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e">
        <f>IF('（別添）_計画書（診療所用）案１'!#REF!=0,"",'（別添）_計画書（診療所用）案１'!#REF!)</f>
        <v>#REF!</v>
      </c>
      <c r="F15" s="682"/>
      <c r="G15" s="21" t="s">
        <v>16</v>
      </c>
      <c r="H15" s="682" t="e">
        <f>IF('（別添）_計画書（診療所用）案１'!#REF!=0,"",'（別添）_計画書（診療所用）案１'!#REF!)</f>
        <v>#REF!</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4"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4" ht="16.149999999999999" customHeight="1">
      <c r="A21" s="221"/>
      <c r="B21" s="222" t="s">
        <v>295</v>
      </c>
      <c r="C21" s="223" t="s">
        <v>15</v>
      </c>
      <c r="D21" s="680" t="e">
        <f>E15</f>
        <v>#REF!</v>
      </c>
      <c r="E21" s="680"/>
      <c r="F21" s="70" t="s">
        <v>16</v>
      </c>
      <c r="G21" s="680" t="e">
        <f>H15</f>
        <v>#REF!</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4"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4"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4"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row>
    <row r="26" spans="1:34"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4" ht="16.149999999999999" customHeight="1">
      <c r="A27" s="221"/>
      <c r="B27" s="222" t="s">
        <v>295</v>
      </c>
      <c r="C27" s="223" t="s">
        <v>15</v>
      </c>
      <c r="D27" s="680" t="e">
        <f>IF(D21="","",D21)</f>
        <v>#REF!</v>
      </c>
      <c r="E27" s="680"/>
      <c r="F27" s="70" t="s">
        <v>16</v>
      </c>
      <c r="G27" s="680" t="e">
        <f>IF(G21="","",G21)</f>
        <v>#REF!</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4"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4"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4"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4"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2"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2" ht="16.149999999999999" customHeight="1">
      <c r="A34" s="221"/>
      <c r="B34" s="222" t="s">
        <v>295</v>
      </c>
      <c r="C34" s="223" t="s">
        <v>15</v>
      </c>
      <c r="D34" s="680" t="e">
        <f>IF(D21="","",D21)</f>
        <v>#REF!</v>
      </c>
      <c r="E34" s="680"/>
      <c r="F34" s="70" t="s">
        <v>16</v>
      </c>
      <c r="G34" s="680" t="e">
        <f>IF(G21="","",G21)</f>
        <v>#REF!</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2"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7" si="1">IFERROR(Z28*AD22*10,"")</f>
        <v/>
      </c>
      <c r="AA35" s="726"/>
      <c r="AB35" s="726"/>
      <c r="AC35" s="726"/>
      <c r="AD35" s="726"/>
      <c r="AE35" s="726"/>
      <c r="AF35" s="726"/>
      <c r="AG35" s="232" t="s">
        <v>132</v>
      </c>
    </row>
    <row r="36" spans="1:42"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2"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 t="shared" si="1"/>
        <v/>
      </c>
      <c r="AA37" s="726"/>
      <c r="AB37" s="726"/>
      <c r="AC37" s="726"/>
      <c r="AD37" s="726"/>
      <c r="AE37" s="726"/>
      <c r="AF37" s="726"/>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row>
    <row r="40" spans="1:42"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40" t="s">
        <v>319</v>
      </c>
      <c r="B51" s="741"/>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699"/>
      <c r="AC51" s="699"/>
      <c r="AD51" s="699"/>
      <c r="AE51" s="699"/>
      <c r="AF51" s="69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704">
        <f>'（別添）_計画書（診療所用）案１'!AB45</f>
        <v>5</v>
      </c>
      <c r="AC67" s="704"/>
      <c r="AD67" s="704"/>
      <c r="AE67" s="704"/>
      <c r="AF67" s="704"/>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1">
        <f>'（別添）_計画書（診療所用）案１'!AB46</f>
        <v>0</v>
      </c>
      <c r="AC68" s="631"/>
      <c r="AD68" s="631"/>
      <c r="AE68" s="631"/>
      <c r="AF68" s="631"/>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9"/>
      <c r="AC69" s="609"/>
      <c r="AD69" s="609"/>
      <c r="AE69" s="609"/>
      <c r="AF69" s="609"/>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0">
        <f>AB69-AB68</f>
        <v>0</v>
      </c>
      <c r="AC70" s="610"/>
      <c r="AD70" s="610"/>
      <c r="AE70" s="610"/>
      <c r="AF70" s="610"/>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6"/>
      <c r="AC71" s="696"/>
      <c r="AD71" s="696"/>
      <c r="AE71" s="696"/>
      <c r="AF71" s="696"/>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705"/>
      <c r="AC72" s="705"/>
      <c r="AD72" s="705"/>
      <c r="AE72" s="705"/>
      <c r="AF72" s="70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703">
        <f>IFERROR(AB72/AB68*100,0)</f>
        <v>0</v>
      </c>
      <c r="AC73" s="703"/>
      <c r="AD73" s="703"/>
      <c r="AE73" s="703"/>
      <c r="AF73" s="703"/>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7"/>
      <c r="AB75" s="607"/>
      <c r="AC75" s="607"/>
      <c r="AD75" s="607"/>
      <c r="AE75" s="607"/>
      <c r="AF75" s="607"/>
      <c r="AG75" s="60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704">
        <f>'（別添）_計画書（診療所用）案１'!AB54</f>
        <v>0</v>
      </c>
      <c r="AC76" s="704"/>
      <c r="AD76" s="704"/>
      <c r="AE76" s="704"/>
      <c r="AF76" s="704"/>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1">
        <f>'（別添）_計画書（診療所用）案１'!AB55</f>
        <v>0</v>
      </c>
      <c r="AC77" s="631"/>
      <c r="AD77" s="631"/>
      <c r="AE77" s="631"/>
      <c r="AF77" s="631"/>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9"/>
      <c r="AC78" s="609"/>
      <c r="AD78" s="609"/>
      <c r="AE78" s="609"/>
      <c r="AF78" s="609"/>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0">
        <f>AB78-AB77</f>
        <v>0</v>
      </c>
      <c r="AC79" s="610"/>
      <c r="AD79" s="610"/>
      <c r="AE79" s="610"/>
      <c r="AF79" s="610"/>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6"/>
      <c r="AC80" s="696"/>
      <c r="AD80" s="696"/>
      <c r="AE80" s="696"/>
      <c r="AF80" s="696"/>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705"/>
      <c r="AC81" s="705"/>
      <c r="AD81" s="705"/>
      <c r="AE81" s="705"/>
      <c r="AF81" s="70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703">
        <f>IFERROR(AB81/AB77*100,0)</f>
        <v>0</v>
      </c>
      <c r="AC82" s="703"/>
      <c r="AD82" s="703"/>
      <c r="AE82" s="703"/>
      <c r="AF82" s="703"/>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7"/>
      <c r="AB84" s="607"/>
      <c r="AC84" s="607"/>
      <c r="AD84" s="607"/>
      <c r="AE84" s="607"/>
      <c r="AF84" s="607"/>
      <c r="AG84" s="60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704">
        <f>'（別添）_計画書（診療所用）案１'!AB63</f>
        <v>0</v>
      </c>
      <c r="AC85" s="704"/>
      <c r="AD85" s="704"/>
      <c r="AE85" s="704"/>
      <c r="AF85" s="704"/>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1">
        <f>'（別添）_計画書（診療所用）案１'!AB64</f>
        <v>0</v>
      </c>
      <c r="AC86" s="631"/>
      <c r="AD86" s="631"/>
      <c r="AE86" s="631"/>
      <c r="AF86" s="631"/>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9"/>
      <c r="AC87" s="609"/>
      <c r="AD87" s="609"/>
      <c r="AE87" s="609"/>
      <c r="AF87" s="609"/>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0">
        <f>AB87-AB86</f>
        <v>0</v>
      </c>
      <c r="AC88" s="610"/>
      <c r="AD88" s="610"/>
      <c r="AE88" s="610"/>
      <c r="AF88" s="610"/>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6"/>
      <c r="AC89" s="696"/>
      <c r="AD89" s="696"/>
      <c r="AE89" s="696"/>
      <c r="AF89" s="696"/>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705"/>
      <c r="AC90" s="705"/>
      <c r="AD90" s="705"/>
      <c r="AE90" s="705"/>
      <c r="AF90" s="70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703">
        <f>IFERROR(AB90/AB86*100,0)</f>
        <v>0</v>
      </c>
      <c r="AC91" s="703"/>
      <c r="AD91" s="703"/>
      <c r="AE91" s="703"/>
      <c r="AF91" s="703"/>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7"/>
      <c r="AB93" s="607"/>
      <c r="AC93" s="607"/>
      <c r="AD93" s="607"/>
      <c r="AE93" s="607"/>
      <c r="AF93" s="607"/>
      <c r="AG93" s="60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704">
        <f>'（別添）_計画書（診療所用）案１'!AB72</f>
        <v>0</v>
      </c>
      <c r="AC94" s="704"/>
      <c r="AD94" s="704"/>
      <c r="AE94" s="704"/>
      <c r="AF94" s="704"/>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1">
        <f>'（別添）_計画書（診療所用）案１'!AB73</f>
        <v>0</v>
      </c>
      <c r="AC95" s="631"/>
      <c r="AD95" s="631"/>
      <c r="AE95" s="631"/>
      <c r="AF95" s="631"/>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9"/>
      <c r="AC96" s="609"/>
      <c r="AD96" s="609"/>
      <c r="AE96" s="609"/>
      <c r="AF96" s="609"/>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0">
        <f>AB96-AB95</f>
        <v>0</v>
      </c>
      <c r="AC97" s="610"/>
      <c r="AD97" s="610"/>
      <c r="AE97" s="610"/>
      <c r="AF97" s="610"/>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6"/>
      <c r="AC98" s="696"/>
      <c r="AD98" s="696"/>
      <c r="AE98" s="696"/>
      <c r="AF98" s="696"/>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705"/>
      <c r="AC99" s="705"/>
      <c r="AD99" s="705"/>
      <c r="AE99" s="705"/>
      <c r="AF99" s="70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703">
        <f>IFERROR(AB99/AB95*100,0)</f>
        <v>0</v>
      </c>
      <c r="AC100" s="703"/>
      <c r="AD100" s="703"/>
      <c r="AE100" s="703"/>
      <c r="AF100" s="703"/>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7"/>
      <c r="AB102" s="607"/>
      <c r="AC102" s="607"/>
      <c r="AD102" s="607"/>
      <c r="AE102" s="607"/>
      <c r="AF102" s="607"/>
      <c r="AG102" s="60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704">
        <f>'（別添）_計画書（診療所用）案１'!AB81</f>
        <v>0</v>
      </c>
      <c r="AC103" s="704"/>
      <c r="AD103" s="704"/>
      <c r="AE103" s="704"/>
      <c r="AF103" s="704"/>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1">
        <f>'（別添）_計画書（診療所用）案１'!AB82</f>
        <v>0</v>
      </c>
      <c r="AC104" s="631"/>
      <c r="AD104" s="631"/>
      <c r="AE104" s="631"/>
      <c r="AF104" s="631"/>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9"/>
      <c r="AC105" s="609"/>
      <c r="AD105" s="609"/>
      <c r="AE105" s="609"/>
      <c r="AF105" s="609"/>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0">
        <f>AB105-AB104</f>
        <v>0</v>
      </c>
      <c r="AC106" s="610"/>
      <c r="AD106" s="610"/>
      <c r="AE106" s="610"/>
      <c r="AF106" s="610"/>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6"/>
      <c r="AC107" s="696"/>
      <c r="AD107" s="696"/>
      <c r="AE107" s="696"/>
      <c r="AF107" s="696"/>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705"/>
      <c r="AC108" s="705"/>
      <c r="AD108" s="705"/>
      <c r="AE108" s="705"/>
      <c r="AF108" s="70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703">
        <f>IFERROR(AB108/AB104*100,0)</f>
        <v>0</v>
      </c>
      <c r="AC109" s="703"/>
      <c r="AD109" s="703"/>
      <c r="AE109" s="703"/>
      <c r="AF109" s="703"/>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05"/>
      <c r="AB112" s="605"/>
      <c r="AC112" s="605"/>
      <c r="AD112" s="605"/>
      <c r="AE112" s="605"/>
      <c r="AF112" s="605"/>
      <c r="AG112" s="605"/>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704">
        <f>'（別添）_計画書（診療所用）案１'!AB91</f>
        <v>0</v>
      </c>
      <c r="AC113" s="704"/>
      <c r="AD113" s="704"/>
      <c r="AE113" s="704"/>
      <c r="AF113" s="704"/>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'（別添）_計画書（診療所用）案１'!AB92</f>
        <v>0</v>
      </c>
      <c r="AC114" s="631"/>
      <c r="AD114" s="631"/>
      <c r="AE114" s="631"/>
      <c r="AF114" s="631"/>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1">
        <f>'（別添）_計画書（診療所用）案１'!AB93</f>
        <v>0</v>
      </c>
      <c r="AC115" s="631"/>
      <c r="AD115" s="631"/>
      <c r="AE115" s="631"/>
      <c r="AF115" s="631"/>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8"/>
      <c r="AC116" s="598"/>
      <c r="AD116" s="598"/>
      <c r="AE116" s="598"/>
      <c r="AF116" s="598"/>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9"/>
      <c r="AC117" s="599"/>
      <c r="AD117" s="599"/>
      <c r="AE117" s="599"/>
      <c r="AF117" s="599"/>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00">
        <f>AB116-AB114</f>
        <v>0</v>
      </c>
      <c r="AC118" s="600"/>
      <c r="AD118" s="600"/>
      <c r="AE118" s="600"/>
      <c r="AF118" s="600"/>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00">
        <f>AB117-AB115</f>
        <v>0</v>
      </c>
      <c r="AC119" s="600"/>
      <c r="AD119" s="600"/>
      <c r="AE119" s="600"/>
      <c r="AF119" s="600"/>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9"/>
      <c r="AC120" s="599"/>
      <c r="AD120" s="599"/>
      <c r="AE120" s="599"/>
      <c r="AF120" s="599"/>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01"/>
      <c r="AC121" s="601"/>
      <c r="AD121" s="601"/>
      <c r="AE121" s="601"/>
      <c r="AF121" s="601"/>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706">
        <f>IFERROR(AB121/AB115*100,0)</f>
        <v>0</v>
      </c>
      <c r="AC122" s="706"/>
      <c r="AD122" s="706"/>
      <c r="AE122" s="706"/>
      <c r="AF122" s="706"/>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05"/>
      <c r="AB124" s="605"/>
      <c r="AC124" s="605"/>
      <c r="AD124" s="605"/>
      <c r="AE124" s="605"/>
      <c r="AF124" s="605"/>
      <c r="AG124" s="605"/>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704">
        <f>'（別添）_計画書（診療所用）案１'!AB103</f>
        <v>0</v>
      </c>
      <c r="AC125" s="704"/>
      <c r="AD125" s="704"/>
      <c r="AE125" s="704"/>
      <c r="AF125" s="704"/>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'（別添）_計画書（診療所用）案１'!AB104</f>
        <v>0</v>
      </c>
      <c r="AC126" s="631"/>
      <c r="AD126" s="631"/>
      <c r="AE126" s="631"/>
      <c r="AF126" s="631"/>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1">
        <f>'（別添）_計画書（診療所用）案１'!AB105</f>
        <v>0</v>
      </c>
      <c r="AC127" s="631"/>
      <c r="AD127" s="631"/>
      <c r="AE127" s="631"/>
      <c r="AF127" s="631"/>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8"/>
      <c r="AC128" s="598"/>
      <c r="AD128" s="598"/>
      <c r="AE128" s="598"/>
      <c r="AF128" s="598"/>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9"/>
      <c r="AC129" s="599"/>
      <c r="AD129" s="599"/>
      <c r="AE129" s="599"/>
      <c r="AF129" s="599"/>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00">
        <f>AB128-AB126</f>
        <v>0</v>
      </c>
      <c r="AC130" s="600"/>
      <c r="AD130" s="600"/>
      <c r="AE130" s="600"/>
      <c r="AF130" s="600"/>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00">
        <f>AB129-AB127</f>
        <v>0</v>
      </c>
      <c r="AC131" s="600"/>
      <c r="AD131" s="600"/>
      <c r="AE131" s="600"/>
      <c r="AF131" s="600"/>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9"/>
      <c r="AC132" s="599"/>
      <c r="AD132" s="599"/>
      <c r="AE132" s="599"/>
      <c r="AF132" s="599"/>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01"/>
      <c r="AC133" s="601"/>
      <c r="AD133" s="601"/>
      <c r="AE133" s="601"/>
      <c r="AF133" s="601"/>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706">
        <f>IFERROR(AB133/AB127*100,0)</f>
        <v>0</v>
      </c>
      <c r="AC134" s="706"/>
      <c r="AD134" s="706"/>
      <c r="AE134" s="706"/>
      <c r="AF134" s="706"/>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96"/>
      <c r="G139" s="596"/>
      <c r="H139" s="3" t="s">
        <v>16</v>
      </c>
      <c r="I139" s="596"/>
      <c r="J139" s="596"/>
      <c r="K139" s="3" t="s">
        <v>126</v>
      </c>
      <c r="L139" s="596"/>
      <c r="M139" s="596"/>
      <c r="N139" s="3" t="s">
        <v>18</v>
      </c>
      <c r="O139" s="3"/>
      <c r="P139" s="3"/>
      <c r="Q139" s="3" t="s">
        <v>387</v>
      </c>
      <c r="R139" s="3"/>
      <c r="S139" s="3"/>
      <c r="T139" s="3"/>
      <c r="U139" s="597"/>
      <c r="V139" s="597"/>
      <c r="W139" s="597"/>
      <c r="X139" s="597"/>
      <c r="Y139" s="597"/>
      <c r="Z139" s="597"/>
      <c r="AA139" s="597"/>
      <c r="AB139" s="597"/>
      <c r="AC139" s="597"/>
      <c r="AD139" s="597"/>
      <c r="AE139" s="597"/>
      <c r="AF139" s="597"/>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423</v>
      </c>
      <c r="B2" s="624"/>
      <c r="C2" s="624"/>
      <c r="D2" s="624"/>
      <c r="E2" s="624"/>
      <c r="F2" s="624"/>
      <c r="G2" s="624"/>
      <c r="H2" s="624"/>
      <c r="I2" s="624"/>
      <c r="J2" s="624"/>
      <c r="K2" s="624"/>
      <c r="L2" s="624"/>
      <c r="M2" s="624"/>
      <c r="N2" s="624"/>
      <c r="O2" s="624"/>
      <c r="P2" s="624"/>
      <c r="Q2" s="624"/>
      <c r="R2" s="624"/>
      <c r="S2" s="624"/>
      <c r="T2" s="649"/>
      <c r="U2" s="649"/>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str">
        <f>IF('（別添）_計画書（歯科診療所及びⅡを算定する有床診療所）'!E16=0,"",'（別添）_計画書（歯科診療所及びⅡを算定する有床診療所）'!E16)</f>
        <v/>
      </c>
      <c r="F12" s="682"/>
      <c r="G12" s="21" t="s">
        <v>16</v>
      </c>
      <c r="H12" s="682" t="str">
        <f>IF('（別添）_計画書（歯科診療所及びⅡを算定する有床診療所）'!H16=0,"",'（別添）_計画書（歯科診療所及びⅡを算定する有床診療所）'!H16)</f>
        <v/>
      </c>
      <c r="I12" s="682"/>
      <c r="J12" s="21" t="s">
        <v>126</v>
      </c>
      <c r="K12" s="21"/>
      <c r="L12" s="21" t="s">
        <v>127</v>
      </c>
      <c r="M12" s="21" t="s">
        <v>15</v>
      </c>
      <c r="N12" s="21"/>
      <c r="O12" s="682" t="str">
        <f>IF('（別添）_計画書（歯科診療所及びⅡを算定する有床診療所）'!O16=0,"",'（別添）_計画書（歯科診療所及びⅡを算定する有床診療所）'!O16)</f>
        <v/>
      </c>
      <c r="P12" s="682"/>
      <c r="Q12" s="21" t="s">
        <v>16</v>
      </c>
      <c r="R12" s="682" t="str">
        <f>IF('（別添）_計画書（歯科診療所及びⅡを算定する有床診療所）'!R16=0,"",'（別添）_計画書（歯科診療所及びⅡを算定する有床診療所）'!R16)</f>
        <v/>
      </c>
      <c r="S12" s="682"/>
      <c r="T12" s="22" t="s">
        <v>126</v>
      </c>
      <c r="V12" s="683">
        <f>'（別添）_計画書（歯科診療所及びⅡを算定する有床診療所）'!V16</f>
        <v>1</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str">
        <f>IF('（別添）_計画書（歯科診療所及びⅡを算定する有床診療所）'!E21=0,"",'（別添）_計画書（歯科診療所及びⅡを算定する有床診療所）'!E21)</f>
        <v/>
      </c>
      <c r="F15" s="682"/>
      <c r="G15" s="21" t="s">
        <v>16</v>
      </c>
      <c r="H15" s="682" t="str">
        <f>IF('（別添）_計画書（歯科診療所及びⅡを算定する有床診療所）'!H21=0,"",'（別添）_計画書（歯科診療所及びⅡを算定する有床診療所）'!H21)</f>
        <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6"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6" ht="16.149999999999999" customHeight="1">
      <c r="A21" s="221"/>
      <c r="B21" s="222" t="s">
        <v>295</v>
      </c>
      <c r="C21" s="223" t="s">
        <v>15</v>
      </c>
      <c r="D21" s="680" t="str">
        <f>E15</f>
        <v/>
      </c>
      <c r="E21" s="680"/>
      <c r="F21" s="70" t="s">
        <v>16</v>
      </c>
      <c r="G21" s="680" t="str">
        <f>H15</f>
        <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6"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6"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6"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c r="AJ25" s="206"/>
    </row>
    <row r="26" spans="1:36"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6" ht="16.149999999999999" customHeight="1">
      <c r="A27" s="221"/>
      <c r="B27" s="222" t="s">
        <v>295</v>
      </c>
      <c r="C27" s="223" t="s">
        <v>15</v>
      </c>
      <c r="D27" s="680" t="str">
        <f>IF(D21="","",D21)</f>
        <v/>
      </c>
      <c r="E27" s="680"/>
      <c r="F27" s="70" t="s">
        <v>16</v>
      </c>
      <c r="G27" s="680" t="str">
        <f>IF(G21="","",G21)</f>
        <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6"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6"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6"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6"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3"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3" ht="16.149999999999999" customHeight="1">
      <c r="A34" s="221"/>
      <c r="B34" s="222" t="s">
        <v>295</v>
      </c>
      <c r="C34" s="223" t="s">
        <v>15</v>
      </c>
      <c r="D34" s="680" t="str">
        <f>IF(D21="","",D21)</f>
        <v/>
      </c>
      <c r="E34" s="680"/>
      <c r="F34" s="70" t="s">
        <v>16</v>
      </c>
      <c r="G34" s="680" t="str">
        <f>IF(G21="","",G21)</f>
        <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3"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6" si="1">IFERROR(Z28*AD22*10,"")</f>
        <v/>
      </c>
      <c r="AA35" s="726"/>
      <c r="AB35" s="726"/>
      <c r="AC35" s="726"/>
      <c r="AD35" s="726"/>
      <c r="AE35" s="726"/>
      <c r="AF35" s="726"/>
      <c r="AG35" s="232" t="s">
        <v>132</v>
      </c>
    </row>
    <row r="36" spans="1:43"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3"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IFERROR(Z30*AD24*10,"")</f>
        <v/>
      </c>
      <c r="AA37" s="726"/>
      <c r="AB37" s="726"/>
      <c r="AC37" s="726"/>
      <c r="AD37" s="726"/>
      <c r="AE37" s="726"/>
      <c r="AF37" s="726"/>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c r="AQ39" s="202"/>
    </row>
    <row r="40" spans="1:43"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704">
        <f>'（別添）_計画書（歯科診療所及びⅡを算定する有床診療所）'!AB69</f>
        <v>0</v>
      </c>
      <c r="AC66" s="704"/>
      <c r="AD66" s="704"/>
      <c r="AE66" s="704"/>
      <c r="AF66" s="704"/>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1">
        <f>'（別添）_計画書（歯科診療所及びⅡを算定する有床診療所）'!AB70</f>
        <v>0</v>
      </c>
      <c r="AC67" s="631"/>
      <c r="AD67" s="631"/>
      <c r="AE67" s="631"/>
      <c r="AF67" s="631"/>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9"/>
      <c r="AC68" s="609"/>
      <c r="AD68" s="609"/>
      <c r="AE68" s="609"/>
      <c r="AF68" s="609"/>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0">
        <f>AB68-AB67</f>
        <v>0</v>
      </c>
      <c r="AC69" s="610"/>
      <c r="AD69" s="610"/>
      <c r="AE69" s="610"/>
      <c r="AF69" s="610"/>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96"/>
      <c r="AC70" s="696"/>
      <c r="AD70" s="696"/>
      <c r="AE70" s="696"/>
      <c r="AF70" s="696"/>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705"/>
      <c r="AC71" s="705"/>
      <c r="AD71" s="705"/>
      <c r="AE71" s="705"/>
      <c r="AF71" s="70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703">
        <f>IFERROR(AB71/AB67*100,0)</f>
        <v>0</v>
      </c>
      <c r="AC72" s="703"/>
      <c r="AD72" s="703"/>
      <c r="AE72" s="703"/>
      <c r="AF72" s="703"/>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7"/>
      <c r="AB74" s="607"/>
      <c r="AC74" s="607"/>
      <c r="AD74" s="607"/>
      <c r="AE74" s="607"/>
      <c r="AF74" s="607"/>
      <c r="AG74" s="60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704">
        <f>'（別添）_計画書（歯科診療所及びⅡを算定する有床診療所）'!AB78</f>
        <v>0</v>
      </c>
      <c r="AC75" s="704"/>
      <c r="AD75" s="704"/>
      <c r="AE75" s="704"/>
      <c r="AF75" s="704"/>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1">
        <f>'（別添）_計画書（歯科診療所及びⅡを算定する有床診療所）'!AB79</f>
        <v>0</v>
      </c>
      <c r="AC76" s="631"/>
      <c r="AD76" s="631"/>
      <c r="AE76" s="631"/>
      <c r="AF76" s="631"/>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9"/>
      <c r="AC77" s="609"/>
      <c r="AD77" s="609"/>
      <c r="AE77" s="609"/>
      <c r="AF77" s="609"/>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0">
        <f>AB77-AB76</f>
        <v>0</v>
      </c>
      <c r="AC78" s="610"/>
      <c r="AD78" s="610"/>
      <c r="AE78" s="610"/>
      <c r="AF78" s="610"/>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96"/>
      <c r="AC79" s="696"/>
      <c r="AD79" s="696"/>
      <c r="AE79" s="696"/>
      <c r="AF79" s="696"/>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705"/>
      <c r="AC80" s="705"/>
      <c r="AD80" s="705"/>
      <c r="AE80" s="705"/>
      <c r="AF80" s="70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703">
        <f>IFERROR(AB80/AB76*100,0)</f>
        <v>0</v>
      </c>
      <c r="AC81" s="703"/>
      <c r="AD81" s="703"/>
      <c r="AE81" s="703"/>
      <c r="AF81" s="703"/>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7"/>
      <c r="AB83" s="607"/>
      <c r="AC83" s="607"/>
      <c r="AD83" s="607"/>
      <c r="AE83" s="607"/>
      <c r="AF83" s="607"/>
      <c r="AG83" s="60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704">
        <f>'（別添）_計画書（歯科診療所及びⅡを算定する有床診療所）'!AB87</f>
        <v>0</v>
      </c>
      <c r="AC84" s="704"/>
      <c r="AD84" s="704"/>
      <c r="AE84" s="704"/>
      <c r="AF84" s="704"/>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1">
        <f>'（別添）_計画書（歯科診療所及びⅡを算定する有床診療所）'!AB88</f>
        <v>0</v>
      </c>
      <c r="AC85" s="631"/>
      <c r="AD85" s="631"/>
      <c r="AE85" s="631"/>
      <c r="AF85" s="631"/>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9"/>
      <c r="AC86" s="609"/>
      <c r="AD86" s="609"/>
      <c r="AE86" s="609"/>
      <c r="AF86" s="609"/>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0">
        <f>AB86-AB85</f>
        <v>0</v>
      </c>
      <c r="AC87" s="610"/>
      <c r="AD87" s="610"/>
      <c r="AE87" s="610"/>
      <c r="AF87" s="610"/>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96"/>
      <c r="AC88" s="696"/>
      <c r="AD88" s="696"/>
      <c r="AE88" s="696"/>
      <c r="AF88" s="696"/>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705"/>
      <c r="AC89" s="705"/>
      <c r="AD89" s="705"/>
      <c r="AE89" s="705"/>
      <c r="AF89" s="70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703">
        <f>IFERROR(AB89/AB85*100,0)</f>
        <v>0</v>
      </c>
      <c r="AC90" s="703"/>
      <c r="AD90" s="703"/>
      <c r="AE90" s="703"/>
      <c r="AF90" s="703"/>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7"/>
      <c r="AB92" s="607"/>
      <c r="AC92" s="607"/>
      <c r="AD92" s="607"/>
      <c r="AE92" s="607"/>
      <c r="AF92" s="607"/>
      <c r="AG92" s="60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704">
        <f>'（別添）_計画書（歯科診療所及びⅡを算定する有床診療所）'!AB96</f>
        <v>0</v>
      </c>
      <c r="AC93" s="704"/>
      <c r="AD93" s="704"/>
      <c r="AE93" s="704"/>
      <c r="AF93" s="704"/>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1">
        <f>'（別添）_計画書（歯科診療所及びⅡを算定する有床診療所）'!AB97</f>
        <v>0</v>
      </c>
      <c r="AC94" s="631"/>
      <c r="AD94" s="631"/>
      <c r="AE94" s="631"/>
      <c r="AF94" s="631"/>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9"/>
      <c r="AC95" s="609"/>
      <c r="AD95" s="609"/>
      <c r="AE95" s="609"/>
      <c r="AF95" s="609"/>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0">
        <f>AB95-AB94</f>
        <v>0</v>
      </c>
      <c r="AC96" s="610"/>
      <c r="AD96" s="610"/>
      <c r="AE96" s="610"/>
      <c r="AF96" s="610"/>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96"/>
      <c r="AC97" s="696"/>
      <c r="AD97" s="696"/>
      <c r="AE97" s="696"/>
      <c r="AF97" s="696"/>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705"/>
      <c r="AC98" s="705"/>
      <c r="AD98" s="705"/>
      <c r="AE98" s="705"/>
      <c r="AF98" s="70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703">
        <f>IFERROR(AB98/AB94*100,0)</f>
        <v>0</v>
      </c>
      <c r="AC99" s="703"/>
      <c r="AD99" s="703"/>
      <c r="AE99" s="703"/>
      <c r="AF99" s="703"/>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7"/>
      <c r="AB101" s="607"/>
      <c r="AC101" s="607"/>
      <c r="AD101" s="607"/>
      <c r="AE101" s="607"/>
      <c r="AF101" s="607"/>
      <c r="AG101" s="60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704">
        <f>'（別添）_計画書（歯科診療所及びⅡを算定する有床診療所）'!AB105</f>
        <v>0</v>
      </c>
      <c r="AC102" s="704"/>
      <c r="AD102" s="704"/>
      <c r="AE102" s="704"/>
      <c r="AF102" s="704"/>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1">
        <f>'（別添）_計画書（歯科診療所及びⅡを算定する有床診療所）'!AB106</f>
        <v>0</v>
      </c>
      <c r="AC103" s="631"/>
      <c r="AD103" s="631"/>
      <c r="AE103" s="631"/>
      <c r="AF103" s="631"/>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9"/>
      <c r="AC104" s="609"/>
      <c r="AD104" s="609"/>
      <c r="AE104" s="609"/>
      <c r="AF104" s="609"/>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0">
        <f>AB104-AB103</f>
        <v>0</v>
      </c>
      <c r="AC105" s="610"/>
      <c r="AD105" s="610"/>
      <c r="AE105" s="610"/>
      <c r="AF105" s="610"/>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96"/>
      <c r="AC106" s="696"/>
      <c r="AD106" s="696"/>
      <c r="AE106" s="696"/>
      <c r="AF106" s="696"/>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705"/>
      <c r="AC107" s="705"/>
      <c r="AD107" s="705"/>
      <c r="AE107" s="705"/>
      <c r="AF107" s="70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703">
        <f>IFERROR(AB107/AB103*100,0)</f>
        <v>0</v>
      </c>
      <c r="AC108" s="703"/>
      <c r="AD108" s="703"/>
      <c r="AE108" s="703"/>
      <c r="AF108" s="703"/>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05"/>
      <c r="AB111" s="605"/>
      <c r="AC111" s="605"/>
      <c r="AD111" s="605"/>
      <c r="AE111" s="605"/>
      <c r="AF111" s="605"/>
      <c r="AG111" s="605"/>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704">
        <f>'（別添）_計画書（歯科診療所及びⅡを算定する有床診療所）'!AB115</f>
        <v>0</v>
      </c>
      <c r="AC112" s="704"/>
      <c r="AD112" s="704"/>
      <c r="AE112" s="704"/>
      <c r="AF112" s="704"/>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1">
        <f>'（別添）_計画書（歯科診療所及びⅡを算定する有床診療所）'!AB116</f>
        <v>0</v>
      </c>
      <c r="AC113" s="631"/>
      <c r="AD113" s="631"/>
      <c r="AE113" s="631"/>
      <c r="AF113" s="631"/>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'（別添）_計画書（歯科診療所及びⅡを算定する有床診療所）'!AB117</f>
        <v>0</v>
      </c>
      <c r="AC114" s="631"/>
      <c r="AD114" s="631"/>
      <c r="AE114" s="631"/>
      <c r="AF114" s="631"/>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8"/>
      <c r="AC115" s="598"/>
      <c r="AD115" s="598"/>
      <c r="AE115" s="598"/>
      <c r="AF115" s="598"/>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9"/>
      <c r="AC116" s="599"/>
      <c r="AD116" s="599"/>
      <c r="AE116" s="599"/>
      <c r="AF116" s="599"/>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00">
        <f>AB115-AB113</f>
        <v>0</v>
      </c>
      <c r="AC117" s="600"/>
      <c r="AD117" s="600"/>
      <c r="AE117" s="600"/>
      <c r="AF117" s="600"/>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00">
        <f>AB116-AB114</f>
        <v>0</v>
      </c>
      <c r="AC118" s="600"/>
      <c r="AD118" s="600"/>
      <c r="AE118" s="600"/>
      <c r="AF118" s="600"/>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9"/>
      <c r="AC119" s="599"/>
      <c r="AD119" s="599"/>
      <c r="AE119" s="599"/>
      <c r="AF119" s="599"/>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01"/>
      <c r="AC120" s="601"/>
      <c r="AD120" s="601"/>
      <c r="AE120" s="601"/>
      <c r="AF120" s="601"/>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706">
        <f>IFERROR(AB120/AB114*100,0)</f>
        <v>0</v>
      </c>
      <c r="AC121" s="706"/>
      <c r="AD121" s="706"/>
      <c r="AE121" s="706"/>
      <c r="AF121" s="706"/>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05"/>
      <c r="AB123" s="605"/>
      <c r="AC123" s="605"/>
      <c r="AD123" s="605"/>
      <c r="AE123" s="605"/>
      <c r="AF123" s="605"/>
      <c r="AG123" s="605"/>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704">
        <f>'（別添）_計画書（歯科診療所及びⅡを算定する有床診療所）'!AB127</f>
        <v>0</v>
      </c>
      <c r="AC124" s="704"/>
      <c r="AD124" s="704"/>
      <c r="AE124" s="704"/>
      <c r="AF124" s="704"/>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1">
        <f>'（別添）_計画書（歯科診療所及びⅡを算定する有床診療所）'!AB128</f>
        <v>0</v>
      </c>
      <c r="AC125" s="631"/>
      <c r="AD125" s="631"/>
      <c r="AE125" s="631"/>
      <c r="AF125" s="631"/>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'（別添）_計画書（歯科診療所及びⅡを算定する有床診療所）'!AB129</f>
        <v>0</v>
      </c>
      <c r="AC126" s="631"/>
      <c r="AD126" s="631"/>
      <c r="AE126" s="631"/>
      <c r="AF126" s="631"/>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8"/>
      <c r="AC127" s="598"/>
      <c r="AD127" s="598"/>
      <c r="AE127" s="598"/>
      <c r="AF127" s="598"/>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9"/>
      <c r="AC128" s="599"/>
      <c r="AD128" s="599"/>
      <c r="AE128" s="599"/>
      <c r="AF128" s="599"/>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00">
        <f>AB127-AB125</f>
        <v>0</v>
      </c>
      <c r="AC129" s="600"/>
      <c r="AD129" s="600"/>
      <c r="AE129" s="600"/>
      <c r="AF129" s="600"/>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00">
        <f>AB128-AB126</f>
        <v>0</v>
      </c>
      <c r="AC130" s="600"/>
      <c r="AD130" s="600"/>
      <c r="AE130" s="600"/>
      <c r="AF130" s="600"/>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9"/>
      <c r="AC131" s="599"/>
      <c r="AD131" s="599"/>
      <c r="AE131" s="599"/>
      <c r="AF131" s="599"/>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01"/>
      <c r="AC132" s="601"/>
      <c r="AD132" s="601"/>
      <c r="AE132" s="601"/>
      <c r="AF132" s="601"/>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706">
        <f>IFERROR(AB132/AB126*100,0)</f>
        <v>0</v>
      </c>
      <c r="AC133" s="706"/>
      <c r="AD133" s="706"/>
      <c r="AE133" s="706"/>
      <c r="AF133" s="706"/>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96"/>
      <c r="G137" s="596"/>
      <c r="H137" s="3" t="s">
        <v>16</v>
      </c>
      <c r="I137" s="596"/>
      <c r="J137" s="596"/>
      <c r="K137" s="3" t="s">
        <v>126</v>
      </c>
      <c r="L137" s="596"/>
      <c r="M137" s="596"/>
      <c r="N137" s="3" t="s">
        <v>18</v>
      </c>
      <c r="O137" s="3"/>
      <c r="P137" s="3"/>
      <c r="Q137" s="3" t="s">
        <v>387</v>
      </c>
      <c r="R137" s="3"/>
      <c r="S137" s="3"/>
      <c r="T137" s="3"/>
      <c r="U137" s="597"/>
      <c r="V137" s="597"/>
      <c r="W137" s="597"/>
      <c r="X137" s="597"/>
      <c r="Y137" s="597"/>
      <c r="Z137" s="597"/>
      <c r="AA137" s="597"/>
      <c r="AB137" s="597"/>
      <c r="AC137" s="597"/>
      <c r="AD137" s="597"/>
      <c r="AE137" s="597"/>
      <c r="AF137" s="597"/>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4" t="s">
        <v>1855</v>
      </c>
      <c r="B2" s="544"/>
      <c r="C2" s="544"/>
      <c r="D2" s="544"/>
      <c r="E2" s="544"/>
      <c r="F2" s="544"/>
      <c r="G2" s="544"/>
      <c r="H2" s="544"/>
      <c r="I2" s="544"/>
      <c r="J2" s="544"/>
      <c r="K2" s="544"/>
      <c r="L2" s="544"/>
      <c r="M2" s="544"/>
      <c r="N2" s="544"/>
      <c r="O2" s="544"/>
      <c r="P2" s="544"/>
      <c r="Q2" s="544"/>
      <c r="R2" s="545" t="str">
        <f>IF(E12=0,"",IF(H12&gt;3,E12,E12-1))</f>
        <v/>
      </c>
      <c r="S2" s="545"/>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7" t="s">
        <v>119</v>
      </c>
      <c r="R4" s="537"/>
      <c r="S4" s="537"/>
      <c r="T4" s="537"/>
      <c r="U4" s="537"/>
      <c r="V4" s="538" t="str">
        <f>IF(別添!L12=0,"",別添!L12)</f>
        <v/>
      </c>
      <c r="W4" s="538"/>
      <c r="X4" s="538"/>
      <c r="Y4" s="538"/>
      <c r="Z4" s="538"/>
      <c r="AA4" s="538"/>
      <c r="AB4" s="538"/>
      <c r="AC4" s="538"/>
      <c r="AD4" s="538"/>
      <c r="AE4" s="538"/>
      <c r="AF4" s="538"/>
      <c r="AG4" s="539"/>
      <c r="AH4" s="379"/>
      <c r="AI4" s="380"/>
      <c r="AJ4" s="380"/>
    </row>
    <row r="5" spans="1:45" ht="16.149999999999999" customHeight="1">
      <c r="A5" s="373"/>
      <c r="B5" s="373"/>
      <c r="C5" s="373"/>
      <c r="D5" s="373"/>
      <c r="E5" s="373"/>
      <c r="F5" s="373"/>
      <c r="G5" s="373"/>
      <c r="H5" s="373"/>
      <c r="I5" s="373"/>
      <c r="J5" s="373"/>
      <c r="K5" s="373"/>
      <c r="L5" s="373"/>
      <c r="M5" s="373"/>
      <c r="N5" s="373"/>
      <c r="O5" s="373"/>
      <c r="P5" s="373"/>
      <c r="Q5" s="540" t="s">
        <v>120</v>
      </c>
      <c r="R5" s="540"/>
      <c r="S5" s="540"/>
      <c r="T5" s="540"/>
      <c r="U5" s="541"/>
      <c r="V5" s="542">
        <f>別添!L13</f>
        <v>0</v>
      </c>
      <c r="W5" s="542"/>
      <c r="X5" s="542"/>
      <c r="Y5" s="542"/>
      <c r="Z5" s="542"/>
      <c r="AA5" s="542"/>
      <c r="AB5" s="542"/>
      <c r="AC5" s="542"/>
      <c r="AD5" s="542"/>
      <c r="AE5" s="542"/>
      <c r="AF5" s="542"/>
      <c r="AG5" s="543"/>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4" t="s">
        <v>15</v>
      </c>
      <c r="C9" s="535"/>
      <c r="D9" s="535"/>
      <c r="E9" s="536" t="str">
        <f>IF(別添!Y50=0,"",別添!Y50)</f>
        <v/>
      </c>
      <c r="F9" s="536"/>
      <c r="G9" s="382"/>
      <c r="H9" s="536" t="str">
        <f>IF(別添!AA50=0,"",別添!AA50)</f>
        <v/>
      </c>
      <c r="I9" s="536"/>
      <c r="J9" s="382" t="s">
        <v>126</v>
      </c>
      <c r="K9" s="382"/>
      <c r="L9" s="382" t="s">
        <v>127</v>
      </c>
      <c r="M9" s="382" t="s">
        <v>15</v>
      </c>
      <c r="N9" s="382"/>
      <c r="O9" s="536" t="str">
        <f>IF(別添!Y51=0,"",別添!Y51)</f>
        <v/>
      </c>
      <c r="P9" s="536"/>
      <c r="Q9" s="382" t="s">
        <v>16</v>
      </c>
      <c r="R9" s="536" t="str">
        <f>IF(別添!AA51=0,"",別添!AA51)</f>
        <v/>
      </c>
      <c r="S9" s="536"/>
      <c r="T9" s="383" t="s">
        <v>126</v>
      </c>
      <c r="V9" s="530" t="str">
        <f>IF(別添!AQ50=0,"",別添!AQ50)</f>
        <v/>
      </c>
      <c r="W9" s="531"/>
      <c r="X9" s="531"/>
      <c r="Y9" s="532"/>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4" t="s">
        <v>15</v>
      </c>
      <c r="C12" s="535"/>
      <c r="D12" s="535"/>
      <c r="E12" s="536" t="str">
        <f>IF(別添!Y26=0,"",別添!Y26)</f>
        <v/>
      </c>
      <c r="F12" s="536"/>
      <c r="G12" s="382" t="s">
        <v>16</v>
      </c>
      <c r="H12" s="536" t="str">
        <f>IF(別添!AA26=0,"",別添!AA26)</f>
        <v/>
      </c>
      <c r="I12" s="536"/>
      <c r="J12" s="382" t="s">
        <v>126</v>
      </c>
      <c r="K12" s="382"/>
      <c r="L12" s="382" t="s">
        <v>127</v>
      </c>
      <c r="M12" s="382" t="s">
        <v>15</v>
      </c>
      <c r="N12" s="382"/>
      <c r="O12" s="536" t="str">
        <f>IF(別添!Y28=0,"",別添!Y28)</f>
        <v/>
      </c>
      <c r="P12" s="536"/>
      <c r="Q12" s="382" t="s">
        <v>16</v>
      </c>
      <c r="R12" s="536" t="str">
        <f>IF(別添!AA28=0,"",別添!AA28)</f>
        <v/>
      </c>
      <c r="S12" s="536"/>
      <c r="T12" s="383" t="s">
        <v>126</v>
      </c>
      <c r="V12" s="530" t="str">
        <f>IF(別添!AQ26=0,"",別添!AQ26)</f>
        <v/>
      </c>
      <c r="W12" s="531"/>
      <c r="X12" s="531"/>
      <c r="Y12" s="532"/>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33">
        <f>IFERROR(別添!AF44*V12*10,0)</f>
        <v>0</v>
      </c>
      <c r="AC18" s="533"/>
      <c r="AD18" s="533"/>
      <c r="AE18" s="533"/>
      <c r="AF18" s="533"/>
      <c r="AG18" s="395" t="s">
        <v>132</v>
      </c>
      <c r="AI18" s="528" t="s">
        <v>1781</v>
      </c>
      <c r="AJ18" s="529"/>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47">
        <f>IFERROR(AK19+AK24,0)</f>
        <v>0</v>
      </c>
      <c r="AC19" s="547"/>
      <c r="AD19" s="547"/>
      <c r="AE19" s="547"/>
      <c r="AF19" s="547"/>
      <c r="AG19" s="400" t="s">
        <v>142</v>
      </c>
      <c r="AI19" s="529" t="s">
        <v>1778</v>
      </c>
      <c r="AJ19" s="529"/>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8">
        <f>別添!Y41</f>
        <v>0</v>
      </c>
      <c r="AC20" s="548"/>
      <c r="AD20" s="548"/>
      <c r="AE20" s="548"/>
      <c r="AF20" s="548"/>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9">
        <f>IFERROR(AB18-AB19+AB20,0)</f>
        <v>0</v>
      </c>
      <c r="AC21" s="549"/>
      <c r="AD21" s="549"/>
      <c r="AE21" s="549"/>
      <c r="AF21" s="549"/>
      <c r="AG21" s="407" t="s">
        <v>132</v>
      </c>
      <c r="AI21" s="529" t="s">
        <v>1779</v>
      </c>
      <c r="AJ21" s="529"/>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50">
        <f>IFERROR(別添!Y58*V9,0)</f>
        <v>0</v>
      </c>
      <c r="AC24" s="550"/>
      <c r="AD24" s="550"/>
      <c r="AE24" s="550"/>
      <c r="AF24" s="550"/>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51">
        <f>AB21</f>
        <v>0</v>
      </c>
      <c r="AC25" s="551"/>
      <c r="AD25" s="551"/>
      <c r="AE25" s="551"/>
      <c r="AF25" s="551"/>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46">
        <f>別添!Y56</f>
        <v>0</v>
      </c>
      <c r="AC28" s="546"/>
      <c r="AD28" s="546"/>
      <c r="AE28" s="546"/>
      <c r="AF28" s="546"/>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54" t="s">
        <v>231</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52" t="str">
        <f>IF(別添!I23=0,"",別添!I23)</f>
        <v/>
      </c>
      <c r="F32" s="552"/>
      <c r="G32" s="373" t="s">
        <v>16</v>
      </c>
      <c r="H32" s="552" t="str">
        <f>IF(別添!K23=0,"",別添!K23)</f>
        <v/>
      </c>
      <c r="I32" s="552"/>
      <c r="J32" s="373" t="s">
        <v>126</v>
      </c>
      <c r="K32" s="552" t="str">
        <f>IF(別添!N23=0,"",別添!N23)</f>
        <v/>
      </c>
      <c r="L32" s="552"/>
      <c r="M32" s="373" t="s">
        <v>18</v>
      </c>
      <c r="N32" s="373"/>
      <c r="O32" s="373"/>
      <c r="P32" s="373" t="s">
        <v>232</v>
      </c>
      <c r="Q32" s="373"/>
      <c r="R32" s="373"/>
      <c r="S32" s="373"/>
      <c r="T32" s="553" t="str">
        <f>IF(別添!L16=0,"",別添!L16)</f>
        <v/>
      </c>
      <c r="U32" s="553"/>
      <c r="V32" s="553"/>
      <c r="W32" s="553"/>
      <c r="X32" s="553"/>
      <c r="Y32" s="553"/>
      <c r="Z32" s="553"/>
      <c r="AA32" s="553"/>
      <c r="AB32" s="553"/>
      <c r="AC32" s="553"/>
      <c r="AD32" s="553"/>
      <c r="AE32" s="553"/>
      <c r="AF32" s="553"/>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72" t="s">
        <v>2</v>
      </c>
      <c r="C6" s="572"/>
      <c r="D6" s="572"/>
      <c r="E6" s="574" t="str">
        <f>IF(別添!L12=0,"",別添!L12)</f>
        <v/>
      </c>
      <c r="F6" s="575"/>
      <c r="G6" s="576"/>
      <c r="H6" s="442"/>
      <c r="I6" s="571" t="s">
        <v>3</v>
      </c>
      <c r="J6" s="571"/>
      <c r="K6" s="571"/>
      <c r="L6" s="442"/>
      <c r="M6" s="443"/>
    </row>
    <row r="7" spans="1:13" ht="22.5" customHeight="1">
      <c r="A7" s="444"/>
      <c r="B7" s="573" t="s">
        <v>4</v>
      </c>
      <c r="C7" s="573"/>
      <c r="D7" s="573"/>
      <c r="E7" s="577"/>
      <c r="F7" s="578"/>
      <c r="G7" s="579"/>
      <c r="H7" s="442"/>
      <c r="I7" s="571"/>
      <c r="J7" s="571"/>
      <c r="K7" s="571"/>
      <c r="L7" s="442"/>
      <c r="M7" s="443"/>
    </row>
    <row r="8" spans="1:13" ht="11.25" customHeight="1">
      <c r="A8" s="445"/>
      <c r="B8" s="446"/>
      <c r="C8" s="446"/>
      <c r="D8" s="446"/>
      <c r="E8" s="447"/>
      <c r="F8" s="447"/>
      <c r="G8" s="447"/>
      <c r="H8" s="447"/>
      <c r="I8" s="447"/>
      <c r="J8" s="447"/>
      <c r="K8" s="447"/>
      <c r="L8" s="447"/>
      <c r="M8" s="448"/>
    </row>
    <row r="9" spans="1:13" ht="22.5" customHeight="1">
      <c r="A9" s="445"/>
      <c r="B9" s="566" t="s">
        <v>5</v>
      </c>
      <c r="C9" s="566"/>
      <c r="D9" s="566"/>
      <c r="E9" s="447"/>
      <c r="F9" s="447"/>
      <c r="G9" s="447"/>
      <c r="H9" s="447"/>
      <c r="I9" s="447"/>
      <c r="J9" s="447"/>
      <c r="K9" s="447"/>
      <c r="L9" s="447"/>
      <c r="M9" s="448"/>
    </row>
    <row r="10" spans="1:13" ht="22.5" customHeight="1">
      <c r="A10" s="445"/>
      <c r="B10" s="569" t="s">
        <v>6</v>
      </c>
      <c r="C10" s="569"/>
      <c r="D10" s="569"/>
      <c r="E10" s="570" t="str">
        <f>IF(別添!L17=0,"",別添!L17)</f>
        <v/>
      </c>
      <c r="F10" s="570"/>
      <c r="G10" s="570"/>
      <c r="H10" s="570"/>
      <c r="I10" s="447"/>
      <c r="J10" s="447"/>
      <c r="K10" s="447"/>
      <c r="L10" s="447"/>
      <c r="M10" s="448"/>
    </row>
    <row r="11" spans="1:13" ht="22.5" customHeight="1">
      <c r="A11" s="445"/>
      <c r="B11" s="569" t="s">
        <v>7</v>
      </c>
      <c r="C11" s="569"/>
      <c r="D11" s="569"/>
      <c r="E11" s="570" t="str">
        <f>IF(別添!L18=0,"",別添!L18)</f>
        <v/>
      </c>
      <c r="F11" s="570"/>
      <c r="G11" s="570"/>
      <c r="H11" s="57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8" t="str">
        <f>IF(別添!AG20=TRUE,"外来・在宅ベースアップ評価料（Ⅰ）","")</f>
        <v/>
      </c>
      <c r="D14" s="558"/>
      <c r="E14" s="558"/>
      <c r="F14" s="558"/>
      <c r="G14" s="558"/>
      <c r="H14" s="558"/>
      <c r="I14" s="558"/>
      <c r="J14" s="564" t="s">
        <v>9</v>
      </c>
      <c r="K14" s="564"/>
      <c r="L14" s="565"/>
      <c r="M14" s="449"/>
    </row>
    <row r="15" spans="1:13" ht="24.75" customHeight="1">
      <c r="A15" s="441"/>
      <c r="B15" s="453"/>
      <c r="C15" s="558" t="str">
        <f>IF(別添!AG21=TRUE,"歯科外来・在宅ベースアップ評価料（Ⅰ）","")</f>
        <v/>
      </c>
      <c r="D15" s="558"/>
      <c r="E15" s="558"/>
      <c r="F15" s="558"/>
      <c r="G15" s="558"/>
      <c r="H15" s="558"/>
      <c r="I15" s="558"/>
      <c r="J15" s="564"/>
      <c r="K15" s="564"/>
      <c r="L15" s="565"/>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7" t="s">
        <v>10</v>
      </c>
      <c r="D18" s="567"/>
      <c r="E18" s="567"/>
      <c r="F18" s="567"/>
      <c r="G18" s="567"/>
      <c r="H18" s="567"/>
      <c r="I18" s="567"/>
      <c r="J18" s="567"/>
      <c r="K18" s="567"/>
      <c r="L18" s="568"/>
      <c r="M18" s="462"/>
      <c r="O18" s="209" t="b">
        <v>0</v>
      </c>
    </row>
    <row r="19" spans="1:15" ht="36.75" customHeight="1">
      <c r="A19" s="441"/>
      <c r="B19" s="461"/>
      <c r="C19" s="567" t="s">
        <v>11</v>
      </c>
      <c r="D19" s="567"/>
      <c r="E19" s="567"/>
      <c r="F19" s="567"/>
      <c r="G19" s="567"/>
      <c r="H19" s="567"/>
      <c r="I19" s="567"/>
      <c r="J19" s="567"/>
      <c r="K19" s="567"/>
      <c r="L19" s="568"/>
      <c r="M19" s="462"/>
      <c r="O19" s="209" t="b">
        <v>0</v>
      </c>
    </row>
    <row r="20" spans="1:15" ht="36.75" customHeight="1">
      <c r="A20" s="441"/>
      <c r="B20" s="461"/>
      <c r="C20" s="567" t="s">
        <v>12</v>
      </c>
      <c r="D20" s="567"/>
      <c r="E20" s="567"/>
      <c r="F20" s="567"/>
      <c r="G20" s="567"/>
      <c r="H20" s="567"/>
      <c r="I20" s="567"/>
      <c r="J20" s="567"/>
      <c r="K20" s="567"/>
      <c r="L20" s="568"/>
      <c r="M20" s="462"/>
      <c r="O20" s="209" t="b">
        <v>0</v>
      </c>
    </row>
    <row r="21" spans="1:15" ht="36.75" customHeight="1">
      <c r="A21" s="441"/>
      <c r="B21" s="461"/>
      <c r="C21" s="567" t="s">
        <v>13</v>
      </c>
      <c r="D21" s="567"/>
      <c r="E21" s="567"/>
      <c r="F21" s="567"/>
      <c r="G21" s="567"/>
      <c r="H21" s="567"/>
      <c r="I21" s="567"/>
      <c r="J21" s="567"/>
      <c r="K21" s="567"/>
      <c r="L21" s="568"/>
      <c r="M21" s="462"/>
      <c r="O21" s="209" t="b">
        <v>0</v>
      </c>
    </row>
    <row r="22" spans="1:15" ht="15" customHeight="1">
      <c r="A22" s="441"/>
      <c r="B22" s="453"/>
      <c r="D22" s="559"/>
      <c r="E22" s="559"/>
      <c r="F22" s="559"/>
      <c r="G22" s="559"/>
      <c r="H22" s="559"/>
      <c r="I22" s="559"/>
      <c r="J22" s="559"/>
      <c r="K22" s="559"/>
      <c r="L22" s="560"/>
      <c r="M22" s="449"/>
    </row>
    <row r="23" spans="1:15" ht="22.5" customHeight="1">
      <c r="A23" s="441"/>
      <c r="B23" s="561" t="s">
        <v>14</v>
      </c>
      <c r="C23" s="562"/>
      <c r="D23" s="562"/>
      <c r="E23" s="562"/>
      <c r="F23" s="562"/>
      <c r="G23" s="562"/>
      <c r="H23" s="562"/>
      <c r="I23" s="562"/>
      <c r="J23" s="562"/>
      <c r="K23" s="562"/>
      <c r="L23" s="563"/>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57" t="str">
        <f>IF(別添!L15=0,"",別添!L15)</f>
        <v/>
      </c>
      <c r="I27" s="557"/>
      <c r="J27" s="557"/>
      <c r="K27" s="557"/>
      <c r="L27" s="460"/>
      <c r="M27" s="449"/>
    </row>
    <row r="28" spans="1:15" ht="22.5" customHeight="1">
      <c r="A28" s="441"/>
      <c r="B28" s="453"/>
      <c r="C28" s="466" t="s">
        <v>20</v>
      </c>
      <c r="H28" s="557" t="str">
        <f>IF(別添!L13=0,"",別添!L13)</f>
        <v/>
      </c>
      <c r="I28" s="557"/>
      <c r="J28" s="557"/>
      <c r="K28" s="557"/>
      <c r="L28" s="460"/>
      <c r="M28" s="449"/>
    </row>
    <row r="29" spans="1:15" ht="15" customHeight="1">
      <c r="A29" s="441"/>
      <c r="B29" s="453"/>
      <c r="L29" s="460"/>
      <c r="M29" s="449"/>
    </row>
    <row r="30" spans="1:15" ht="22.5" customHeight="1">
      <c r="A30" s="441"/>
      <c r="B30" s="453"/>
      <c r="G30" s="434" t="s">
        <v>21</v>
      </c>
      <c r="I30" s="555" t="str">
        <f>IF(別添!L16=0,"",別添!L16)</f>
        <v/>
      </c>
      <c r="J30" s="555"/>
      <c r="K30" s="555"/>
      <c r="L30" s="460"/>
      <c r="M30" s="449"/>
    </row>
    <row r="31" spans="1:15" ht="15" customHeight="1">
      <c r="A31" s="441"/>
      <c r="B31" s="453"/>
      <c r="L31" s="460"/>
      <c r="M31" s="449"/>
    </row>
    <row r="32" spans="1:15" ht="22.5" customHeight="1">
      <c r="A32" s="441"/>
      <c r="B32" s="556" t="str">
        <f>IFERROR(VLOOKUP(別添!L14,リスト用!C3:E50,3,0),"")</f>
        <v/>
      </c>
      <c r="C32" s="555"/>
      <c r="D32" s="555"/>
      <c r="E32" s="555"/>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8" t="s">
        <v>440</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c r="A4" s="281"/>
      <c r="B4" s="281"/>
      <c r="C4" s="281"/>
      <c r="D4" s="281"/>
      <c r="E4" s="281"/>
      <c r="G4" s="281"/>
      <c r="H4" s="281"/>
      <c r="I4" s="281"/>
    </row>
    <row r="5" spans="1:39">
      <c r="A5" s="282" t="s">
        <v>27</v>
      </c>
      <c r="B5" s="589" t="s">
        <v>28</v>
      </c>
      <c r="C5" s="589"/>
      <c r="D5" s="589"/>
      <c r="E5" s="589"/>
      <c r="F5" s="589"/>
      <c r="G5" s="589"/>
      <c r="H5" s="590" t="str">
        <f>IF(届出書!E6=0,"",届出書!E6)</f>
        <v/>
      </c>
      <c r="I5" s="590"/>
      <c r="J5" s="590"/>
      <c r="K5" s="590"/>
      <c r="L5" s="590"/>
      <c r="M5" s="590"/>
      <c r="N5" s="590"/>
      <c r="O5" s="590"/>
      <c r="P5" s="590"/>
      <c r="Q5" s="590"/>
      <c r="R5" s="590"/>
      <c r="S5" s="590"/>
      <c r="T5" s="590"/>
    </row>
    <row r="6" spans="1:39">
      <c r="B6" s="589" t="s">
        <v>29</v>
      </c>
      <c r="C6" s="589"/>
      <c r="D6" s="589"/>
      <c r="E6" s="589"/>
      <c r="F6" s="589"/>
      <c r="G6" s="589"/>
      <c r="H6" s="591" t="str">
        <f>IF(届出書!H28=0,"",届出書!H28)</f>
        <v/>
      </c>
      <c r="I6" s="591"/>
      <c r="J6" s="591"/>
      <c r="K6" s="591"/>
      <c r="L6" s="591"/>
      <c r="M6" s="591"/>
      <c r="N6" s="591"/>
      <c r="O6" s="591"/>
      <c r="P6" s="591"/>
      <c r="Q6" s="591"/>
      <c r="R6" s="591"/>
      <c r="S6" s="591"/>
      <c r="T6" s="591"/>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6">
        <v>8</v>
      </c>
      <c r="I9" s="586"/>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7"/>
      <c r="N18" s="587"/>
      <c r="O18" s="587"/>
      <c r="P18" s="587"/>
      <c r="Q18" s="587"/>
      <c r="R18" s="587"/>
      <c r="S18" s="587"/>
      <c r="T18" s="288" t="s">
        <v>43</v>
      </c>
      <c r="U18" s="287"/>
      <c r="V18" s="289"/>
      <c r="W18" s="287"/>
      <c r="X18" s="288"/>
      <c r="Y18" s="287"/>
      <c r="Z18" s="585"/>
      <c r="AA18" s="585"/>
      <c r="AB18" s="585"/>
      <c r="AC18" s="585"/>
      <c r="AD18" s="585"/>
      <c r="AE18" s="585"/>
      <c r="AF18" s="585"/>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4"/>
      <c r="N30" s="584"/>
      <c r="O30" s="584"/>
      <c r="P30" s="584"/>
      <c r="Q30" s="584"/>
      <c r="R30" s="584"/>
      <c r="S30" s="584"/>
      <c r="T30" s="288" t="s">
        <v>53</v>
      </c>
      <c r="V30" s="289"/>
      <c r="X30" s="288"/>
      <c r="Z30" s="585"/>
      <c r="AA30" s="585"/>
      <c r="AB30" s="585"/>
      <c r="AC30" s="585"/>
      <c r="AD30" s="585"/>
      <c r="AE30" s="585"/>
      <c r="AF30" s="585"/>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4"/>
      <c r="N32" s="584"/>
      <c r="O32" s="584"/>
      <c r="P32" s="584"/>
      <c r="Q32" s="584"/>
      <c r="R32" s="584"/>
      <c r="S32" s="584"/>
      <c r="T32" s="288" t="s">
        <v>53</v>
      </c>
      <c r="V32" s="289"/>
      <c r="X32" s="288"/>
      <c r="Z32" s="585"/>
      <c r="AA32" s="585"/>
      <c r="AB32" s="585"/>
      <c r="AC32" s="585"/>
      <c r="AD32" s="585"/>
      <c r="AE32" s="585"/>
      <c r="AF32" s="585"/>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4"/>
      <c r="N34" s="584"/>
      <c r="O34" s="584"/>
      <c r="P34" s="584"/>
      <c r="Q34" s="584"/>
      <c r="R34" s="584"/>
      <c r="S34" s="584"/>
      <c r="T34" s="288" t="s">
        <v>53</v>
      </c>
      <c r="V34" s="289"/>
      <c r="X34" s="288"/>
      <c r="Z34" s="585"/>
      <c r="AA34" s="585"/>
      <c r="AB34" s="585"/>
      <c r="AC34" s="585"/>
      <c r="AD34" s="585"/>
      <c r="AE34" s="585"/>
      <c r="AF34" s="585"/>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4"/>
      <c r="N36" s="584"/>
      <c r="O36" s="584"/>
      <c r="P36" s="584"/>
      <c r="Q36" s="584"/>
      <c r="R36" s="584"/>
      <c r="S36" s="584"/>
      <c r="T36" s="288" t="s">
        <v>53</v>
      </c>
      <c r="U36" s="287"/>
      <c r="V36" s="289"/>
      <c r="W36" s="287"/>
      <c r="X36" s="288"/>
      <c r="Y36" s="287"/>
      <c r="Z36" s="585"/>
      <c r="AA36" s="585"/>
      <c r="AB36" s="585"/>
      <c r="AC36" s="585"/>
      <c r="AD36" s="585"/>
      <c r="AE36" s="585"/>
      <c r="AF36" s="585"/>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4"/>
      <c r="N38" s="584"/>
      <c r="O38" s="584"/>
      <c r="P38" s="584"/>
      <c r="Q38" s="584"/>
      <c r="R38" s="584"/>
      <c r="S38" s="584"/>
      <c r="T38" s="288" t="s">
        <v>53</v>
      </c>
      <c r="U38" s="287"/>
      <c r="V38" s="289"/>
      <c r="W38" s="287"/>
      <c r="X38" s="288"/>
      <c r="Y38" s="287"/>
      <c r="Z38" s="585"/>
      <c r="AA38" s="585"/>
      <c r="AB38" s="585"/>
      <c r="AC38" s="585"/>
      <c r="AD38" s="585"/>
      <c r="AE38" s="585"/>
      <c r="AF38" s="585"/>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4"/>
      <c r="N40" s="584"/>
      <c r="O40" s="584"/>
      <c r="P40" s="584"/>
      <c r="Q40" s="584"/>
      <c r="R40" s="584"/>
      <c r="S40" s="584"/>
      <c r="T40" s="288" t="s">
        <v>53</v>
      </c>
      <c r="V40" s="289"/>
      <c r="X40" s="288"/>
      <c r="Z40" s="585"/>
      <c r="AA40" s="585"/>
      <c r="AB40" s="585"/>
      <c r="AC40" s="585"/>
      <c r="AD40" s="585"/>
      <c r="AE40" s="585"/>
      <c r="AF40" s="585"/>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4"/>
      <c r="N42" s="584"/>
      <c r="O42" s="584"/>
      <c r="P42" s="584"/>
      <c r="Q42" s="584"/>
      <c r="R42" s="584"/>
      <c r="S42" s="584"/>
      <c r="T42" s="288" t="s">
        <v>53</v>
      </c>
      <c r="V42" s="289"/>
      <c r="X42" s="288"/>
      <c r="Z42" s="585"/>
      <c r="AA42" s="585"/>
      <c r="AB42" s="585"/>
      <c r="AC42" s="585"/>
      <c r="AD42" s="585"/>
      <c r="AE42" s="585"/>
      <c r="AF42" s="585"/>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4"/>
      <c r="N44" s="584"/>
      <c r="O44" s="584"/>
      <c r="P44" s="584"/>
      <c r="Q44" s="584"/>
      <c r="R44" s="584"/>
      <c r="S44" s="584"/>
      <c r="T44" s="288" t="s">
        <v>53</v>
      </c>
      <c r="U44" s="287"/>
      <c r="V44" s="289"/>
      <c r="W44" s="287"/>
      <c r="X44" s="288"/>
      <c r="Y44" s="287"/>
      <c r="Z44" s="585"/>
      <c r="AA44" s="585"/>
      <c r="AB44" s="585"/>
      <c r="AC44" s="585"/>
      <c r="AD44" s="585"/>
      <c r="AE44" s="585"/>
      <c r="AF44" s="585"/>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8">
        <v>7</v>
      </c>
      <c r="AC47" s="608"/>
      <c r="AD47" s="608"/>
      <c r="AE47" s="608"/>
      <c r="AF47" s="608"/>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4"/>
      <c r="AC48" s="604"/>
      <c r="AD48" s="604"/>
      <c r="AE48" s="604"/>
      <c r="AF48" s="604"/>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9"/>
      <c r="AC49" s="609"/>
      <c r="AD49" s="609"/>
      <c r="AE49" s="609"/>
      <c r="AF49" s="609"/>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4">
        <v>6000</v>
      </c>
      <c r="AB50" s="604"/>
      <c r="AC50" s="269" t="s">
        <v>132</v>
      </c>
      <c r="AD50" s="270" t="s">
        <v>1534</v>
      </c>
      <c r="AE50" s="603"/>
      <c r="AF50" s="603"/>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4"/>
      <c r="AC51" s="604"/>
      <c r="AD51" s="604"/>
      <c r="AE51" s="604"/>
      <c r="AF51" s="604"/>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92">
        <f>IFERROR(AB52/AB48*100,0)</f>
        <v>0</v>
      </c>
      <c r="AC53" s="592"/>
      <c r="AD53" s="592"/>
      <c r="AE53" s="592"/>
      <c r="AF53" s="592"/>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8"/>
      <c r="AC56" s="608"/>
      <c r="AD56" s="608"/>
      <c r="AE56" s="608"/>
      <c r="AF56" s="608"/>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4"/>
      <c r="AC57" s="604"/>
      <c r="AD57" s="604"/>
      <c r="AE57" s="604"/>
      <c r="AF57" s="604"/>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9"/>
      <c r="AC58" s="609"/>
      <c r="AD58" s="609"/>
      <c r="AE58" s="609"/>
      <c r="AF58" s="609"/>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0">
        <f>AB58-AB57</f>
        <v>0</v>
      </c>
      <c r="AC59" s="610"/>
      <c r="AD59" s="610"/>
      <c r="AE59" s="610"/>
      <c r="AF59" s="610"/>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4"/>
      <c r="AC60" s="604"/>
      <c r="AD60" s="604"/>
      <c r="AE60" s="604"/>
      <c r="AF60" s="604"/>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92">
        <f>IFERROR(AB61/AB57*100,0)</f>
        <v>0</v>
      </c>
      <c r="AC62" s="592"/>
      <c r="AD62" s="592"/>
      <c r="AE62" s="592"/>
      <c r="AF62" s="592"/>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7"/>
      <c r="AB64" s="607"/>
      <c r="AC64" s="607"/>
      <c r="AD64" s="607"/>
      <c r="AE64" s="607"/>
      <c r="AF64" s="607"/>
      <c r="AG64" s="60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8"/>
      <c r="AC65" s="608"/>
      <c r="AD65" s="608"/>
      <c r="AE65" s="608"/>
      <c r="AF65" s="608"/>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4"/>
      <c r="AC66" s="604"/>
      <c r="AD66" s="604"/>
      <c r="AE66" s="604"/>
      <c r="AF66" s="604"/>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9"/>
      <c r="AC67" s="609"/>
      <c r="AD67" s="609"/>
      <c r="AE67" s="609"/>
      <c r="AF67" s="609"/>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0">
        <f>AB67-AB66</f>
        <v>0</v>
      </c>
      <c r="AC68" s="610"/>
      <c r="AD68" s="610"/>
      <c r="AE68" s="610"/>
      <c r="AF68" s="610"/>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4"/>
      <c r="AC69" s="604"/>
      <c r="AD69" s="604"/>
      <c r="AE69" s="604"/>
      <c r="AF69" s="604"/>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92">
        <f>IFERROR(AB70/AB66*100,0)</f>
        <v>0</v>
      </c>
      <c r="AC71" s="592"/>
      <c r="AD71" s="592"/>
      <c r="AE71" s="592"/>
      <c r="AF71" s="592"/>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7"/>
      <c r="AB73" s="607"/>
      <c r="AC73" s="607"/>
      <c r="AD73" s="607"/>
      <c r="AE73" s="607"/>
      <c r="AF73" s="607"/>
      <c r="AG73" s="60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8"/>
      <c r="AC74" s="608"/>
      <c r="AD74" s="608"/>
      <c r="AE74" s="608"/>
      <c r="AF74" s="608"/>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4"/>
      <c r="AC75" s="604"/>
      <c r="AD75" s="604"/>
      <c r="AE75" s="604"/>
      <c r="AF75" s="604"/>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9"/>
      <c r="AC76" s="609"/>
      <c r="AD76" s="609"/>
      <c r="AE76" s="609"/>
      <c r="AF76" s="609"/>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0">
        <f>AB76-AB75</f>
        <v>0</v>
      </c>
      <c r="AC77" s="610"/>
      <c r="AD77" s="610"/>
      <c r="AE77" s="610"/>
      <c r="AF77" s="610"/>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4"/>
      <c r="AC78" s="604"/>
      <c r="AD78" s="604"/>
      <c r="AE78" s="604"/>
      <c r="AF78" s="604"/>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92">
        <f>IFERROR(AB79/AB75*100,0)</f>
        <v>0</v>
      </c>
      <c r="AC80" s="592"/>
      <c r="AD80" s="592"/>
      <c r="AE80" s="592"/>
      <c r="AF80" s="592"/>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7"/>
      <c r="AB82" s="607"/>
      <c r="AC82" s="607"/>
      <c r="AD82" s="607"/>
      <c r="AE82" s="607"/>
      <c r="AF82" s="607"/>
      <c r="AG82" s="60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8"/>
      <c r="AC83" s="608"/>
      <c r="AD83" s="608"/>
      <c r="AE83" s="608"/>
      <c r="AF83" s="608"/>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4"/>
      <c r="AC84" s="604"/>
      <c r="AD84" s="604"/>
      <c r="AE84" s="604"/>
      <c r="AF84" s="604"/>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9"/>
      <c r="AC85" s="609"/>
      <c r="AD85" s="609"/>
      <c r="AE85" s="609"/>
      <c r="AF85" s="609"/>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0">
        <f>AB85-AB84</f>
        <v>0</v>
      </c>
      <c r="AC86" s="610"/>
      <c r="AD86" s="610"/>
      <c r="AE86" s="610"/>
      <c r="AF86" s="610"/>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4"/>
      <c r="AC87" s="604"/>
      <c r="AD87" s="604"/>
      <c r="AE87" s="604"/>
      <c r="AF87" s="604"/>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92">
        <f>IFERROR(AB88/AB84*100,0)</f>
        <v>0</v>
      </c>
      <c r="AC89" s="592"/>
      <c r="AD89" s="592"/>
      <c r="AE89" s="592"/>
      <c r="AF89" s="592"/>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05"/>
      <c r="AB92" s="605"/>
      <c r="AC92" s="605"/>
      <c r="AD92" s="605"/>
      <c r="AE92" s="605"/>
      <c r="AF92" s="605"/>
      <c r="AG92" s="605"/>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06">
        <v>1</v>
      </c>
      <c r="AC93" s="606"/>
      <c r="AD93" s="606"/>
      <c r="AE93" s="606"/>
      <c r="AF93" s="606"/>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9"/>
      <c r="AC94" s="599"/>
      <c r="AD94" s="599"/>
      <c r="AE94" s="599"/>
      <c r="AF94" s="599"/>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9"/>
      <c r="AC95" s="599"/>
      <c r="AD95" s="599"/>
      <c r="AE95" s="599"/>
      <c r="AF95" s="599"/>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8"/>
      <c r="AC96" s="598"/>
      <c r="AD96" s="598"/>
      <c r="AE96" s="598"/>
      <c r="AF96" s="598"/>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9"/>
      <c r="AC97" s="599"/>
      <c r="AD97" s="599"/>
      <c r="AE97" s="599"/>
      <c r="AF97" s="599"/>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00">
        <f>AB96-AB94</f>
        <v>0</v>
      </c>
      <c r="AC98" s="600"/>
      <c r="AD98" s="600"/>
      <c r="AE98" s="600"/>
      <c r="AF98" s="600"/>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4">
        <v>3000</v>
      </c>
      <c r="AB99" s="604"/>
      <c r="AC99" s="271" t="s">
        <v>132</v>
      </c>
      <c r="AD99" s="271" t="s">
        <v>1534</v>
      </c>
      <c r="AE99" s="603"/>
      <c r="AF99" s="603"/>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9"/>
      <c r="AC100" s="599"/>
      <c r="AD100" s="599"/>
      <c r="AE100" s="599"/>
      <c r="AF100" s="599"/>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01"/>
      <c r="AC101" s="601"/>
      <c r="AD101" s="601"/>
      <c r="AE101" s="601"/>
      <c r="AF101" s="601"/>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92">
        <f>IFERROR(AB101/AB95*100,0)</f>
        <v>0</v>
      </c>
      <c r="AC102" s="592"/>
      <c r="AD102" s="592"/>
      <c r="AE102" s="592"/>
      <c r="AF102" s="592"/>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05"/>
      <c r="AB104" s="605"/>
      <c r="AC104" s="605"/>
      <c r="AD104" s="605"/>
      <c r="AE104" s="605"/>
      <c r="AF104" s="605"/>
      <c r="AG104" s="605"/>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06">
        <v>2</v>
      </c>
      <c r="AC105" s="606"/>
      <c r="AD105" s="606"/>
      <c r="AE105" s="606"/>
      <c r="AF105" s="606"/>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9"/>
      <c r="AC106" s="599"/>
      <c r="AD106" s="599"/>
      <c r="AE106" s="599"/>
      <c r="AF106" s="599"/>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9"/>
      <c r="AC107" s="599"/>
      <c r="AD107" s="599"/>
      <c r="AE107" s="599"/>
      <c r="AF107" s="599"/>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8"/>
      <c r="AC108" s="598"/>
      <c r="AD108" s="598"/>
      <c r="AE108" s="598"/>
      <c r="AF108" s="598"/>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9"/>
      <c r="AC109" s="599"/>
      <c r="AD109" s="599"/>
      <c r="AE109" s="599"/>
      <c r="AF109" s="599"/>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00">
        <f>AB108-AB106</f>
        <v>0</v>
      </c>
      <c r="AC110" s="600"/>
      <c r="AD110" s="600"/>
      <c r="AE110" s="600"/>
      <c r="AF110" s="600"/>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02">
        <v>1200</v>
      </c>
      <c r="AB111" s="602"/>
      <c r="AC111" s="271" t="s">
        <v>132</v>
      </c>
      <c r="AD111" s="271" t="s">
        <v>1534</v>
      </c>
      <c r="AE111" s="603"/>
      <c r="AF111" s="603"/>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9"/>
      <c r="AC112" s="599"/>
      <c r="AD112" s="599"/>
      <c r="AE112" s="599"/>
      <c r="AF112" s="599"/>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01"/>
      <c r="AC113" s="601"/>
      <c r="AD113" s="601"/>
      <c r="AE113" s="601"/>
      <c r="AF113" s="601"/>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92">
        <f>IFERROR(AB113/AB107*100,0)</f>
        <v>0</v>
      </c>
      <c r="AC114" s="592"/>
      <c r="AD114" s="592"/>
      <c r="AE114" s="592"/>
      <c r="AF114" s="592"/>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95" t="s">
        <v>231</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595"/>
      <c r="AD125" s="595"/>
      <c r="AE125" s="595"/>
      <c r="AF125" s="595"/>
      <c r="AG125" s="595"/>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95"/>
      <c r="B126" s="595"/>
      <c r="C126" s="595"/>
      <c r="D126" s="595"/>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96"/>
      <c r="F127" s="596"/>
      <c r="G127" s="3" t="s">
        <v>16</v>
      </c>
      <c r="H127" s="596"/>
      <c r="I127" s="596"/>
      <c r="J127" s="3" t="s">
        <v>126</v>
      </c>
      <c r="K127" s="596"/>
      <c r="L127" s="596"/>
      <c r="M127" s="3" t="s">
        <v>18</v>
      </c>
      <c r="N127" s="3"/>
      <c r="O127" s="3"/>
      <c r="P127" s="3" t="s">
        <v>232</v>
      </c>
      <c r="Q127" s="3"/>
      <c r="R127" s="3"/>
      <c r="S127" s="3"/>
      <c r="T127" s="597"/>
      <c r="U127" s="597"/>
      <c r="V127" s="597"/>
      <c r="W127" s="597"/>
      <c r="X127" s="597"/>
      <c r="Y127" s="597"/>
      <c r="Z127" s="597"/>
      <c r="AA127" s="597"/>
      <c r="AB127" s="597"/>
      <c r="AC127" s="597"/>
      <c r="AD127" s="597"/>
      <c r="AE127" s="597"/>
      <c r="AF127" s="597"/>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24" t="s">
        <v>265</v>
      </c>
      <c r="B2" s="624"/>
      <c r="C2" s="624"/>
      <c r="D2" s="624"/>
      <c r="E2" s="624"/>
      <c r="F2" s="624"/>
      <c r="G2" s="624"/>
      <c r="H2" s="624"/>
      <c r="I2" s="624"/>
      <c r="J2" s="624"/>
      <c r="K2" s="624"/>
      <c r="L2" s="624"/>
      <c r="M2" s="624"/>
      <c r="N2" s="624"/>
      <c r="O2" s="624"/>
      <c r="P2" s="624"/>
      <c r="Q2" s="624"/>
      <c r="R2" s="624"/>
      <c r="S2" s="649"/>
      <c r="T2" s="649"/>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81"/>
      <c r="AI4" s="192"/>
      <c r="AJ4" s="192"/>
    </row>
    <row r="5" spans="1:3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47"/>
      <c r="C9" s="647"/>
      <c r="D9" s="648" t="s">
        <v>123</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50" t="s">
        <v>237</v>
      </c>
      <c r="Y27" s="651"/>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52" t="e">
        <f>SUM(AB34,AB36)</f>
        <v>#REF!</v>
      </c>
      <c r="AC33" s="652"/>
      <c r="AD33" s="652"/>
      <c r="AE33" s="652"/>
      <c r="AF33" s="652"/>
      <c r="AG33" s="36" t="s">
        <v>132</v>
      </c>
    </row>
    <row r="34" spans="1:41" ht="16.149999999999999" customHeight="1">
      <c r="A34" s="53"/>
      <c r="B34" s="653" t="s">
        <v>268</v>
      </c>
      <c r="C34" s="654"/>
      <c r="D34" s="654"/>
      <c r="E34" s="654"/>
      <c r="F34" s="654"/>
      <c r="G34" s="654"/>
      <c r="H34" s="654"/>
      <c r="I34" s="654"/>
      <c r="J34" s="654"/>
      <c r="K34" s="654"/>
      <c r="L34" s="654"/>
      <c r="M34" s="654"/>
      <c r="N34" s="654"/>
      <c r="O34" s="654"/>
      <c r="P34" s="654"/>
      <c r="Q34" s="654"/>
      <c r="R34" s="654"/>
      <c r="S34" s="654"/>
      <c r="T34" s="654"/>
      <c r="U34" s="654"/>
      <c r="V34" s="654"/>
      <c r="W34" s="654"/>
      <c r="X34" s="15"/>
      <c r="Y34" s="15" t="s">
        <v>134</v>
      </c>
      <c r="Z34" s="15"/>
      <c r="AA34" s="15"/>
      <c r="AB34" s="616" t="e">
        <f>AB35*V21*10</f>
        <v>#REF!</v>
      </c>
      <c r="AC34" s="616"/>
      <c r="AD34" s="616"/>
      <c r="AE34" s="616"/>
      <c r="AF34" s="616"/>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32" t="str">
        <f>IFERROR(AA37*AB38*10+AF37*AB39*10,"-")</f>
        <v>-</v>
      </c>
      <c r="AC36" s="632"/>
      <c r="AD36" s="632"/>
      <c r="AE36" s="632"/>
      <c r="AF36" s="632"/>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33" t="e">
        <f>IF(AI27=FALSE,"届出なし",IF(#REF!=1,#REF!,IF(#REF!=2,#REF!,IF(#REF!=3,#REF!,IF(#REF!=4,#REF!,IF(#REF!=5,#REF!,IF(#REF!=6,#REF!,IF(#REF!=8,#REF!,IF(#REF!=9,#REF!,"届出なし")))))))))</f>
        <v>#REF!</v>
      </c>
      <c r="S37" s="633"/>
      <c r="T37" s="633"/>
      <c r="U37" s="633"/>
      <c r="V37" s="633"/>
      <c r="W37" s="58" t="s">
        <v>63</v>
      </c>
      <c r="X37" s="634" t="s">
        <v>238</v>
      </c>
      <c r="Y37" s="635"/>
      <c r="Z37" s="635"/>
      <c r="AA37" s="141" t="e">
        <f>VLOOKUP(R37,'リスト（外来）'!C:D,2,FALSE)</f>
        <v>#REF!</v>
      </c>
      <c r="AB37" s="154" t="s">
        <v>138</v>
      </c>
      <c r="AC37" s="635" t="s">
        <v>239</v>
      </c>
      <c r="AD37" s="635"/>
      <c r="AE37" s="635"/>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36" t="e">
        <f>IF(R37&lt;&gt;"届出なし",(#REF!+#REF!+#REF!+#REF!+#REF!+#REF!)*V21,"-")</f>
        <v>#REF!</v>
      </c>
      <c r="AC38" s="636"/>
      <c r="AD38" s="636"/>
      <c r="AE38" s="636"/>
      <c r="AF38" s="636"/>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37" t="e">
        <f>IF(R37&lt;&gt;"届出なし",(#REF!+#REF!)*V21,"-")</f>
        <v>#REF!</v>
      </c>
      <c r="AC39" s="637"/>
      <c r="AD39" s="637"/>
      <c r="AE39" s="637"/>
      <c r="AF39" s="637"/>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4"/>
      <c r="AC40" s="604"/>
      <c r="AD40" s="604"/>
      <c r="AE40" s="604"/>
      <c r="AF40" s="604"/>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17"/>
      <c r="AC41" s="617"/>
      <c r="AD41" s="617"/>
      <c r="AE41" s="617"/>
      <c r="AF41" s="61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8" t="str">
        <f>IFERROR(AB33-AB40+AB41,"")</f>
        <v/>
      </c>
      <c r="AC42" s="618"/>
      <c r="AD42" s="618"/>
      <c r="AE42" s="618"/>
      <c r="AF42" s="61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9"/>
      <c r="AC47" s="619"/>
      <c r="AD47" s="619"/>
      <c r="AE47" s="619"/>
      <c r="AF47" s="61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1" t="str">
        <f>AB42</f>
        <v/>
      </c>
      <c r="AC48" s="631"/>
      <c r="AD48" s="631"/>
      <c r="AE48" s="631"/>
      <c r="AF48" s="631"/>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3"/>
      <c r="AC50" s="613"/>
      <c r="AD50" s="613"/>
      <c r="AE50" s="613"/>
      <c r="AF50" s="613"/>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2">
        <f>AB47-SUM(AB48:AF50)</f>
        <v>0</v>
      </c>
      <c r="AC51" s="612"/>
      <c r="AD51" s="612"/>
      <c r="AE51" s="612"/>
      <c r="AF51" s="61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8"/>
      <c r="AC69" s="608"/>
      <c r="AD69" s="608"/>
      <c r="AE69" s="608"/>
      <c r="AF69" s="608"/>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4"/>
      <c r="AC70" s="604"/>
      <c r="AD70" s="604"/>
      <c r="AE70" s="604"/>
      <c r="AF70" s="604"/>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9"/>
      <c r="AC71" s="609"/>
      <c r="AD71" s="609"/>
      <c r="AE71" s="609"/>
      <c r="AF71" s="609"/>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0">
        <f>AB71-AB70</f>
        <v>0</v>
      </c>
      <c r="AC72" s="610"/>
      <c r="AD72" s="610"/>
      <c r="AE72" s="610"/>
      <c r="AF72" s="610"/>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4"/>
      <c r="AC73" s="604"/>
      <c r="AD73" s="604"/>
      <c r="AE73" s="604"/>
      <c r="AF73" s="604"/>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92">
        <f>IFERROR(AB74/AB70*100,0)</f>
        <v>0</v>
      </c>
      <c r="AC75" s="592"/>
      <c r="AD75" s="592"/>
      <c r="AE75" s="592"/>
      <c r="AF75" s="592"/>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8"/>
      <c r="AC78" s="608"/>
      <c r="AD78" s="608"/>
      <c r="AE78" s="608"/>
      <c r="AF78" s="608"/>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4"/>
      <c r="AC79" s="604"/>
      <c r="AD79" s="604"/>
      <c r="AE79" s="604"/>
      <c r="AF79" s="604"/>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9"/>
      <c r="AC80" s="609"/>
      <c r="AD80" s="609"/>
      <c r="AE80" s="609"/>
      <c r="AF80" s="609"/>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0">
        <f>AB80-AB79</f>
        <v>0</v>
      </c>
      <c r="AC81" s="610"/>
      <c r="AD81" s="610"/>
      <c r="AE81" s="610"/>
      <c r="AF81" s="610"/>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4"/>
      <c r="AC82" s="604"/>
      <c r="AD82" s="604"/>
      <c r="AE82" s="604"/>
      <c r="AF82" s="604"/>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92">
        <f>IFERROR(AB83/AB79*100,0)</f>
        <v>0</v>
      </c>
      <c r="AC84" s="592"/>
      <c r="AD84" s="592"/>
      <c r="AE84" s="592"/>
      <c r="AF84" s="592"/>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7"/>
      <c r="AB86" s="607"/>
      <c r="AC86" s="607"/>
      <c r="AD86" s="607"/>
      <c r="AE86" s="607"/>
      <c r="AF86" s="607"/>
      <c r="AG86" s="60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8"/>
      <c r="AC87" s="608"/>
      <c r="AD87" s="608"/>
      <c r="AE87" s="608"/>
      <c r="AF87" s="608"/>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4"/>
      <c r="AC88" s="604"/>
      <c r="AD88" s="604"/>
      <c r="AE88" s="604"/>
      <c r="AF88" s="604"/>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9"/>
      <c r="AC89" s="609"/>
      <c r="AD89" s="609"/>
      <c r="AE89" s="609"/>
      <c r="AF89" s="609"/>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0">
        <f>AB89-AB88</f>
        <v>0</v>
      </c>
      <c r="AC90" s="610"/>
      <c r="AD90" s="610"/>
      <c r="AE90" s="610"/>
      <c r="AF90" s="610"/>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4"/>
      <c r="AC91" s="604"/>
      <c r="AD91" s="604"/>
      <c r="AE91" s="604"/>
      <c r="AF91" s="604"/>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92">
        <f>IFERROR(AB92/AB88*100,0)</f>
        <v>0</v>
      </c>
      <c r="AC93" s="592"/>
      <c r="AD93" s="592"/>
      <c r="AE93" s="592"/>
      <c r="AF93" s="592"/>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7"/>
      <c r="AB95" s="607"/>
      <c r="AC95" s="607"/>
      <c r="AD95" s="607"/>
      <c r="AE95" s="607"/>
      <c r="AF95" s="607"/>
      <c r="AG95" s="60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8"/>
      <c r="AC96" s="608"/>
      <c r="AD96" s="608"/>
      <c r="AE96" s="608"/>
      <c r="AF96" s="608"/>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4"/>
      <c r="AC97" s="604"/>
      <c r="AD97" s="604"/>
      <c r="AE97" s="604"/>
      <c r="AF97" s="604"/>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9"/>
      <c r="AC98" s="609"/>
      <c r="AD98" s="609"/>
      <c r="AE98" s="609"/>
      <c r="AF98" s="609"/>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0">
        <f>AB98-AB97</f>
        <v>0</v>
      </c>
      <c r="AC99" s="610"/>
      <c r="AD99" s="610"/>
      <c r="AE99" s="610"/>
      <c r="AF99" s="610"/>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4"/>
      <c r="AC100" s="604"/>
      <c r="AD100" s="604"/>
      <c r="AE100" s="604"/>
      <c r="AF100" s="604"/>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92">
        <f>IFERROR(AB101/AB97*100,0)</f>
        <v>0</v>
      </c>
      <c r="AC102" s="592"/>
      <c r="AD102" s="592"/>
      <c r="AE102" s="592"/>
      <c r="AF102" s="592"/>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7"/>
      <c r="AB104" s="607"/>
      <c r="AC104" s="607"/>
      <c r="AD104" s="607"/>
      <c r="AE104" s="607"/>
      <c r="AF104" s="607"/>
      <c r="AG104" s="60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8"/>
      <c r="AC105" s="608"/>
      <c r="AD105" s="608"/>
      <c r="AE105" s="608"/>
      <c r="AF105" s="608"/>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4"/>
      <c r="AC106" s="604"/>
      <c r="AD106" s="604"/>
      <c r="AE106" s="604"/>
      <c r="AF106" s="604"/>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9"/>
      <c r="AC107" s="609"/>
      <c r="AD107" s="609"/>
      <c r="AE107" s="609"/>
      <c r="AF107" s="609"/>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0">
        <f>AB107-AB106</f>
        <v>0</v>
      </c>
      <c r="AC108" s="610"/>
      <c r="AD108" s="610"/>
      <c r="AE108" s="610"/>
      <c r="AF108" s="610"/>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4"/>
      <c r="AC109" s="604"/>
      <c r="AD109" s="604"/>
      <c r="AE109" s="604"/>
      <c r="AF109" s="604"/>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92">
        <f>IFERROR(AB110/AB106*100,0)</f>
        <v>0</v>
      </c>
      <c r="AC111" s="592"/>
      <c r="AD111" s="592"/>
      <c r="AE111" s="592"/>
      <c r="AF111" s="592"/>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05"/>
      <c r="AB114" s="605"/>
      <c r="AC114" s="605"/>
      <c r="AD114" s="605"/>
      <c r="AE114" s="605"/>
      <c r="AF114" s="605"/>
      <c r="AG114" s="605"/>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06"/>
      <c r="AC115" s="606"/>
      <c r="AD115" s="606"/>
      <c r="AE115" s="606"/>
      <c r="AF115" s="606"/>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9"/>
      <c r="AC116" s="599"/>
      <c r="AD116" s="599"/>
      <c r="AE116" s="599"/>
      <c r="AF116" s="599"/>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9"/>
      <c r="AC117" s="599"/>
      <c r="AD117" s="599"/>
      <c r="AE117" s="599"/>
      <c r="AF117" s="599"/>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8"/>
      <c r="AC118" s="598"/>
      <c r="AD118" s="598"/>
      <c r="AE118" s="598"/>
      <c r="AF118" s="598"/>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9"/>
      <c r="AC119" s="599"/>
      <c r="AD119" s="599"/>
      <c r="AE119" s="599"/>
      <c r="AF119" s="599"/>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00">
        <f>AB118-AB116</f>
        <v>0</v>
      </c>
      <c r="AC120" s="600"/>
      <c r="AD120" s="600"/>
      <c r="AE120" s="600"/>
      <c r="AF120" s="600"/>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00">
        <f>AB119-AB117</f>
        <v>0</v>
      </c>
      <c r="AC121" s="600"/>
      <c r="AD121" s="600"/>
      <c r="AE121" s="600"/>
      <c r="AF121" s="600"/>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9"/>
      <c r="AC122" s="599"/>
      <c r="AD122" s="599"/>
      <c r="AE122" s="599"/>
      <c r="AF122" s="599"/>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01"/>
      <c r="AC123" s="601"/>
      <c r="AD123" s="601"/>
      <c r="AE123" s="601"/>
      <c r="AF123" s="601"/>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92">
        <f>IFERROR(AB123/AB117*100,0)</f>
        <v>0</v>
      </c>
      <c r="AC124" s="592"/>
      <c r="AD124" s="592"/>
      <c r="AE124" s="592"/>
      <c r="AF124" s="592"/>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05"/>
      <c r="AB126" s="605"/>
      <c r="AC126" s="605"/>
      <c r="AD126" s="605"/>
      <c r="AE126" s="605"/>
      <c r="AF126" s="605"/>
      <c r="AG126" s="605"/>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06"/>
      <c r="AC127" s="606"/>
      <c r="AD127" s="606"/>
      <c r="AE127" s="606"/>
      <c r="AF127" s="606"/>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9"/>
      <c r="AC128" s="599"/>
      <c r="AD128" s="599"/>
      <c r="AE128" s="599"/>
      <c r="AF128" s="599"/>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9"/>
      <c r="AC129" s="599"/>
      <c r="AD129" s="599"/>
      <c r="AE129" s="599"/>
      <c r="AF129" s="599"/>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8"/>
      <c r="AC130" s="598"/>
      <c r="AD130" s="598"/>
      <c r="AE130" s="598"/>
      <c r="AF130" s="598"/>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9"/>
      <c r="AC131" s="599"/>
      <c r="AD131" s="599"/>
      <c r="AE131" s="599"/>
      <c r="AF131" s="599"/>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00">
        <f>AB130-AB128</f>
        <v>0</v>
      </c>
      <c r="AC132" s="600"/>
      <c r="AD132" s="600"/>
      <c r="AE132" s="600"/>
      <c r="AF132" s="600"/>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00">
        <f>AB131-AB129</f>
        <v>0</v>
      </c>
      <c r="AC133" s="600"/>
      <c r="AD133" s="600"/>
      <c r="AE133" s="600"/>
      <c r="AF133" s="600"/>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9"/>
      <c r="AC134" s="599"/>
      <c r="AD134" s="599"/>
      <c r="AE134" s="599"/>
      <c r="AF134" s="599"/>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01"/>
      <c r="AC135" s="601"/>
      <c r="AD135" s="601"/>
      <c r="AE135" s="601"/>
      <c r="AF135" s="601"/>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92">
        <f>IFERROR(AB135/AB129*100,0)</f>
        <v>0</v>
      </c>
      <c r="AC136" s="592"/>
      <c r="AD136" s="592"/>
      <c r="AE136" s="592"/>
      <c r="AF136" s="592"/>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30"/>
      <c r="K141" s="630"/>
      <c r="L141" s="630"/>
      <c r="M141" s="630"/>
      <c r="N141" s="630"/>
      <c r="O141" s="630"/>
      <c r="P141" s="630"/>
      <c r="Q141" s="630"/>
      <c r="R141" s="630"/>
      <c r="S141" s="630"/>
      <c r="T141" s="630"/>
      <c r="U141" s="630"/>
      <c r="V141" s="630"/>
      <c r="W141" s="630"/>
      <c r="X141" s="630"/>
      <c r="Y141" s="630"/>
      <c r="Z141" s="630"/>
      <c r="AA141" s="630"/>
      <c r="AB141" s="630"/>
      <c r="AC141" s="630"/>
      <c r="AD141" s="630"/>
      <c r="AE141" s="630"/>
      <c r="AF141" s="630"/>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94"/>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95" t="s">
        <v>231</v>
      </c>
      <c r="B147" s="595"/>
      <c r="C147" s="595"/>
      <c r="D147" s="595"/>
      <c r="E147" s="595"/>
      <c r="F147" s="595"/>
      <c r="G147" s="595"/>
      <c r="H147" s="595"/>
      <c r="I147" s="595"/>
      <c r="J147" s="595"/>
      <c r="K147" s="595"/>
      <c r="L147" s="595"/>
      <c r="M147" s="595"/>
      <c r="N147" s="595"/>
      <c r="O147" s="595"/>
      <c r="P147" s="595"/>
      <c r="Q147" s="595"/>
      <c r="R147" s="595"/>
      <c r="S147" s="595"/>
      <c r="T147" s="595"/>
      <c r="U147" s="595"/>
      <c r="V147" s="595"/>
      <c r="W147" s="595"/>
      <c r="X147" s="595"/>
      <c r="Y147" s="595"/>
      <c r="Z147" s="595"/>
      <c r="AA147" s="595"/>
      <c r="AB147" s="595"/>
      <c r="AC147" s="595"/>
      <c r="AD147" s="595"/>
      <c r="AE147" s="595"/>
      <c r="AF147" s="595"/>
      <c r="AG147" s="595"/>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96"/>
      <c r="F149" s="596"/>
      <c r="G149" s="48" t="s">
        <v>16</v>
      </c>
      <c r="H149" s="596"/>
      <c r="I149" s="596"/>
      <c r="J149" s="48" t="s">
        <v>126</v>
      </c>
      <c r="K149" s="596"/>
      <c r="L149" s="596"/>
      <c r="M149" s="48" t="s">
        <v>18</v>
      </c>
      <c r="N149" s="48"/>
      <c r="O149" s="48"/>
      <c r="P149" s="48" t="s">
        <v>232</v>
      </c>
      <c r="Q149" s="48"/>
      <c r="R149" s="48"/>
      <c r="S149" s="48"/>
      <c r="T149" s="597"/>
      <c r="U149" s="597"/>
      <c r="V149" s="597"/>
      <c r="W149" s="597"/>
      <c r="X149" s="597"/>
      <c r="Y149" s="597"/>
      <c r="Z149" s="597"/>
      <c r="AA149" s="597"/>
      <c r="AB149" s="597"/>
      <c r="AC149" s="597"/>
      <c r="AD149" s="597"/>
      <c r="AE149" s="597"/>
      <c r="AF149" s="597"/>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v>600000</v>
      </c>
      <c r="AC15" s="615"/>
      <c r="AD15" s="615"/>
      <c r="AE15" s="615"/>
      <c r="AF15" s="615"/>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SUM(AB17,AB18)</f>
        <v>#REF!</v>
      </c>
      <c r="AC16" s="616"/>
      <c r="AD16" s="616"/>
      <c r="AE16" s="616"/>
      <c r="AF16" s="616"/>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4">
        <v>64733</v>
      </c>
      <c r="AC19" s="604"/>
      <c r="AD19" s="604"/>
      <c r="AE19" s="604"/>
      <c r="AF19" s="604"/>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IFERROR(AB16-AB19+AB20,"")</f>
        <v/>
      </c>
      <c r="AC21" s="618"/>
      <c r="AD21" s="618"/>
      <c r="AE21" s="618"/>
      <c r="AF21" s="61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8">
        <v>5</v>
      </c>
      <c r="AC45" s="608"/>
      <c r="AD45" s="608"/>
      <c r="AE45" s="608"/>
      <c r="AF45" s="608"/>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4"/>
      <c r="AC46" s="604"/>
      <c r="AD46" s="604"/>
      <c r="AE46" s="604"/>
      <c r="AF46" s="604"/>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9"/>
      <c r="AC47" s="609"/>
      <c r="AD47" s="609"/>
      <c r="AE47" s="609"/>
      <c r="AF47" s="609"/>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0">
        <f>AB47-AB46</f>
        <v>0</v>
      </c>
      <c r="AC48" s="610"/>
      <c r="AD48" s="610"/>
      <c r="AE48" s="610"/>
      <c r="AF48" s="610"/>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4"/>
      <c r="AC49" s="604"/>
      <c r="AD49" s="604"/>
      <c r="AE49" s="604"/>
      <c r="AF49" s="604"/>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92">
        <f>IFERROR(AB50/AB46*100,0)</f>
        <v>0</v>
      </c>
      <c r="AC51" s="592"/>
      <c r="AD51" s="592"/>
      <c r="AE51" s="592"/>
      <c r="AF51" s="592"/>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8"/>
      <c r="AC54" s="608"/>
      <c r="AD54" s="608"/>
      <c r="AE54" s="608"/>
      <c r="AF54" s="608"/>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4"/>
      <c r="AC55" s="604"/>
      <c r="AD55" s="604"/>
      <c r="AE55" s="604"/>
      <c r="AF55" s="604"/>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9"/>
      <c r="AC56" s="609"/>
      <c r="AD56" s="609"/>
      <c r="AE56" s="609"/>
      <c r="AF56" s="609"/>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0">
        <f>AB56-AB55</f>
        <v>0</v>
      </c>
      <c r="AC57" s="610"/>
      <c r="AD57" s="610"/>
      <c r="AE57" s="610"/>
      <c r="AF57" s="610"/>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4"/>
      <c r="AC58" s="604"/>
      <c r="AD58" s="604"/>
      <c r="AE58" s="604"/>
      <c r="AF58" s="604"/>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92">
        <f>IFERROR(AB59/AB55*100,0)</f>
        <v>0</v>
      </c>
      <c r="AC60" s="592"/>
      <c r="AD60" s="592"/>
      <c r="AE60" s="592"/>
      <c r="AF60" s="592"/>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7"/>
      <c r="AB62" s="607"/>
      <c r="AC62" s="607"/>
      <c r="AD62" s="607"/>
      <c r="AE62" s="607"/>
      <c r="AF62" s="607"/>
      <c r="AG62" s="60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8"/>
      <c r="AC63" s="608"/>
      <c r="AD63" s="608"/>
      <c r="AE63" s="608"/>
      <c r="AF63" s="608"/>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4"/>
      <c r="AC64" s="604"/>
      <c r="AD64" s="604"/>
      <c r="AE64" s="604"/>
      <c r="AF64" s="604"/>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9"/>
      <c r="AC65" s="609"/>
      <c r="AD65" s="609"/>
      <c r="AE65" s="609"/>
      <c r="AF65" s="609"/>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0">
        <f>AB65-AB64</f>
        <v>0</v>
      </c>
      <c r="AC66" s="610"/>
      <c r="AD66" s="610"/>
      <c r="AE66" s="610"/>
      <c r="AF66" s="610"/>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4"/>
      <c r="AC67" s="604"/>
      <c r="AD67" s="604"/>
      <c r="AE67" s="604"/>
      <c r="AF67" s="604"/>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92">
        <f>IFERROR(AB68/AB64*100,0)</f>
        <v>0</v>
      </c>
      <c r="AC69" s="592"/>
      <c r="AD69" s="592"/>
      <c r="AE69" s="592"/>
      <c r="AF69" s="592"/>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7"/>
      <c r="AB71" s="607"/>
      <c r="AC71" s="607"/>
      <c r="AD71" s="607"/>
      <c r="AE71" s="607"/>
      <c r="AF71" s="607"/>
      <c r="AG71" s="60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8"/>
      <c r="AC72" s="608"/>
      <c r="AD72" s="608"/>
      <c r="AE72" s="608"/>
      <c r="AF72" s="608"/>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4"/>
      <c r="AC73" s="604"/>
      <c r="AD73" s="604"/>
      <c r="AE73" s="604"/>
      <c r="AF73" s="604"/>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9"/>
      <c r="AC74" s="609"/>
      <c r="AD74" s="609"/>
      <c r="AE74" s="609"/>
      <c r="AF74" s="609"/>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0">
        <f>AB74-AB73</f>
        <v>0</v>
      </c>
      <c r="AC75" s="610"/>
      <c r="AD75" s="610"/>
      <c r="AE75" s="610"/>
      <c r="AF75" s="610"/>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4"/>
      <c r="AC76" s="604"/>
      <c r="AD76" s="604"/>
      <c r="AE76" s="604"/>
      <c r="AF76" s="604"/>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92">
        <f>IFERROR(AB77/AB73*100,0)</f>
        <v>0</v>
      </c>
      <c r="AC78" s="592"/>
      <c r="AD78" s="592"/>
      <c r="AE78" s="592"/>
      <c r="AF78" s="592"/>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7"/>
      <c r="AB80" s="607"/>
      <c r="AC80" s="607"/>
      <c r="AD80" s="607"/>
      <c r="AE80" s="607"/>
      <c r="AF80" s="607"/>
      <c r="AG80" s="60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8"/>
      <c r="AC81" s="608"/>
      <c r="AD81" s="608"/>
      <c r="AE81" s="608"/>
      <c r="AF81" s="608"/>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4"/>
      <c r="AC82" s="604"/>
      <c r="AD82" s="604"/>
      <c r="AE82" s="604"/>
      <c r="AF82" s="604"/>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9"/>
      <c r="AC83" s="609"/>
      <c r="AD83" s="609"/>
      <c r="AE83" s="609"/>
      <c r="AF83" s="609"/>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0">
        <f>AB83-AB82</f>
        <v>0</v>
      </c>
      <c r="AC84" s="610"/>
      <c r="AD84" s="610"/>
      <c r="AE84" s="610"/>
      <c r="AF84" s="610"/>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4"/>
      <c r="AC85" s="604"/>
      <c r="AD85" s="604"/>
      <c r="AE85" s="604"/>
      <c r="AF85" s="604"/>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92">
        <f>IFERROR(AB86/AB82*100,0)</f>
        <v>0</v>
      </c>
      <c r="AC87" s="592"/>
      <c r="AD87" s="592"/>
      <c r="AE87" s="592"/>
      <c r="AF87" s="592"/>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05"/>
      <c r="AB90" s="605"/>
      <c r="AC90" s="605"/>
      <c r="AD90" s="605"/>
      <c r="AE90" s="605"/>
      <c r="AF90" s="605"/>
      <c r="AG90" s="605"/>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06"/>
      <c r="AC91" s="606"/>
      <c r="AD91" s="606"/>
      <c r="AE91" s="606"/>
      <c r="AF91" s="606"/>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9"/>
      <c r="AC92" s="599"/>
      <c r="AD92" s="599"/>
      <c r="AE92" s="599"/>
      <c r="AF92" s="599"/>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9"/>
      <c r="AC93" s="599"/>
      <c r="AD93" s="599"/>
      <c r="AE93" s="599"/>
      <c r="AF93" s="599"/>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8"/>
      <c r="AC94" s="598"/>
      <c r="AD94" s="598"/>
      <c r="AE94" s="598"/>
      <c r="AF94" s="598"/>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9"/>
      <c r="AC95" s="599"/>
      <c r="AD95" s="599"/>
      <c r="AE95" s="599"/>
      <c r="AF95" s="599"/>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00">
        <f>AB94-AB92</f>
        <v>0</v>
      </c>
      <c r="AC96" s="600"/>
      <c r="AD96" s="600"/>
      <c r="AE96" s="600"/>
      <c r="AF96" s="600"/>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00">
        <f>AB95-AB93</f>
        <v>0</v>
      </c>
      <c r="AC97" s="600"/>
      <c r="AD97" s="600"/>
      <c r="AE97" s="600"/>
      <c r="AF97" s="600"/>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9"/>
      <c r="AC98" s="599"/>
      <c r="AD98" s="599"/>
      <c r="AE98" s="599"/>
      <c r="AF98" s="599"/>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01"/>
      <c r="AC99" s="601"/>
      <c r="AD99" s="601"/>
      <c r="AE99" s="601"/>
      <c r="AF99" s="601"/>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92">
        <f>IFERROR(AB99/AB93*100,0)</f>
        <v>0</v>
      </c>
      <c r="AC100" s="592"/>
      <c r="AD100" s="592"/>
      <c r="AE100" s="592"/>
      <c r="AF100" s="592"/>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05"/>
      <c r="AB102" s="605"/>
      <c r="AC102" s="605"/>
      <c r="AD102" s="605"/>
      <c r="AE102" s="605"/>
      <c r="AF102" s="605"/>
      <c r="AG102" s="605"/>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06"/>
      <c r="AC103" s="606"/>
      <c r="AD103" s="606"/>
      <c r="AE103" s="606"/>
      <c r="AF103" s="606"/>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9"/>
      <c r="AC104" s="599"/>
      <c r="AD104" s="599"/>
      <c r="AE104" s="599"/>
      <c r="AF104" s="599"/>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9"/>
      <c r="AC105" s="599"/>
      <c r="AD105" s="599"/>
      <c r="AE105" s="599"/>
      <c r="AF105" s="599"/>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8"/>
      <c r="AC106" s="598"/>
      <c r="AD106" s="598"/>
      <c r="AE106" s="598"/>
      <c r="AF106" s="598"/>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9"/>
      <c r="AC107" s="599"/>
      <c r="AD107" s="599"/>
      <c r="AE107" s="599"/>
      <c r="AF107" s="599"/>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00">
        <f>AB106-AB104</f>
        <v>0</v>
      </c>
      <c r="AC108" s="600"/>
      <c r="AD108" s="600"/>
      <c r="AE108" s="600"/>
      <c r="AF108" s="600"/>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00">
        <f>AB107-AB105</f>
        <v>0</v>
      </c>
      <c r="AC109" s="600"/>
      <c r="AD109" s="600"/>
      <c r="AE109" s="600"/>
      <c r="AF109" s="600"/>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9"/>
      <c r="AC110" s="599"/>
      <c r="AD110" s="599"/>
      <c r="AE110" s="599"/>
      <c r="AF110" s="599"/>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01"/>
      <c r="AC111" s="601"/>
      <c r="AD111" s="601"/>
      <c r="AE111" s="601"/>
      <c r="AF111" s="601"/>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92">
        <f>IFERROR(AB111/AB105*100,0)</f>
        <v>0</v>
      </c>
      <c r="AC112" s="592"/>
      <c r="AD112" s="592"/>
      <c r="AE112" s="592"/>
      <c r="AF112" s="592"/>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95" t="s">
        <v>231</v>
      </c>
      <c r="B123" s="595"/>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195"/>
      <c r="AI123" s="195"/>
    </row>
    <row r="124" spans="1:36" ht="15" customHeight="1">
      <c r="A124" s="595"/>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195"/>
      <c r="AI124" s="195"/>
    </row>
    <row r="125" spans="1:36" ht="15" customHeight="1">
      <c r="A125" s="3"/>
      <c r="B125" s="3"/>
      <c r="C125" s="3" t="s">
        <v>15</v>
      </c>
      <c r="D125" s="3"/>
      <c r="E125" s="596"/>
      <c r="F125" s="596"/>
      <c r="G125" s="3" t="s">
        <v>16</v>
      </c>
      <c r="H125" s="596"/>
      <c r="I125" s="596"/>
      <c r="J125" s="3" t="s">
        <v>126</v>
      </c>
      <c r="K125" s="596"/>
      <c r="L125" s="596"/>
      <c r="M125" s="3" t="s">
        <v>18</v>
      </c>
      <c r="N125" s="3"/>
      <c r="O125" s="3"/>
      <c r="P125" s="3" t="s">
        <v>232</v>
      </c>
      <c r="Q125" s="3"/>
      <c r="R125" s="3"/>
      <c r="S125" s="3"/>
      <c r="T125" s="597"/>
      <c r="U125" s="597"/>
      <c r="V125" s="597"/>
      <c r="W125" s="597"/>
      <c r="X125" s="597"/>
      <c r="Y125" s="597"/>
      <c r="Z125" s="597"/>
      <c r="AA125" s="597"/>
      <c r="AB125" s="597"/>
      <c r="AC125" s="597"/>
      <c r="AD125" s="597"/>
      <c r="AE125" s="597"/>
      <c r="AF125" s="597"/>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8">
        <v>7</v>
      </c>
      <c r="AC77" s="608"/>
      <c r="AD77" s="608"/>
      <c r="AE77" s="608"/>
      <c r="AF77" s="608"/>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4"/>
      <c r="AC78" s="604"/>
      <c r="AD78" s="604"/>
      <c r="AE78" s="604"/>
      <c r="AF78" s="604"/>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9"/>
      <c r="AC79" s="609"/>
      <c r="AD79" s="609"/>
      <c r="AE79" s="609"/>
      <c r="AF79" s="609"/>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4">
        <v>5000</v>
      </c>
      <c r="AB80" s="604"/>
      <c r="AC80" s="269" t="s">
        <v>132</v>
      </c>
      <c r="AD80" s="270" t="s">
        <v>1534</v>
      </c>
      <c r="AE80" s="603"/>
      <c r="AF80" s="603"/>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4"/>
      <c r="AC81" s="604"/>
      <c r="AD81" s="604"/>
      <c r="AE81" s="604"/>
      <c r="AF81" s="604"/>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92">
        <f>IFERROR(AB82/AB78*100,0)</f>
        <v>0</v>
      </c>
      <c r="AC83" s="592"/>
      <c r="AD83" s="592"/>
      <c r="AE83" s="592"/>
      <c r="AF83" s="592"/>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8"/>
      <c r="AC86" s="608"/>
      <c r="AD86" s="608"/>
      <c r="AE86" s="608"/>
      <c r="AF86" s="608"/>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4"/>
      <c r="AC87" s="604"/>
      <c r="AD87" s="604"/>
      <c r="AE87" s="604"/>
      <c r="AF87" s="604"/>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9"/>
      <c r="AC88" s="609"/>
      <c r="AD88" s="609"/>
      <c r="AE88" s="609"/>
      <c r="AF88" s="609"/>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0">
        <f>AB88-AB87</f>
        <v>0</v>
      </c>
      <c r="AC89" s="610"/>
      <c r="AD89" s="610"/>
      <c r="AE89" s="610"/>
      <c r="AF89" s="610"/>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4"/>
      <c r="AC90" s="604"/>
      <c r="AD90" s="604"/>
      <c r="AE90" s="604"/>
      <c r="AF90" s="604"/>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92">
        <f>IFERROR(AB91/AB87*100,0)</f>
        <v>0</v>
      </c>
      <c r="AC92" s="592"/>
      <c r="AD92" s="592"/>
      <c r="AE92" s="592"/>
      <c r="AF92" s="592"/>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7"/>
      <c r="AB94" s="607"/>
      <c r="AC94" s="607"/>
      <c r="AD94" s="607"/>
      <c r="AE94" s="607"/>
      <c r="AF94" s="607"/>
      <c r="AG94" s="60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8"/>
      <c r="AC95" s="608"/>
      <c r="AD95" s="608"/>
      <c r="AE95" s="608"/>
      <c r="AF95" s="608"/>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4"/>
      <c r="AC96" s="604"/>
      <c r="AD96" s="604"/>
      <c r="AE96" s="604"/>
      <c r="AF96" s="604"/>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9"/>
      <c r="AC97" s="609"/>
      <c r="AD97" s="609"/>
      <c r="AE97" s="609"/>
      <c r="AF97" s="609"/>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0">
        <f>AB97-AB96</f>
        <v>0</v>
      </c>
      <c r="AC98" s="610"/>
      <c r="AD98" s="610"/>
      <c r="AE98" s="610"/>
      <c r="AF98" s="610"/>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4"/>
      <c r="AC99" s="604"/>
      <c r="AD99" s="604"/>
      <c r="AE99" s="604"/>
      <c r="AF99" s="604"/>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92">
        <f>IFERROR(AB100/AB96*100,0)</f>
        <v>0</v>
      </c>
      <c r="AC101" s="592"/>
      <c r="AD101" s="592"/>
      <c r="AE101" s="592"/>
      <c r="AF101" s="592"/>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7"/>
      <c r="AB103" s="607"/>
      <c r="AC103" s="607"/>
      <c r="AD103" s="607"/>
      <c r="AE103" s="607"/>
      <c r="AF103" s="607"/>
      <c r="AG103" s="60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8"/>
      <c r="AC104" s="608"/>
      <c r="AD104" s="608"/>
      <c r="AE104" s="608"/>
      <c r="AF104" s="608"/>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4"/>
      <c r="AC105" s="604"/>
      <c r="AD105" s="604"/>
      <c r="AE105" s="604"/>
      <c r="AF105" s="604"/>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9"/>
      <c r="AC106" s="609"/>
      <c r="AD106" s="609"/>
      <c r="AE106" s="609"/>
      <c r="AF106" s="609"/>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0">
        <f>AB106-AB105</f>
        <v>0</v>
      </c>
      <c r="AC107" s="610"/>
      <c r="AD107" s="610"/>
      <c r="AE107" s="610"/>
      <c r="AF107" s="610"/>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4"/>
      <c r="AC108" s="604"/>
      <c r="AD108" s="604"/>
      <c r="AE108" s="604"/>
      <c r="AF108" s="604"/>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92">
        <f>IFERROR(AB109/AB105*100,0)</f>
        <v>0</v>
      </c>
      <c r="AC110" s="592"/>
      <c r="AD110" s="592"/>
      <c r="AE110" s="592"/>
      <c r="AF110" s="592"/>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7"/>
      <c r="AB112" s="607"/>
      <c r="AC112" s="607"/>
      <c r="AD112" s="607"/>
      <c r="AE112" s="607"/>
      <c r="AF112" s="607"/>
      <c r="AG112" s="60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8"/>
      <c r="AC113" s="608"/>
      <c r="AD113" s="608"/>
      <c r="AE113" s="608"/>
      <c r="AF113" s="608"/>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4"/>
      <c r="AC114" s="604"/>
      <c r="AD114" s="604"/>
      <c r="AE114" s="604"/>
      <c r="AF114" s="604"/>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9"/>
      <c r="AC115" s="609"/>
      <c r="AD115" s="609"/>
      <c r="AE115" s="609"/>
      <c r="AF115" s="609"/>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0">
        <f>AB115-AB114</f>
        <v>0</v>
      </c>
      <c r="AC116" s="610"/>
      <c r="AD116" s="610"/>
      <c r="AE116" s="610"/>
      <c r="AF116" s="610"/>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4"/>
      <c r="AC117" s="604"/>
      <c r="AD117" s="604"/>
      <c r="AE117" s="604"/>
      <c r="AF117" s="604"/>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92">
        <f>IFERROR(AB118/AB114*100,0)</f>
        <v>0</v>
      </c>
      <c r="AC119" s="592"/>
      <c r="AD119" s="592"/>
      <c r="AE119" s="592"/>
      <c r="AF119" s="592"/>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05"/>
      <c r="AB122" s="605"/>
      <c r="AC122" s="605"/>
      <c r="AD122" s="605"/>
      <c r="AE122" s="605"/>
      <c r="AF122" s="605"/>
      <c r="AG122" s="605"/>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06">
        <v>1</v>
      </c>
      <c r="AC123" s="606"/>
      <c r="AD123" s="606"/>
      <c r="AE123" s="606"/>
      <c r="AF123" s="606"/>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9"/>
      <c r="AC124" s="599"/>
      <c r="AD124" s="599"/>
      <c r="AE124" s="599"/>
      <c r="AF124" s="599"/>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9"/>
      <c r="AC125" s="599"/>
      <c r="AD125" s="599"/>
      <c r="AE125" s="599"/>
      <c r="AF125" s="599"/>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8"/>
      <c r="AC126" s="598"/>
      <c r="AD126" s="598"/>
      <c r="AE126" s="598"/>
      <c r="AF126" s="598"/>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9"/>
      <c r="AC127" s="599"/>
      <c r="AD127" s="599"/>
      <c r="AE127" s="599"/>
      <c r="AF127" s="599"/>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00">
        <f>AB126-AB124</f>
        <v>0</v>
      </c>
      <c r="AC128" s="600"/>
      <c r="AD128" s="600"/>
      <c r="AE128" s="600"/>
      <c r="AF128" s="600"/>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4">
        <v>3000</v>
      </c>
      <c r="AB129" s="604"/>
      <c r="AC129" s="271" t="s">
        <v>132</v>
      </c>
      <c r="AD129" s="271" t="s">
        <v>1534</v>
      </c>
      <c r="AE129" s="603"/>
      <c r="AF129" s="603"/>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9"/>
      <c r="AC130" s="599"/>
      <c r="AD130" s="599"/>
      <c r="AE130" s="599"/>
      <c r="AF130" s="599"/>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01"/>
      <c r="AC131" s="601"/>
      <c r="AD131" s="601"/>
      <c r="AE131" s="601"/>
      <c r="AF131" s="601"/>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92">
        <f>IFERROR(AB131/AB125*100,0)</f>
        <v>0</v>
      </c>
      <c r="AC132" s="592"/>
      <c r="AD132" s="592"/>
      <c r="AE132" s="592"/>
      <c r="AF132" s="592"/>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05"/>
      <c r="AB134" s="605"/>
      <c r="AC134" s="605"/>
      <c r="AD134" s="605"/>
      <c r="AE134" s="605"/>
      <c r="AF134" s="605"/>
      <c r="AG134" s="605"/>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06">
        <v>2</v>
      </c>
      <c r="AC135" s="606"/>
      <c r="AD135" s="606"/>
      <c r="AE135" s="606"/>
      <c r="AF135" s="606"/>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9"/>
      <c r="AC136" s="599"/>
      <c r="AD136" s="599"/>
      <c r="AE136" s="599"/>
      <c r="AF136" s="599"/>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9"/>
      <c r="AC137" s="599"/>
      <c r="AD137" s="599"/>
      <c r="AE137" s="599"/>
      <c r="AF137" s="599"/>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8"/>
      <c r="AC138" s="598"/>
      <c r="AD138" s="598"/>
      <c r="AE138" s="598"/>
      <c r="AF138" s="598"/>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9"/>
      <c r="AC139" s="599"/>
      <c r="AD139" s="599"/>
      <c r="AE139" s="599"/>
      <c r="AF139" s="599"/>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00">
        <f>AB138-AB136</f>
        <v>0</v>
      </c>
      <c r="AC140" s="600"/>
      <c r="AD140" s="600"/>
      <c r="AE140" s="600"/>
      <c r="AF140" s="600"/>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02">
        <v>1200</v>
      </c>
      <c r="AB141" s="602"/>
      <c r="AC141" s="271" t="s">
        <v>132</v>
      </c>
      <c r="AD141" s="271" t="s">
        <v>1534</v>
      </c>
      <c r="AE141" s="603"/>
      <c r="AF141" s="603"/>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9"/>
      <c r="AC142" s="599"/>
      <c r="AD142" s="599"/>
      <c r="AE142" s="599"/>
      <c r="AF142" s="599"/>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01"/>
      <c r="AC143" s="601"/>
      <c r="AD143" s="601"/>
      <c r="AE143" s="601"/>
      <c r="AF143" s="601"/>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92">
        <f>IFERROR(AB143/AB137*100,0)</f>
        <v>0</v>
      </c>
      <c r="AC144" s="592"/>
      <c r="AD144" s="592"/>
      <c r="AE144" s="592"/>
      <c r="AF144" s="592"/>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94"/>
      <c r="D152" s="594"/>
      <c r="E152" s="594"/>
      <c r="F152" s="594"/>
      <c r="G152" s="594"/>
      <c r="H152" s="594"/>
      <c r="I152" s="594"/>
      <c r="J152" s="594"/>
      <c r="K152" s="594"/>
      <c r="L152" s="594"/>
      <c r="M152" s="594"/>
      <c r="N152" s="594"/>
      <c r="O152" s="594"/>
      <c r="P152" s="594"/>
      <c r="Q152" s="594"/>
      <c r="R152" s="594"/>
      <c r="S152" s="594"/>
      <c r="T152" s="594"/>
      <c r="U152" s="594"/>
      <c r="V152" s="594"/>
      <c r="W152" s="594"/>
      <c r="X152" s="594"/>
      <c r="Y152" s="594"/>
      <c r="Z152" s="594"/>
      <c r="AA152" s="594"/>
      <c r="AB152" s="594"/>
      <c r="AC152" s="594"/>
      <c r="AD152" s="594"/>
      <c r="AE152" s="594"/>
      <c r="AF152" s="59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95" t="s">
        <v>231</v>
      </c>
      <c r="B155" s="595"/>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595"/>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95"/>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96"/>
      <c r="F157" s="596"/>
      <c r="G157" s="3" t="s">
        <v>16</v>
      </c>
      <c r="H157" s="596"/>
      <c r="I157" s="596"/>
      <c r="J157" s="3" t="s">
        <v>126</v>
      </c>
      <c r="K157" s="596"/>
      <c r="L157" s="596"/>
      <c r="M157" s="3" t="s">
        <v>18</v>
      </c>
      <c r="N157" s="3"/>
      <c r="O157" s="3"/>
      <c r="P157" s="3" t="s">
        <v>232</v>
      </c>
      <c r="Q157" s="3"/>
      <c r="R157" s="3"/>
      <c r="S157" s="3"/>
      <c r="T157" s="597"/>
      <c r="U157" s="597"/>
      <c r="V157" s="597"/>
      <c r="W157" s="597"/>
      <c r="X157" s="597"/>
      <c r="Y157" s="597"/>
      <c r="Z157" s="597"/>
      <c r="AA157" s="597"/>
      <c r="AB157" s="597"/>
      <c r="AC157" s="597"/>
      <c r="AD157" s="597"/>
      <c r="AE157" s="597"/>
      <c r="AF157" s="597"/>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c93dd733-64b1-4429-bef4-ffbcb00599c4"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customXml/itemProps2.xml><?xml version="1.0" encoding="utf-8"?>
<ds:datastoreItem xmlns:ds="http://schemas.openxmlformats.org/officeDocument/2006/customXml" ds:itemID="{60B654D1-805C-4619-82EA-DE73CEA8C9AF}"/>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