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7F93751-5815-4064-A402-51A7F6DE0E03}" xr6:coauthVersionLast="47" xr6:coauthVersionMax="47" xr10:uidLastSave="{00000000-0000-0000-0000-000000000000}"/>
  <workbookProtection workbookAlgorithmName="SHA-512" workbookHashValue="1w38WRv16JfIlrUCRkk2K9CvUWtNwMInExSUbS3XCWjN3YxE3oBeG6d93ztddKKCq5KERenNMWGyJjvaCbLCyA==" workbookSaltValue="CXJi0VhedAHXzZdZe3ayzg==" workbookSpinCount="100000" lockStructure="1"/>
  <bookViews>
    <workbookView xWindow="28680" yWindow="-120" windowWidth="29040" windowHeight="15840" firstSheet="2" activeTab="3"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<sst xmlns="http://schemas.openxmlformats.org/spreadsheetml/2006/main" count="1296" uniqueCount="834">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</sst>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48" fillId="4" borderId="5" xfId="3" applyFont="1" applyFill="1" applyBorder="1" applyAlignment="1">
      <alignment horizontal="right" vertical="center" shrinkToFit="1"/>
    </xf>
    <xf numFmtId="38" fontId="48" fillId="3" borderId="5" xfId="3"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3" borderId="8"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2" fillId="4" borderId="1" xfId="3" applyFont="1" applyFill="1" applyBorder="1" applyAlignment="1" applyProtection="1">
      <alignment horizontal="right" vertical="center" shrinkToFit="1"/>
    </xf>
    <xf numFmtId="38" fontId="48" fillId="4"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3" fillId="0" borderId="12" xfId="0" applyFont="1" applyBorder="1" applyAlignment="1">
      <alignment horizontal="center" vertical="center"/>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38" fontId="37"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0" fontId="48" fillId="2" borderId="21"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M12" sqref="AM12"/>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98" hidden="1" customWidth="1"/>
    <col min="33" max="36" width="3.625" style="35" customWidth="1"/>
    <col min="37" max="37" width="8.625" style="44" customWidth="1"/>
    <col min="38" max="49" width="3.625" style="35" customWidth="1"/>
    <col min="50" max="16384" width="9" style="35"/>
  </cols>
  <sheetData>
    <row r="1" spans="1:37" ht="24.75" customHeight="1">
      <c r="A1" s="35" t="s">
        <v>117</v>
      </c>
      <c r="AD1" s="248">
        <v>202503</v>
      </c>
    </row>
    <row r="2" spans="1:37" ht="24.75" customHeight="1">
      <c r="P2" s="153"/>
      <c r="Q2" s="354" t="s">
        <v>270</v>
      </c>
      <c r="R2" s="354"/>
      <c r="S2" s="354"/>
      <c r="T2" s="354"/>
      <c r="U2" s="356" t="s">
        <v>658</v>
      </c>
      <c r="V2" s="356"/>
      <c r="W2" s="356"/>
      <c r="X2" s="356"/>
      <c r="Y2" s="356"/>
      <c r="Z2" s="356"/>
      <c r="AA2" s="356"/>
      <c r="AB2" s="356"/>
      <c r="AC2" s="356"/>
      <c r="AD2" s="356"/>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4" t="s">
        <v>271</v>
      </c>
      <c r="C4" s="354"/>
      <c r="D4" s="354"/>
      <c r="E4" s="354"/>
      <c r="F4" s="355" t="s">
        <v>272</v>
      </c>
      <c r="G4" s="355"/>
      <c r="H4" s="355"/>
      <c r="I4" s="355"/>
      <c r="J4" s="355"/>
      <c r="K4" s="355"/>
      <c r="L4" s="355"/>
      <c r="M4" s="355"/>
      <c r="N4" s="355"/>
      <c r="O4" s="355"/>
      <c r="P4" s="152"/>
      <c r="Q4" s="354" t="s">
        <v>273</v>
      </c>
      <c r="R4" s="354"/>
      <c r="S4" s="354"/>
      <c r="T4" s="354"/>
      <c r="U4" s="355" t="s">
        <v>272</v>
      </c>
      <c r="V4" s="355"/>
      <c r="W4" s="355"/>
      <c r="X4" s="355"/>
      <c r="Y4" s="355"/>
      <c r="Z4" s="355"/>
      <c r="AA4" s="355"/>
      <c r="AB4" s="355"/>
      <c r="AC4" s="355"/>
      <c r="AD4" s="355"/>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3"/>
      <c r="F7" s="353"/>
      <c r="G7" s="353"/>
      <c r="H7" s="353"/>
      <c r="I7" s="353"/>
      <c r="J7" s="353"/>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47" t="s">
        <v>192</v>
      </c>
      <c r="C11" s="347"/>
      <c r="D11" s="347"/>
      <c r="E11" s="347"/>
      <c r="F11" s="347"/>
      <c r="G11" s="347"/>
      <c r="H11" s="347"/>
      <c r="I11" s="347"/>
      <c r="J11" s="347"/>
      <c r="K11" s="347"/>
      <c r="L11" s="347"/>
      <c r="M11" s="351"/>
      <c r="N11" s="351"/>
      <c r="O11" s="351"/>
      <c r="P11" s="351"/>
      <c r="Q11" s="351"/>
      <c r="R11" s="351"/>
      <c r="S11" s="351"/>
      <c r="T11" s="351"/>
      <c r="U11" s="351"/>
      <c r="V11" s="351"/>
      <c r="W11" s="351"/>
      <c r="X11" s="351"/>
      <c r="Y11" s="351"/>
    </row>
    <row r="12" spans="1:37" ht="24.75" customHeight="1">
      <c r="B12" s="122" t="s">
        <v>118</v>
      </c>
      <c r="C12" s="122"/>
      <c r="D12" s="122"/>
      <c r="E12" s="122"/>
      <c r="F12" s="122"/>
      <c r="G12" s="122"/>
      <c r="H12" s="122"/>
      <c r="I12" s="122"/>
      <c r="J12" s="122"/>
      <c r="K12" s="122"/>
      <c r="L12" s="122"/>
      <c r="M12" s="352"/>
      <c r="N12" s="352"/>
      <c r="O12" s="352"/>
      <c r="P12" s="352"/>
      <c r="Q12" s="352"/>
      <c r="R12" s="352"/>
      <c r="S12" s="352"/>
      <c r="T12" s="352"/>
      <c r="U12" s="352"/>
      <c r="V12" s="352"/>
      <c r="W12" s="352"/>
      <c r="X12" s="352"/>
      <c r="Y12" s="352"/>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0"/>
      <c r="G19" s="350"/>
      <c r="H19" s="350"/>
      <c r="I19" s="350"/>
      <c r="J19" s="350"/>
      <c r="K19" s="350"/>
      <c r="L19" s="350"/>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49" t="s">
        <v>696</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K21" s="121"/>
    </row>
    <row r="22" spans="1:37" ht="24.75" customHeight="1">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127"/>
    </row>
    <row r="23" spans="1:37" s="50" customFormat="1" ht="24.75" customHeight="1">
      <c r="A23" s="127"/>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48" t="s">
        <v>275</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B27" s="348"/>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row>
    <row r="28" spans="1:37" ht="24.75" customHeight="1">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row>
    <row r="29" spans="1:37" ht="24.75" customHeight="1">
      <c r="B29" s="348"/>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row>
    <row r="30" spans="1:37" ht="24.75" customHeight="1">
      <c r="A30" s="93"/>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Q2:T2"/>
    <mergeCell ref="Q4:T4"/>
    <mergeCell ref="B4:E4"/>
    <mergeCell ref="F4:O4"/>
    <mergeCell ref="U2:AD2"/>
    <mergeCell ref="U4:AD4"/>
    <mergeCell ref="A5:AD5"/>
    <mergeCell ref="B11:L11"/>
    <mergeCell ref="B26:AC30"/>
    <mergeCell ref="B21:AC23"/>
    <mergeCell ref="F19:L19"/>
    <mergeCell ref="M11:Y11"/>
    <mergeCell ref="M12:Y12"/>
    <mergeCell ref="E7:J7"/>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topLeftCell="A3" zoomScaleNormal="100" zoomScaleSheetLayoutView="100" workbookViewId="0">
      <selection activeCell="A3" sqref="A3:AJ3"/>
    </sheetView>
  </sheetViews>
  <sheetFormatPr defaultColWidth="9" defaultRowHeight="24.75" customHeight="1" outlineLevelCol="1"/>
  <cols>
    <col min="1" max="5" width="3.625" style="35" customWidth="1"/>
    <col min="6" max="6" width="3.625" style="141" customWidth="1"/>
    <col min="7" max="36" width="3.625" style="35" customWidth="1"/>
    <col min="37" max="37" width="18.25" style="201" hidden="1" customWidth="1" outlineLevel="1"/>
    <col min="38" max="38" width="3.625" style="35" customWidth="1" collapsed="1"/>
    <col min="39" max="46" width="15" style="35" customWidth="1"/>
    <col min="47" max="49" width="3.625" style="35" customWidth="1"/>
    <col min="50" max="16384" width="9" style="35"/>
  </cols>
  <sheetData>
    <row r="1" spans="1:39" ht="24.75" customHeight="1">
      <c r="A1" s="35" t="s">
        <v>274</v>
      </c>
    </row>
    <row r="3" spans="1:39" ht="49.5" customHeight="1">
      <c r="A3" s="392" t="s">
        <v>230</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1:39" ht="24.75" customHeight="1">
      <c r="A4" s="142"/>
      <c r="B4" s="142"/>
      <c r="C4" s="142"/>
      <c r="D4" s="142"/>
      <c r="E4" s="142"/>
      <c r="G4" s="142"/>
      <c r="H4" s="142"/>
      <c r="I4" s="142"/>
    </row>
    <row r="5" spans="1:39" ht="24.75" customHeight="1">
      <c r="A5" s="36" t="s">
        <v>0</v>
      </c>
      <c r="B5" s="347" t="s">
        <v>192</v>
      </c>
      <c r="C5" s="347"/>
      <c r="D5" s="347"/>
      <c r="E5" s="347"/>
      <c r="F5" s="347"/>
      <c r="G5" s="347"/>
      <c r="H5" s="347"/>
      <c r="I5" s="347"/>
      <c r="J5" s="347"/>
      <c r="K5" s="347"/>
      <c r="L5" s="394" t="str">
        <f>IF(訪問看護ステーションコード="","",訪問看護ステーションコード)</f>
        <v/>
      </c>
      <c r="M5" s="394"/>
      <c r="N5" s="394"/>
      <c r="O5" s="394"/>
      <c r="P5" s="394"/>
      <c r="Q5" s="394"/>
      <c r="R5" s="394"/>
      <c r="S5" s="394"/>
      <c r="T5" s="394"/>
      <c r="U5" s="394"/>
      <c r="V5" s="394"/>
      <c r="W5" s="394"/>
      <c r="X5" s="394"/>
    </row>
    <row r="6" spans="1:39" ht="24.75" customHeight="1">
      <c r="B6" s="347" t="s">
        <v>118</v>
      </c>
      <c r="C6" s="347"/>
      <c r="D6" s="347"/>
      <c r="E6" s="347"/>
      <c r="F6" s="347"/>
      <c r="G6" s="347"/>
      <c r="H6" s="347"/>
      <c r="I6" s="347"/>
      <c r="J6" s="347"/>
      <c r="K6" s="347"/>
      <c r="L6" s="395" t="str">
        <f>IF(訪問看護ステーション名="","",訪問看護ステーション名)</f>
        <v/>
      </c>
      <c r="M6" s="395"/>
      <c r="N6" s="395"/>
      <c r="O6" s="395"/>
      <c r="P6" s="395"/>
      <c r="Q6" s="395"/>
      <c r="R6" s="395"/>
      <c r="S6" s="395"/>
      <c r="T6" s="395"/>
      <c r="U6" s="395"/>
      <c r="V6" s="395"/>
      <c r="W6" s="395"/>
      <c r="X6" s="395"/>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91"/>
      <c r="K11" s="390"/>
      <c r="L11" s="391" t="s">
        <v>11</v>
      </c>
      <c r="M11" s="391"/>
      <c r="N11" s="390"/>
      <c r="O11" s="391" t="s">
        <v>12</v>
      </c>
      <c r="P11" s="391"/>
      <c r="Q11" s="390"/>
      <c r="R11" s="391" t="s">
        <v>13</v>
      </c>
      <c r="S11" s="391"/>
      <c r="T11" s="390"/>
      <c r="U11" s="391" t="s">
        <v>14</v>
      </c>
      <c r="V11" s="391"/>
      <c r="W11" s="391"/>
    </row>
    <row r="12" spans="1:39" ht="24.75" customHeight="1">
      <c r="A12" s="36"/>
      <c r="B12" s="142"/>
      <c r="C12" s="142"/>
      <c r="D12" s="142"/>
      <c r="E12" s="142"/>
      <c r="F12" s="174"/>
      <c r="G12" s="141" t="s">
        <v>15</v>
      </c>
      <c r="H12" s="142"/>
      <c r="I12" s="142"/>
      <c r="J12" s="391"/>
      <c r="K12" s="390"/>
      <c r="L12" s="391"/>
      <c r="M12" s="391"/>
      <c r="N12" s="390"/>
      <c r="O12" s="391"/>
      <c r="P12" s="391"/>
      <c r="Q12" s="390"/>
      <c r="R12" s="391"/>
      <c r="S12" s="391"/>
      <c r="T12" s="390"/>
      <c r="U12" s="391"/>
      <c r="V12" s="391"/>
      <c r="W12" s="391"/>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87" t="s">
        <v>197</v>
      </c>
      <c r="D24" s="387"/>
      <c r="E24" s="387"/>
      <c r="F24" s="387"/>
      <c r="G24" s="387"/>
      <c r="H24" s="387" t="s">
        <v>198</v>
      </c>
      <c r="I24" s="387"/>
      <c r="J24" s="387"/>
      <c r="K24" s="387"/>
      <c r="L24" s="387"/>
      <c r="M24" s="387"/>
      <c r="N24" s="387"/>
      <c r="Q24" s="387" t="s">
        <v>197</v>
      </c>
      <c r="R24" s="387"/>
      <c r="S24" s="387"/>
      <c r="T24" s="387"/>
      <c r="U24" s="387"/>
      <c r="V24" s="387" t="s">
        <v>198</v>
      </c>
      <c r="W24" s="387"/>
      <c r="X24" s="387"/>
      <c r="Y24" s="387"/>
      <c r="Z24" s="387"/>
      <c r="AA24" s="387"/>
      <c r="AB24" s="387"/>
      <c r="AL24" s="201"/>
      <c r="AM24" s="201"/>
      <c r="AN24" s="201"/>
      <c r="AO24" s="201"/>
      <c r="AP24" s="201"/>
      <c r="AQ24" s="201"/>
      <c r="AR24" s="201"/>
      <c r="AS24" s="201"/>
      <c r="AT24" s="201"/>
    </row>
    <row r="25" spans="1:46" ht="24.75" customHeight="1">
      <c r="A25" s="36"/>
      <c r="B25" s="50"/>
      <c r="C25" s="388">
        <v>2023</v>
      </c>
      <c r="D25" s="389"/>
      <c r="E25" s="242" t="s">
        <v>37</v>
      </c>
      <c r="F25" s="245" t="str">
        <f>IF(AK11=2,"6",IF(AK11=3,"9",IF(AK11=4,"12","3")))</f>
        <v>3</v>
      </c>
      <c r="G25" s="244" t="s">
        <v>679</v>
      </c>
      <c r="H25" s="381"/>
      <c r="I25" s="381"/>
      <c r="J25" s="381"/>
      <c r="K25" s="381"/>
      <c r="L25" s="381"/>
      <c r="M25" s="381"/>
      <c r="N25" s="381"/>
      <c r="Q25" s="378">
        <f>EDATE($C30,1)</f>
        <v>45170</v>
      </c>
      <c r="R25" s="379"/>
      <c r="S25" s="379"/>
      <c r="T25" s="379"/>
      <c r="U25" s="380"/>
      <c r="V25" s="381"/>
      <c r="W25" s="381"/>
      <c r="X25" s="381"/>
      <c r="Y25" s="381"/>
      <c r="Z25" s="381"/>
      <c r="AA25" s="381"/>
      <c r="AB25" s="381"/>
      <c r="AK25" s="243" t="str">
        <f>C25&amp;"/"&amp;F25</f>
        <v>2023/3</v>
      </c>
      <c r="AL25" s="201"/>
      <c r="AM25" s="201"/>
      <c r="AN25" s="201"/>
      <c r="AO25" s="201"/>
      <c r="AP25" s="201"/>
      <c r="AQ25" s="201"/>
      <c r="AR25" s="201"/>
      <c r="AS25" s="201"/>
      <c r="AT25" s="201"/>
    </row>
    <row r="26" spans="1:46" ht="24.75" customHeight="1">
      <c r="A26" s="36"/>
      <c r="B26" s="50"/>
      <c r="C26" s="378">
        <f>EDATE($AK25,1)</f>
        <v>45017</v>
      </c>
      <c r="D26" s="379"/>
      <c r="E26" s="379"/>
      <c r="F26" s="379"/>
      <c r="G26" s="380"/>
      <c r="H26" s="381"/>
      <c r="I26" s="381"/>
      <c r="J26" s="381"/>
      <c r="K26" s="381"/>
      <c r="L26" s="381"/>
      <c r="M26" s="381"/>
      <c r="N26" s="381"/>
      <c r="Q26" s="378">
        <f>EDATE($Q25,1)</f>
        <v>45200</v>
      </c>
      <c r="R26" s="379"/>
      <c r="S26" s="379"/>
      <c r="T26" s="379"/>
      <c r="U26" s="380"/>
      <c r="V26" s="381"/>
      <c r="W26" s="381"/>
      <c r="X26" s="381"/>
      <c r="Y26" s="381"/>
      <c r="Z26" s="381"/>
      <c r="AA26" s="381"/>
      <c r="AB26" s="381"/>
      <c r="AL26" s="201"/>
      <c r="AM26" s="201"/>
      <c r="AN26" s="201"/>
      <c r="AO26" s="201"/>
      <c r="AP26" s="201"/>
      <c r="AQ26" s="201"/>
      <c r="AR26" s="201"/>
      <c r="AS26" s="201"/>
      <c r="AT26" s="201"/>
    </row>
    <row r="27" spans="1:46" ht="24.75" customHeight="1">
      <c r="A27" s="36"/>
      <c r="B27" s="50"/>
      <c r="C27" s="378">
        <f t="shared" ref="C27:C30" si="0">EDATE($C26,1)</f>
        <v>45047</v>
      </c>
      <c r="D27" s="379"/>
      <c r="E27" s="379"/>
      <c r="F27" s="379"/>
      <c r="G27" s="380"/>
      <c r="H27" s="381"/>
      <c r="I27" s="381"/>
      <c r="J27" s="381"/>
      <c r="K27" s="381"/>
      <c r="L27" s="381"/>
      <c r="M27" s="381"/>
      <c r="N27" s="381"/>
      <c r="Q27" s="378">
        <f t="shared" ref="Q27:Q30" si="1">EDATE($Q26,1)</f>
        <v>45231</v>
      </c>
      <c r="R27" s="379"/>
      <c r="S27" s="379"/>
      <c r="T27" s="379"/>
      <c r="U27" s="380"/>
      <c r="V27" s="381"/>
      <c r="W27" s="381"/>
      <c r="X27" s="381"/>
      <c r="Y27" s="381"/>
      <c r="Z27" s="381"/>
      <c r="AA27" s="381"/>
      <c r="AB27" s="381"/>
      <c r="AL27" s="201"/>
      <c r="AM27" s="201"/>
      <c r="AN27" s="201"/>
      <c r="AO27" s="201"/>
      <c r="AP27" s="201"/>
      <c r="AQ27" s="201"/>
      <c r="AR27" s="201"/>
      <c r="AS27" s="201"/>
      <c r="AT27" s="201"/>
    </row>
    <row r="28" spans="1:46" ht="24.75" customHeight="1">
      <c r="A28" s="36"/>
      <c r="B28" s="50"/>
      <c r="C28" s="378">
        <f t="shared" si="0"/>
        <v>45078</v>
      </c>
      <c r="D28" s="379"/>
      <c r="E28" s="379"/>
      <c r="F28" s="379"/>
      <c r="G28" s="380"/>
      <c r="H28" s="381"/>
      <c r="I28" s="381"/>
      <c r="J28" s="381"/>
      <c r="K28" s="381"/>
      <c r="L28" s="381"/>
      <c r="M28" s="381"/>
      <c r="N28" s="381"/>
      <c r="Q28" s="378">
        <f t="shared" si="1"/>
        <v>45261</v>
      </c>
      <c r="R28" s="379"/>
      <c r="S28" s="379"/>
      <c r="T28" s="379"/>
      <c r="U28" s="380"/>
      <c r="V28" s="381"/>
      <c r="W28" s="381"/>
      <c r="X28" s="381"/>
      <c r="Y28" s="381"/>
      <c r="Z28" s="381"/>
      <c r="AA28" s="381"/>
      <c r="AB28" s="381"/>
      <c r="AL28" s="201"/>
      <c r="AM28" s="201"/>
      <c r="AN28" s="201"/>
      <c r="AO28" s="201"/>
      <c r="AP28" s="201"/>
      <c r="AQ28" s="201"/>
      <c r="AR28" s="201"/>
      <c r="AS28" s="201"/>
      <c r="AT28" s="201"/>
    </row>
    <row r="29" spans="1:46" ht="24.75" customHeight="1">
      <c r="A29" s="36"/>
      <c r="B29" s="50"/>
      <c r="C29" s="378">
        <f t="shared" si="0"/>
        <v>45108</v>
      </c>
      <c r="D29" s="379"/>
      <c r="E29" s="379"/>
      <c r="F29" s="379"/>
      <c r="G29" s="380"/>
      <c r="H29" s="381"/>
      <c r="I29" s="381"/>
      <c r="J29" s="381"/>
      <c r="K29" s="381"/>
      <c r="L29" s="381"/>
      <c r="M29" s="381"/>
      <c r="N29" s="381"/>
      <c r="Q29" s="378">
        <f t="shared" si="1"/>
        <v>45292</v>
      </c>
      <c r="R29" s="379"/>
      <c r="S29" s="379"/>
      <c r="T29" s="379"/>
      <c r="U29" s="380"/>
      <c r="V29" s="381"/>
      <c r="W29" s="381"/>
      <c r="X29" s="381"/>
      <c r="Y29" s="381"/>
      <c r="Z29" s="381"/>
      <c r="AA29" s="381"/>
      <c r="AB29" s="381"/>
      <c r="AL29" s="201"/>
      <c r="AM29" s="201"/>
      <c r="AN29" s="201"/>
      <c r="AO29" s="201"/>
      <c r="AP29" s="201"/>
      <c r="AQ29" s="201"/>
      <c r="AR29" s="201"/>
      <c r="AS29" s="201"/>
      <c r="AT29" s="201"/>
    </row>
    <row r="30" spans="1:46" ht="24.75" customHeight="1">
      <c r="A30" s="36"/>
      <c r="B30" s="50"/>
      <c r="C30" s="378">
        <f t="shared" si="0"/>
        <v>45139</v>
      </c>
      <c r="D30" s="379"/>
      <c r="E30" s="379"/>
      <c r="F30" s="379"/>
      <c r="G30" s="380"/>
      <c r="H30" s="381"/>
      <c r="I30" s="381"/>
      <c r="J30" s="381"/>
      <c r="K30" s="381"/>
      <c r="L30" s="381"/>
      <c r="M30" s="381"/>
      <c r="N30" s="381"/>
      <c r="Q30" s="378">
        <f t="shared" si="1"/>
        <v>45323</v>
      </c>
      <c r="R30" s="379"/>
      <c r="S30" s="379"/>
      <c r="T30" s="379"/>
      <c r="U30" s="380"/>
      <c r="V30" s="381"/>
      <c r="W30" s="381"/>
      <c r="X30" s="381"/>
      <c r="Y30" s="381"/>
      <c r="Z30" s="381"/>
      <c r="AA30" s="381"/>
      <c r="AB30" s="381"/>
      <c r="AL30" s="201"/>
      <c r="AM30" s="201"/>
      <c r="AN30" s="201"/>
      <c r="AO30" s="201"/>
      <c r="AP30" s="201"/>
      <c r="AQ30" s="201"/>
      <c r="AR30" s="201"/>
      <c r="AS30" s="201"/>
      <c r="AT30" s="201"/>
    </row>
    <row r="31" spans="1:46" ht="18" customHeight="1">
      <c r="A31" s="36"/>
      <c r="B31" s="50"/>
    </row>
    <row r="32" spans="1:46" ht="24.75" customHeight="1">
      <c r="A32" s="36"/>
      <c r="C32" s="386" t="s">
        <v>218</v>
      </c>
      <c r="D32" s="386"/>
      <c r="E32" s="386"/>
      <c r="F32" s="386"/>
      <c r="G32" s="386"/>
      <c r="H32" s="386"/>
      <c r="I32" s="386"/>
      <c r="J32" s="386"/>
      <c r="K32" s="386"/>
      <c r="L32" s="386"/>
      <c r="M32" s="371">
        <f>IFERROR(AVERAGE(H25:N30,V25:AB30),0)</f>
        <v>0</v>
      </c>
      <c r="N32" s="371"/>
      <c r="O32" s="371"/>
      <c r="P32" s="371"/>
      <c r="Q32" s="371"/>
      <c r="R32" s="371"/>
      <c r="S32" s="371"/>
      <c r="T32" s="49" t="s">
        <v>19</v>
      </c>
      <c r="V32" s="51" t="s">
        <v>20</v>
      </c>
      <c r="W32" s="50"/>
      <c r="X32" s="49"/>
      <c r="Y32" s="50"/>
      <c r="Z32" s="372"/>
      <c r="AA32" s="372"/>
      <c r="AB32" s="372"/>
      <c r="AC32" s="372"/>
      <c r="AD32" s="372"/>
      <c r="AE32" s="372"/>
      <c r="AF32" s="372"/>
      <c r="AG32" s="49" t="s">
        <v>297</v>
      </c>
    </row>
    <row r="33" spans="1:37" ht="24.75" customHeight="1">
      <c r="A33" s="36"/>
      <c r="B33" s="382" t="s">
        <v>701</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row>
    <row r="34" spans="1:37" ht="24.75" customHeight="1">
      <c r="A34" s="36"/>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row>
    <row r="35" spans="1:37" ht="24.75" customHeight="1">
      <c r="A35" s="36"/>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row>
    <row r="36" spans="1:37" ht="24.75" customHeight="1">
      <c r="A36" s="36"/>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row>
    <row r="37" spans="1:37" ht="24.75" customHeight="1">
      <c r="A37" s="36"/>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83" t="s">
        <v>199</v>
      </c>
      <c r="J41" s="384"/>
      <c r="K41" s="384"/>
      <c r="L41" s="385"/>
      <c r="M41" s="368" t="s">
        <v>200</v>
      </c>
      <c r="N41" s="369"/>
      <c r="O41" s="369"/>
      <c r="P41" s="369"/>
      <c r="Q41" s="369"/>
      <c r="R41" s="369"/>
      <c r="S41" s="369"/>
    </row>
    <row r="42" spans="1:37" ht="24.75" customHeight="1">
      <c r="A42" s="36"/>
      <c r="B42" s="51"/>
      <c r="C42" s="50"/>
      <c r="D42" s="142"/>
      <c r="E42" s="142"/>
      <c r="I42" s="364">
        <f>Q28</f>
        <v>45261</v>
      </c>
      <c r="J42" s="364"/>
      <c r="K42" s="364"/>
      <c r="L42" s="364"/>
      <c r="M42" s="373"/>
      <c r="N42" s="373"/>
      <c r="O42" s="373"/>
      <c r="P42" s="373"/>
      <c r="Q42" s="373"/>
      <c r="R42" s="373"/>
      <c r="S42" s="373"/>
    </row>
    <row r="43" spans="1:37" ht="24.75" customHeight="1">
      <c r="A43" s="36"/>
      <c r="B43" s="51"/>
      <c r="C43" s="50"/>
      <c r="D43" s="142"/>
      <c r="E43" s="142"/>
      <c r="I43" s="364">
        <f>Q29</f>
        <v>45292</v>
      </c>
      <c r="J43" s="364"/>
      <c r="K43" s="364"/>
      <c r="L43" s="364"/>
      <c r="M43" s="373"/>
      <c r="N43" s="373"/>
      <c r="O43" s="373"/>
      <c r="P43" s="373"/>
      <c r="Q43" s="373"/>
      <c r="R43" s="373"/>
      <c r="S43" s="373"/>
    </row>
    <row r="44" spans="1:37" ht="24.75" customHeight="1">
      <c r="A44" s="36"/>
      <c r="B44" s="51"/>
      <c r="C44" s="50"/>
      <c r="D44" s="142"/>
      <c r="E44" s="142"/>
      <c r="I44" s="364">
        <f>Q30</f>
        <v>45323</v>
      </c>
      <c r="J44" s="364"/>
      <c r="K44" s="364"/>
      <c r="L44" s="364"/>
      <c r="M44" s="373"/>
      <c r="N44" s="373"/>
      <c r="O44" s="373"/>
      <c r="P44" s="373"/>
      <c r="Q44" s="373"/>
      <c r="R44" s="373"/>
      <c r="S44" s="373"/>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74" t="s">
        <v>219</v>
      </c>
      <c r="D46" s="374"/>
      <c r="E46" s="374"/>
      <c r="F46" s="374"/>
      <c r="G46" s="374"/>
      <c r="H46" s="374"/>
      <c r="I46" s="374"/>
      <c r="J46" s="374"/>
      <c r="K46" s="374"/>
      <c r="L46" s="374"/>
      <c r="M46" s="375">
        <f>IFERROR(ROUND(AVERAGE(M42:S44),2),0)</f>
        <v>0</v>
      </c>
      <c r="N46" s="376"/>
      <c r="O46" s="376"/>
      <c r="P46" s="376"/>
      <c r="Q46" s="376"/>
      <c r="R46" s="376"/>
      <c r="S46" s="377"/>
      <c r="T46" s="49" t="s">
        <v>21</v>
      </c>
      <c r="V46" s="51" t="s">
        <v>20</v>
      </c>
      <c r="X46" s="49"/>
      <c r="Z46" s="350"/>
      <c r="AA46" s="350"/>
      <c r="AB46" s="350"/>
      <c r="AC46" s="350"/>
      <c r="AD46" s="350"/>
      <c r="AE46" s="350"/>
      <c r="AF46" s="350"/>
      <c r="AG46" s="49" t="s">
        <v>22</v>
      </c>
      <c r="AK46" s="201">
        <v>780</v>
      </c>
    </row>
    <row r="47" spans="1:37" ht="24.75" customHeight="1">
      <c r="A47" s="36"/>
      <c r="B47" s="362" t="s">
        <v>680</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row>
    <row r="48" spans="1:37" ht="24.75" customHeight="1">
      <c r="A48" s="36"/>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row>
    <row r="49" spans="1:36" ht="24.75" customHeight="1">
      <c r="A49" s="36"/>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0">
        <f>M46</f>
        <v>0</v>
      </c>
      <c r="N53" s="370"/>
      <c r="O53" s="370"/>
      <c r="P53" s="370"/>
      <c r="Q53" s="370"/>
      <c r="R53" s="370"/>
      <c r="S53" s="370"/>
      <c r="T53" s="132" t="s">
        <v>21</v>
      </c>
      <c r="U53" s="133"/>
      <c r="V53" s="134" t="s">
        <v>20</v>
      </c>
      <c r="W53" s="133"/>
      <c r="X53" s="132"/>
      <c r="Y53" s="133"/>
      <c r="Z53" s="370">
        <f>Z46</f>
        <v>0</v>
      </c>
      <c r="AA53" s="370"/>
      <c r="AB53" s="370"/>
      <c r="AC53" s="370"/>
      <c r="AD53" s="370"/>
      <c r="AE53" s="370"/>
      <c r="AF53" s="37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1">
        <f>M53*AK46</f>
        <v>0</v>
      </c>
      <c r="N55" s="371"/>
      <c r="O55" s="371"/>
      <c r="P55" s="371"/>
      <c r="Q55" s="371"/>
      <c r="R55" s="371"/>
      <c r="S55" s="371"/>
      <c r="T55" s="49" t="s">
        <v>19</v>
      </c>
      <c r="U55" s="50"/>
      <c r="V55" s="51" t="s">
        <v>20</v>
      </c>
      <c r="W55" s="50"/>
      <c r="X55" s="49"/>
      <c r="Y55" s="50"/>
      <c r="Z55" s="371">
        <f>Z53*AK46</f>
        <v>0</v>
      </c>
      <c r="AA55" s="371"/>
      <c r="AB55" s="371"/>
      <c r="AC55" s="371"/>
      <c r="AD55" s="371"/>
      <c r="AE55" s="371"/>
      <c r="AF55" s="371"/>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66" t="s">
        <v>199</v>
      </c>
      <c r="G58" s="366"/>
      <c r="H58" s="366"/>
      <c r="I58" s="366"/>
      <c r="J58" s="366"/>
      <c r="K58" s="366"/>
      <c r="L58" s="367"/>
      <c r="M58" s="368" t="s">
        <v>202</v>
      </c>
      <c r="N58" s="369"/>
      <c r="O58" s="369"/>
      <c r="P58" s="369"/>
      <c r="Q58" s="369"/>
      <c r="R58" s="369"/>
      <c r="S58" s="369"/>
      <c r="T58" s="368" t="s">
        <v>203</v>
      </c>
      <c r="U58" s="369"/>
      <c r="V58" s="369"/>
      <c r="W58" s="369"/>
      <c r="X58" s="369"/>
      <c r="Y58" s="369"/>
      <c r="Z58" s="369"/>
      <c r="AA58" s="142"/>
      <c r="AB58" s="142"/>
      <c r="AC58" s="142"/>
      <c r="AD58" s="142"/>
      <c r="AE58" s="142"/>
      <c r="AF58" s="142"/>
      <c r="AG58" s="142"/>
    </row>
    <row r="59" spans="1:36" ht="24.75" customHeight="1">
      <c r="A59" s="36"/>
      <c r="B59" s="51"/>
      <c r="C59" s="141"/>
      <c r="D59" s="142"/>
      <c r="E59" s="142"/>
      <c r="F59" s="364">
        <f>I42</f>
        <v>45261</v>
      </c>
      <c r="G59" s="364"/>
      <c r="H59" s="364"/>
      <c r="I59" s="364"/>
      <c r="J59" s="364"/>
      <c r="K59" s="364"/>
      <c r="L59" s="364"/>
      <c r="M59" s="365"/>
      <c r="N59" s="365"/>
      <c r="O59" s="365"/>
      <c r="P59" s="365"/>
      <c r="Q59" s="365"/>
      <c r="R59" s="365"/>
      <c r="S59" s="365"/>
      <c r="T59" s="365"/>
      <c r="U59" s="365"/>
      <c r="V59" s="365"/>
      <c r="W59" s="365"/>
      <c r="X59" s="365"/>
      <c r="Y59" s="365"/>
      <c r="Z59" s="365"/>
      <c r="AA59" s="142"/>
      <c r="AB59" s="142"/>
      <c r="AC59" s="142"/>
      <c r="AD59" s="142"/>
      <c r="AE59" s="142"/>
      <c r="AF59" s="142"/>
      <c r="AG59" s="142"/>
    </row>
    <row r="60" spans="1:36" ht="24.75" customHeight="1">
      <c r="A60" s="36"/>
      <c r="B60" s="51"/>
      <c r="C60" s="141"/>
      <c r="D60" s="142"/>
      <c r="E60" s="142"/>
      <c r="F60" s="364">
        <f>I43</f>
        <v>45292</v>
      </c>
      <c r="G60" s="364"/>
      <c r="H60" s="364"/>
      <c r="I60" s="364"/>
      <c r="J60" s="364"/>
      <c r="K60" s="364"/>
      <c r="L60" s="364"/>
      <c r="M60" s="365"/>
      <c r="N60" s="365"/>
      <c r="O60" s="365"/>
      <c r="P60" s="365"/>
      <c r="Q60" s="365"/>
      <c r="R60" s="365"/>
      <c r="S60" s="365"/>
      <c r="T60" s="365"/>
      <c r="U60" s="365"/>
      <c r="V60" s="365"/>
      <c r="W60" s="365"/>
      <c r="X60" s="365"/>
      <c r="Y60" s="365"/>
      <c r="Z60" s="365"/>
      <c r="AA60" s="142"/>
      <c r="AB60" s="142"/>
      <c r="AC60" s="142"/>
      <c r="AD60" s="142"/>
      <c r="AE60" s="142"/>
      <c r="AF60" s="142"/>
      <c r="AG60" s="142"/>
    </row>
    <row r="61" spans="1:36" ht="24.75" customHeight="1">
      <c r="A61" s="36"/>
      <c r="B61" s="51"/>
      <c r="C61" s="141"/>
      <c r="D61" s="142"/>
      <c r="E61" s="142"/>
      <c r="F61" s="364">
        <f>I44</f>
        <v>45323</v>
      </c>
      <c r="G61" s="364"/>
      <c r="H61" s="364"/>
      <c r="I61" s="364"/>
      <c r="J61" s="364"/>
      <c r="K61" s="364"/>
      <c r="L61" s="364"/>
      <c r="M61" s="365"/>
      <c r="N61" s="365"/>
      <c r="O61" s="365"/>
      <c r="P61" s="365"/>
      <c r="Q61" s="365"/>
      <c r="R61" s="365"/>
      <c r="S61" s="365"/>
      <c r="T61" s="365"/>
      <c r="U61" s="365"/>
      <c r="V61" s="365"/>
      <c r="W61" s="365"/>
      <c r="X61" s="365"/>
      <c r="Y61" s="365"/>
      <c r="Z61" s="365"/>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57" t="s">
        <v>677</v>
      </c>
      <c r="G63" s="357"/>
      <c r="H63" s="357"/>
      <c r="I63" s="357"/>
      <c r="J63" s="357"/>
      <c r="K63" s="357"/>
      <c r="L63" s="357"/>
      <c r="M63" s="358" t="e">
        <f>ROUND(AVERAGE(M59:S61),2)</f>
        <v>#DIV/0!</v>
      </c>
      <c r="N63" s="358"/>
      <c r="O63" s="358"/>
      <c r="P63" s="358"/>
      <c r="Q63" s="358"/>
      <c r="R63" s="358"/>
      <c r="S63" s="358"/>
      <c r="T63" s="358" t="e">
        <f>ROUND(AVERAGE(T59:Z61),2)</f>
        <v>#DIV/0!</v>
      </c>
      <c r="U63" s="358"/>
      <c r="V63" s="358"/>
      <c r="W63" s="358"/>
      <c r="X63" s="358"/>
      <c r="Y63" s="358"/>
      <c r="Z63" s="358"/>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59" t="s">
        <v>204</v>
      </c>
      <c r="G65" s="359"/>
      <c r="H65" s="359"/>
      <c r="I65" s="359"/>
      <c r="J65" s="359"/>
      <c r="K65" s="359"/>
      <c r="L65" s="359"/>
      <c r="M65" s="360">
        <f>IFERROR(M46/(M63+T63),0)</f>
        <v>0</v>
      </c>
      <c r="N65" s="360"/>
      <c r="O65" s="360"/>
      <c r="P65" s="360"/>
      <c r="Q65" s="360"/>
      <c r="R65" s="360"/>
      <c r="S65" s="360"/>
      <c r="T65" s="49"/>
      <c r="V65" s="51" t="s">
        <v>20</v>
      </c>
      <c r="W65" s="50"/>
      <c r="X65" s="49"/>
      <c r="Y65" s="50"/>
      <c r="Z65" s="361"/>
      <c r="AA65" s="361"/>
      <c r="AB65" s="361"/>
      <c r="AC65" s="361"/>
      <c r="AD65" s="361"/>
      <c r="AE65" s="361"/>
      <c r="AF65" s="361"/>
      <c r="AG65" s="49" t="s">
        <v>298</v>
      </c>
    </row>
    <row r="66" spans="1:37" ht="24.75" customHeight="1">
      <c r="A66" s="36"/>
      <c r="B66" s="362" t="s">
        <v>681</v>
      </c>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row>
    <row r="67" spans="1:37" ht="24.75" customHeight="1">
      <c r="A67" s="36"/>
      <c r="B67" s="362"/>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63" t="e">
        <f>ROUNDDOWN(M55/(M32*医療保険の利用者割合１),4)</f>
        <v>#DIV/0!</v>
      </c>
      <c r="N70" s="363"/>
      <c r="O70" s="363"/>
      <c r="P70" s="363"/>
      <c r="Q70" s="363"/>
      <c r="R70" s="363"/>
      <c r="S70" s="363"/>
      <c r="T70" s="49"/>
      <c r="U70" s="50"/>
      <c r="V70" s="51" t="s">
        <v>20</v>
      </c>
      <c r="W70" s="50"/>
      <c r="X70" s="49"/>
      <c r="Y70" s="50"/>
      <c r="Z70" s="363" t="e">
        <f>ROUNDDOWN(Z55/(Z32*Z65),4)</f>
        <v>#DIV/0!</v>
      </c>
      <c r="AA70" s="363"/>
      <c r="AB70" s="363"/>
      <c r="AC70" s="363"/>
      <c r="AD70" s="363"/>
      <c r="AE70" s="363"/>
      <c r="AF70" s="363"/>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48" t="s">
        <v>232</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15"/>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71" zoomScaleNormal="100" zoomScaleSheetLayoutView="100" workbookViewId="0">
      <selection activeCell="AR83" sqref="AR83"/>
    </sheetView>
  </sheetViews>
  <sheetFormatPr defaultColWidth="9" defaultRowHeight="24.75" customHeight="1" outlineLevelCol="1"/>
  <cols>
    <col min="1" max="5" width="3.625" style="50" customWidth="1"/>
    <col min="6" max="6" width="3.625" style="143" customWidth="1"/>
    <col min="7" max="36" width="3.625" style="50" customWidth="1"/>
    <col min="37" max="37" width="14.125" style="201" hidden="1" customWidth="1" outlineLevel="1"/>
    <col min="38" max="38" width="8.5" style="200" hidden="1" customWidth="1" outlineLevel="1"/>
    <col min="39" max="39" width="3.625" style="175" hidden="1" customWidth="1" outlineLevel="1"/>
    <col min="40" max="40" width="3.625" style="50" hidden="1" customWidth="1" outlineLevel="1"/>
    <col min="41" max="41" width="3.625" style="50" customWidth="1" collapsed="1"/>
    <col min="42" max="49" width="3.625" style="50" customWidth="1"/>
    <col min="50" max="16384" width="9" style="50"/>
  </cols>
  <sheetData>
    <row r="1" spans="1:39" ht="24.75" customHeight="1">
      <c r="A1" s="50" t="s">
        <v>117</v>
      </c>
    </row>
    <row r="2" spans="1:39" ht="24.75" customHeight="1">
      <c r="U2" s="418" t="s">
        <v>270</v>
      </c>
      <c r="V2" s="419"/>
      <c r="W2" s="419"/>
      <c r="X2" s="419"/>
      <c r="Y2" s="419"/>
      <c r="Z2" s="420"/>
      <c r="AA2" s="356" t="s">
        <v>659</v>
      </c>
      <c r="AB2" s="356"/>
      <c r="AC2" s="356"/>
      <c r="AD2" s="356"/>
      <c r="AE2" s="356"/>
      <c r="AF2" s="356"/>
      <c r="AG2" s="356"/>
      <c r="AH2" s="356"/>
      <c r="AI2" s="356"/>
      <c r="AJ2" s="356"/>
    </row>
    <row r="3" spans="1:39" ht="9.75" customHeight="1">
      <c r="U3" s="152"/>
      <c r="V3" s="152"/>
      <c r="W3" s="152"/>
      <c r="X3" s="152"/>
      <c r="Y3" s="152"/>
      <c r="Z3" s="152"/>
      <c r="AA3" s="152"/>
      <c r="AB3" s="152"/>
      <c r="AC3" s="152"/>
      <c r="AD3" s="152"/>
      <c r="AE3" s="152"/>
      <c r="AF3" s="152"/>
      <c r="AG3" s="152"/>
      <c r="AH3" s="152"/>
      <c r="AI3" s="152"/>
      <c r="AJ3" s="152"/>
    </row>
    <row r="4" spans="1:39" ht="24.75" customHeight="1">
      <c r="D4" s="421" t="s">
        <v>271</v>
      </c>
      <c r="E4" s="421"/>
      <c r="F4" s="421"/>
      <c r="G4" s="421"/>
      <c r="H4" s="421"/>
      <c r="I4" s="422"/>
      <c r="J4" s="355" t="s">
        <v>272</v>
      </c>
      <c r="K4" s="355"/>
      <c r="L4" s="355"/>
      <c r="M4" s="355"/>
      <c r="N4" s="355"/>
      <c r="O4" s="355"/>
      <c r="P4" s="355"/>
      <c r="Q4" s="355"/>
      <c r="R4" s="355"/>
      <c r="S4" s="355"/>
      <c r="U4" s="354" t="s">
        <v>273</v>
      </c>
      <c r="V4" s="354"/>
      <c r="W4" s="354"/>
      <c r="X4" s="354"/>
      <c r="Y4" s="354"/>
      <c r="Z4" s="354"/>
      <c r="AA4" s="355" t="s">
        <v>272</v>
      </c>
      <c r="AB4" s="355"/>
      <c r="AC4" s="355"/>
      <c r="AD4" s="355"/>
      <c r="AE4" s="355"/>
      <c r="AF4" s="355"/>
      <c r="AG4" s="355"/>
      <c r="AH4" s="355"/>
      <c r="AI4" s="355"/>
      <c r="AJ4" s="355"/>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6" t="s">
        <v>0</v>
      </c>
      <c r="B7" s="347" t="s">
        <v>192</v>
      </c>
      <c r="C7" s="347"/>
      <c r="D7" s="347"/>
      <c r="E7" s="347"/>
      <c r="F7" s="347"/>
      <c r="G7" s="347"/>
      <c r="H7" s="347"/>
      <c r="I7" s="347"/>
      <c r="J7" s="347"/>
      <c r="K7" s="347"/>
      <c r="L7" s="394" t="str">
        <f>IF(訪問看護ステーションコード="","",訪問看護ステーションコード)</f>
        <v/>
      </c>
      <c r="M7" s="394"/>
      <c r="N7" s="394"/>
      <c r="O7" s="394"/>
      <c r="P7" s="394"/>
      <c r="Q7" s="394"/>
      <c r="R7" s="394"/>
      <c r="S7" s="394"/>
      <c r="T7" s="394"/>
      <c r="U7" s="394"/>
      <c r="V7" s="394"/>
      <c r="W7" s="394"/>
      <c r="X7" s="394"/>
    </row>
    <row r="8" spans="1:39" ht="24.75" customHeight="1">
      <c r="B8" s="347" t="s">
        <v>118</v>
      </c>
      <c r="C8" s="347"/>
      <c r="D8" s="347"/>
      <c r="E8" s="347"/>
      <c r="F8" s="347"/>
      <c r="G8" s="347"/>
      <c r="H8" s="347"/>
      <c r="I8" s="347"/>
      <c r="J8" s="347"/>
      <c r="K8" s="347"/>
      <c r="L8" s="395" t="str">
        <f>IF(訪問看護ステーション名="","",訪問看護ステーション名)</f>
        <v/>
      </c>
      <c r="M8" s="395"/>
      <c r="N8" s="395"/>
      <c r="O8" s="395"/>
      <c r="P8" s="395"/>
      <c r="Q8" s="395"/>
      <c r="R8" s="395"/>
      <c r="S8" s="395"/>
      <c r="T8" s="395"/>
      <c r="U8" s="395"/>
      <c r="V8" s="395"/>
      <c r="W8" s="395"/>
      <c r="X8" s="395"/>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91"/>
      <c r="K16" s="390"/>
      <c r="L16" s="391" t="s">
        <v>11</v>
      </c>
      <c r="M16" s="391"/>
      <c r="N16" s="390"/>
      <c r="O16" s="391" t="s">
        <v>12</v>
      </c>
      <c r="P16" s="391"/>
      <c r="Q16" s="390"/>
      <c r="R16" s="391" t="s">
        <v>13</v>
      </c>
      <c r="S16" s="391"/>
      <c r="T16" s="390"/>
      <c r="U16" s="391" t="s">
        <v>14</v>
      </c>
      <c r="V16" s="391"/>
      <c r="W16" s="391"/>
      <c r="AK16" s="201">
        <v>1</v>
      </c>
    </row>
    <row r="17" spans="1:37" ht="24.75" customHeight="1">
      <c r="A17" s="36"/>
      <c r="B17" s="144"/>
      <c r="C17" s="144"/>
      <c r="D17" s="144"/>
      <c r="E17" s="144"/>
      <c r="F17" s="174"/>
      <c r="G17" s="143" t="s">
        <v>15</v>
      </c>
      <c r="H17" s="144"/>
      <c r="I17" s="144"/>
      <c r="J17" s="391"/>
      <c r="K17" s="390"/>
      <c r="L17" s="391"/>
      <c r="M17" s="391"/>
      <c r="N17" s="390"/>
      <c r="O17" s="391"/>
      <c r="P17" s="391"/>
      <c r="Q17" s="390"/>
      <c r="R17" s="391"/>
      <c r="S17" s="391"/>
      <c r="T17" s="390"/>
      <c r="U17" s="391"/>
      <c r="V17" s="391"/>
      <c r="W17" s="391"/>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396"/>
      <c r="K22" s="396"/>
      <c r="L22" s="396"/>
      <c r="M22" s="396"/>
      <c r="N22" s="396"/>
      <c r="O22" s="396"/>
      <c r="P22" s="39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87" t="s">
        <v>197</v>
      </c>
      <c r="D40" s="387"/>
      <c r="E40" s="387"/>
      <c r="F40" s="387"/>
      <c r="G40" s="387"/>
      <c r="H40" s="387" t="s">
        <v>198</v>
      </c>
      <c r="I40" s="387"/>
      <c r="J40" s="387"/>
      <c r="K40" s="387"/>
      <c r="L40" s="387"/>
      <c r="M40" s="387"/>
      <c r="N40" s="387"/>
      <c r="Q40" s="387" t="s">
        <v>197</v>
      </c>
      <c r="R40" s="387"/>
      <c r="S40" s="387"/>
      <c r="T40" s="387"/>
      <c r="U40" s="387"/>
      <c r="V40" s="387" t="s">
        <v>198</v>
      </c>
      <c r="W40" s="387"/>
      <c r="X40" s="387"/>
      <c r="Y40" s="387"/>
      <c r="Z40" s="387"/>
      <c r="AA40" s="387"/>
      <c r="AB40" s="387"/>
    </row>
    <row r="41" spans="1:37" ht="24.75" customHeight="1">
      <c r="A41" s="36"/>
      <c r="B41" s="35"/>
      <c r="C41" s="388"/>
      <c r="D41" s="389"/>
      <c r="E41" s="242" t="s">
        <v>37</v>
      </c>
      <c r="F41" s="245" t="str">
        <f>IF(AK16=2,"6",IF(AK16=3,"9",IF(AK16=4,"12","3")))</f>
        <v>3</v>
      </c>
      <c r="G41" s="244" t="s">
        <v>679</v>
      </c>
      <c r="H41" s="381"/>
      <c r="I41" s="381"/>
      <c r="J41" s="381"/>
      <c r="K41" s="381"/>
      <c r="L41" s="381"/>
      <c r="M41" s="381"/>
      <c r="N41" s="381"/>
      <c r="Q41" s="378" t="e">
        <f>EDATE($C46,1)</f>
        <v>#VALUE!</v>
      </c>
      <c r="R41" s="379"/>
      <c r="S41" s="379"/>
      <c r="T41" s="379"/>
      <c r="U41" s="380"/>
      <c r="V41" s="381"/>
      <c r="W41" s="381"/>
      <c r="X41" s="381"/>
      <c r="Y41" s="381"/>
      <c r="Z41" s="381"/>
      <c r="AA41" s="381"/>
      <c r="AB41" s="381"/>
      <c r="AK41" s="243" t="str">
        <f>C41&amp;"/"&amp;F41</f>
        <v>/3</v>
      </c>
    </row>
    <row r="42" spans="1:37" ht="24.75" customHeight="1">
      <c r="A42" s="36"/>
      <c r="B42" s="35"/>
      <c r="C42" s="378" t="e">
        <f>EDATE($AK41,1)</f>
        <v>#VALUE!</v>
      </c>
      <c r="D42" s="379"/>
      <c r="E42" s="379"/>
      <c r="F42" s="379"/>
      <c r="G42" s="380"/>
      <c r="H42" s="381"/>
      <c r="I42" s="381"/>
      <c r="J42" s="381"/>
      <c r="K42" s="381"/>
      <c r="L42" s="381"/>
      <c r="M42" s="381"/>
      <c r="N42" s="381"/>
      <c r="Q42" s="378" t="e">
        <f>EDATE($Q41,1)</f>
        <v>#VALUE!</v>
      </c>
      <c r="R42" s="379"/>
      <c r="S42" s="379"/>
      <c r="T42" s="379"/>
      <c r="U42" s="380"/>
      <c r="V42" s="381"/>
      <c r="W42" s="381"/>
      <c r="X42" s="381"/>
      <c r="Y42" s="381"/>
      <c r="Z42" s="381"/>
      <c r="AA42" s="381"/>
      <c r="AB42" s="381"/>
    </row>
    <row r="43" spans="1:37" ht="24.75" customHeight="1">
      <c r="A43" s="36"/>
      <c r="B43" s="35"/>
      <c r="C43" s="378" t="e">
        <f t="shared" ref="C43:C46" si="0">EDATE($C42,1)</f>
        <v>#VALUE!</v>
      </c>
      <c r="D43" s="379"/>
      <c r="E43" s="379"/>
      <c r="F43" s="379"/>
      <c r="G43" s="380"/>
      <c r="H43" s="381"/>
      <c r="I43" s="381"/>
      <c r="J43" s="381"/>
      <c r="K43" s="381"/>
      <c r="L43" s="381"/>
      <c r="M43" s="381"/>
      <c r="N43" s="381"/>
      <c r="Q43" s="378" t="e">
        <f t="shared" ref="Q43:Q46" si="1">EDATE($Q42,1)</f>
        <v>#VALUE!</v>
      </c>
      <c r="R43" s="379"/>
      <c r="S43" s="379"/>
      <c r="T43" s="379"/>
      <c r="U43" s="380"/>
      <c r="V43" s="381"/>
      <c r="W43" s="381"/>
      <c r="X43" s="381"/>
      <c r="Y43" s="381"/>
      <c r="Z43" s="381"/>
      <c r="AA43" s="381"/>
      <c r="AB43" s="381"/>
    </row>
    <row r="44" spans="1:37" ht="24.75" customHeight="1">
      <c r="A44" s="36"/>
      <c r="B44" s="35"/>
      <c r="C44" s="378" t="e">
        <f t="shared" si="0"/>
        <v>#VALUE!</v>
      </c>
      <c r="D44" s="379"/>
      <c r="E44" s="379"/>
      <c r="F44" s="379"/>
      <c r="G44" s="380"/>
      <c r="H44" s="381"/>
      <c r="I44" s="381"/>
      <c r="J44" s="381"/>
      <c r="K44" s="381"/>
      <c r="L44" s="381"/>
      <c r="M44" s="381"/>
      <c r="N44" s="381"/>
      <c r="Q44" s="378" t="e">
        <f t="shared" si="1"/>
        <v>#VALUE!</v>
      </c>
      <c r="R44" s="379"/>
      <c r="S44" s="379"/>
      <c r="T44" s="379"/>
      <c r="U44" s="380"/>
      <c r="V44" s="381"/>
      <c r="W44" s="381"/>
      <c r="X44" s="381"/>
      <c r="Y44" s="381"/>
      <c r="Z44" s="381"/>
      <c r="AA44" s="381"/>
      <c r="AB44" s="381"/>
    </row>
    <row r="45" spans="1:37" ht="24.75" customHeight="1">
      <c r="A45" s="36"/>
      <c r="B45" s="35"/>
      <c r="C45" s="378" t="e">
        <f t="shared" si="0"/>
        <v>#VALUE!</v>
      </c>
      <c r="D45" s="379"/>
      <c r="E45" s="379"/>
      <c r="F45" s="379"/>
      <c r="G45" s="380"/>
      <c r="H45" s="381"/>
      <c r="I45" s="381"/>
      <c r="J45" s="381"/>
      <c r="K45" s="381"/>
      <c r="L45" s="381"/>
      <c r="M45" s="381"/>
      <c r="N45" s="381"/>
      <c r="Q45" s="378" t="e">
        <f t="shared" si="1"/>
        <v>#VALUE!</v>
      </c>
      <c r="R45" s="379"/>
      <c r="S45" s="379"/>
      <c r="T45" s="379"/>
      <c r="U45" s="380"/>
      <c r="V45" s="381"/>
      <c r="W45" s="381"/>
      <c r="X45" s="381"/>
      <c r="Y45" s="381"/>
      <c r="Z45" s="381"/>
      <c r="AA45" s="381"/>
      <c r="AB45" s="381"/>
    </row>
    <row r="46" spans="1:37" ht="24.75" customHeight="1">
      <c r="A46" s="36"/>
      <c r="B46" s="35"/>
      <c r="C46" s="378" t="e">
        <f t="shared" si="0"/>
        <v>#VALUE!</v>
      </c>
      <c r="D46" s="379"/>
      <c r="E46" s="379"/>
      <c r="F46" s="379"/>
      <c r="G46" s="380"/>
      <c r="H46" s="381"/>
      <c r="I46" s="381"/>
      <c r="J46" s="381"/>
      <c r="K46" s="381"/>
      <c r="L46" s="381"/>
      <c r="M46" s="381"/>
      <c r="N46" s="381"/>
      <c r="Q46" s="378" t="e">
        <f t="shared" si="1"/>
        <v>#VALUE!</v>
      </c>
      <c r="R46" s="379"/>
      <c r="S46" s="379"/>
      <c r="T46" s="379"/>
      <c r="U46" s="380"/>
      <c r="V46" s="381"/>
      <c r="W46" s="381"/>
      <c r="X46" s="381"/>
      <c r="Y46" s="381"/>
      <c r="Z46" s="381"/>
      <c r="AA46" s="381"/>
      <c r="AB46" s="381"/>
    </row>
    <row r="47" spans="1:37" ht="18" customHeight="1">
      <c r="A47" s="36"/>
      <c r="B47" s="35"/>
    </row>
    <row r="48" spans="1:37" ht="24.75" customHeight="1">
      <c r="A48" s="36"/>
      <c r="C48" s="386" t="s">
        <v>218</v>
      </c>
      <c r="D48" s="386"/>
      <c r="E48" s="386"/>
      <c r="F48" s="386"/>
      <c r="G48" s="386"/>
      <c r="H48" s="386"/>
      <c r="I48" s="386"/>
      <c r="J48" s="386"/>
      <c r="K48" s="386"/>
      <c r="L48" s="386"/>
      <c r="M48" s="397">
        <f>IFERROR(AVERAGE(H41:N46,V41:AB46),0)</f>
        <v>0</v>
      </c>
      <c r="N48" s="397"/>
      <c r="O48" s="397"/>
      <c r="P48" s="397"/>
      <c r="Q48" s="397"/>
      <c r="R48" s="397"/>
      <c r="S48" s="397"/>
      <c r="T48" s="144" t="s">
        <v>19</v>
      </c>
      <c r="V48" s="143" t="s">
        <v>20</v>
      </c>
      <c r="W48" s="35"/>
      <c r="X48" s="144"/>
      <c r="Y48" s="35"/>
      <c r="Z48" s="417"/>
      <c r="AA48" s="417"/>
      <c r="AB48" s="417"/>
      <c r="AC48" s="417"/>
      <c r="AD48" s="417"/>
      <c r="AE48" s="417"/>
      <c r="AF48" s="417"/>
      <c r="AG48" s="144" t="s">
        <v>297</v>
      </c>
    </row>
    <row r="49" spans="1:37" ht="24.75" customHeight="1">
      <c r="A49" s="36"/>
      <c r="B49" s="362" t="s">
        <v>209</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7" ht="24.75" customHeight="1">
      <c r="A50" s="36"/>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row>
    <row r="51" spans="1:37" ht="24.75" customHeight="1">
      <c r="A51" s="36"/>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83" t="s">
        <v>199</v>
      </c>
      <c r="J55" s="384"/>
      <c r="K55" s="384"/>
      <c r="L55" s="385"/>
      <c r="M55" s="368" t="s">
        <v>200</v>
      </c>
      <c r="N55" s="369"/>
      <c r="O55" s="369"/>
      <c r="P55" s="369"/>
      <c r="Q55" s="369"/>
      <c r="R55" s="369"/>
      <c r="S55" s="369"/>
    </row>
    <row r="56" spans="1:37" ht="24.75" customHeight="1">
      <c r="A56" s="36"/>
      <c r="B56" s="143"/>
      <c r="C56" s="35"/>
      <c r="D56" s="144"/>
      <c r="E56" s="144"/>
      <c r="I56" s="364" t="e">
        <f>Q44</f>
        <v>#VALUE!</v>
      </c>
      <c r="J56" s="364"/>
      <c r="K56" s="364"/>
      <c r="L56" s="364"/>
      <c r="M56" s="373"/>
      <c r="N56" s="373"/>
      <c r="O56" s="373"/>
      <c r="P56" s="373"/>
      <c r="Q56" s="373"/>
      <c r="R56" s="373"/>
      <c r="S56" s="373"/>
    </row>
    <row r="57" spans="1:37" ht="24.75" customHeight="1">
      <c r="A57" s="36"/>
      <c r="B57" s="143"/>
      <c r="C57" s="35"/>
      <c r="D57" s="144"/>
      <c r="E57" s="144"/>
      <c r="I57" s="364" t="e">
        <f>Q45</f>
        <v>#VALUE!</v>
      </c>
      <c r="J57" s="364"/>
      <c r="K57" s="364"/>
      <c r="L57" s="364"/>
      <c r="M57" s="373"/>
      <c r="N57" s="373"/>
      <c r="O57" s="373"/>
      <c r="P57" s="373"/>
      <c r="Q57" s="373"/>
      <c r="R57" s="373"/>
      <c r="S57" s="373"/>
    </row>
    <row r="58" spans="1:37" ht="24.75" customHeight="1">
      <c r="A58" s="36"/>
      <c r="B58" s="143"/>
      <c r="C58" s="35"/>
      <c r="D58" s="144"/>
      <c r="E58" s="144"/>
      <c r="I58" s="364" t="e">
        <f>Q46</f>
        <v>#VALUE!</v>
      </c>
      <c r="J58" s="364"/>
      <c r="K58" s="364"/>
      <c r="L58" s="364"/>
      <c r="M58" s="373"/>
      <c r="N58" s="373"/>
      <c r="O58" s="373"/>
      <c r="P58" s="373"/>
      <c r="Q58" s="373"/>
      <c r="R58" s="373"/>
      <c r="S58" s="373"/>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86" t="s">
        <v>219</v>
      </c>
      <c r="D60" s="386"/>
      <c r="E60" s="386"/>
      <c r="F60" s="386"/>
      <c r="G60" s="386"/>
      <c r="H60" s="386"/>
      <c r="I60" s="386"/>
      <c r="J60" s="386"/>
      <c r="K60" s="386"/>
      <c r="L60" s="386"/>
      <c r="M60" s="399">
        <f>IFERROR(ROUND(AVERAGE(M56:S58),2),0)</f>
        <v>0</v>
      </c>
      <c r="N60" s="400"/>
      <c r="O60" s="400"/>
      <c r="P60" s="400"/>
      <c r="Q60" s="400"/>
      <c r="R60" s="400"/>
      <c r="S60" s="401"/>
      <c r="T60" s="144" t="s">
        <v>21</v>
      </c>
      <c r="V60" s="143" t="s">
        <v>20</v>
      </c>
      <c r="X60" s="144"/>
      <c r="Z60" s="396"/>
      <c r="AA60" s="396"/>
      <c r="AB60" s="396"/>
      <c r="AC60" s="396"/>
      <c r="AD60" s="396"/>
      <c r="AE60" s="396"/>
      <c r="AF60" s="396"/>
      <c r="AG60" s="144" t="s">
        <v>22</v>
      </c>
      <c r="AK60" s="201">
        <v>780</v>
      </c>
    </row>
    <row r="61" spans="1:37" ht="24.75" customHeight="1">
      <c r="A61" s="36"/>
      <c r="B61" s="362" t="s">
        <v>285</v>
      </c>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row>
    <row r="62" spans="1:37" ht="24.75" customHeight="1">
      <c r="A62" s="36"/>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row>
    <row r="63" spans="1:37" ht="24.75" customHeight="1">
      <c r="A63" s="36"/>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8">
        <f>M60</f>
        <v>0</v>
      </c>
      <c r="N67" s="398"/>
      <c r="O67" s="398"/>
      <c r="P67" s="398"/>
      <c r="Q67" s="398"/>
      <c r="R67" s="398"/>
      <c r="S67" s="398"/>
      <c r="T67" s="115" t="s">
        <v>21</v>
      </c>
      <c r="U67" s="113"/>
      <c r="V67" s="114" t="s">
        <v>20</v>
      </c>
      <c r="W67" s="113"/>
      <c r="X67" s="115"/>
      <c r="Y67" s="113"/>
      <c r="Z67" s="398">
        <f>Z60</f>
        <v>0</v>
      </c>
      <c r="AA67" s="398"/>
      <c r="AB67" s="398"/>
      <c r="AC67" s="398"/>
      <c r="AD67" s="398"/>
      <c r="AE67" s="398"/>
      <c r="AF67" s="398"/>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397">
        <f>M67*AK60</f>
        <v>0</v>
      </c>
      <c r="N69" s="397"/>
      <c r="O69" s="397"/>
      <c r="P69" s="397"/>
      <c r="Q69" s="397"/>
      <c r="R69" s="397"/>
      <c r="S69" s="397"/>
      <c r="T69" s="144" t="s">
        <v>19</v>
      </c>
      <c r="U69" s="35"/>
      <c r="V69" s="143" t="s">
        <v>20</v>
      </c>
      <c r="W69" s="35"/>
      <c r="X69" s="144"/>
      <c r="Y69" s="35"/>
      <c r="Z69" s="397">
        <f>Z67*AK60</f>
        <v>0</v>
      </c>
      <c r="AA69" s="397"/>
      <c r="AB69" s="397"/>
      <c r="AC69" s="397"/>
      <c r="AD69" s="397"/>
      <c r="AE69" s="397"/>
      <c r="AF69" s="397"/>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66" t="s">
        <v>199</v>
      </c>
      <c r="G72" s="366"/>
      <c r="H72" s="366"/>
      <c r="I72" s="366"/>
      <c r="J72" s="366"/>
      <c r="K72" s="366"/>
      <c r="L72" s="367"/>
      <c r="M72" s="368" t="s">
        <v>202</v>
      </c>
      <c r="N72" s="369"/>
      <c r="O72" s="369"/>
      <c r="P72" s="369"/>
      <c r="Q72" s="369"/>
      <c r="R72" s="369"/>
      <c r="S72" s="369"/>
      <c r="T72" s="368" t="s">
        <v>203</v>
      </c>
      <c r="U72" s="369"/>
      <c r="V72" s="369"/>
      <c r="W72" s="369"/>
      <c r="X72" s="369"/>
      <c r="Y72" s="369"/>
      <c r="Z72" s="369"/>
      <c r="AA72" s="144"/>
      <c r="AB72" s="144"/>
      <c r="AC72" s="144"/>
      <c r="AD72" s="144"/>
      <c r="AE72" s="144"/>
      <c r="AF72" s="144"/>
      <c r="AG72" s="144"/>
    </row>
    <row r="73" spans="1:36" ht="24.75" customHeight="1">
      <c r="A73" s="36"/>
      <c r="B73" s="143"/>
      <c r="C73" s="143"/>
      <c r="D73" s="144"/>
      <c r="E73" s="144"/>
      <c r="F73" s="413" t="e">
        <f>I56</f>
        <v>#VALUE!</v>
      </c>
      <c r="G73" s="413"/>
      <c r="H73" s="413"/>
      <c r="I73" s="413"/>
      <c r="J73" s="413"/>
      <c r="K73" s="413"/>
      <c r="L73" s="413"/>
      <c r="M73" s="365"/>
      <c r="N73" s="365"/>
      <c r="O73" s="365"/>
      <c r="P73" s="365"/>
      <c r="Q73" s="365"/>
      <c r="R73" s="365"/>
      <c r="S73" s="365"/>
      <c r="T73" s="365"/>
      <c r="U73" s="365"/>
      <c r="V73" s="365"/>
      <c r="W73" s="365"/>
      <c r="X73" s="365"/>
      <c r="Y73" s="365"/>
      <c r="Z73" s="365"/>
      <c r="AA73" s="144"/>
      <c r="AB73" s="144"/>
      <c r="AC73" s="144"/>
      <c r="AD73" s="144"/>
      <c r="AE73" s="144"/>
      <c r="AF73" s="144"/>
      <c r="AG73" s="144"/>
    </row>
    <row r="74" spans="1:36" ht="24.75" customHeight="1">
      <c r="A74" s="36"/>
      <c r="B74" s="143"/>
      <c r="C74" s="143"/>
      <c r="D74" s="144"/>
      <c r="E74" s="144"/>
      <c r="F74" s="413" t="e">
        <f>I57</f>
        <v>#VALUE!</v>
      </c>
      <c r="G74" s="413"/>
      <c r="H74" s="413"/>
      <c r="I74" s="413"/>
      <c r="J74" s="413"/>
      <c r="K74" s="413"/>
      <c r="L74" s="413"/>
      <c r="M74" s="365"/>
      <c r="N74" s="365"/>
      <c r="O74" s="365"/>
      <c r="P74" s="365"/>
      <c r="Q74" s="365"/>
      <c r="R74" s="365"/>
      <c r="S74" s="365"/>
      <c r="T74" s="365"/>
      <c r="U74" s="365"/>
      <c r="V74" s="365"/>
      <c r="W74" s="365"/>
      <c r="X74" s="365"/>
      <c r="Y74" s="365"/>
      <c r="Z74" s="365"/>
      <c r="AA74" s="144"/>
      <c r="AB74" s="144"/>
      <c r="AC74" s="144"/>
      <c r="AD74" s="144"/>
      <c r="AE74" s="144"/>
      <c r="AF74" s="144"/>
      <c r="AG74" s="144"/>
    </row>
    <row r="75" spans="1:36" ht="24.75" customHeight="1">
      <c r="A75" s="36"/>
      <c r="B75" s="143"/>
      <c r="C75" s="143"/>
      <c r="D75" s="144"/>
      <c r="E75" s="144"/>
      <c r="F75" s="413" t="e">
        <f>I58</f>
        <v>#VALUE!</v>
      </c>
      <c r="G75" s="413"/>
      <c r="H75" s="413"/>
      <c r="I75" s="413"/>
      <c r="J75" s="413"/>
      <c r="K75" s="413"/>
      <c r="L75" s="413"/>
      <c r="M75" s="365"/>
      <c r="N75" s="365"/>
      <c r="O75" s="365"/>
      <c r="P75" s="365"/>
      <c r="Q75" s="365"/>
      <c r="R75" s="365"/>
      <c r="S75" s="365"/>
      <c r="T75" s="365"/>
      <c r="U75" s="365"/>
      <c r="V75" s="365"/>
      <c r="W75" s="365"/>
      <c r="X75" s="365"/>
      <c r="Y75" s="365"/>
      <c r="Z75" s="365"/>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12" t="s">
        <v>677</v>
      </c>
      <c r="G77" s="412"/>
      <c r="H77" s="412"/>
      <c r="I77" s="412"/>
      <c r="J77" s="412"/>
      <c r="K77" s="412"/>
      <c r="L77" s="412"/>
      <c r="M77" s="358" t="e">
        <f>ROUND(AVERAGE(M73:S75),2)</f>
        <v>#DIV/0!</v>
      </c>
      <c r="N77" s="358"/>
      <c r="O77" s="358"/>
      <c r="P77" s="358"/>
      <c r="Q77" s="358"/>
      <c r="R77" s="358"/>
      <c r="S77" s="358"/>
      <c r="T77" s="358" t="e">
        <f>ROUND(AVERAGE(T73:Z75),2)</f>
        <v>#DIV/0!</v>
      </c>
      <c r="U77" s="358"/>
      <c r="V77" s="358"/>
      <c r="W77" s="358"/>
      <c r="X77" s="358"/>
      <c r="Y77" s="358"/>
      <c r="Z77" s="358"/>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59" t="s">
        <v>204</v>
      </c>
      <c r="G79" s="359"/>
      <c r="H79" s="359"/>
      <c r="I79" s="359"/>
      <c r="J79" s="359"/>
      <c r="K79" s="359"/>
      <c r="L79" s="359"/>
      <c r="M79" s="404">
        <f>IFERROR(M60/(M77+T77),0)</f>
        <v>0</v>
      </c>
      <c r="N79" s="404"/>
      <c r="O79" s="404"/>
      <c r="P79" s="404"/>
      <c r="Q79" s="404"/>
      <c r="R79" s="404"/>
      <c r="S79" s="404"/>
      <c r="T79" s="213"/>
      <c r="V79" s="143" t="s">
        <v>20</v>
      </c>
      <c r="W79" s="35"/>
      <c r="X79" s="144"/>
      <c r="Y79" s="35"/>
      <c r="Z79" s="410"/>
      <c r="AA79" s="410"/>
      <c r="AB79" s="410"/>
      <c r="AC79" s="410"/>
      <c r="AD79" s="410"/>
      <c r="AE79" s="410"/>
      <c r="AF79" s="410"/>
      <c r="AG79" s="144" t="s">
        <v>298</v>
      </c>
    </row>
    <row r="80" spans="1:36" ht="24.75" customHeight="1">
      <c r="A80" s="36"/>
      <c r="B80" s="362" t="s">
        <v>210</v>
      </c>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row>
    <row r="81" spans="1:38" ht="24.75" customHeight="1">
      <c r="A81" s="36"/>
      <c r="B81" s="362"/>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63" t="e">
        <f>ROUNDDOWN(M69/(M48*医療保険の利用者割合２),4)</f>
        <v>#DIV/0!</v>
      </c>
      <c r="N84" s="363"/>
      <c r="O84" s="363"/>
      <c r="P84" s="363"/>
      <c r="Q84" s="363"/>
      <c r="R84" s="363"/>
      <c r="S84" s="363"/>
      <c r="T84" s="144"/>
      <c r="U84" s="35"/>
      <c r="V84" s="143" t="s">
        <v>20</v>
      </c>
      <c r="W84" s="35"/>
      <c r="X84" s="144"/>
      <c r="Y84" s="35"/>
      <c r="Z84" s="363" t="e">
        <f>ROUNDDOWN(Z69/(Z48*Z79),4)</f>
        <v>#DIV/0!</v>
      </c>
      <c r="AA84" s="363"/>
      <c r="AB84" s="363"/>
      <c r="AC84" s="363"/>
      <c r="AD84" s="363"/>
      <c r="AE84" s="363"/>
      <c r="AF84" s="363"/>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05" t="str">
        <f>IFERROR(IF(((M48*医療保険の利用者割合２*1.2%-M69)/M67)&lt;0,0,(M48*医療保険の利用者割合２*1.2%-M69)/M67),"")</f>
        <v/>
      </c>
      <c r="N87" s="405"/>
      <c r="O87" s="405"/>
      <c r="P87" s="405"/>
      <c r="Q87" s="405"/>
      <c r="R87" s="405"/>
      <c r="S87" s="405"/>
      <c r="T87" s="144"/>
      <c r="V87" s="143" t="s">
        <v>20</v>
      </c>
      <c r="Z87" s="398" t="str">
        <f>IFERROR(IF((Z48*Z79*1.2%-Z69)/Z67&lt;0,0,(Z48*Z79*1.2%-Z69)/Z67),"")</f>
        <v/>
      </c>
      <c r="AA87" s="398"/>
      <c r="AB87" s="398"/>
      <c r="AC87" s="398"/>
      <c r="AD87" s="398"/>
      <c r="AE87" s="398"/>
      <c r="AF87" s="398"/>
      <c r="AG87" s="144" t="s">
        <v>299</v>
      </c>
    </row>
    <row r="88" spans="1:38" ht="18" customHeight="1">
      <c r="A88" s="36"/>
      <c r="B88" s="391" t="s">
        <v>131</v>
      </c>
      <c r="C88" s="391"/>
      <c r="D88" s="391"/>
      <c r="E88" s="391"/>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row>
    <row r="89" spans="1:38" ht="24.75" customHeight="1">
      <c r="A89" s="36"/>
      <c r="B89" s="391"/>
      <c r="C89" s="391"/>
      <c r="D89" s="391"/>
      <c r="E89" s="391"/>
      <c r="F89" s="414" t="s">
        <v>132</v>
      </c>
      <c r="G89" s="414"/>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row>
    <row r="90" spans="1:38" ht="24.75" customHeight="1">
      <c r="A90" s="36"/>
      <c r="B90" s="391"/>
      <c r="C90" s="391"/>
      <c r="D90" s="391"/>
      <c r="E90" s="391"/>
      <c r="G90" s="72"/>
      <c r="H90" s="72"/>
      <c r="I90" s="72"/>
      <c r="J90" s="415" t="s">
        <v>133</v>
      </c>
      <c r="K90" s="415"/>
      <c r="L90" s="415"/>
      <c r="M90" s="415"/>
      <c r="N90" s="415"/>
      <c r="O90" s="415"/>
      <c r="P90" s="415"/>
      <c r="Q90" s="415"/>
      <c r="R90" s="415"/>
      <c r="S90" s="415"/>
      <c r="T90" s="415"/>
      <c r="U90" s="415"/>
      <c r="V90" s="415"/>
      <c r="W90" s="415"/>
      <c r="X90" s="415"/>
      <c r="Y90" s="415"/>
      <c r="Z90" s="415"/>
      <c r="AA90" s="415"/>
      <c r="AB90" s="415"/>
      <c r="AC90" s="415"/>
      <c r="AD90" s="415"/>
      <c r="AE90" s="72"/>
      <c r="AF90" s="72"/>
      <c r="AG90" s="72"/>
      <c r="AH90" s="72"/>
    </row>
    <row r="91" spans="1:38" ht="18" customHeight="1">
      <c r="A91" s="36"/>
      <c r="B91" s="391"/>
      <c r="C91" s="391"/>
      <c r="D91" s="391"/>
      <c r="E91" s="391"/>
      <c r="G91" s="71"/>
      <c r="H91" s="71"/>
      <c r="I91" s="71"/>
      <c r="J91" s="416"/>
      <c r="K91" s="416"/>
      <c r="L91" s="416"/>
      <c r="M91" s="416"/>
      <c r="N91" s="416"/>
      <c r="O91" s="416"/>
      <c r="P91" s="416"/>
      <c r="Q91" s="416"/>
      <c r="R91" s="416"/>
      <c r="S91" s="416"/>
      <c r="T91" s="416"/>
      <c r="U91" s="416"/>
      <c r="V91" s="416"/>
      <c r="W91" s="416"/>
      <c r="X91" s="416"/>
      <c r="Y91" s="416"/>
      <c r="Z91" s="416"/>
      <c r="AA91" s="416"/>
      <c r="AB91" s="416"/>
      <c r="AC91" s="416"/>
      <c r="AD91" s="416"/>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03" t="str">
        <f>IF(AK94&lt;=1.1,IF(AK94&gt;=0.9,"☑","□"),"□")</f>
        <v>□</v>
      </c>
      <c r="K94" s="403"/>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03" t="str">
        <f>IF(AK95&lt;=1.1,IF(AK95&gt;=0.9,"☑","□"),"□")</f>
        <v>□</v>
      </c>
      <c r="K95" s="403"/>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03" t="str">
        <f>IF(AK96&lt;=1.1,IF(AK96&gt;=0.9,"☑","□"),"□")</f>
        <v>□</v>
      </c>
      <c r="K96" s="403"/>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03" t="str">
        <f>IF(AK97&lt;=1.1,IF(AK97&gt;=0.9,"☑","□"),"□")</f>
        <v>□</v>
      </c>
      <c r="K97" s="403"/>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94" t="str">
        <f>IFERROR(IF(OR(AK22*AK25*AK84=0,M87&lt;=0),"算定不可",(VLOOKUP("該当",'リスト（訪問看護）'!J:L,3,FALSE))),"")</f>
        <v/>
      </c>
      <c r="E102" s="394"/>
      <c r="F102" s="394"/>
      <c r="G102" s="394"/>
      <c r="H102" s="394"/>
      <c r="I102" s="394"/>
      <c r="J102" s="394"/>
      <c r="K102" s="394"/>
      <c r="L102" s="394"/>
      <c r="M102" s="394"/>
      <c r="N102" s="394"/>
      <c r="O102" s="394"/>
      <c r="P102" s="394"/>
      <c r="R102" s="411"/>
      <c r="S102" s="411"/>
      <c r="T102" s="411"/>
      <c r="U102" s="411"/>
      <c r="V102" s="411"/>
      <c r="W102" s="411"/>
      <c r="X102" s="411"/>
      <c r="Y102" s="411"/>
      <c r="Z102" s="411"/>
      <c r="AA102" s="411"/>
      <c r="AB102" s="411"/>
      <c r="AC102" s="411"/>
      <c r="AD102" s="411"/>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408" t="s">
        <v>30</v>
      </c>
      <c r="E104" s="409"/>
      <c r="F104" s="406" t="s">
        <v>225</v>
      </c>
      <c r="G104" s="406"/>
      <c r="H104" s="406"/>
      <c r="I104" s="406"/>
      <c r="J104" s="406"/>
      <c r="K104" s="406"/>
      <c r="L104" s="406"/>
      <c r="M104" s="406"/>
      <c r="N104" s="406"/>
      <c r="O104" s="406"/>
      <c r="P104" s="407"/>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408" t="s">
        <v>30</v>
      </c>
      <c r="E105" s="409"/>
      <c r="F105" s="406" t="s">
        <v>162</v>
      </c>
      <c r="G105" s="406"/>
      <c r="H105" s="406"/>
      <c r="I105" s="406"/>
      <c r="J105" s="406"/>
      <c r="K105" s="406"/>
      <c r="L105" s="406"/>
      <c r="M105" s="406"/>
      <c r="N105" s="406"/>
      <c r="O105" s="406"/>
      <c r="P105" s="407"/>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408" t="s">
        <v>30</v>
      </c>
      <c r="E106" s="409"/>
      <c r="F106" s="406" t="s">
        <v>173</v>
      </c>
      <c r="G106" s="406"/>
      <c r="H106" s="406"/>
      <c r="I106" s="406"/>
      <c r="J106" s="406"/>
      <c r="K106" s="406"/>
      <c r="L106" s="406"/>
      <c r="M106" s="406"/>
      <c r="N106" s="406"/>
      <c r="O106" s="406"/>
      <c r="P106" s="407"/>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408" t="s">
        <v>30</v>
      </c>
      <c r="E107" s="409"/>
      <c r="F107" s="406" t="s">
        <v>174</v>
      </c>
      <c r="G107" s="406"/>
      <c r="H107" s="406"/>
      <c r="I107" s="406"/>
      <c r="J107" s="406"/>
      <c r="K107" s="406"/>
      <c r="L107" s="406"/>
      <c r="M107" s="406"/>
      <c r="N107" s="406"/>
      <c r="O107" s="406"/>
      <c r="P107" s="407"/>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408" t="s">
        <v>30</v>
      </c>
      <c r="E108" s="409"/>
      <c r="F108" s="406" t="s">
        <v>175</v>
      </c>
      <c r="G108" s="406"/>
      <c r="H108" s="406"/>
      <c r="I108" s="406"/>
      <c r="J108" s="406"/>
      <c r="K108" s="406"/>
      <c r="L108" s="406"/>
      <c r="M108" s="406"/>
      <c r="N108" s="406"/>
      <c r="O108" s="406"/>
      <c r="P108" s="407"/>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408" t="s">
        <v>30</v>
      </c>
      <c r="E109" s="409"/>
      <c r="F109" s="406" t="s">
        <v>176</v>
      </c>
      <c r="G109" s="406"/>
      <c r="H109" s="406"/>
      <c r="I109" s="406"/>
      <c r="J109" s="406"/>
      <c r="K109" s="406"/>
      <c r="L109" s="406"/>
      <c r="M109" s="406"/>
      <c r="N109" s="406"/>
      <c r="O109" s="406"/>
      <c r="P109" s="407"/>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408" t="s">
        <v>30</v>
      </c>
      <c r="E110" s="409"/>
      <c r="F110" s="406" t="s">
        <v>177</v>
      </c>
      <c r="G110" s="406"/>
      <c r="H110" s="406"/>
      <c r="I110" s="406"/>
      <c r="J110" s="406"/>
      <c r="K110" s="406"/>
      <c r="L110" s="406"/>
      <c r="M110" s="406"/>
      <c r="N110" s="406"/>
      <c r="O110" s="406"/>
      <c r="P110" s="407"/>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408" t="s">
        <v>30</v>
      </c>
      <c r="E111" s="409"/>
      <c r="F111" s="406" t="s">
        <v>178</v>
      </c>
      <c r="G111" s="406"/>
      <c r="H111" s="406"/>
      <c r="I111" s="406"/>
      <c r="J111" s="406"/>
      <c r="K111" s="406"/>
      <c r="L111" s="406"/>
      <c r="M111" s="406"/>
      <c r="N111" s="406"/>
      <c r="O111" s="406"/>
      <c r="P111" s="407"/>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408" t="s">
        <v>30</v>
      </c>
      <c r="E112" s="409"/>
      <c r="F112" s="406" t="s">
        <v>179</v>
      </c>
      <c r="G112" s="406"/>
      <c r="H112" s="406"/>
      <c r="I112" s="406"/>
      <c r="J112" s="406"/>
      <c r="K112" s="406"/>
      <c r="L112" s="406"/>
      <c r="M112" s="406"/>
      <c r="N112" s="406"/>
      <c r="O112" s="406"/>
      <c r="P112" s="407"/>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408" t="s">
        <v>30</v>
      </c>
      <c r="E113" s="409"/>
      <c r="F113" s="406" t="s">
        <v>180</v>
      </c>
      <c r="G113" s="406"/>
      <c r="H113" s="406"/>
      <c r="I113" s="406"/>
      <c r="J113" s="406"/>
      <c r="K113" s="406"/>
      <c r="L113" s="406"/>
      <c r="M113" s="406"/>
      <c r="N113" s="406"/>
      <c r="O113" s="406"/>
      <c r="P113" s="407"/>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408" t="s">
        <v>30</v>
      </c>
      <c r="E114" s="409"/>
      <c r="F114" s="406" t="s">
        <v>181</v>
      </c>
      <c r="G114" s="406"/>
      <c r="H114" s="406"/>
      <c r="I114" s="406"/>
      <c r="J114" s="406"/>
      <c r="K114" s="406"/>
      <c r="L114" s="406"/>
      <c r="M114" s="406"/>
      <c r="N114" s="406"/>
      <c r="O114" s="406"/>
      <c r="P114" s="407"/>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408" t="s">
        <v>30</v>
      </c>
      <c r="E115" s="409"/>
      <c r="F115" s="406" t="s">
        <v>182</v>
      </c>
      <c r="G115" s="406"/>
      <c r="H115" s="406"/>
      <c r="I115" s="406"/>
      <c r="J115" s="406"/>
      <c r="K115" s="406"/>
      <c r="L115" s="406"/>
      <c r="M115" s="406"/>
      <c r="N115" s="406"/>
      <c r="O115" s="406"/>
      <c r="P115" s="407"/>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408" t="s">
        <v>30</v>
      </c>
      <c r="E116" s="409"/>
      <c r="F116" s="406" t="s">
        <v>183</v>
      </c>
      <c r="G116" s="406"/>
      <c r="H116" s="406"/>
      <c r="I116" s="406"/>
      <c r="J116" s="406"/>
      <c r="K116" s="406"/>
      <c r="L116" s="406"/>
      <c r="M116" s="406"/>
      <c r="N116" s="406"/>
      <c r="O116" s="406"/>
      <c r="P116" s="407"/>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408" t="s">
        <v>30</v>
      </c>
      <c r="E117" s="409"/>
      <c r="F117" s="406" t="s">
        <v>184</v>
      </c>
      <c r="G117" s="406"/>
      <c r="H117" s="406"/>
      <c r="I117" s="406"/>
      <c r="J117" s="406"/>
      <c r="K117" s="406"/>
      <c r="L117" s="406"/>
      <c r="M117" s="406"/>
      <c r="N117" s="406"/>
      <c r="O117" s="406"/>
      <c r="P117" s="407"/>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408" t="s">
        <v>30</v>
      </c>
      <c r="E118" s="409"/>
      <c r="F118" s="406" t="s">
        <v>185</v>
      </c>
      <c r="G118" s="406"/>
      <c r="H118" s="406"/>
      <c r="I118" s="406"/>
      <c r="J118" s="406"/>
      <c r="K118" s="406"/>
      <c r="L118" s="406"/>
      <c r="M118" s="406"/>
      <c r="N118" s="406"/>
      <c r="O118" s="406"/>
      <c r="P118" s="407"/>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408" t="s">
        <v>30</v>
      </c>
      <c r="E119" s="409"/>
      <c r="F119" s="406" t="s">
        <v>186</v>
      </c>
      <c r="G119" s="406"/>
      <c r="H119" s="406"/>
      <c r="I119" s="406"/>
      <c r="J119" s="406"/>
      <c r="K119" s="406"/>
      <c r="L119" s="406"/>
      <c r="M119" s="406"/>
      <c r="N119" s="406"/>
      <c r="O119" s="406"/>
      <c r="P119" s="407"/>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408" t="s">
        <v>30</v>
      </c>
      <c r="E120" s="409"/>
      <c r="F120" s="406" t="s">
        <v>187</v>
      </c>
      <c r="G120" s="406"/>
      <c r="H120" s="406"/>
      <c r="I120" s="406"/>
      <c r="J120" s="406"/>
      <c r="K120" s="406"/>
      <c r="L120" s="406"/>
      <c r="M120" s="406"/>
      <c r="N120" s="406"/>
      <c r="O120" s="406"/>
      <c r="P120" s="407"/>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408" t="s">
        <v>30</v>
      </c>
      <c r="E121" s="409"/>
      <c r="F121" s="406" t="s">
        <v>188</v>
      </c>
      <c r="G121" s="406"/>
      <c r="H121" s="406"/>
      <c r="I121" s="406"/>
      <c r="J121" s="406"/>
      <c r="K121" s="406"/>
      <c r="L121" s="406"/>
      <c r="M121" s="406"/>
      <c r="N121" s="406"/>
      <c r="O121" s="406"/>
      <c r="P121" s="407"/>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408" t="s">
        <v>30</v>
      </c>
      <c r="E122" s="409"/>
      <c r="F122" s="406" t="s">
        <v>189</v>
      </c>
      <c r="G122" s="406"/>
      <c r="H122" s="406"/>
      <c r="I122" s="406"/>
      <c r="J122" s="406"/>
      <c r="K122" s="406"/>
      <c r="L122" s="406"/>
      <c r="M122" s="406"/>
      <c r="N122" s="406"/>
      <c r="O122" s="406"/>
      <c r="P122" s="407"/>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48" t="s">
        <v>683</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15"/>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tabSelected="1" view="pageBreakPreview" topLeftCell="A71" zoomScale="145" zoomScaleNormal="100" zoomScaleSheetLayoutView="145" workbookViewId="0">
      <selection activeCell="AK79" sqref="AK79"/>
    </sheetView>
  </sheetViews>
  <sheetFormatPr defaultColWidth="8.75" defaultRowHeight="13.5" outlineLevelRow="1" outlineLevelCol="1"/>
  <cols>
    <col min="1" max="33" width="2.75" style="3" customWidth="1"/>
    <col min="34" max="34" width="5.5" style="207" hidden="1" customWidth="1" outlineLevel="1"/>
    <col min="35" max="35" width="2.75" style="217" customWidth="1" collapsed="1"/>
    <col min="36" max="36" width="2.75" style="207" customWidth="1"/>
    <col min="37" max="42" width="2.75" style="3" customWidth="1"/>
    <col min="43" max="16384" width="8.75" style="3"/>
  </cols>
  <sheetData>
    <row r="1" spans="1:36" ht="16.149999999999999"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149999999999999" customHeight="1">
      <c r="A2" s="235" t="s">
        <v>44</v>
      </c>
      <c r="B2" s="235"/>
      <c r="C2" s="235"/>
      <c r="D2" s="467" t="s">
        <v>674</v>
      </c>
      <c r="E2" s="467"/>
      <c r="F2" s="467"/>
      <c r="G2" s="467"/>
      <c r="H2" s="467"/>
      <c r="I2" s="467"/>
      <c r="J2" s="467"/>
      <c r="K2" s="467"/>
      <c r="L2" s="467"/>
      <c r="M2" s="467"/>
      <c r="N2" s="467"/>
      <c r="O2" s="467"/>
      <c r="P2" s="467"/>
      <c r="Q2" s="467"/>
      <c r="R2" s="467"/>
      <c r="S2" s="467"/>
      <c r="T2" s="467"/>
      <c r="U2" s="467"/>
      <c r="V2" s="468"/>
      <c r="W2" s="468"/>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3" t="s">
        <v>192</v>
      </c>
      <c r="K4" s="443"/>
      <c r="L4" s="443"/>
      <c r="M4" s="443"/>
      <c r="N4" s="443"/>
      <c r="O4" s="443"/>
      <c r="P4" s="443"/>
      <c r="Q4" s="443"/>
      <c r="R4" s="443"/>
      <c r="S4" s="443"/>
      <c r="T4" s="443"/>
      <c r="U4" s="444"/>
      <c r="V4" s="469" t="str">
        <f>IF(訪問看護ステーションコード="","",訪問看護ステーションコード)</f>
        <v/>
      </c>
      <c r="W4" s="469"/>
      <c r="X4" s="469"/>
      <c r="Y4" s="469"/>
      <c r="Z4" s="469"/>
      <c r="AA4" s="469"/>
      <c r="AB4" s="469"/>
      <c r="AC4" s="469"/>
      <c r="AD4" s="469"/>
      <c r="AE4" s="469"/>
      <c r="AF4" s="469"/>
      <c r="AG4" s="470"/>
      <c r="AH4" s="220"/>
      <c r="AI4" s="221"/>
    </row>
    <row r="5" spans="1:36" ht="16.149999999999999" customHeight="1">
      <c r="A5" s="53"/>
      <c r="B5" s="53"/>
      <c r="C5" s="53"/>
      <c r="D5" s="53"/>
      <c r="E5" s="53"/>
      <c r="F5" s="53"/>
      <c r="G5" s="53"/>
      <c r="H5" s="53"/>
      <c r="I5" s="53"/>
      <c r="J5" s="445" t="s">
        <v>190</v>
      </c>
      <c r="K5" s="445"/>
      <c r="L5" s="445"/>
      <c r="M5" s="445"/>
      <c r="N5" s="445"/>
      <c r="O5" s="445"/>
      <c r="P5" s="445"/>
      <c r="Q5" s="445"/>
      <c r="R5" s="445"/>
      <c r="S5" s="445"/>
      <c r="T5" s="445"/>
      <c r="U5" s="446"/>
      <c r="V5" s="471" t="str">
        <f>IF(訪問看護ステーション名="","",訪問看護ステーション名)</f>
        <v/>
      </c>
      <c r="W5" s="471"/>
      <c r="X5" s="471"/>
      <c r="Y5" s="471"/>
      <c r="Z5" s="471"/>
      <c r="AA5" s="471"/>
      <c r="AB5" s="471"/>
      <c r="AC5" s="471"/>
      <c r="AD5" s="471"/>
      <c r="AE5" s="471"/>
      <c r="AF5" s="471"/>
      <c r="AG5" s="472"/>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149999999999999"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149999999999999"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149999999999999" customHeight="1">
      <c r="A9" s="1"/>
      <c r="B9" s="466"/>
      <c r="C9" s="466"/>
      <c r="D9" s="450" t="s">
        <v>33</v>
      </c>
      <c r="E9" s="450"/>
      <c r="F9" s="450"/>
      <c r="G9" s="450"/>
      <c r="H9" s="450"/>
      <c r="I9" s="450"/>
      <c r="J9" s="450"/>
      <c r="K9" s="450"/>
      <c r="L9" s="450"/>
      <c r="M9" s="450"/>
      <c r="N9" s="450"/>
      <c r="O9" s="450"/>
      <c r="P9" s="450"/>
      <c r="Q9" s="450"/>
      <c r="R9" s="450"/>
      <c r="S9" s="450"/>
      <c r="T9" s="450"/>
      <c r="U9" s="450"/>
      <c r="V9" s="450"/>
      <c r="W9" s="450"/>
      <c r="X9" s="450"/>
      <c r="Y9" s="450"/>
      <c r="Z9" s="450"/>
      <c r="AA9" s="53"/>
      <c r="AB9" s="53"/>
      <c r="AC9" s="53"/>
      <c r="AD9" s="53"/>
      <c r="AE9" s="53"/>
      <c r="AF9" s="53"/>
      <c r="AG9" s="53"/>
    </row>
    <row r="10" spans="1:36" ht="16.149999999999999" customHeight="1">
      <c r="A10" s="1"/>
      <c r="B10" s="473"/>
      <c r="C10" s="473"/>
      <c r="D10" s="474" t="s">
        <v>34</v>
      </c>
      <c r="E10" s="474"/>
      <c r="F10" s="474"/>
      <c r="G10" s="474"/>
      <c r="H10" s="474"/>
      <c r="I10" s="474"/>
      <c r="J10" s="474"/>
      <c r="K10" s="474"/>
      <c r="L10" s="474"/>
      <c r="M10" s="474"/>
      <c r="N10" s="474"/>
      <c r="O10" s="474"/>
      <c r="P10" s="474"/>
      <c r="Q10" s="474"/>
      <c r="R10" s="474"/>
      <c r="S10" s="474"/>
      <c r="T10" s="474"/>
      <c r="U10" s="474"/>
      <c r="V10" s="474"/>
      <c r="W10" s="474"/>
      <c r="X10" s="474"/>
      <c r="Y10" s="474"/>
      <c r="Z10" s="474"/>
      <c r="AA10" s="53"/>
      <c r="AB10" s="53"/>
      <c r="AC10" s="53"/>
      <c r="AD10" s="53"/>
      <c r="AE10" s="53"/>
      <c r="AF10" s="53"/>
      <c r="AG10" s="53"/>
    </row>
    <row r="11" spans="1:36" ht="16.149999999999999"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149999999999999"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149999999999999" customHeight="1" thickBot="1">
      <c r="B13" s="464" t="s">
        <v>36</v>
      </c>
      <c r="C13" s="465"/>
      <c r="D13" s="465"/>
      <c r="E13" s="458"/>
      <c r="F13" s="458"/>
      <c r="G13" s="21" t="s">
        <v>37</v>
      </c>
      <c r="H13" s="458"/>
      <c r="I13" s="458"/>
      <c r="J13" s="21" t="s">
        <v>38</v>
      </c>
      <c r="K13" s="21"/>
      <c r="L13" s="21" t="s">
        <v>39</v>
      </c>
      <c r="M13" s="21" t="s">
        <v>36</v>
      </c>
      <c r="N13" s="21"/>
      <c r="O13" s="458"/>
      <c r="P13" s="458"/>
      <c r="Q13" s="21" t="s">
        <v>37</v>
      </c>
      <c r="R13" s="458"/>
      <c r="S13" s="458"/>
      <c r="T13" s="22" t="s">
        <v>38</v>
      </c>
      <c r="V13" s="451">
        <f>IF(E13=O13,R13-H13+1,IF(O13-E13=1,12-H13+1+R13,IF(O13-E13=2,12-H13+1+R13+12,"エラー")))</f>
        <v>1</v>
      </c>
      <c r="W13" s="451"/>
      <c r="X13" s="451"/>
      <c r="Y13" s="452"/>
      <c r="Z13" s="53" t="s">
        <v>40</v>
      </c>
      <c r="AA13" s="53"/>
      <c r="AG13" s="53"/>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149999999999999"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149999999999999"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149999999999999"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149999999999999" customHeight="1" thickBot="1">
      <c r="A18" s="53"/>
      <c r="B18" s="464" t="s">
        <v>36</v>
      </c>
      <c r="C18" s="465"/>
      <c r="D18" s="465"/>
      <c r="E18" s="458"/>
      <c r="F18" s="458"/>
      <c r="G18" s="21" t="s">
        <v>37</v>
      </c>
      <c r="H18" s="458"/>
      <c r="I18" s="458"/>
      <c r="J18" s="21" t="s">
        <v>38</v>
      </c>
      <c r="K18" s="21"/>
      <c r="L18" s="21" t="s">
        <v>39</v>
      </c>
      <c r="M18" s="21" t="s">
        <v>36</v>
      </c>
      <c r="N18" s="21"/>
      <c r="O18" s="458"/>
      <c r="P18" s="458"/>
      <c r="Q18" s="21" t="s">
        <v>37</v>
      </c>
      <c r="R18" s="458"/>
      <c r="S18" s="458"/>
      <c r="T18" s="22" t="s">
        <v>38</v>
      </c>
      <c r="V18" s="451">
        <f>IF(E18=O18,R18-H18+1,IF(O18-E18=1,12-H18+1+R18,IF(O18-E18=2,12-H18+1+R18+12,"エラー")))</f>
        <v>1</v>
      </c>
      <c r="W18" s="451"/>
      <c r="X18" s="451"/>
      <c r="Y18" s="452"/>
      <c r="Z18" s="53" t="s">
        <v>40</v>
      </c>
      <c r="AA18" s="53"/>
      <c r="AG18" s="53"/>
    </row>
    <row r="19" spans="1:35" ht="16.149999999999999" customHeight="1">
      <c r="A19" s="53"/>
      <c r="B19" s="163" t="s">
        <v>114</v>
      </c>
      <c r="D19" s="29"/>
      <c r="E19" s="29"/>
      <c r="G19" s="29"/>
      <c r="H19" s="29"/>
      <c r="N19" s="29"/>
      <c r="O19" s="29"/>
      <c r="Q19" s="29"/>
      <c r="R19" s="29"/>
      <c r="U19" s="53"/>
      <c r="AB19" s="53"/>
      <c r="AC19" s="53"/>
      <c r="AD19" s="53"/>
      <c r="AE19" s="53"/>
      <c r="AF19" s="53"/>
      <c r="AG19" s="53"/>
    </row>
    <row r="20" spans="1:35" ht="16.149999999999999" customHeight="1">
      <c r="A20" s="53"/>
      <c r="B20" s="163" t="s">
        <v>110</v>
      </c>
      <c r="D20" s="29"/>
      <c r="E20" s="29"/>
      <c r="G20" s="29"/>
      <c r="H20" s="29"/>
      <c r="N20" s="29"/>
      <c r="O20" s="29"/>
      <c r="Q20" s="29"/>
      <c r="R20" s="29"/>
      <c r="U20" s="53"/>
      <c r="AB20" s="53"/>
      <c r="AC20" s="53"/>
      <c r="AD20" s="53"/>
      <c r="AE20" s="53"/>
      <c r="AF20" s="53"/>
      <c r="AG20" s="53"/>
    </row>
    <row r="21" spans="1:35" ht="16.149999999999999" customHeight="1">
      <c r="A21" s="53"/>
      <c r="B21" s="163" t="s">
        <v>111</v>
      </c>
      <c r="D21" s="29"/>
      <c r="E21" s="29"/>
      <c r="G21" s="29"/>
      <c r="H21" s="29"/>
      <c r="N21" s="29"/>
      <c r="O21" s="29"/>
      <c r="Q21" s="29"/>
      <c r="R21" s="29"/>
      <c r="U21" s="53"/>
      <c r="AB21" s="53"/>
      <c r="AC21" s="53"/>
      <c r="AD21" s="53"/>
      <c r="AE21" s="53"/>
      <c r="AF21" s="53"/>
      <c r="AG21" s="53"/>
    </row>
    <row r="22" spans="1:35" ht="16.149999999999999" customHeight="1">
      <c r="A22" s="53"/>
      <c r="B22" s="163" t="s">
        <v>113</v>
      </c>
      <c r="D22" s="29"/>
      <c r="E22" s="29"/>
      <c r="G22" s="29"/>
      <c r="H22" s="29"/>
      <c r="N22" s="29"/>
      <c r="O22" s="29"/>
      <c r="Q22" s="29"/>
      <c r="R22" s="29"/>
      <c r="U22" s="53"/>
      <c r="AB22" s="53"/>
      <c r="AC22" s="53"/>
      <c r="AD22" s="53"/>
      <c r="AE22" s="53"/>
      <c r="AF22" s="53"/>
      <c r="AG22" s="53"/>
    </row>
    <row r="23" spans="1:35" ht="16.149999999999999" customHeight="1">
      <c r="A23" s="53"/>
      <c r="B23" s="163" t="s">
        <v>112</v>
      </c>
      <c r="D23" s="29"/>
      <c r="E23" s="29"/>
      <c r="G23" s="29"/>
      <c r="H23" s="29"/>
      <c r="N23" s="29"/>
      <c r="O23" s="29"/>
      <c r="Q23" s="29"/>
      <c r="R23" s="29"/>
      <c r="U23" s="53"/>
      <c r="AB23" s="53"/>
      <c r="AC23" s="53"/>
      <c r="AD23" s="53"/>
      <c r="AE23" s="53"/>
      <c r="AF23" s="53"/>
      <c r="AG23" s="53"/>
    </row>
    <row r="24" spans="1:35" ht="16.149999999999999" customHeight="1" thickBot="1">
      <c r="A24" s="53"/>
      <c r="B24" s="163"/>
      <c r="D24" s="29"/>
      <c r="E24" s="29"/>
      <c r="G24" s="29"/>
      <c r="H24" s="29"/>
      <c r="N24" s="29"/>
      <c r="O24" s="29"/>
      <c r="Q24" s="29"/>
      <c r="R24" s="29"/>
      <c r="U24" s="53"/>
      <c r="AB24" s="53"/>
      <c r="AC24" s="53"/>
      <c r="AD24" s="53"/>
      <c r="AE24" s="53"/>
      <c r="AF24" s="53"/>
      <c r="AG24" s="53"/>
    </row>
    <row r="25" spans="1:35" ht="16.149999999999999"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62" t="s">
        <v>226</v>
      </c>
      <c r="Y25" s="463"/>
      <c r="Z25" s="53"/>
      <c r="AA25" s="53"/>
      <c r="AB25" s="53"/>
      <c r="AC25" s="53"/>
      <c r="AD25" s="53"/>
      <c r="AE25" s="53"/>
      <c r="AF25" s="53"/>
      <c r="AG25" s="19"/>
      <c r="AH25" s="207" t="b">
        <v>1</v>
      </c>
      <c r="AI25" s="224"/>
    </row>
    <row r="26" spans="1:35" ht="16.149999999999999"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149999999999999" customHeight="1">
      <c r="A27" s="53"/>
      <c r="B27" s="163" t="s">
        <v>234</v>
      </c>
      <c r="D27" s="29"/>
      <c r="E27" s="29"/>
      <c r="G27" s="29"/>
      <c r="H27" s="29"/>
      <c r="N27" s="29"/>
      <c r="O27" s="29"/>
      <c r="Q27" s="29"/>
      <c r="R27" s="29"/>
      <c r="U27" s="53"/>
      <c r="AB27" s="53"/>
      <c r="AC27" s="53"/>
      <c r="AD27" s="53"/>
      <c r="AE27" s="53"/>
      <c r="AF27" s="53"/>
      <c r="AG27" s="53"/>
      <c r="AI27" s="224"/>
    </row>
    <row r="28" spans="1:35" ht="16.149999999999999" customHeight="1">
      <c r="A28" s="53"/>
      <c r="B28" s="163" t="s">
        <v>235</v>
      </c>
      <c r="D28" s="29"/>
      <c r="E28" s="29"/>
      <c r="G28" s="29"/>
      <c r="H28" s="29"/>
      <c r="N28" s="29"/>
      <c r="O28" s="29"/>
      <c r="Q28" s="29"/>
      <c r="R28" s="29"/>
      <c r="U28" s="53"/>
      <c r="AB28" s="53"/>
      <c r="AC28" s="53"/>
      <c r="AD28" s="53"/>
      <c r="AE28" s="53"/>
      <c r="AF28" s="53"/>
      <c r="AG28" s="53"/>
      <c r="AI28" s="224"/>
    </row>
    <row r="29" spans="1:35" ht="16.149999999999999" customHeight="1">
      <c r="A29" s="53"/>
      <c r="B29" s="163" t="s">
        <v>236</v>
      </c>
      <c r="D29" s="29"/>
      <c r="E29" s="29"/>
      <c r="G29" s="29"/>
      <c r="H29" s="29"/>
      <c r="N29" s="29"/>
      <c r="O29" s="29"/>
      <c r="Q29" s="29"/>
      <c r="R29" s="29"/>
      <c r="U29" s="53"/>
      <c r="AB29" s="53"/>
      <c r="AC29" s="53"/>
      <c r="AD29" s="53"/>
      <c r="AE29" s="53"/>
      <c r="AF29" s="53"/>
      <c r="AG29" s="53"/>
    </row>
    <row r="30" spans="1:35" ht="16.149999999999999" customHeight="1">
      <c r="A30" s="53"/>
      <c r="B30" s="163"/>
      <c r="D30" s="29"/>
      <c r="E30" s="29"/>
      <c r="G30" s="29"/>
      <c r="H30" s="29"/>
      <c r="N30" s="29"/>
      <c r="O30" s="29"/>
      <c r="Q30" s="29"/>
      <c r="R30" s="29"/>
      <c r="U30" s="53"/>
      <c r="AB30" s="53"/>
      <c r="AC30" s="53"/>
      <c r="AD30" s="53"/>
      <c r="AE30" s="53"/>
      <c r="AF30" s="53"/>
      <c r="AG30" s="53"/>
    </row>
    <row r="31" spans="1:35" ht="16.149999999999999"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149999999999999"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60">
        <f>SUM(AB33:AF34)</f>
        <v>0</v>
      </c>
      <c r="AC32" s="460"/>
      <c r="AD32" s="460"/>
      <c r="AE32" s="460"/>
      <c r="AF32" s="460"/>
      <c r="AG32" s="40" t="s">
        <v>43</v>
      </c>
      <c r="AH32" s="225"/>
      <c r="AI32" s="226"/>
    </row>
    <row r="33" spans="1:35" ht="16.149999999999999" customHeight="1">
      <c r="A33" s="55"/>
      <c r="B33" s="461" t="s">
        <v>191</v>
      </c>
      <c r="C33" s="461"/>
      <c r="D33" s="461"/>
      <c r="E33" s="461"/>
      <c r="F33" s="461"/>
      <c r="G33" s="461"/>
      <c r="H33" s="461"/>
      <c r="I33" s="461"/>
      <c r="J33" s="461"/>
      <c r="K33" s="461"/>
      <c r="L33" s="461"/>
      <c r="M33" s="461"/>
      <c r="N33" s="461"/>
      <c r="O33" s="461"/>
      <c r="P33" s="461"/>
      <c r="Q33" s="461"/>
      <c r="R33" s="461"/>
      <c r="S33" s="461"/>
      <c r="T33" s="461"/>
      <c r="U33" s="461"/>
      <c r="V33" s="461"/>
      <c r="W33" s="461"/>
      <c r="X33" s="13"/>
      <c r="Y33" s="13" t="s">
        <v>44</v>
      </c>
      <c r="Z33" s="13"/>
      <c r="AA33" s="13"/>
      <c r="AB33" s="447">
        <f>IF(AH25=TRUE,'別紙様式11_訪問看護ベースアップ評価料（Ⅱ）'!M69*V18,'（参考）_賃金引き上げ計画書作成のための計算シート'!M55*V18)</f>
        <v>0</v>
      </c>
      <c r="AC33" s="447"/>
      <c r="AD33" s="447"/>
      <c r="AE33" s="447"/>
      <c r="AF33" s="447"/>
      <c r="AG33" s="14" t="s">
        <v>43</v>
      </c>
      <c r="AH33" s="225"/>
      <c r="AI33" s="226"/>
    </row>
    <row r="34" spans="1:35" ht="16.149999999999999"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48">
        <f>AB35*AB36</f>
        <v>0</v>
      </c>
      <c r="AC34" s="448"/>
      <c r="AD34" s="448"/>
      <c r="AE34" s="448"/>
      <c r="AF34" s="448"/>
      <c r="AG34" s="25" t="s">
        <v>43</v>
      </c>
      <c r="AH34" s="225"/>
      <c r="AI34" s="226"/>
    </row>
    <row r="35" spans="1:35" ht="16.149999999999999" customHeight="1">
      <c r="A35" s="54"/>
      <c r="B35" s="59"/>
      <c r="C35" s="109" t="s">
        <v>212</v>
      </c>
      <c r="D35" s="61"/>
      <c r="E35" s="61"/>
      <c r="F35" s="61"/>
      <c r="G35" s="61"/>
      <c r="H35" s="61"/>
      <c r="I35" s="61"/>
      <c r="J35" s="61"/>
      <c r="K35" s="61"/>
      <c r="L35" s="61"/>
      <c r="M35" s="60"/>
      <c r="N35" s="60"/>
      <c r="O35" s="60"/>
      <c r="P35" s="60"/>
      <c r="Q35" s="106" t="s">
        <v>45</v>
      </c>
      <c r="R35" s="476"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76"/>
      <c r="T35" s="476"/>
      <c r="U35" s="476"/>
      <c r="V35" s="476"/>
      <c r="W35" s="4" t="s">
        <v>23</v>
      </c>
      <c r="X35" s="138"/>
      <c r="Y35" s="138"/>
      <c r="Z35" s="138"/>
      <c r="AA35" s="118"/>
      <c r="AB35" s="457">
        <f>VLOOKUP(R35,'リスト（訪問看護）'!C:D,2,FALSE)</f>
        <v>0</v>
      </c>
      <c r="AC35" s="457"/>
      <c r="AD35" s="457"/>
      <c r="AE35" s="457"/>
      <c r="AF35" s="457"/>
      <c r="AG35" s="5" t="s">
        <v>43</v>
      </c>
      <c r="AH35" s="225"/>
      <c r="AI35" s="226"/>
    </row>
    <row r="36" spans="1:35" ht="16.149999999999999"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59">
        <f>IF(R35="届出なし",0,'別紙様式11_訪問看護ベースアップ評価料（Ⅱ）'!M67*V18)</f>
        <v>0</v>
      </c>
      <c r="AC36" s="459"/>
      <c r="AD36" s="459"/>
      <c r="AE36" s="459"/>
      <c r="AF36" s="459"/>
      <c r="AG36" s="14" t="s">
        <v>46</v>
      </c>
      <c r="AH36" s="225"/>
      <c r="AI36" s="226"/>
    </row>
    <row r="37" spans="1:35" ht="16.149999999999999"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31"/>
      <c r="AC37" s="431"/>
      <c r="AD37" s="431"/>
      <c r="AE37" s="431"/>
      <c r="AF37" s="431"/>
      <c r="AG37" s="5" t="s">
        <v>48</v>
      </c>
      <c r="AH37" s="225"/>
      <c r="AI37" s="226"/>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3"/>
      <c r="AC38" s="453"/>
      <c r="AD38" s="453"/>
      <c r="AE38" s="453"/>
      <c r="AF38" s="453"/>
      <c r="AG38" s="82" t="s">
        <v>48</v>
      </c>
      <c r="AH38" s="225"/>
      <c r="AI38" s="226"/>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4">
        <f>IFERROR(AB32-AB37+AB38,"")</f>
        <v>0</v>
      </c>
      <c r="AC39" s="454"/>
      <c r="AD39" s="454"/>
      <c r="AE39" s="454"/>
      <c r="AF39" s="454"/>
      <c r="AG39" s="8" t="s">
        <v>43</v>
      </c>
      <c r="AH39" s="225"/>
      <c r="AI39" s="226"/>
    </row>
    <row r="40" spans="1:35" ht="16.149999999999999" customHeight="1">
      <c r="B40" s="163" t="s">
        <v>698</v>
      </c>
    </row>
    <row r="41" spans="1:35" ht="16.149999999999999" customHeight="1">
      <c r="C41" s="163" t="s">
        <v>745</v>
      </c>
    </row>
    <row r="42" spans="1:35" ht="16.149999999999999" customHeight="1">
      <c r="B42" s="163"/>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5"/>
      <c r="AC44" s="455"/>
      <c r="AD44" s="455"/>
      <c r="AE44" s="455"/>
      <c r="AF44" s="455"/>
      <c r="AG44" s="11" t="s">
        <v>43</v>
      </c>
      <c r="AH44" s="224" t="str">
        <f>IF(AB39&gt;AB44,"NG","OK")</f>
        <v>OK</v>
      </c>
      <c r="AI44" s="239" t="str">
        <f>IF(AH44="NG","←（８）全体の賃金改善の見込み額は（７）算定金額の見込み（繰越額調整後）の値を上回るように設定してください","")</f>
        <v/>
      </c>
    </row>
    <row r="45" spans="1:35" ht="16.149999999999999"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6"/>
      <c r="AC45" s="456"/>
      <c r="AD45" s="456"/>
      <c r="AE45" s="456"/>
      <c r="AF45" s="456"/>
      <c r="AG45" s="253" t="s">
        <v>43</v>
      </c>
      <c r="AH45" s="225"/>
      <c r="AI45" s="226"/>
    </row>
    <row r="46" spans="1:35" ht="16.149999999999999"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49"/>
      <c r="AC46" s="449"/>
      <c r="AD46" s="449"/>
      <c r="AE46" s="449"/>
      <c r="AF46" s="449"/>
      <c r="AG46" s="25" t="s">
        <v>43</v>
      </c>
      <c r="AH46" s="225"/>
      <c r="AI46" s="226"/>
    </row>
    <row r="47" spans="1:35" ht="16.149999999999999"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49"/>
      <c r="AC47" s="449"/>
      <c r="AD47" s="449"/>
      <c r="AE47" s="449"/>
      <c r="AF47" s="449"/>
      <c r="AG47" s="25" t="s">
        <v>43</v>
      </c>
      <c r="AH47" s="225"/>
      <c r="AI47" s="226"/>
    </row>
    <row r="48" spans="1:35" ht="16.149999999999999"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75">
        <f>AB44-SUM(AB46:AF47)</f>
        <v>0</v>
      </c>
      <c r="AC48" s="475"/>
      <c r="AD48" s="475"/>
      <c r="AE48" s="475"/>
      <c r="AF48" s="475"/>
      <c r="AG48" s="18" t="s">
        <v>43</v>
      </c>
      <c r="AH48" s="225"/>
      <c r="AI48" s="226"/>
    </row>
    <row r="49" spans="1:33" ht="16.149999999999999"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149999999999999"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149999999999999"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149999999999999"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149999999999999"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149999999999999"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149999999999999"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149999999999999"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149999999999999"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149999999999999"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149999999999999"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149999999999999"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149999999999999"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149999999999999"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149999999999999"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149999999999999"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149999999999999"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149999999999999"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149999999999999"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149999999999999"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149999999999999"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77"/>
      <c r="AC70" s="477"/>
      <c r="AD70" s="477"/>
      <c r="AE70" s="477"/>
      <c r="AF70" s="477"/>
      <c r="AG70" s="77" t="s">
        <v>52</v>
      </c>
      <c r="AH70" s="222"/>
      <c r="AI70" s="223"/>
    </row>
    <row r="71" spans="1:35" ht="16.149999999999999"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31"/>
      <c r="AC71" s="431"/>
      <c r="AD71" s="431"/>
      <c r="AE71" s="431"/>
      <c r="AF71" s="431"/>
      <c r="AG71" s="14" t="s">
        <v>43</v>
      </c>
      <c r="AH71" s="225"/>
      <c r="AI71" s="226"/>
    </row>
    <row r="72" spans="1:35" ht="16.149999999999999"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34"/>
      <c r="AC72" s="434"/>
      <c r="AD72" s="434"/>
      <c r="AE72" s="434"/>
      <c r="AF72" s="434"/>
      <c r="AG72" s="5" t="s">
        <v>43</v>
      </c>
      <c r="AH72" s="225"/>
      <c r="AI72" s="226"/>
    </row>
    <row r="73" spans="1:35" ht="16.149999999999999"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30">
        <f>AB72-AB71</f>
        <v>0</v>
      </c>
      <c r="AC73" s="430"/>
      <c r="AD73" s="430"/>
      <c r="AE73" s="430"/>
      <c r="AF73" s="430"/>
      <c r="AG73" s="5" t="s">
        <v>43</v>
      </c>
      <c r="AH73" s="225"/>
      <c r="AI73" s="226"/>
    </row>
    <row r="74" spans="1:35" ht="16.149999999999999"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31"/>
      <c r="AC74" s="431"/>
      <c r="AD74" s="431"/>
      <c r="AE74" s="431"/>
      <c r="AF74" s="431"/>
      <c r="AG74" s="25" t="s">
        <v>43</v>
      </c>
      <c r="AH74" s="225"/>
      <c r="AI74" s="246" t="str">
        <f>IF(AB74&gt;AB73,"←⑰と⑱の合計が⑯と一致するように記載してください","")</f>
        <v/>
      </c>
    </row>
    <row r="75" spans="1:35" ht="16.149999999999999"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32">
        <f>AB73-AB74</f>
        <v>0</v>
      </c>
      <c r="AC75" s="432"/>
      <c r="AD75" s="432"/>
      <c r="AE75" s="432"/>
      <c r="AF75" s="432"/>
      <c r="AG75" s="25" t="s">
        <v>53</v>
      </c>
      <c r="AH75" s="225"/>
      <c r="AI75" s="246" t="str">
        <f>IF(AB73&lt;&gt;(AB74+AB75),"←⑰と⑱の合計が⑯と一致するように記載してください","")</f>
        <v/>
      </c>
    </row>
    <row r="76" spans="1:35" ht="16.149999999999999"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33" t="e">
        <f>AB75/AB71*100</f>
        <v>#DIV/0!</v>
      </c>
      <c r="AC76" s="433"/>
      <c r="AD76" s="433"/>
      <c r="AE76" s="433"/>
      <c r="AF76" s="43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149999999999999"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36"/>
      <c r="AB78" s="436"/>
      <c r="AC78" s="436"/>
      <c r="AD78" s="436"/>
      <c r="AE78" s="436"/>
      <c r="AF78" s="436"/>
      <c r="AG78" s="436"/>
      <c r="AH78" s="227"/>
      <c r="AI78" s="228"/>
    </row>
    <row r="79" spans="1:35" ht="16.149999999999999"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41"/>
      <c r="AC79" s="441"/>
      <c r="AD79" s="441"/>
      <c r="AE79" s="441"/>
      <c r="AF79" s="441"/>
      <c r="AG79" s="80" t="s">
        <v>52</v>
      </c>
      <c r="AH79" s="222"/>
      <c r="AI79" s="223"/>
    </row>
    <row r="80" spans="1:35" ht="16.149999999999999"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42"/>
      <c r="AC80" s="442"/>
      <c r="AD80" s="442"/>
      <c r="AE80" s="442"/>
      <c r="AF80" s="442"/>
      <c r="AG80" s="112" t="s">
        <v>43</v>
      </c>
      <c r="AH80" s="222"/>
      <c r="AI80" s="223"/>
    </row>
    <row r="81" spans="1:35" ht="16.149999999999999"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38"/>
      <c r="AC81" s="438"/>
      <c r="AD81" s="438"/>
      <c r="AE81" s="438"/>
      <c r="AF81" s="438"/>
      <c r="AG81" s="70" t="s">
        <v>43</v>
      </c>
      <c r="AH81" s="225"/>
      <c r="AI81" s="226"/>
    </row>
    <row r="82" spans="1:35" ht="16.149999999999999"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35">
        <f>AB81-AB80</f>
        <v>0</v>
      </c>
      <c r="AC82" s="435"/>
      <c r="AD82" s="435"/>
      <c r="AE82" s="435"/>
      <c r="AF82" s="435"/>
      <c r="AG82" s="70" t="s">
        <v>43</v>
      </c>
      <c r="AH82" s="225"/>
      <c r="AI82" s="226"/>
    </row>
    <row r="83" spans="1:35" ht="16.149999999999999"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39"/>
      <c r="AC83" s="439"/>
      <c r="AD83" s="439"/>
      <c r="AE83" s="439"/>
      <c r="AF83" s="439"/>
      <c r="AG83" s="159" t="s">
        <v>43</v>
      </c>
      <c r="AH83" s="225"/>
      <c r="AI83" s="246" t="str">
        <f>IF(AB83&gt;AB82,"←(55)と(56)の合計が(54)と一致するように記載してください","")</f>
        <v/>
      </c>
    </row>
    <row r="84" spans="1:35" ht="16.149999999999999"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32">
        <f>AB82-AB83</f>
        <v>0</v>
      </c>
      <c r="AC84" s="432"/>
      <c r="AD84" s="432"/>
      <c r="AE84" s="432"/>
      <c r="AF84" s="432"/>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40" t="e">
        <f>AB84/AB80*100</f>
        <v>#DIV/0!</v>
      </c>
      <c r="AC85" s="440"/>
      <c r="AD85" s="440"/>
      <c r="AE85" s="440"/>
      <c r="AF85" s="440"/>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149999999999999"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149999999999999"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27"/>
      <c r="M90" s="427"/>
      <c r="N90" s="427"/>
      <c r="O90" s="427"/>
      <c r="P90" s="427"/>
      <c r="Q90" s="427"/>
      <c r="R90" s="427"/>
      <c r="S90" s="427"/>
      <c r="T90" s="427"/>
      <c r="U90" s="427"/>
      <c r="V90" s="427"/>
      <c r="W90" s="427"/>
      <c r="X90" s="427"/>
      <c r="Y90" s="427"/>
      <c r="Z90" s="427"/>
      <c r="AA90" s="427"/>
      <c r="AB90" s="427"/>
      <c r="AC90" s="427"/>
      <c r="AD90" s="427"/>
      <c r="AE90" s="427"/>
      <c r="AF90" s="427"/>
      <c r="AG90" s="16" t="s">
        <v>23</v>
      </c>
      <c r="AH90" s="225" t="b">
        <v>0</v>
      </c>
      <c r="AI90" s="226"/>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15" customHeight="1">
      <c r="A93" s="15"/>
      <c r="B93" s="2"/>
      <c r="C93" s="437"/>
      <c r="D93" s="437"/>
      <c r="E93" s="437"/>
      <c r="F93" s="437"/>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25" t="s">
        <v>59</v>
      </c>
      <c r="B96" s="425"/>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229"/>
      <c r="AI96" s="230"/>
    </row>
    <row r="97" spans="1:35" ht="15" customHeight="1">
      <c r="A97" s="425"/>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26"/>
      <c r="F99" s="426"/>
      <c r="G99" s="53" t="s">
        <v>37</v>
      </c>
      <c r="H99" s="426"/>
      <c r="I99" s="426"/>
      <c r="J99" s="53" t="s">
        <v>38</v>
      </c>
      <c r="K99" s="426"/>
      <c r="L99" s="426"/>
      <c r="M99" s="53" t="s">
        <v>60</v>
      </c>
      <c r="N99" s="53"/>
      <c r="O99" s="53"/>
      <c r="P99" s="53" t="s">
        <v>61</v>
      </c>
      <c r="Q99" s="53"/>
      <c r="R99" s="53"/>
      <c r="S99" s="53"/>
      <c r="T99" s="427"/>
      <c r="U99" s="427"/>
      <c r="V99" s="427"/>
      <c r="W99" s="427"/>
      <c r="X99" s="427"/>
      <c r="Y99" s="427"/>
      <c r="Z99" s="427"/>
      <c r="AA99" s="427"/>
      <c r="AB99" s="427"/>
      <c r="AC99" s="427"/>
      <c r="AD99" s="427"/>
      <c r="AE99" s="427"/>
      <c r="AF99" s="427"/>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29">
        <v>1</v>
      </c>
      <c r="B102" s="428" t="s">
        <v>242</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231"/>
      <c r="AI102" s="230"/>
    </row>
    <row r="103" spans="1:35" ht="15" customHeight="1">
      <c r="A103" s="429"/>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231"/>
      <c r="AI103" s="230"/>
    </row>
    <row r="104" spans="1:35" ht="15" customHeight="1">
      <c r="A104" s="429"/>
      <c r="B104" s="428"/>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231"/>
      <c r="AI104" s="230"/>
    </row>
    <row r="105" spans="1:35" ht="15" customHeight="1">
      <c r="A105" s="429">
        <v>2</v>
      </c>
      <c r="B105" s="428" t="s">
        <v>699</v>
      </c>
      <c r="C105" s="428"/>
      <c r="D105" s="428"/>
      <c r="E105" s="428"/>
      <c r="F105" s="428"/>
      <c r="G105" s="428"/>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428"/>
      <c r="AD105" s="428"/>
      <c r="AE105" s="428"/>
      <c r="AF105" s="428"/>
      <c r="AG105" s="428"/>
      <c r="AH105" s="231"/>
      <c r="AI105" s="230"/>
    </row>
    <row r="106" spans="1:35" ht="15" customHeight="1">
      <c r="A106" s="429"/>
      <c r="B106" s="428"/>
      <c r="C106" s="428"/>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231"/>
      <c r="AI106" s="230"/>
    </row>
    <row r="107" spans="1:35" ht="15" customHeight="1">
      <c r="A107" s="429">
        <v>3</v>
      </c>
      <c r="B107" s="428" t="s">
        <v>243</v>
      </c>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428"/>
      <c r="AG107" s="428"/>
      <c r="AH107" s="231"/>
      <c r="AI107" s="230"/>
    </row>
    <row r="108" spans="1:35" ht="15" customHeight="1">
      <c r="A108" s="429"/>
      <c r="B108" s="428"/>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231"/>
      <c r="AI108" s="230"/>
    </row>
    <row r="109" spans="1:35" ht="15" customHeight="1">
      <c r="A109" s="146">
        <v>4</v>
      </c>
      <c r="B109" s="428" t="s">
        <v>773</v>
      </c>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231"/>
      <c r="AI109" s="230"/>
    </row>
    <row r="110" spans="1:35" ht="15" customHeight="1">
      <c r="A110" s="146"/>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231"/>
      <c r="AI110" s="230"/>
    </row>
    <row r="111" spans="1:35" ht="15" hidden="1" customHeight="1" outlineLevel="1">
      <c r="A111" s="146"/>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231"/>
      <c r="AI111" s="230"/>
    </row>
    <row r="112" spans="1:35" ht="15" customHeight="1" collapsed="1">
      <c r="A112" s="429">
        <v>5</v>
      </c>
      <c r="B112" s="428" t="s">
        <v>244</v>
      </c>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231"/>
      <c r="AI112" s="230"/>
    </row>
    <row r="113" spans="1:35" ht="15" customHeight="1">
      <c r="A113" s="429"/>
      <c r="B113" s="428"/>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231"/>
      <c r="AI113" s="230"/>
    </row>
    <row r="114" spans="1:35" ht="15" customHeight="1">
      <c r="A114" s="429"/>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231"/>
      <c r="AI114" s="230"/>
    </row>
    <row r="115" spans="1:35" ht="15" customHeight="1">
      <c r="A115" s="429"/>
      <c r="B115" s="428"/>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231"/>
      <c r="AI115" s="230"/>
    </row>
    <row r="116" spans="1:35" ht="15" customHeight="1">
      <c r="A116" s="429"/>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231"/>
      <c r="AI116" s="230"/>
    </row>
    <row r="117" spans="1:35" ht="15" customHeight="1">
      <c r="A117" s="429"/>
      <c r="B117" s="428"/>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231"/>
      <c r="AI117" s="230"/>
    </row>
    <row r="118" spans="1:35" ht="15" hidden="1" customHeight="1" outlineLevel="1">
      <c r="A118" s="423">
        <v>6</v>
      </c>
      <c r="B118" s="424" t="s">
        <v>245</v>
      </c>
      <c r="C118" s="424"/>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231"/>
      <c r="AI118" s="230"/>
    </row>
    <row r="119" spans="1:35" ht="15" hidden="1" customHeight="1" outlineLevel="1">
      <c r="A119" s="423"/>
      <c r="B119" s="424"/>
      <c r="C119" s="424"/>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231"/>
      <c r="AI119" s="230"/>
    </row>
    <row r="120" spans="1:35" ht="15" customHeight="1" collapsed="1">
      <c r="A120" s="429">
        <v>7</v>
      </c>
      <c r="B120" s="428" t="s">
        <v>775</v>
      </c>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231"/>
      <c r="AI120" s="230"/>
    </row>
    <row r="121" spans="1:35" ht="15" customHeight="1">
      <c r="A121" s="429"/>
      <c r="B121" s="428"/>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231"/>
      <c r="AI121" s="230"/>
    </row>
    <row r="122" spans="1:35" ht="15" customHeight="1">
      <c r="A122" s="250"/>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231"/>
      <c r="AI122" s="230"/>
    </row>
    <row r="123" spans="1:35" ht="15" hidden="1" customHeight="1" outlineLevel="1">
      <c r="A123" s="250"/>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231"/>
      <c r="AI123" s="230"/>
    </row>
    <row r="124" spans="1:35" ht="15" customHeight="1" collapsed="1">
      <c r="A124" s="429">
        <v>8</v>
      </c>
      <c r="B124" s="428" t="s">
        <v>776</v>
      </c>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231"/>
      <c r="AI124" s="230"/>
    </row>
    <row r="125" spans="1:35" ht="15" customHeight="1">
      <c r="A125" s="429"/>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231"/>
      <c r="AI125" s="230"/>
    </row>
    <row r="126" spans="1:35" ht="15" customHeight="1">
      <c r="A126" s="429"/>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231"/>
      <c r="AI126" s="230"/>
    </row>
    <row r="127" spans="1:35" ht="15" customHeight="1">
      <c r="A127" s="429"/>
      <c r="B127" s="428"/>
      <c r="C127" s="428"/>
      <c r="D127" s="428"/>
      <c r="E127" s="428"/>
      <c r="F127" s="428"/>
      <c r="G127" s="428"/>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231"/>
      <c r="AI127" s="230"/>
    </row>
    <row r="128" spans="1:35" ht="15" customHeight="1">
      <c r="A128" s="429">
        <v>9</v>
      </c>
      <c r="B128" s="428" t="s">
        <v>774</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231"/>
      <c r="AI128" s="230"/>
    </row>
    <row r="129" spans="1:35" ht="15" customHeight="1">
      <c r="A129" s="429"/>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231"/>
      <c r="AI129" s="230"/>
    </row>
    <row r="130" spans="1:35" ht="15" customHeight="1">
      <c r="A130" s="429"/>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231"/>
      <c r="AI130" s="230"/>
    </row>
    <row r="131" spans="1:35" ht="15" customHeight="1">
      <c r="A131" s="429"/>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231"/>
      <c r="AI131" s="230"/>
    </row>
    <row r="132" spans="1:35" ht="15" customHeight="1">
      <c r="A132" s="429"/>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231"/>
      <c r="AI132" s="230"/>
    </row>
    <row r="133" spans="1:35" ht="15" customHeight="1">
      <c r="A133" s="429">
        <v>10</v>
      </c>
      <c r="B133" s="428" t="s">
        <v>246</v>
      </c>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231"/>
      <c r="AI133" s="230"/>
    </row>
    <row r="134" spans="1:35" ht="15" customHeight="1">
      <c r="A134" s="429"/>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231"/>
      <c r="AI134" s="230"/>
    </row>
    <row r="135" spans="1:35" ht="15" hidden="1" customHeight="1" outlineLevel="1">
      <c r="A135" s="423">
        <v>11</v>
      </c>
      <c r="B135" s="424" t="s">
        <v>247</v>
      </c>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231"/>
      <c r="AI135" s="230"/>
    </row>
    <row r="136" spans="1:35" ht="15" hidden="1" customHeight="1" outlineLevel="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149999999999999"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149999999999999"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149999999999999" customHeight="1"/>
    <row r="148" spans="38:70" ht="16.149999999999999" customHeight="1"/>
    <row r="149" spans="38:70" ht="16.149999999999999" customHeight="1"/>
    <row r="150" spans="38:70" ht="16.149999999999999"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 ref="A124:A127"/>
    <mergeCell ref="A128:A132"/>
    <mergeCell ref="A133:A134"/>
    <mergeCell ref="B102:AG104"/>
    <mergeCell ref="B107:AG108"/>
    <mergeCell ref="B112:AG117"/>
    <mergeCell ref="B118:AG119"/>
    <mergeCell ref="B109:AG111"/>
    <mergeCell ref="B105:AG106"/>
    <mergeCell ref="B120:AG123"/>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82:AF82"/>
    <mergeCell ref="AA78:AG78"/>
    <mergeCell ref="L90:AF90"/>
    <mergeCell ref="C93:AF93"/>
    <mergeCell ref="AB81:AF81"/>
    <mergeCell ref="AB83:AF83"/>
    <mergeCell ref="AB84:AF84"/>
    <mergeCell ref="AB85:AF85"/>
    <mergeCell ref="AB79:AF79"/>
    <mergeCell ref="AB80:AF80"/>
    <mergeCell ref="AB73:AF73"/>
    <mergeCell ref="AB74:AF74"/>
    <mergeCell ref="AB75:AF75"/>
    <mergeCell ref="AB76:AF76"/>
    <mergeCell ref="AB72:AF72"/>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Q8" sqref="AQ8"/>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05" hidden="1" customWidth="1" outlineLevel="1"/>
    <col min="35" max="35" width="2.75" style="3" customWidth="1" collapsed="1"/>
    <col min="36" max="40" width="2.75" style="3" customWidth="1"/>
    <col min="41" max="16384" width="8.75" style="3"/>
  </cols>
  <sheetData>
    <row r="1" spans="1:34" ht="16.149999999999999"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149999999999999" customHeight="1">
      <c r="A2" s="234" t="s">
        <v>195</v>
      </c>
      <c r="B2" s="234"/>
      <c r="F2" s="234"/>
      <c r="G2" s="234"/>
      <c r="H2" s="234"/>
      <c r="I2" s="234"/>
      <c r="J2" s="234"/>
      <c r="K2" s="234"/>
      <c r="L2" s="234"/>
      <c r="M2" s="234"/>
      <c r="N2" s="234"/>
      <c r="O2" s="234"/>
      <c r="P2" s="234"/>
      <c r="Q2" s="234"/>
      <c r="R2" s="234"/>
      <c r="S2" s="234"/>
      <c r="U2" s="276" t="s">
        <v>719</v>
      </c>
      <c r="V2" s="468"/>
      <c r="W2" s="468"/>
      <c r="X2" s="3" t="s">
        <v>675</v>
      </c>
      <c r="Y2" s="234"/>
      <c r="AA2" s="234"/>
      <c r="AB2" s="234"/>
      <c r="AC2" s="234"/>
      <c r="AD2" s="234"/>
      <c r="AE2" s="234"/>
      <c r="AF2" s="234"/>
      <c r="AG2" s="234"/>
    </row>
    <row r="3" spans="1:34" ht="7.1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3" t="s">
        <v>192</v>
      </c>
      <c r="K4" s="443"/>
      <c r="L4" s="443"/>
      <c r="M4" s="443"/>
      <c r="N4" s="443"/>
      <c r="O4" s="443"/>
      <c r="P4" s="443"/>
      <c r="Q4" s="443"/>
      <c r="R4" s="443"/>
      <c r="S4" s="443"/>
      <c r="T4" s="443"/>
      <c r="U4" s="444"/>
      <c r="V4" s="506" t="str">
        <f>IF(訪問看護ステーションコード="","",訪問看護ステーションコード)</f>
        <v/>
      </c>
      <c r="W4" s="506"/>
      <c r="X4" s="506"/>
      <c r="Y4" s="506"/>
      <c r="Z4" s="506"/>
      <c r="AA4" s="506"/>
      <c r="AB4" s="506"/>
      <c r="AC4" s="506"/>
      <c r="AD4" s="506"/>
      <c r="AE4" s="506"/>
      <c r="AF4" s="506"/>
      <c r="AG4" s="507"/>
    </row>
    <row r="5" spans="1:34" ht="16.149999999999999" customHeight="1">
      <c r="A5" s="53"/>
      <c r="B5" s="53"/>
      <c r="C5" s="53"/>
      <c r="D5" s="53"/>
      <c r="E5" s="53"/>
      <c r="F5" s="53"/>
      <c r="G5" s="53"/>
      <c r="H5" s="53"/>
      <c r="I5" s="53"/>
      <c r="J5" s="445" t="s">
        <v>190</v>
      </c>
      <c r="K5" s="445"/>
      <c r="L5" s="445"/>
      <c r="M5" s="445"/>
      <c r="N5" s="445"/>
      <c r="O5" s="445"/>
      <c r="P5" s="445"/>
      <c r="Q5" s="445"/>
      <c r="R5" s="445"/>
      <c r="S5" s="445"/>
      <c r="T5" s="445"/>
      <c r="U5" s="446"/>
      <c r="V5" s="508" t="str">
        <f>IF(訪問看護ステーション名="","",訪問看護ステーション名)</f>
        <v/>
      </c>
      <c r="W5" s="508"/>
      <c r="X5" s="508"/>
      <c r="Y5" s="508"/>
      <c r="Z5" s="508"/>
      <c r="AA5" s="508"/>
      <c r="AB5" s="508"/>
      <c r="AC5" s="508"/>
      <c r="AD5" s="508"/>
      <c r="AE5" s="508"/>
      <c r="AF5" s="508"/>
      <c r="AG5" s="509"/>
    </row>
    <row r="6" spans="1:34" ht="16.149999999999999"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149999999999999"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149999999999999" customHeight="1" thickBot="1">
      <c r="A8" s="20" t="s">
        <v>96</v>
      </c>
      <c r="B8" s="21"/>
      <c r="C8" s="21" t="s">
        <v>36</v>
      </c>
      <c r="D8" s="21"/>
      <c r="E8" s="503">
        <f>'（別添１）_賃金改善計画書（訪問看護ステーション）'!E13</f>
        <v>0</v>
      </c>
      <c r="F8" s="503"/>
      <c r="G8" s="21" t="s">
        <v>37</v>
      </c>
      <c r="H8" s="503">
        <f>'（別添１）_賃金改善計画書（訪問看護ステーション）'!H13</f>
        <v>0</v>
      </c>
      <c r="I8" s="503"/>
      <c r="J8" s="21" t="s">
        <v>38</v>
      </c>
      <c r="K8" s="21"/>
      <c r="L8" s="21" t="s">
        <v>39</v>
      </c>
      <c r="M8" s="21"/>
      <c r="N8" s="21" t="s">
        <v>36</v>
      </c>
      <c r="O8" s="21"/>
      <c r="P8" s="503">
        <f>'（別添１）_賃金改善計画書（訪問看護ステーション）'!O13</f>
        <v>0</v>
      </c>
      <c r="Q8" s="503"/>
      <c r="R8" s="21" t="s">
        <v>37</v>
      </c>
      <c r="S8" s="503">
        <f>'（別添１）_賃金改善計画書（訪問看護ステーション）'!R13</f>
        <v>0</v>
      </c>
      <c r="T8" s="503"/>
      <c r="U8" s="22" t="s">
        <v>38</v>
      </c>
      <c r="V8" s="53"/>
      <c r="W8" s="504">
        <f>'（別添１）_賃金改善計画書（訪問看護ステーション）'!V13</f>
        <v>1</v>
      </c>
      <c r="X8" s="504"/>
      <c r="Y8" s="504"/>
      <c r="Z8" s="505"/>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149999999999999"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02"/>
      <c r="Y10" s="502"/>
      <c r="Z10" s="103"/>
      <c r="AA10" s="103"/>
      <c r="AB10" s="2"/>
      <c r="AC10" s="2"/>
      <c r="AD10" s="2"/>
      <c r="AE10" s="2"/>
      <c r="AF10" s="2"/>
      <c r="AG10" s="2"/>
      <c r="AH10" s="207" t="b">
        <v>1</v>
      </c>
    </row>
    <row r="11" spans="1:34" ht="16.149999999999999"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149999999999999" hidden="1" customHeight="1" outlineLevel="1">
      <c r="A12" s="300" t="s">
        <v>214</v>
      </c>
      <c r="B12" s="301"/>
      <c r="C12" s="301"/>
      <c r="D12" s="301"/>
      <c r="E12" s="301"/>
      <c r="F12" s="301"/>
      <c r="G12" s="301"/>
      <c r="H12" s="301"/>
      <c r="I12" s="301"/>
      <c r="J12" s="301"/>
      <c r="K12" s="302"/>
      <c r="L12" s="301"/>
      <c r="M12" s="301"/>
      <c r="N12" s="301"/>
      <c r="O12" s="301"/>
      <c r="P12" s="301"/>
      <c r="Q12" s="301"/>
      <c r="R12" s="494"/>
      <c r="S12" s="495"/>
      <c r="T12" s="495"/>
      <c r="U12" s="495"/>
      <c r="V12" s="495"/>
      <c r="W12" s="495"/>
      <c r="X12" s="495"/>
      <c r="Y12" s="303"/>
      <c r="Z12" s="303"/>
      <c r="AA12" s="303"/>
      <c r="AB12" s="303"/>
      <c r="AC12" s="496"/>
      <c r="AD12" s="496"/>
      <c r="AE12" s="496"/>
      <c r="AF12" s="496"/>
      <c r="AG12" s="304"/>
    </row>
    <row r="13" spans="1:34" ht="16.149999999999999" hidden="1" customHeight="1" outlineLevel="1">
      <c r="A13" s="305"/>
      <c r="B13" s="497" t="s">
        <v>63</v>
      </c>
      <c r="C13" s="497"/>
      <c r="D13" s="497"/>
      <c r="E13" s="497"/>
      <c r="F13" s="497"/>
      <c r="G13" s="497"/>
      <c r="H13" s="497"/>
      <c r="I13" s="497"/>
      <c r="J13" s="497"/>
      <c r="K13" s="497"/>
      <c r="L13" s="497"/>
      <c r="M13" s="497"/>
      <c r="N13" s="497"/>
      <c r="O13" s="497"/>
      <c r="P13" s="497"/>
      <c r="Q13" s="497"/>
      <c r="R13" s="497"/>
      <c r="S13" s="499" t="s">
        <v>64</v>
      </c>
      <c r="T13" s="500"/>
      <c r="U13" s="500"/>
      <c r="V13" s="500"/>
      <c r="W13" s="500"/>
      <c r="X13" s="500"/>
      <c r="Y13" s="501"/>
      <c r="Z13" s="499" t="s">
        <v>201</v>
      </c>
      <c r="AA13" s="500"/>
      <c r="AB13" s="500"/>
      <c r="AC13" s="500"/>
      <c r="AD13" s="500"/>
      <c r="AE13" s="500"/>
      <c r="AF13" s="500"/>
      <c r="AG13" s="541"/>
    </row>
    <row r="14" spans="1:34" ht="16.149999999999999" hidden="1" customHeight="1" outlineLevel="1">
      <c r="A14" s="305"/>
      <c r="B14" s="306" t="s">
        <v>65</v>
      </c>
      <c r="C14" s="307" t="s">
        <v>36</v>
      </c>
      <c r="D14" s="498">
        <f>'（別添１）_賃金改善計画書（訪問看護ステーション）'!E18</f>
        <v>0</v>
      </c>
      <c r="E14" s="498"/>
      <c r="F14" s="308" t="s">
        <v>37</v>
      </c>
      <c r="G14" s="498">
        <f>'（別添１）_賃金改善計画書（訪問看護ステーション）'!H18</f>
        <v>0</v>
      </c>
      <c r="H14" s="498"/>
      <c r="I14" s="308" t="s">
        <v>38</v>
      </c>
      <c r="J14" s="308" t="s">
        <v>66</v>
      </c>
      <c r="K14" s="308" t="s">
        <v>67</v>
      </c>
      <c r="L14" s="308"/>
      <c r="M14" s="490"/>
      <c r="N14" s="490"/>
      <c r="O14" s="309" t="s">
        <v>37</v>
      </c>
      <c r="P14" s="490"/>
      <c r="Q14" s="490"/>
      <c r="R14" s="310" t="s">
        <v>38</v>
      </c>
      <c r="S14" s="491"/>
      <c r="T14" s="492"/>
      <c r="U14" s="492"/>
      <c r="V14" s="492"/>
      <c r="W14" s="492"/>
      <c r="X14" s="492"/>
      <c r="Y14" s="493"/>
      <c r="Z14" s="547" t="str">
        <f>IF(S14="","",VLOOKUP(S14,'リスト（訪問看護）'!C:D,2,FALSE))</f>
        <v/>
      </c>
      <c r="AA14" s="548"/>
      <c r="AB14" s="548"/>
      <c r="AC14" s="548"/>
      <c r="AD14" s="548"/>
      <c r="AE14" s="548"/>
      <c r="AF14" s="548"/>
      <c r="AG14" s="311" t="s">
        <v>43</v>
      </c>
    </row>
    <row r="15" spans="1:34" ht="16.149999999999999" hidden="1" customHeight="1" outlineLevel="1">
      <c r="A15" s="305"/>
      <c r="B15" s="306" t="s">
        <v>68</v>
      </c>
      <c r="C15" s="307" t="s">
        <v>36</v>
      </c>
      <c r="D15" s="490"/>
      <c r="E15" s="490"/>
      <c r="F15" s="308" t="s">
        <v>37</v>
      </c>
      <c r="G15" s="490"/>
      <c r="H15" s="490"/>
      <c r="I15" s="308" t="s">
        <v>38</v>
      </c>
      <c r="J15" s="308" t="s">
        <v>66</v>
      </c>
      <c r="K15" s="308" t="s">
        <v>67</v>
      </c>
      <c r="L15" s="308"/>
      <c r="M15" s="490"/>
      <c r="N15" s="490"/>
      <c r="O15" s="309" t="s">
        <v>37</v>
      </c>
      <c r="P15" s="490"/>
      <c r="Q15" s="490"/>
      <c r="R15" s="310" t="s">
        <v>38</v>
      </c>
      <c r="S15" s="491"/>
      <c r="T15" s="492"/>
      <c r="U15" s="492"/>
      <c r="V15" s="492"/>
      <c r="W15" s="492"/>
      <c r="X15" s="492"/>
      <c r="Y15" s="493"/>
      <c r="Z15" s="547" t="str">
        <f>IF(S15="","",VLOOKUP(S15,'リスト（訪問看護）'!C:D,2,FALSE))</f>
        <v/>
      </c>
      <c r="AA15" s="548"/>
      <c r="AB15" s="548"/>
      <c r="AC15" s="548"/>
      <c r="AD15" s="548"/>
      <c r="AE15" s="548"/>
      <c r="AF15" s="548"/>
      <c r="AG15" s="311" t="s">
        <v>43</v>
      </c>
    </row>
    <row r="16" spans="1:34" ht="16.149999999999999" hidden="1" customHeight="1" outlineLevel="1">
      <c r="A16" s="305"/>
      <c r="B16" s="306" t="s">
        <v>69</v>
      </c>
      <c r="C16" s="307" t="s">
        <v>36</v>
      </c>
      <c r="D16" s="490"/>
      <c r="E16" s="490"/>
      <c r="F16" s="308" t="s">
        <v>37</v>
      </c>
      <c r="G16" s="490"/>
      <c r="H16" s="490"/>
      <c r="I16" s="308" t="s">
        <v>38</v>
      </c>
      <c r="J16" s="308" t="s">
        <v>66</v>
      </c>
      <c r="K16" s="308" t="s">
        <v>67</v>
      </c>
      <c r="L16" s="308"/>
      <c r="M16" s="490"/>
      <c r="N16" s="490"/>
      <c r="O16" s="309" t="s">
        <v>37</v>
      </c>
      <c r="P16" s="490"/>
      <c r="Q16" s="490"/>
      <c r="R16" s="310" t="s">
        <v>38</v>
      </c>
      <c r="S16" s="491"/>
      <c r="T16" s="492"/>
      <c r="U16" s="492"/>
      <c r="V16" s="492"/>
      <c r="W16" s="492"/>
      <c r="X16" s="492"/>
      <c r="Y16" s="493"/>
      <c r="Z16" s="547" t="str">
        <f>IF(S16="","",VLOOKUP(S16,'リスト（訪問看護）'!C:D,2,FALSE))</f>
        <v/>
      </c>
      <c r="AA16" s="548"/>
      <c r="AB16" s="548"/>
      <c r="AC16" s="548"/>
      <c r="AD16" s="548"/>
      <c r="AE16" s="548"/>
      <c r="AF16" s="548"/>
      <c r="AG16" s="311" t="s">
        <v>43</v>
      </c>
    </row>
    <row r="17" spans="1:33" ht="16.149999999999999" hidden="1" customHeight="1" outlineLevel="1">
      <c r="A17" s="305"/>
      <c r="B17" s="312" t="s">
        <v>70</v>
      </c>
      <c r="C17" s="307" t="s">
        <v>36</v>
      </c>
      <c r="D17" s="490"/>
      <c r="E17" s="490"/>
      <c r="F17" s="308" t="s">
        <v>37</v>
      </c>
      <c r="G17" s="490"/>
      <c r="H17" s="490"/>
      <c r="I17" s="308" t="s">
        <v>38</v>
      </c>
      <c r="J17" s="308" t="s">
        <v>66</v>
      </c>
      <c r="K17" s="308" t="s">
        <v>67</v>
      </c>
      <c r="L17" s="308"/>
      <c r="M17" s="490"/>
      <c r="N17" s="490"/>
      <c r="O17" s="309" t="s">
        <v>37</v>
      </c>
      <c r="P17" s="490"/>
      <c r="Q17" s="490"/>
      <c r="R17" s="310" t="s">
        <v>38</v>
      </c>
      <c r="S17" s="491"/>
      <c r="T17" s="492"/>
      <c r="U17" s="492"/>
      <c r="V17" s="492"/>
      <c r="W17" s="492"/>
      <c r="X17" s="492"/>
      <c r="Y17" s="493"/>
      <c r="Z17" s="547" t="str">
        <f>IF(S17="","",VLOOKUP(S17,'リスト（訪問看護）'!C:D,2,FALSE))</f>
        <v/>
      </c>
      <c r="AA17" s="548"/>
      <c r="AB17" s="548"/>
      <c r="AC17" s="548"/>
      <c r="AD17" s="548"/>
      <c r="AE17" s="548"/>
      <c r="AF17" s="548"/>
      <c r="AG17" s="311" t="s">
        <v>43</v>
      </c>
    </row>
    <row r="18" spans="1:33" ht="16.149999999999999"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546"/>
      <c r="AD18" s="546"/>
      <c r="AE18" s="546"/>
      <c r="AF18" s="546"/>
      <c r="AG18" s="315"/>
    </row>
    <row r="19" spans="1:33" ht="16.149999999999999" hidden="1" customHeight="1" outlineLevel="1">
      <c r="A19" s="305"/>
      <c r="B19" s="499" t="s">
        <v>63</v>
      </c>
      <c r="C19" s="500"/>
      <c r="D19" s="500"/>
      <c r="E19" s="500"/>
      <c r="F19" s="500"/>
      <c r="G19" s="500"/>
      <c r="H19" s="500"/>
      <c r="I19" s="500"/>
      <c r="J19" s="500"/>
      <c r="K19" s="500"/>
      <c r="L19" s="500"/>
      <c r="M19" s="500"/>
      <c r="N19" s="500"/>
      <c r="O19" s="500"/>
      <c r="P19" s="500"/>
      <c r="Q19" s="500"/>
      <c r="R19" s="501"/>
      <c r="S19" s="499" t="s">
        <v>71</v>
      </c>
      <c r="T19" s="500"/>
      <c r="U19" s="500"/>
      <c r="V19" s="500"/>
      <c r="W19" s="500"/>
      <c r="X19" s="500"/>
      <c r="Y19" s="500"/>
      <c r="Z19" s="500"/>
      <c r="AA19" s="500"/>
      <c r="AB19" s="500"/>
      <c r="AC19" s="500"/>
      <c r="AD19" s="500"/>
      <c r="AE19" s="500"/>
      <c r="AF19" s="500"/>
      <c r="AG19" s="541"/>
    </row>
    <row r="20" spans="1:33" ht="16.149999999999999" hidden="1" customHeight="1" outlineLevel="1">
      <c r="A20" s="305"/>
      <c r="B20" s="306" t="s">
        <v>65</v>
      </c>
      <c r="C20" s="307" t="s">
        <v>36</v>
      </c>
      <c r="D20" s="498">
        <f>IF(D14="","",D14)</f>
        <v>0</v>
      </c>
      <c r="E20" s="498"/>
      <c r="F20" s="308" t="s">
        <v>37</v>
      </c>
      <c r="G20" s="498">
        <f>IF(G14="","",G14)</f>
        <v>0</v>
      </c>
      <c r="H20" s="498"/>
      <c r="I20" s="308" t="s">
        <v>38</v>
      </c>
      <c r="J20" s="308" t="s">
        <v>66</v>
      </c>
      <c r="K20" s="308" t="s">
        <v>67</v>
      </c>
      <c r="L20" s="308"/>
      <c r="M20" s="498" t="str">
        <f>IF(M14="","",M14)</f>
        <v/>
      </c>
      <c r="N20" s="498"/>
      <c r="O20" s="309" t="s">
        <v>37</v>
      </c>
      <c r="P20" s="498" t="str">
        <f>IF(P14="","",P14)</f>
        <v/>
      </c>
      <c r="Q20" s="498"/>
      <c r="R20" s="310" t="s">
        <v>38</v>
      </c>
      <c r="S20" s="549"/>
      <c r="T20" s="550"/>
      <c r="U20" s="550"/>
      <c r="V20" s="550"/>
      <c r="W20" s="550"/>
      <c r="X20" s="550"/>
      <c r="Y20" s="550"/>
      <c r="Z20" s="550"/>
      <c r="AA20" s="550"/>
      <c r="AB20" s="550"/>
      <c r="AC20" s="550"/>
      <c r="AD20" s="550"/>
      <c r="AE20" s="550"/>
      <c r="AF20" s="550"/>
      <c r="AG20" s="315" t="s">
        <v>46</v>
      </c>
    </row>
    <row r="21" spans="1:33" ht="16.149999999999999" hidden="1" customHeight="1" outlineLevel="1">
      <c r="A21" s="305"/>
      <c r="B21" s="306" t="s">
        <v>68</v>
      </c>
      <c r="C21" s="307" t="s">
        <v>36</v>
      </c>
      <c r="D21" s="498" t="str">
        <f>IF(D15="","",D15)</f>
        <v/>
      </c>
      <c r="E21" s="498"/>
      <c r="F21" s="308" t="s">
        <v>37</v>
      </c>
      <c r="G21" s="498" t="str">
        <f>IF(G15="","",G15)</f>
        <v/>
      </c>
      <c r="H21" s="498"/>
      <c r="I21" s="308" t="s">
        <v>38</v>
      </c>
      <c r="J21" s="308" t="s">
        <v>66</v>
      </c>
      <c r="K21" s="308" t="s">
        <v>67</v>
      </c>
      <c r="L21" s="308"/>
      <c r="M21" s="498" t="str">
        <f>IF(M15="","",M15)</f>
        <v/>
      </c>
      <c r="N21" s="498"/>
      <c r="O21" s="309" t="s">
        <v>37</v>
      </c>
      <c r="P21" s="498" t="str">
        <f>IF(P15="","",P15)</f>
        <v/>
      </c>
      <c r="Q21" s="498"/>
      <c r="R21" s="310" t="s">
        <v>38</v>
      </c>
      <c r="S21" s="549"/>
      <c r="T21" s="550"/>
      <c r="U21" s="550"/>
      <c r="V21" s="550"/>
      <c r="W21" s="550"/>
      <c r="X21" s="550"/>
      <c r="Y21" s="550"/>
      <c r="Z21" s="550"/>
      <c r="AA21" s="550"/>
      <c r="AB21" s="550"/>
      <c r="AC21" s="550"/>
      <c r="AD21" s="550"/>
      <c r="AE21" s="550"/>
      <c r="AF21" s="550"/>
      <c r="AG21" s="315" t="s">
        <v>46</v>
      </c>
    </row>
    <row r="22" spans="1:33" ht="16.149999999999999" hidden="1" customHeight="1" outlineLevel="1">
      <c r="A22" s="305"/>
      <c r="B22" s="306" t="s">
        <v>69</v>
      </c>
      <c r="C22" s="307" t="s">
        <v>36</v>
      </c>
      <c r="D22" s="498" t="str">
        <f>IF(D16="","",D16)</f>
        <v/>
      </c>
      <c r="E22" s="498"/>
      <c r="F22" s="308" t="s">
        <v>37</v>
      </c>
      <c r="G22" s="498" t="str">
        <f>IF(G16="","",G16)</f>
        <v/>
      </c>
      <c r="H22" s="498"/>
      <c r="I22" s="308" t="s">
        <v>38</v>
      </c>
      <c r="J22" s="308" t="s">
        <v>66</v>
      </c>
      <c r="K22" s="308" t="s">
        <v>67</v>
      </c>
      <c r="L22" s="308"/>
      <c r="M22" s="498" t="str">
        <f>IF(M16="","",M16)</f>
        <v/>
      </c>
      <c r="N22" s="498"/>
      <c r="O22" s="309" t="s">
        <v>37</v>
      </c>
      <c r="P22" s="498" t="str">
        <f>IF(P16="","",P16)</f>
        <v/>
      </c>
      <c r="Q22" s="498"/>
      <c r="R22" s="310" t="s">
        <v>38</v>
      </c>
      <c r="S22" s="549"/>
      <c r="T22" s="550"/>
      <c r="U22" s="550"/>
      <c r="V22" s="550"/>
      <c r="W22" s="550"/>
      <c r="X22" s="550"/>
      <c r="Y22" s="550"/>
      <c r="Z22" s="550"/>
      <c r="AA22" s="550"/>
      <c r="AB22" s="550"/>
      <c r="AC22" s="550"/>
      <c r="AD22" s="550"/>
      <c r="AE22" s="550"/>
      <c r="AF22" s="550"/>
      <c r="AG22" s="315" t="s">
        <v>46</v>
      </c>
    </row>
    <row r="23" spans="1:33" ht="16.149999999999999" hidden="1" customHeight="1" outlineLevel="1">
      <c r="A23" s="316"/>
      <c r="B23" s="312" t="s">
        <v>70</v>
      </c>
      <c r="C23" s="307" t="s">
        <v>36</v>
      </c>
      <c r="D23" s="498" t="str">
        <f>IF(D17="","",D17)</f>
        <v/>
      </c>
      <c r="E23" s="498"/>
      <c r="F23" s="308" t="s">
        <v>37</v>
      </c>
      <c r="G23" s="498" t="str">
        <f>IF(G17="","",G17)</f>
        <v/>
      </c>
      <c r="H23" s="498"/>
      <c r="I23" s="308" t="s">
        <v>38</v>
      </c>
      <c r="J23" s="308" t="s">
        <v>66</v>
      </c>
      <c r="K23" s="308" t="s">
        <v>67</v>
      </c>
      <c r="L23" s="308"/>
      <c r="M23" s="498" t="str">
        <f>IF(M17="","",M17)</f>
        <v/>
      </c>
      <c r="N23" s="498"/>
      <c r="O23" s="309" t="s">
        <v>37</v>
      </c>
      <c r="P23" s="498" t="str">
        <f>IF(P17="","",P17)</f>
        <v/>
      </c>
      <c r="Q23" s="498"/>
      <c r="R23" s="310" t="s">
        <v>38</v>
      </c>
      <c r="S23" s="549"/>
      <c r="T23" s="550"/>
      <c r="U23" s="550"/>
      <c r="V23" s="550"/>
      <c r="W23" s="550"/>
      <c r="X23" s="550"/>
      <c r="Y23" s="550"/>
      <c r="Z23" s="550"/>
      <c r="AA23" s="550"/>
      <c r="AB23" s="550"/>
      <c r="AC23" s="550"/>
      <c r="AD23" s="550"/>
      <c r="AE23" s="550"/>
      <c r="AF23" s="550"/>
      <c r="AG23" s="315" t="s">
        <v>46</v>
      </c>
    </row>
    <row r="24" spans="1:33" ht="16.149999999999999" hidden="1" customHeight="1" outlineLevel="1">
      <c r="A24" s="305"/>
      <c r="B24" s="510" t="s">
        <v>72</v>
      </c>
      <c r="C24" s="511"/>
      <c r="D24" s="511"/>
      <c r="E24" s="511"/>
      <c r="F24" s="511"/>
      <c r="G24" s="511"/>
      <c r="H24" s="511"/>
      <c r="I24" s="511"/>
      <c r="J24" s="511"/>
      <c r="K24" s="511"/>
      <c r="L24" s="511"/>
      <c r="M24" s="511"/>
      <c r="N24" s="511"/>
      <c r="O24" s="511"/>
      <c r="P24" s="511"/>
      <c r="Q24" s="511"/>
      <c r="R24" s="512"/>
      <c r="S24" s="523">
        <f>SUM(S20:X23)</f>
        <v>0</v>
      </c>
      <c r="T24" s="524"/>
      <c r="U24" s="524"/>
      <c r="V24" s="524"/>
      <c r="W24" s="524"/>
      <c r="X24" s="524"/>
      <c r="Y24" s="524"/>
      <c r="Z24" s="524"/>
      <c r="AA24" s="524"/>
      <c r="AB24" s="524"/>
      <c r="AC24" s="524"/>
      <c r="AD24" s="524"/>
      <c r="AE24" s="524"/>
      <c r="AF24" s="524"/>
      <c r="AG24" s="315" t="s">
        <v>46</v>
      </c>
    </row>
    <row r="25" spans="1:33" ht="16.149999999999999"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551"/>
      <c r="AD25" s="551"/>
      <c r="AE25" s="551"/>
      <c r="AF25" s="551"/>
      <c r="AG25" s="318"/>
    </row>
    <row r="26" spans="1:33" ht="16.149999999999999" hidden="1" customHeight="1" outlineLevel="1">
      <c r="A26" s="305"/>
      <c r="B26" s="499" t="s">
        <v>63</v>
      </c>
      <c r="C26" s="500"/>
      <c r="D26" s="500"/>
      <c r="E26" s="500"/>
      <c r="F26" s="500"/>
      <c r="G26" s="500"/>
      <c r="H26" s="500"/>
      <c r="I26" s="500"/>
      <c r="J26" s="500"/>
      <c r="K26" s="500"/>
      <c r="L26" s="500"/>
      <c r="M26" s="500"/>
      <c r="N26" s="500"/>
      <c r="O26" s="500"/>
      <c r="P26" s="500"/>
      <c r="Q26" s="500"/>
      <c r="R26" s="501"/>
      <c r="S26" s="499" t="s">
        <v>215</v>
      </c>
      <c r="T26" s="500"/>
      <c r="U26" s="500"/>
      <c r="V26" s="500"/>
      <c r="W26" s="500"/>
      <c r="X26" s="500"/>
      <c r="Y26" s="500"/>
      <c r="Z26" s="500"/>
      <c r="AA26" s="500"/>
      <c r="AB26" s="500"/>
      <c r="AC26" s="500"/>
      <c r="AD26" s="500"/>
      <c r="AE26" s="500"/>
      <c r="AF26" s="500"/>
      <c r="AG26" s="541"/>
    </row>
    <row r="27" spans="1:33" ht="16.149999999999999" hidden="1" customHeight="1" outlineLevel="1">
      <c r="A27" s="305"/>
      <c r="B27" s="306" t="s">
        <v>65</v>
      </c>
      <c r="C27" s="307" t="s">
        <v>36</v>
      </c>
      <c r="D27" s="498">
        <f>IF(D14="","",D14)</f>
        <v>0</v>
      </c>
      <c r="E27" s="498"/>
      <c r="F27" s="308" t="s">
        <v>37</v>
      </c>
      <c r="G27" s="498">
        <f>IF(G14="","",G14)</f>
        <v>0</v>
      </c>
      <c r="H27" s="498"/>
      <c r="I27" s="308" t="s">
        <v>38</v>
      </c>
      <c r="J27" s="308" t="s">
        <v>66</v>
      </c>
      <c r="K27" s="308" t="s">
        <v>67</v>
      </c>
      <c r="L27" s="308"/>
      <c r="M27" s="498" t="str">
        <f>IF(M14="","",M14)</f>
        <v/>
      </c>
      <c r="N27" s="498"/>
      <c r="O27" s="309" t="s">
        <v>37</v>
      </c>
      <c r="P27" s="498" t="str">
        <f>IF(P14="","",P14)</f>
        <v/>
      </c>
      <c r="Q27" s="498"/>
      <c r="R27" s="309" t="s">
        <v>38</v>
      </c>
      <c r="S27" s="523" t="str">
        <f>IFERROR(S20*Z14,"")</f>
        <v/>
      </c>
      <c r="T27" s="524"/>
      <c r="U27" s="524"/>
      <c r="V27" s="524"/>
      <c r="W27" s="524"/>
      <c r="X27" s="524"/>
      <c r="Y27" s="524"/>
      <c r="Z27" s="524"/>
      <c r="AA27" s="524"/>
      <c r="AB27" s="524"/>
      <c r="AC27" s="524"/>
      <c r="AD27" s="524"/>
      <c r="AE27" s="524"/>
      <c r="AF27" s="524"/>
      <c r="AG27" s="315" t="s">
        <v>43</v>
      </c>
    </row>
    <row r="28" spans="1:33" ht="16.149999999999999" hidden="1" customHeight="1" outlineLevel="1">
      <c r="A28" s="305"/>
      <c r="B28" s="306" t="s">
        <v>68</v>
      </c>
      <c r="C28" s="307" t="s">
        <v>36</v>
      </c>
      <c r="D28" s="498" t="str">
        <f>IF(D15="","",D15)</f>
        <v/>
      </c>
      <c r="E28" s="498"/>
      <c r="F28" s="308" t="s">
        <v>37</v>
      </c>
      <c r="G28" s="498" t="str">
        <f>IF(G15="","",G15)</f>
        <v/>
      </c>
      <c r="H28" s="498"/>
      <c r="I28" s="308" t="s">
        <v>38</v>
      </c>
      <c r="J28" s="308" t="s">
        <v>66</v>
      </c>
      <c r="K28" s="308" t="s">
        <v>67</v>
      </c>
      <c r="L28" s="308"/>
      <c r="M28" s="498" t="str">
        <f>IF(M15="","",M15)</f>
        <v/>
      </c>
      <c r="N28" s="498"/>
      <c r="O28" s="309" t="s">
        <v>37</v>
      </c>
      <c r="P28" s="498" t="str">
        <f>IF(P15="","",P15)</f>
        <v/>
      </c>
      <c r="Q28" s="498"/>
      <c r="R28" s="309" t="s">
        <v>38</v>
      </c>
      <c r="S28" s="523" t="str">
        <f>IFERROR(S21*Z15,"")</f>
        <v/>
      </c>
      <c r="T28" s="524"/>
      <c r="U28" s="524"/>
      <c r="V28" s="524"/>
      <c r="W28" s="524"/>
      <c r="X28" s="524"/>
      <c r="Y28" s="524"/>
      <c r="Z28" s="524"/>
      <c r="AA28" s="524"/>
      <c r="AB28" s="524"/>
      <c r="AC28" s="524"/>
      <c r="AD28" s="524"/>
      <c r="AE28" s="524"/>
      <c r="AF28" s="524"/>
      <c r="AG28" s="315" t="s">
        <v>43</v>
      </c>
    </row>
    <row r="29" spans="1:33" ht="16.149999999999999" hidden="1" customHeight="1" outlineLevel="1">
      <c r="A29" s="305"/>
      <c r="B29" s="306" t="s">
        <v>69</v>
      </c>
      <c r="C29" s="307" t="s">
        <v>36</v>
      </c>
      <c r="D29" s="498" t="str">
        <f>IF(D16="","",D16)</f>
        <v/>
      </c>
      <c r="E29" s="498"/>
      <c r="F29" s="308" t="s">
        <v>37</v>
      </c>
      <c r="G29" s="498" t="str">
        <f>IF(G16="","",G16)</f>
        <v/>
      </c>
      <c r="H29" s="498"/>
      <c r="I29" s="308" t="s">
        <v>38</v>
      </c>
      <c r="J29" s="308" t="s">
        <v>66</v>
      </c>
      <c r="K29" s="308" t="s">
        <v>67</v>
      </c>
      <c r="L29" s="308"/>
      <c r="M29" s="498" t="str">
        <f>IF(M16="","",M16)</f>
        <v/>
      </c>
      <c r="N29" s="498"/>
      <c r="O29" s="309" t="s">
        <v>37</v>
      </c>
      <c r="P29" s="498" t="str">
        <f>IF(P16="","",P16)</f>
        <v/>
      </c>
      <c r="Q29" s="498"/>
      <c r="R29" s="309" t="s">
        <v>38</v>
      </c>
      <c r="S29" s="523" t="str">
        <f>IFERROR(S22*Z16,"")</f>
        <v/>
      </c>
      <c r="T29" s="524"/>
      <c r="U29" s="524"/>
      <c r="V29" s="524"/>
      <c r="W29" s="524"/>
      <c r="X29" s="524"/>
      <c r="Y29" s="524"/>
      <c r="Z29" s="524"/>
      <c r="AA29" s="524"/>
      <c r="AB29" s="524"/>
      <c r="AC29" s="524"/>
      <c r="AD29" s="524"/>
      <c r="AE29" s="524"/>
      <c r="AF29" s="524"/>
      <c r="AG29" s="315" t="s">
        <v>43</v>
      </c>
    </row>
    <row r="30" spans="1:33" ht="16.149999999999999" hidden="1" customHeight="1" outlineLevel="1">
      <c r="A30" s="305"/>
      <c r="B30" s="319" t="s">
        <v>70</v>
      </c>
      <c r="C30" s="320" t="s">
        <v>36</v>
      </c>
      <c r="D30" s="498" t="str">
        <f>IF(D17="","",D17)</f>
        <v/>
      </c>
      <c r="E30" s="498"/>
      <c r="F30" s="308" t="s">
        <v>37</v>
      </c>
      <c r="G30" s="498" t="str">
        <f>IF(G17="","",G17)</f>
        <v/>
      </c>
      <c r="H30" s="498"/>
      <c r="I30" s="308" t="s">
        <v>38</v>
      </c>
      <c r="J30" s="308" t="s">
        <v>66</v>
      </c>
      <c r="K30" s="308" t="s">
        <v>67</v>
      </c>
      <c r="L30" s="308"/>
      <c r="M30" s="498" t="str">
        <f>IF(M17="","",M17)</f>
        <v/>
      </c>
      <c r="N30" s="498"/>
      <c r="O30" s="309" t="s">
        <v>37</v>
      </c>
      <c r="P30" s="498" t="str">
        <f>IF(P17="","",P17)</f>
        <v/>
      </c>
      <c r="Q30" s="498"/>
      <c r="R30" s="309" t="s">
        <v>38</v>
      </c>
      <c r="S30" s="523" t="str">
        <f>IFERROR(S23*Z17,"")</f>
        <v/>
      </c>
      <c r="T30" s="524"/>
      <c r="U30" s="524"/>
      <c r="V30" s="524"/>
      <c r="W30" s="524"/>
      <c r="X30" s="524"/>
      <c r="Y30" s="524"/>
      <c r="Z30" s="524"/>
      <c r="AA30" s="524"/>
      <c r="AB30" s="524"/>
      <c r="AC30" s="524"/>
      <c r="AD30" s="524"/>
      <c r="AE30" s="524"/>
      <c r="AF30" s="524"/>
      <c r="AG30" s="315" t="s">
        <v>43</v>
      </c>
    </row>
    <row r="31" spans="1:33" ht="16.149999999999999"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7"/>
      <c r="AA31" s="490"/>
      <c r="AB31" s="490"/>
      <c r="AC31" s="490"/>
      <c r="AD31" s="490"/>
      <c r="AE31" s="490"/>
      <c r="AF31" s="490"/>
      <c r="AG31" s="315" t="s">
        <v>43</v>
      </c>
    </row>
    <row r="32" spans="1:33" ht="16.149999999999999"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7"/>
      <c r="AA32" s="490"/>
      <c r="AB32" s="490"/>
      <c r="AC32" s="490"/>
      <c r="AD32" s="490"/>
      <c r="AE32" s="490"/>
      <c r="AF32" s="490"/>
      <c r="AG32" s="315" t="s">
        <v>43</v>
      </c>
    </row>
    <row r="33" spans="1:34" ht="16.149999999999999"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5"/>
      <c r="AC35" s="525"/>
      <c r="AD35" s="525"/>
      <c r="AE35" s="525"/>
      <c r="AF35" s="525"/>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31"/>
      <c r="AC36" s="431"/>
      <c r="AD36" s="431"/>
      <c r="AE36" s="431"/>
      <c r="AF36" s="431"/>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6">
        <f>SUM(AB35:AF36)</f>
        <v>0</v>
      </c>
      <c r="AC38" s="526"/>
      <c r="AD38" s="526"/>
      <c r="AE38" s="526"/>
      <c r="AF38" s="526"/>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5"/>
      <c r="AC42" s="525"/>
      <c r="AD42" s="525"/>
      <c r="AE42" s="525"/>
      <c r="AF42" s="525"/>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7"/>
      <c r="AC43" s="527"/>
      <c r="AD43" s="527"/>
      <c r="AE43" s="527"/>
      <c r="AF43" s="527"/>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8">
        <f>AB38-AB42+AB43</f>
        <v>0</v>
      </c>
      <c r="AC46" s="528"/>
      <c r="AD46" s="528"/>
      <c r="AE46" s="528"/>
      <c r="AF46" s="528"/>
      <c r="AG46" s="8" t="s">
        <v>43</v>
      </c>
      <c r="AH46" s="224"/>
    </row>
    <row r="47" spans="1:34" ht="15.6" customHeight="1" thickBot="1">
      <c r="A47" s="529" t="s">
        <v>781</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27"/>
      <c r="AC47" s="527"/>
      <c r="AD47" s="527"/>
      <c r="AE47" s="527"/>
      <c r="AF47" s="527"/>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31" t="str">
        <f>IF(AH47=TRUE,"問題なし","問題あり")</f>
        <v>問題あり</v>
      </c>
      <c r="AC48" s="531"/>
      <c r="AD48" s="531"/>
      <c r="AE48" s="531"/>
      <c r="AF48" s="531"/>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149999999999999"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149999999999999"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149999999999999"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149999999999999"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149999999999999"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16"/>
      <c r="AC54" s="516"/>
      <c r="AD54" s="516"/>
      <c r="AE54" s="516"/>
      <c r="AF54" s="516"/>
      <c r="AG54" s="262" t="s">
        <v>43</v>
      </c>
    </row>
    <row r="55" spans="1:34" ht="16.149999999999999"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16"/>
      <c r="AC55" s="516"/>
      <c r="AD55" s="516"/>
      <c r="AE55" s="516"/>
      <c r="AF55" s="516"/>
      <c r="AG55" s="262" t="s">
        <v>43</v>
      </c>
    </row>
    <row r="56" spans="1:34" ht="16.149999999999999"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34"/>
      <c r="AC56" s="534"/>
      <c r="AD56" s="534"/>
      <c r="AE56" s="534"/>
      <c r="AF56" s="534"/>
      <c r="AG56" s="253" t="s">
        <v>43</v>
      </c>
    </row>
    <row r="57" spans="1:34" ht="16.149999999999999"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34"/>
      <c r="AC57" s="534"/>
      <c r="AD57" s="534"/>
      <c r="AE57" s="534"/>
      <c r="AF57" s="534"/>
      <c r="AG57" s="253" t="s">
        <v>43</v>
      </c>
    </row>
    <row r="58" spans="1:34" ht="16.149999999999999"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35">
        <f>AB51-SUM(AB52:AF57)</f>
        <v>0</v>
      </c>
      <c r="AC58" s="535"/>
      <c r="AD58" s="535"/>
      <c r="AE58" s="535"/>
      <c r="AF58" s="535"/>
      <c r="AG58" s="253" t="s">
        <v>43</v>
      </c>
      <c r="AH58" s="3"/>
    </row>
    <row r="59" spans="1:34" ht="16.149999999999999"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36"/>
      <c r="AC59" s="536"/>
      <c r="AD59" s="536"/>
      <c r="AE59" s="536"/>
      <c r="AF59" s="536"/>
      <c r="AG59" s="271"/>
      <c r="AH59" s="3"/>
    </row>
    <row r="60" spans="1:34" ht="16.149999999999999"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37" t="str">
        <f>IF(AH47=TRUE,"問題なし","問題あり")</f>
        <v>問題あり</v>
      </c>
      <c r="AC60" s="537"/>
      <c r="AD60" s="537"/>
      <c r="AE60" s="537"/>
      <c r="AF60" s="537"/>
      <c r="AG60" s="255"/>
    </row>
    <row r="61" spans="1:34" ht="16.149999999999999"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149999999999999"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149999999999999"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149999999999999"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149999999999999"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149999999999999"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149999999999999"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149999999999999"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149999999999999"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149999999999999"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149999999999999"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149999999999999"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149999999999999"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149999999999999"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149999999999999"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149999999999999"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32">
        <f>'（別添１）_賃金改善計画書（訪問看護ステーション）'!AB70</f>
        <v>0</v>
      </c>
      <c r="AC76" s="532"/>
      <c r="AD76" s="532"/>
      <c r="AE76" s="532"/>
      <c r="AF76" s="532"/>
      <c r="AG76" s="77" t="s">
        <v>52</v>
      </c>
    </row>
    <row r="77" spans="1:33" ht="16.149999999999999"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33">
        <f>'（別添１）_賃金改善計画書（訪問看護ステーション）'!AB71</f>
        <v>0</v>
      </c>
      <c r="AC77" s="533"/>
      <c r="AD77" s="533"/>
      <c r="AE77" s="533"/>
      <c r="AF77" s="533"/>
      <c r="AG77" s="14" t="s">
        <v>43</v>
      </c>
    </row>
    <row r="78" spans="1:33" ht="16.149999999999999"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481">
        <v>0</v>
      </c>
      <c r="AC78" s="481"/>
      <c r="AD78" s="481"/>
      <c r="AE78" s="481"/>
      <c r="AF78" s="481"/>
      <c r="AG78" s="315" t="s">
        <v>43</v>
      </c>
    </row>
    <row r="79" spans="1:33" ht="16.149999999999999"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34"/>
      <c r="AC79" s="434"/>
      <c r="AD79" s="434"/>
      <c r="AE79" s="434"/>
      <c r="AF79" s="434"/>
      <c r="AG79" s="14" t="s">
        <v>43</v>
      </c>
    </row>
    <row r="80" spans="1:33" ht="16.149999999999999"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82"/>
      <c r="AC80" s="482"/>
      <c r="AD80" s="482"/>
      <c r="AE80" s="482"/>
      <c r="AF80" s="482"/>
      <c r="AG80" s="318" t="s">
        <v>43</v>
      </c>
    </row>
    <row r="81" spans="1:35" ht="16.149999999999999"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86">
        <f>AB79-AB77</f>
        <v>0</v>
      </c>
      <c r="AC81" s="486"/>
      <c r="AD81" s="486"/>
      <c r="AE81" s="486"/>
      <c r="AF81" s="486"/>
      <c r="AG81" s="5" t="s">
        <v>43</v>
      </c>
    </row>
    <row r="82" spans="1:35" ht="16.149999999999999"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31"/>
      <c r="AC82" s="431"/>
      <c r="AD82" s="431"/>
      <c r="AE82" s="431"/>
      <c r="AF82" s="431"/>
      <c r="AG82" s="25" t="s">
        <v>43</v>
      </c>
      <c r="AI82" s="246" t="str">
        <f>IF(AB82&gt;AB81,"←⑰と⑱の合計が⑯と一致するように記載してください","")</f>
        <v/>
      </c>
    </row>
    <row r="83" spans="1:35" ht="16.149999999999999"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78">
        <f>AB81-AB82</f>
        <v>0</v>
      </c>
      <c r="AC83" s="478"/>
      <c r="AD83" s="478"/>
      <c r="AE83" s="478"/>
      <c r="AF83" s="478"/>
      <c r="AG83" s="25" t="s">
        <v>53</v>
      </c>
      <c r="AI83" s="246" t="str">
        <f>IF(AB81&lt;&gt;(AB82+AB83),"←⑰と⑱の合計が⑯と一致するように記載してください","")</f>
        <v/>
      </c>
    </row>
    <row r="84" spans="1:35" ht="16.149999999999999"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88" t="e">
        <f>AB83/AB77*100</f>
        <v>#DIV/0!</v>
      </c>
      <c r="AC84" s="488"/>
      <c r="AD84" s="488"/>
      <c r="AE84" s="488"/>
      <c r="AF84" s="488"/>
      <c r="AG84" s="158" t="s">
        <v>54</v>
      </c>
      <c r="AI84" s="226"/>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149999999999999"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149999999999999"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77"/>
      <c r="AC87" s="477"/>
      <c r="AD87" s="477"/>
      <c r="AE87" s="477"/>
      <c r="AF87" s="477"/>
      <c r="AG87" s="77" t="s">
        <v>52</v>
      </c>
      <c r="AI87" s="223"/>
    </row>
    <row r="88" spans="1:35" ht="16.149999999999999"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31"/>
      <c r="AC88" s="431"/>
      <c r="AD88" s="431"/>
      <c r="AE88" s="431"/>
      <c r="AF88" s="431"/>
      <c r="AG88" s="14" t="s">
        <v>43</v>
      </c>
      <c r="AI88" s="223"/>
    </row>
    <row r="89" spans="1:35" ht="16.149999999999999"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483"/>
      <c r="AC89" s="483"/>
      <c r="AD89" s="483"/>
      <c r="AE89" s="483"/>
      <c r="AF89" s="483"/>
      <c r="AG89" s="315" t="s">
        <v>43</v>
      </c>
      <c r="AI89" s="226"/>
    </row>
    <row r="90" spans="1:35" ht="16.149999999999999"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31"/>
      <c r="AC90" s="431"/>
      <c r="AD90" s="431"/>
      <c r="AE90" s="431"/>
      <c r="AF90" s="431"/>
      <c r="AG90" s="5" t="s">
        <v>43</v>
      </c>
      <c r="AI90" s="226"/>
    </row>
    <row r="91" spans="1:35" ht="16.149999999999999"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82"/>
      <c r="AC91" s="482"/>
      <c r="AD91" s="482"/>
      <c r="AE91" s="482"/>
      <c r="AF91" s="482"/>
      <c r="AG91" s="318" t="s">
        <v>43</v>
      </c>
      <c r="AI91" s="226"/>
    </row>
    <row r="92" spans="1:35" ht="16.149999999999999"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86">
        <f>AB90-AB88</f>
        <v>0</v>
      </c>
      <c r="AC92" s="486"/>
      <c r="AD92" s="486"/>
      <c r="AE92" s="486"/>
      <c r="AF92" s="486"/>
      <c r="AG92" s="5" t="s">
        <v>43</v>
      </c>
      <c r="AI92" s="226"/>
    </row>
    <row r="93" spans="1:35" ht="16.149999999999999"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31"/>
      <c r="AC93" s="431"/>
      <c r="AD93" s="431"/>
      <c r="AE93" s="431"/>
      <c r="AF93" s="431"/>
      <c r="AG93" s="25" t="s">
        <v>43</v>
      </c>
      <c r="AI93" s="246" t="str">
        <f>IF(AB93&gt;AB92,"←㉔と㉕の合計が㉓と一致するように記載してください","")</f>
        <v/>
      </c>
    </row>
    <row r="94" spans="1:35" ht="16.149999999999999"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78">
        <f>AB92-AB93</f>
        <v>0</v>
      </c>
      <c r="AC94" s="478"/>
      <c r="AD94" s="478"/>
      <c r="AE94" s="478"/>
      <c r="AF94" s="478"/>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88" t="e">
        <f>AB94/AB88*100</f>
        <v>#DIV/0!</v>
      </c>
      <c r="AC95" s="488"/>
      <c r="AD95" s="488"/>
      <c r="AE95" s="488"/>
      <c r="AF95" s="488"/>
      <c r="AG95" s="158" t="s">
        <v>54</v>
      </c>
    </row>
    <row r="96" spans="1:35" ht="16.350000000000001" customHeight="1">
      <c r="AI96" s="226"/>
    </row>
    <row r="97" spans="1:35" ht="16.149999999999999"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89"/>
      <c r="AB97" s="489"/>
      <c r="AC97" s="489"/>
      <c r="AD97" s="489"/>
      <c r="AE97" s="489"/>
      <c r="AF97" s="489"/>
      <c r="AG97" s="489"/>
      <c r="AI97" s="217"/>
    </row>
    <row r="98" spans="1:35" ht="16.149999999999999"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484"/>
      <c r="AC98" s="484"/>
      <c r="AD98" s="484"/>
      <c r="AE98" s="484"/>
      <c r="AF98" s="484"/>
      <c r="AG98" s="77" t="s">
        <v>52</v>
      </c>
      <c r="AI98" s="228"/>
    </row>
    <row r="99" spans="1:35" ht="16.149999999999999"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31"/>
      <c r="AC99" s="431"/>
      <c r="AD99" s="431"/>
      <c r="AE99" s="431"/>
      <c r="AF99" s="431"/>
      <c r="AG99" s="14" t="s">
        <v>43</v>
      </c>
      <c r="AI99" s="223"/>
    </row>
    <row r="100" spans="1:35" ht="16.149999999999999"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483"/>
      <c r="AC100" s="483"/>
      <c r="AD100" s="483"/>
      <c r="AE100" s="483"/>
      <c r="AF100" s="483"/>
      <c r="AG100" s="315" t="s">
        <v>43</v>
      </c>
      <c r="AI100" s="223"/>
    </row>
    <row r="101" spans="1:35" ht="16.149999999999999"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31"/>
      <c r="AC101" s="431"/>
      <c r="AD101" s="431"/>
      <c r="AE101" s="431"/>
      <c r="AF101" s="431"/>
      <c r="AG101" s="5" t="s">
        <v>43</v>
      </c>
      <c r="AI101" s="226"/>
    </row>
    <row r="102" spans="1:35" ht="16.149999999999999"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82"/>
      <c r="AC102" s="482"/>
      <c r="AD102" s="482"/>
      <c r="AE102" s="482"/>
      <c r="AF102" s="482"/>
      <c r="AG102" s="318" t="s">
        <v>43</v>
      </c>
      <c r="AI102" s="226"/>
    </row>
    <row r="103" spans="1:35" ht="16.149999999999999"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86">
        <f>AB101-AB99</f>
        <v>0</v>
      </c>
      <c r="AC103" s="486"/>
      <c r="AD103" s="486"/>
      <c r="AE103" s="486"/>
      <c r="AF103" s="486"/>
      <c r="AG103" s="5" t="s">
        <v>43</v>
      </c>
      <c r="AI103" s="226"/>
    </row>
    <row r="104" spans="1:35" ht="16.149999999999999"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31"/>
      <c r="AC104" s="431"/>
      <c r="AD104" s="431"/>
      <c r="AE104" s="431"/>
      <c r="AF104" s="431"/>
      <c r="AG104" s="25" t="s">
        <v>43</v>
      </c>
      <c r="AI104" s="246" t="str">
        <f>IF(AB104&gt;AB103,"←㉛と㉜の合計が㉚と一致するように記載してください","")</f>
        <v/>
      </c>
    </row>
    <row r="105" spans="1:35" ht="16.149999999999999"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78">
        <f>AB103-AB104</f>
        <v>0</v>
      </c>
      <c r="AC105" s="478"/>
      <c r="AD105" s="478"/>
      <c r="AE105" s="478"/>
      <c r="AF105" s="478"/>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88" t="e">
        <f>AB105/AB99*100</f>
        <v>#DIV/0!</v>
      </c>
      <c r="AC106" s="488"/>
      <c r="AD106" s="488"/>
      <c r="AE106" s="488"/>
      <c r="AF106" s="488"/>
      <c r="AG106" s="158" t="s">
        <v>54</v>
      </c>
    </row>
    <row r="107" spans="1:35" ht="16.350000000000001" customHeight="1"/>
    <row r="108" spans="1:35" ht="16.149999999999999"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89"/>
      <c r="AB108" s="489"/>
      <c r="AC108" s="489"/>
      <c r="AD108" s="489"/>
      <c r="AE108" s="489"/>
      <c r="AF108" s="489"/>
      <c r="AG108" s="489"/>
      <c r="AI108" s="226"/>
    </row>
    <row r="109" spans="1:35" ht="16.149999999999999"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484"/>
      <c r="AC109" s="484"/>
      <c r="AD109" s="484"/>
      <c r="AE109" s="484"/>
      <c r="AF109" s="484"/>
      <c r="AG109" s="77" t="s">
        <v>52</v>
      </c>
      <c r="AI109" s="217"/>
    </row>
    <row r="110" spans="1:35" ht="16.149999999999999"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485"/>
      <c r="AC110" s="485"/>
      <c r="AD110" s="485"/>
      <c r="AE110" s="485"/>
      <c r="AF110" s="485"/>
      <c r="AG110" s="14" t="s">
        <v>43</v>
      </c>
      <c r="AI110" s="228"/>
    </row>
    <row r="111" spans="1:35" ht="16.149999999999999"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483"/>
      <c r="AC111" s="483"/>
      <c r="AD111" s="483"/>
      <c r="AE111" s="483"/>
      <c r="AF111" s="483"/>
      <c r="AG111" s="315" t="s">
        <v>43</v>
      </c>
      <c r="AI111" s="223"/>
    </row>
    <row r="112" spans="1:35" ht="16.149999999999999"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85"/>
      <c r="AC112" s="485"/>
      <c r="AD112" s="485"/>
      <c r="AE112" s="485"/>
      <c r="AF112" s="485"/>
      <c r="AG112" s="5" t="s">
        <v>43</v>
      </c>
      <c r="AI112" s="223"/>
    </row>
    <row r="113" spans="1:35" ht="16.149999999999999"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82"/>
      <c r="AC113" s="482"/>
      <c r="AD113" s="482"/>
      <c r="AE113" s="482"/>
      <c r="AF113" s="482"/>
      <c r="AG113" s="318" t="s">
        <v>43</v>
      </c>
      <c r="AI113" s="226"/>
    </row>
    <row r="114" spans="1:35" ht="16.149999999999999"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86">
        <f>AB112-AB110</f>
        <v>0</v>
      </c>
      <c r="AC114" s="486"/>
      <c r="AD114" s="486"/>
      <c r="AE114" s="486"/>
      <c r="AF114" s="486"/>
      <c r="AG114" s="5" t="s">
        <v>43</v>
      </c>
      <c r="AI114" s="226"/>
    </row>
    <row r="115" spans="1:35" ht="16.149999999999999"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31"/>
      <c r="AC115" s="431"/>
      <c r="AD115" s="431"/>
      <c r="AE115" s="431"/>
      <c r="AF115" s="431"/>
      <c r="AG115" s="25" t="s">
        <v>43</v>
      </c>
      <c r="AI115" s="246" t="str">
        <f>IF(AB115&gt;AB114,"←㊳と㊴の合計が㊲と一致するように記載してください","")</f>
        <v/>
      </c>
    </row>
    <row r="116" spans="1:35" ht="16.149999999999999"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78">
        <f>AB114-AB115</f>
        <v>0</v>
      </c>
      <c r="AC116" s="478"/>
      <c r="AD116" s="478"/>
      <c r="AE116" s="478"/>
      <c r="AF116" s="478"/>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88" t="e">
        <f>AB116/AB110*100</f>
        <v>#DIV/0!</v>
      </c>
      <c r="AC117" s="488"/>
      <c r="AD117" s="488"/>
      <c r="AE117" s="488"/>
      <c r="AF117" s="488"/>
      <c r="AG117" s="158" t="s">
        <v>54</v>
      </c>
      <c r="AI117" s="226"/>
    </row>
    <row r="118" spans="1:35" ht="16.350000000000001" customHeight="1"/>
    <row r="119" spans="1:35" ht="16.149999999999999"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89"/>
      <c r="AB119" s="489"/>
      <c r="AC119" s="489"/>
      <c r="AD119" s="489"/>
      <c r="AE119" s="489"/>
      <c r="AF119" s="489"/>
      <c r="AG119" s="489"/>
    </row>
    <row r="120" spans="1:35" ht="16.149999999999999"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77"/>
      <c r="AC120" s="477"/>
      <c r="AD120" s="477"/>
      <c r="AE120" s="477"/>
      <c r="AF120" s="477"/>
      <c r="AG120" s="77" t="s">
        <v>52</v>
      </c>
      <c r="AI120" s="226"/>
    </row>
    <row r="121" spans="1:35" ht="16.149999999999999"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485"/>
      <c r="AC121" s="485"/>
      <c r="AD121" s="485"/>
      <c r="AE121" s="485"/>
      <c r="AF121" s="485"/>
      <c r="AG121" s="14" t="s">
        <v>43</v>
      </c>
      <c r="AI121" s="217"/>
    </row>
    <row r="122" spans="1:35" ht="16.149999999999999"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487"/>
      <c r="AC122" s="487"/>
      <c r="AD122" s="487"/>
      <c r="AE122" s="487"/>
      <c r="AF122" s="487"/>
      <c r="AG122" s="315" t="s">
        <v>43</v>
      </c>
      <c r="AI122" s="228"/>
    </row>
    <row r="123" spans="1:35" ht="16.149999999999999"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85"/>
      <c r="AC123" s="485"/>
      <c r="AD123" s="485"/>
      <c r="AE123" s="485"/>
      <c r="AF123" s="485"/>
      <c r="AG123" s="5" t="s">
        <v>43</v>
      </c>
      <c r="AI123" s="223"/>
    </row>
    <row r="124" spans="1:35" ht="16.149999999999999"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82"/>
      <c r="AC124" s="482"/>
      <c r="AD124" s="482"/>
      <c r="AE124" s="482"/>
      <c r="AF124" s="482"/>
      <c r="AG124" s="318" t="s">
        <v>43</v>
      </c>
      <c r="AI124" s="223"/>
    </row>
    <row r="125" spans="1:35" ht="16.149999999999999"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86">
        <f>AB123-AB121</f>
        <v>0</v>
      </c>
      <c r="AC125" s="486"/>
      <c r="AD125" s="486"/>
      <c r="AE125" s="486"/>
      <c r="AF125" s="486"/>
      <c r="AG125" s="5" t="s">
        <v>43</v>
      </c>
      <c r="AI125" s="226"/>
    </row>
    <row r="126" spans="1:35" ht="16.149999999999999"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31"/>
      <c r="AC126" s="431"/>
      <c r="AD126" s="431"/>
      <c r="AE126" s="431"/>
      <c r="AF126" s="431"/>
      <c r="AG126" s="25" t="s">
        <v>43</v>
      </c>
      <c r="AI126" s="246" t="str">
        <f>IF(AB126&gt;AB125,"←㊺と㊻の合計が㊹と一致するように記載してください","")</f>
        <v/>
      </c>
    </row>
    <row r="127" spans="1:35" ht="16.149999999999999"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78">
        <f>AB125-AB126</f>
        <v>0</v>
      </c>
      <c r="AC127" s="478"/>
      <c r="AD127" s="478"/>
      <c r="AE127" s="478"/>
      <c r="AF127" s="478"/>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88" t="e">
        <f>AB127/AB121*100</f>
        <v>#DIV/0!</v>
      </c>
      <c r="AC128" s="488"/>
      <c r="AD128" s="488"/>
      <c r="AE128" s="488"/>
      <c r="AF128" s="488"/>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149999999999999"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36"/>
      <c r="AB131" s="436"/>
      <c r="AC131" s="436"/>
      <c r="AD131" s="436"/>
      <c r="AE131" s="436"/>
      <c r="AF131" s="436"/>
      <c r="AG131" s="436"/>
      <c r="AH131" s="209"/>
    </row>
    <row r="132" spans="1:35" ht="16.149999999999999"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543">
        <f>'（別添１）_賃金改善計画書（訪問看護ステーション）'!AB79</f>
        <v>0</v>
      </c>
      <c r="AC132" s="543"/>
      <c r="AD132" s="543"/>
      <c r="AE132" s="543"/>
      <c r="AF132" s="543"/>
      <c r="AG132" s="80" t="s">
        <v>52</v>
      </c>
      <c r="AH132" s="206"/>
      <c r="AI132" s="226"/>
    </row>
    <row r="133" spans="1:35" ht="16.149999999999999"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544">
        <f>'（別添１）_賃金改善計画書（訪問看護ステーション）'!AB80</f>
        <v>0</v>
      </c>
      <c r="AC133" s="544"/>
      <c r="AD133" s="544"/>
      <c r="AE133" s="544"/>
      <c r="AF133" s="544"/>
      <c r="AG133" s="340" t="s">
        <v>43</v>
      </c>
      <c r="AH133" s="206"/>
      <c r="AI133" s="226"/>
    </row>
    <row r="134" spans="1:35" ht="16.149999999999999"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545">
        <f>'（別添１）_賃金改善計画書（訪問看護ステーション）'!AB80</f>
        <v>0</v>
      </c>
      <c r="AC134" s="545"/>
      <c r="AD134" s="545"/>
      <c r="AE134" s="545"/>
      <c r="AF134" s="545"/>
      <c r="AG134" s="68" t="s">
        <v>43</v>
      </c>
      <c r="AH134" s="208"/>
      <c r="AI134" s="217"/>
    </row>
    <row r="135" spans="1:35" ht="16.149999999999999" hidden="1" customHeight="1" outlineLevel="1">
      <c r="A135" s="479" t="s">
        <v>635</v>
      </c>
      <c r="B135" s="480"/>
      <c r="C135" s="480"/>
      <c r="D135" s="480"/>
      <c r="E135" s="480"/>
      <c r="F135" s="480"/>
      <c r="G135" s="480"/>
      <c r="H135" s="480"/>
      <c r="I135" s="480"/>
      <c r="J135" s="480"/>
      <c r="K135" s="480"/>
      <c r="L135" s="480"/>
      <c r="M135" s="480"/>
      <c r="N135" s="480"/>
      <c r="O135" s="480"/>
      <c r="P135" s="480"/>
      <c r="Q135" s="480"/>
      <c r="R135" s="480"/>
      <c r="S135" s="480"/>
      <c r="T135" s="480"/>
      <c r="U135" s="480"/>
      <c r="V135" s="480"/>
      <c r="W135" s="480"/>
      <c r="X135" s="480"/>
      <c r="Y135" s="480"/>
      <c r="Z135" s="480"/>
      <c r="AA135" s="480"/>
      <c r="AB135" s="481">
        <v>0</v>
      </c>
      <c r="AC135" s="481"/>
      <c r="AD135" s="481"/>
      <c r="AE135" s="481"/>
      <c r="AF135" s="481"/>
      <c r="AG135" s="341" t="s">
        <v>43</v>
      </c>
      <c r="AH135" s="208"/>
      <c r="AI135" s="228"/>
    </row>
    <row r="136" spans="1:35" ht="16.149999999999999"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38"/>
      <c r="AC136" s="538"/>
      <c r="AD136" s="538"/>
      <c r="AE136" s="538"/>
      <c r="AF136" s="538"/>
      <c r="AG136" s="343" t="s">
        <v>43</v>
      </c>
      <c r="AH136" s="208"/>
      <c r="AI136" s="223"/>
    </row>
    <row r="137" spans="1:35" ht="16.149999999999999"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31"/>
      <c r="AC137" s="431"/>
      <c r="AD137" s="431"/>
      <c r="AE137" s="431"/>
      <c r="AF137" s="431"/>
      <c r="AG137" s="70" t="s">
        <v>43</v>
      </c>
      <c r="AH137" s="208"/>
      <c r="AI137" s="223"/>
    </row>
    <row r="138" spans="1:35" ht="16.149999999999999" hidden="1" customHeight="1" outlineLevel="1">
      <c r="A138" s="479" t="s">
        <v>717</v>
      </c>
      <c r="B138" s="480"/>
      <c r="C138" s="480"/>
      <c r="D138" s="480"/>
      <c r="E138" s="480"/>
      <c r="F138" s="480"/>
      <c r="G138" s="480"/>
      <c r="H138" s="480"/>
      <c r="I138" s="480"/>
      <c r="J138" s="480"/>
      <c r="K138" s="480"/>
      <c r="L138" s="480"/>
      <c r="M138" s="480"/>
      <c r="N138" s="480"/>
      <c r="O138" s="480"/>
      <c r="P138" s="480"/>
      <c r="Q138" s="480"/>
      <c r="R138" s="480"/>
      <c r="S138" s="480"/>
      <c r="T138" s="480"/>
      <c r="U138" s="480"/>
      <c r="V138" s="480"/>
      <c r="W138" s="480"/>
      <c r="X138" s="480"/>
      <c r="Y138" s="480"/>
      <c r="Z138" s="480"/>
      <c r="AA138" s="480"/>
      <c r="AB138" s="482"/>
      <c r="AC138" s="482"/>
      <c r="AD138" s="482"/>
      <c r="AE138" s="482"/>
      <c r="AF138" s="482"/>
      <c r="AG138" s="343" t="s">
        <v>43</v>
      </c>
      <c r="AH138" s="208"/>
      <c r="AI138" s="223"/>
    </row>
    <row r="139" spans="1:35" ht="16.149999999999999"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39">
        <f>AB136-AB133</f>
        <v>0</v>
      </c>
      <c r="AC139" s="539"/>
      <c r="AD139" s="539"/>
      <c r="AE139" s="539"/>
      <c r="AF139" s="539"/>
      <c r="AG139" s="343" t="s">
        <v>43</v>
      </c>
      <c r="AH139" s="208"/>
      <c r="AI139" s="226"/>
    </row>
    <row r="140" spans="1:35" ht="16.149999999999999"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40">
        <f>AB137-AB134</f>
        <v>0</v>
      </c>
      <c r="AC140" s="540"/>
      <c r="AD140" s="540"/>
      <c r="AE140" s="540"/>
      <c r="AF140" s="540"/>
      <c r="AG140" s="70" t="s">
        <v>43</v>
      </c>
      <c r="AH140" s="208"/>
      <c r="AI140" s="226"/>
    </row>
    <row r="141" spans="1:35" ht="16.149999999999999"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39"/>
      <c r="AC141" s="439"/>
      <c r="AD141" s="439"/>
      <c r="AE141" s="439"/>
      <c r="AF141" s="439"/>
      <c r="AG141" s="159" t="s">
        <v>43</v>
      </c>
      <c r="AH141" s="208"/>
      <c r="AI141" s="246" t="str">
        <f>IF(AB141&gt;AB140,"←(53)と(54)の合計が(52)-(50)と一致するように記載してください","")</f>
        <v/>
      </c>
    </row>
    <row r="142" spans="1:35" ht="16.149999999999999"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78">
        <f>AB140-AB141</f>
        <v>0</v>
      </c>
      <c r="AC142" s="478"/>
      <c r="AD142" s="478"/>
      <c r="AE142" s="478"/>
      <c r="AF142" s="478"/>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542" t="e">
        <f>AB142/AB134*100</f>
        <v>#DIV/0!</v>
      </c>
      <c r="AC143" s="542"/>
      <c r="AD143" s="542"/>
      <c r="AE143" s="542"/>
      <c r="AF143" s="542"/>
      <c r="AG143" s="160" t="s">
        <v>54</v>
      </c>
      <c r="AH143" s="208"/>
      <c r="AI143" s="226"/>
    </row>
    <row r="144" spans="1:35" ht="4.1500000000000004"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5"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26"/>
      <c r="G148" s="426"/>
      <c r="H148" s="53" t="s">
        <v>37</v>
      </c>
      <c r="I148" s="426"/>
      <c r="J148" s="426"/>
      <c r="K148" s="53" t="s">
        <v>38</v>
      </c>
      <c r="L148" s="426"/>
      <c r="M148" s="426"/>
      <c r="N148" s="53" t="s">
        <v>60</v>
      </c>
      <c r="O148" s="53"/>
      <c r="P148" s="53"/>
      <c r="Q148" s="53" t="s">
        <v>74</v>
      </c>
      <c r="R148" s="53"/>
      <c r="S148" s="53"/>
      <c r="T148" s="53"/>
      <c r="U148" s="427"/>
      <c r="V148" s="427"/>
      <c r="W148" s="427"/>
      <c r="X148" s="427"/>
      <c r="Y148" s="427"/>
      <c r="Z148" s="427"/>
      <c r="AA148" s="427"/>
      <c r="AB148" s="427"/>
      <c r="AC148" s="427"/>
      <c r="AD148" s="427"/>
      <c r="AE148" s="427"/>
      <c r="AF148" s="427"/>
      <c r="AG148" s="53"/>
    </row>
    <row r="149" spans="1:35" ht="10.9"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899999999999999"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28" t="s">
        <v>782</v>
      </c>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210"/>
    </row>
    <row r="153" spans="1:35" ht="15" customHeight="1">
      <c r="A153" s="428"/>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210"/>
    </row>
    <row r="154" spans="1:35" ht="15" customHeight="1">
      <c r="A154" s="428"/>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210"/>
    </row>
    <row r="155" spans="1:35" ht="15" customHeight="1">
      <c r="A155" s="428"/>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210"/>
    </row>
    <row r="156" spans="1:35" ht="15" customHeight="1">
      <c r="A156" s="42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210"/>
    </row>
    <row r="157" spans="1:35" ht="15" customHeight="1">
      <c r="A157" s="428"/>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210"/>
    </row>
    <row r="158" spans="1:35" ht="15" customHeight="1">
      <c r="A158" s="428"/>
      <c r="B158" s="428"/>
      <c r="C158" s="428"/>
      <c r="D158" s="428"/>
      <c r="E158" s="428"/>
      <c r="F158" s="428"/>
      <c r="G158" s="428"/>
      <c r="H158" s="428"/>
      <c r="I158" s="428"/>
      <c r="J158" s="428"/>
      <c r="K158" s="428"/>
      <c r="L158" s="428"/>
      <c r="M158" s="428"/>
      <c r="N158" s="428"/>
      <c r="O158" s="428"/>
      <c r="P158" s="428"/>
      <c r="Q158" s="428"/>
      <c r="R158" s="428"/>
      <c r="S158" s="428"/>
      <c r="T158" s="428"/>
      <c r="U158" s="428"/>
      <c r="V158" s="428"/>
      <c r="W158" s="428"/>
      <c r="X158" s="428"/>
      <c r="Y158" s="428"/>
      <c r="Z158" s="428"/>
      <c r="AA158" s="428"/>
      <c r="AB158" s="428"/>
      <c r="AC158" s="428"/>
      <c r="AD158" s="428"/>
      <c r="AE158" s="428"/>
      <c r="AF158" s="428"/>
      <c r="AG158" s="428"/>
      <c r="AH158" s="210"/>
    </row>
    <row r="159" spans="1:35" ht="15" customHeight="1">
      <c r="A159" s="428"/>
      <c r="B159" s="428"/>
      <c r="C159" s="428"/>
      <c r="D159" s="428"/>
      <c r="E159" s="428"/>
      <c r="F159" s="428"/>
      <c r="G159" s="428"/>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211"/>
    </row>
    <row r="160" spans="1:35" ht="15" customHeight="1">
      <c r="A160" s="428"/>
      <c r="B160" s="428"/>
      <c r="C160" s="428"/>
      <c r="D160" s="428"/>
      <c r="E160" s="428"/>
      <c r="F160" s="428"/>
      <c r="G160" s="428"/>
      <c r="H160" s="428"/>
      <c r="I160" s="428"/>
      <c r="J160" s="428"/>
      <c r="K160" s="428"/>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211"/>
    </row>
    <row r="161" spans="1:34" ht="15" customHeight="1">
      <c r="A161" s="428"/>
      <c r="B161" s="428"/>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211"/>
    </row>
    <row r="162" spans="1:34" ht="15" customHeight="1">
      <c r="A162" s="428"/>
      <c r="B162" s="428"/>
      <c r="C162" s="428"/>
      <c r="D162" s="428"/>
      <c r="E162" s="428"/>
      <c r="F162" s="428"/>
      <c r="G162" s="428"/>
      <c r="H162" s="428"/>
      <c r="I162" s="428"/>
      <c r="J162" s="428"/>
      <c r="K162" s="428"/>
      <c r="L162" s="428"/>
      <c r="M162" s="428"/>
      <c r="N162" s="428"/>
      <c r="O162" s="428"/>
      <c r="P162" s="428"/>
      <c r="Q162" s="428"/>
      <c r="R162" s="428"/>
      <c r="S162" s="428"/>
      <c r="T162" s="428"/>
      <c r="U162" s="428"/>
      <c r="V162" s="428"/>
      <c r="W162" s="428"/>
      <c r="X162" s="428"/>
      <c r="Y162" s="428"/>
      <c r="Z162" s="428"/>
      <c r="AA162" s="428"/>
      <c r="AB162" s="428"/>
      <c r="AC162" s="428"/>
      <c r="AD162" s="428"/>
      <c r="AE162" s="428"/>
      <c r="AF162" s="428"/>
      <c r="AG162" s="428"/>
      <c r="AH162" s="211"/>
    </row>
    <row r="163" spans="1:34" ht="15" customHeight="1">
      <c r="A163" s="428"/>
      <c r="B163" s="428"/>
      <c r="C163" s="428"/>
      <c r="D163" s="428"/>
      <c r="E163" s="428"/>
      <c r="F163" s="428"/>
      <c r="G163" s="428"/>
      <c r="H163" s="428"/>
      <c r="I163" s="428"/>
      <c r="J163" s="428"/>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8"/>
      <c r="AG163" s="428"/>
    </row>
    <row r="164" spans="1:34" ht="15" customHeight="1">
      <c r="A164" s="428"/>
      <c r="B164" s="428"/>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210"/>
    </row>
    <row r="165" spans="1:34" ht="15" customHeight="1">
      <c r="A165" s="428"/>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210"/>
    </row>
    <row r="166" spans="1:34" ht="15" customHeight="1">
      <c r="A166" s="428"/>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210"/>
    </row>
    <row r="167" spans="1:34" ht="15" customHeight="1">
      <c r="A167" s="428"/>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row>
    <row r="168" spans="1:34" ht="15" customHeight="1">
      <c r="A168" s="428"/>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210"/>
    </row>
    <row r="169" spans="1:34" ht="15" customHeight="1">
      <c r="A169" s="428"/>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row>
    <row r="170" spans="1:34" ht="15" customHeight="1">
      <c r="A170" s="428"/>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F148:G148"/>
    <mergeCell ref="I148:J148"/>
    <mergeCell ref="L148:M148"/>
    <mergeCell ref="U148:AF148"/>
    <mergeCell ref="A152:AG170"/>
    <mergeCell ref="AB136:AF136"/>
    <mergeCell ref="AB137:AF137"/>
    <mergeCell ref="AB139:AF139"/>
    <mergeCell ref="AB140:AF140"/>
    <mergeCell ref="AB141:AF141"/>
    <mergeCell ref="AB142:AF142"/>
    <mergeCell ref="AB98:AF98"/>
    <mergeCell ref="AB99:AF99"/>
    <mergeCell ref="AB84:AF84"/>
    <mergeCell ref="AB87:AF87"/>
    <mergeCell ref="AB88:AF88"/>
    <mergeCell ref="AB90:AF90"/>
    <mergeCell ref="AB92:AF92"/>
    <mergeCell ref="AB89:AF89"/>
    <mergeCell ref="AB91:AF91"/>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5"/>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7.25">
      <c r="A3" s="552" t="s">
        <v>248</v>
      </c>
      <c r="B3" s="552"/>
      <c r="C3" s="552"/>
      <c r="D3" s="552"/>
      <c r="E3" s="552"/>
      <c r="F3" s="552"/>
      <c r="G3" s="552"/>
      <c r="H3" s="552"/>
      <c r="I3" s="552"/>
      <c r="J3" s="552"/>
      <c r="K3" s="552"/>
      <c r="L3" s="552"/>
      <c r="M3" s="552"/>
      <c r="N3" s="552"/>
      <c r="O3" s="552"/>
      <c r="P3" s="552"/>
      <c r="Q3" s="552"/>
      <c r="R3" s="552"/>
      <c r="S3" s="552"/>
      <c r="T3" s="552"/>
      <c r="U3" s="553"/>
      <c r="V3" s="553"/>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5" customHeight="1">
      <c r="A7" s="565" t="s">
        <v>265</v>
      </c>
      <c r="B7" s="565"/>
      <c r="C7" s="565"/>
      <c r="D7" s="565"/>
      <c r="E7" s="565"/>
      <c r="F7" s="565"/>
      <c r="G7" s="565"/>
      <c r="H7" s="565"/>
      <c r="I7" s="565"/>
      <c r="J7" s="565"/>
      <c r="K7" s="569" t="str">
        <f>IF(訪問看護ステーションコード="","",訪問看護ステーションコード)</f>
        <v/>
      </c>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1"/>
    </row>
    <row r="8" spans="1:36" ht="24.95" customHeight="1">
      <c r="A8" s="566" t="s">
        <v>266</v>
      </c>
      <c r="B8" s="566"/>
      <c r="C8" s="566"/>
      <c r="D8" s="566"/>
      <c r="E8" s="566"/>
      <c r="F8" s="566"/>
      <c r="G8" s="566"/>
      <c r="H8" s="566"/>
      <c r="I8" s="566"/>
      <c r="J8" s="566"/>
      <c r="K8" s="569" t="str">
        <f>IF(訪問看護ステーション名="","",訪問看護ステーション名)</f>
        <v/>
      </c>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1"/>
    </row>
    <row r="9" spans="1:36" ht="13.5" customHeight="1">
      <c r="A9" s="554" t="s">
        <v>250</v>
      </c>
      <c r="B9" s="555"/>
      <c r="C9" s="555"/>
      <c r="D9" s="555"/>
      <c r="E9" s="555"/>
      <c r="F9" s="555"/>
      <c r="G9" s="555"/>
      <c r="H9" s="555"/>
      <c r="I9" s="555"/>
      <c r="J9" s="556"/>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8"/>
    </row>
    <row r="10" spans="1:36" ht="24.95" customHeight="1">
      <c r="A10" s="559" t="s">
        <v>269</v>
      </c>
      <c r="B10" s="560"/>
      <c r="C10" s="560"/>
      <c r="D10" s="560"/>
      <c r="E10" s="560"/>
      <c r="F10" s="560"/>
      <c r="G10" s="560"/>
      <c r="H10" s="560"/>
      <c r="I10" s="560"/>
      <c r="J10" s="561"/>
      <c r="K10" s="572"/>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4"/>
    </row>
    <row r="11" spans="1:36" ht="24.95" customHeight="1">
      <c r="A11" s="562" t="s">
        <v>251</v>
      </c>
      <c r="B11" s="563"/>
      <c r="C11" s="563"/>
      <c r="D11" s="563"/>
      <c r="E11" s="563"/>
      <c r="F11" s="563"/>
      <c r="G11" s="563"/>
      <c r="H11" s="563"/>
      <c r="I11" s="563"/>
      <c r="J11" s="564"/>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8"/>
    </row>
    <row r="13" spans="1:36" ht="22.5" customHeight="1">
      <c r="A13" s="148" t="s">
        <v>267</v>
      </c>
    </row>
    <row r="14" spans="1:36" ht="35.1" customHeight="1" thickBot="1">
      <c r="A14" s="578" t="s">
        <v>268</v>
      </c>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80"/>
    </row>
    <row r="15" spans="1:36" ht="75" customHeight="1" thickBot="1">
      <c r="A15" s="581"/>
      <c r="B15" s="582"/>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3"/>
    </row>
    <row r="17" spans="1:36" ht="22.5" customHeight="1" thickBot="1">
      <c r="A17" s="148" t="s">
        <v>252</v>
      </c>
    </row>
    <row r="18" spans="1:36" ht="75" customHeight="1" thickBot="1">
      <c r="A18" s="581"/>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3"/>
    </row>
    <row r="20" spans="1:36" ht="22.5" customHeight="1" thickBot="1">
      <c r="A20" s="148" t="s">
        <v>253</v>
      </c>
    </row>
    <row r="21" spans="1:36" ht="75" customHeight="1" thickBot="1">
      <c r="A21" s="58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3"/>
    </row>
    <row r="22" spans="1:36" ht="20.100000000000001" customHeight="1">
      <c r="A22" s="148" t="s">
        <v>254</v>
      </c>
      <c r="B22" s="148" t="s">
        <v>255</v>
      </c>
    </row>
    <row r="24" spans="1:36" ht="22.5" customHeight="1">
      <c r="A24" s="148" t="s">
        <v>256</v>
      </c>
    </row>
    <row r="25" spans="1:36" ht="30" customHeight="1" thickBot="1">
      <c r="A25" s="578" t="s">
        <v>257</v>
      </c>
      <c r="B25" s="579"/>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80"/>
    </row>
    <row r="26" spans="1:36" ht="75" customHeight="1" thickBot="1">
      <c r="A26" s="581"/>
      <c r="B26" s="582"/>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3"/>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84"/>
      <c r="F28" s="585"/>
      <c r="G28" s="178" t="s">
        <v>259</v>
      </c>
      <c r="H28" s="584"/>
      <c r="I28" s="585"/>
      <c r="J28" s="178" t="s">
        <v>260</v>
      </c>
      <c r="K28" s="584"/>
      <c r="L28" s="585"/>
      <c r="M28" s="178" t="s">
        <v>261</v>
      </c>
      <c r="N28" s="180"/>
      <c r="O28" s="180"/>
      <c r="P28" s="180"/>
      <c r="Q28" s="178"/>
      <c r="R28" s="575" t="s">
        <v>262</v>
      </c>
      <c r="S28" s="575"/>
      <c r="T28" s="575"/>
      <c r="U28" s="575"/>
      <c r="V28" s="575"/>
      <c r="W28" s="577" t="s">
        <v>263</v>
      </c>
      <c r="X28" s="577"/>
      <c r="Y28" s="577"/>
      <c r="Z28" s="577"/>
      <c r="AA28" s="577"/>
      <c r="AB28" s="577"/>
      <c r="AC28" s="577"/>
      <c r="AD28" s="577"/>
      <c r="AE28" s="577"/>
      <c r="AF28" s="577"/>
      <c r="AG28" s="577"/>
      <c r="AH28" s="577"/>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75" t="s">
        <v>264</v>
      </c>
      <c r="S29" s="575"/>
      <c r="T29" s="575"/>
      <c r="U29" s="575"/>
      <c r="V29" s="575"/>
      <c r="W29" s="576"/>
      <c r="X29" s="577"/>
      <c r="Y29" s="577"/>
      <c r="Z29" s="577"/>
      <c r="AA29" s="577"/>
      <c r="AB29" s="577"/>
      <c r="AC29" s="577"/>
      <c r="AD29" s="577"/>
      <c r="AE29" s="577"/>
      <c r="AF29" s="577"/>
      <c r="AG29" s="577"/>
      <c r="AH29" s="577"/>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f>'別紙様式11_訪問看護ベースアップ評価料（Ⅰ）'!E7</f>
        <v>0</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165A2D-24EF-4E81-BF7B-104FED58A36F}"/>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