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1992" documentId="8_{FECA8ADE-7689-434C-8043-F1CB19601004}" xr6:coauthVersionLast="47" xr6:coauthVersionMax="47" xr10:uidLastSave="{08C71F5A-368D-42B3-A39F-D395E30E023E}"/>
  <bookViews>
    <workbookView xWindow="-28920" yWindow="-15" windowWidth="29040" windowHeight="15840" xr2:uid="{00000000-000D-0000-FFFF-FFFF00000000}"/>
  </bookViews>
  <sheets>
    <sheet name="様式３" sheetId="23" r:id="rId1"/>
  </sheets>
  <definedNames>
    <definedName name="_xlnm.Print_Area" localSheetId="0">様式３!$A$1:$J$97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23" l="1"/>
  <c r="M11" i="23"/>
  <c r="O11" i="23"/>
  <c r="O12" i="23"/>
  <c r="M74" i="23"/>
  <c r="M26" i="23" a="1"/>
  <c r="M26" i="23" s="1"/>
  <c r="M65" i="23"/>
  <c r="M59" i="23"/>
  <c r="K66" i="23"/>
  <c r="M66" i="23" s="1"/>
  <c r="M67" i="23" l="1"/>
  <c r="M29" i="23"/>
  <c r="M30" i="23"/>
  <c r="M31" i="23"/>
  <c r="M69" i="23"/>
  <c r="L55" i="23"/>
  <c r="K55" i="23"/>
  <c r="M28" i="23"/>
  <c r="M8" i="23"/>
  <c r="M9" i="23"/>
  <c r="M75" i="23"/>
  <c r="M73" i="23"/>
  <c r="M72" i="23"/>
  <c r="M71" i="23"/>
  <c r="M77" i="23" a="1"/>
  <c r="M77" i="23" s="1"/>
  <c r="M76" i="23" a="1"/>
  <c r="M76" i="23" s="1"/>
  <c r="M64" i="23"/>
  <c r="M62" i="23"/>
  <c r="M63" i="23"/>
  <c r="M61" i="23"/>
  <c r="M60" i="23"/>
  <c r="M34" i="23"/>
  <c r="M35" i="23"/>
  <c r="M36" i="23"/>
  <c r="M37" i="23"/>
  <c r="M33" i="23"/>
  <c r="M57" i="23"/>
  <c r="M56" i="23"/>
  <c r="M68" i="23"/>
  <c r="M58" i="23"/>
  <c r="M53" i="23"/>
  <c r="M54" i="23"/>
  <c r="M52" i="23"/>
  <c r="M51" i="23"/>
  <c r="M50" i="23"/>
  <c r="M49" i="23"/>
  <c r="M47" i="23"/>
  <c r="M46" i="23"/>
  <c r="M42" i="23"/>
  <c r="M41" i="23"/>
  <c r="M40" i="23"/>
  <c r="M27" i="23"/>
  <c r="M25" i="23"/>
  <c r="M24" i="23"/>
  <c r="M23" i="23"/>
  <c r="M21" i="23"/>
  <c r="M20" i="23"/>
  <c r="M19" i="23"/>
  <c r="M16" i="23"/>
  <c r="M15" i="23"/>
  <c r="M10" i="23"/>
  <c r="M7" i="23"/>
  <c r="M6" i="23"/>
  <c r="M4" i="23"/>
  <c r="O21" i="23"/>
  <c r="S9" i="23"/>
  <c r="R9" i="23"/>
  <c r="Q9" i="23"/>
  <c r="D44" i="23"/>
  <c r="M55" i="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<sst xmlns="http://schemas.openxmlformats.org/spreadsheetml/2006/main" count="218" uniqueCount="170">
  <si>
    <t>（別紙様式３）</t>
    <rPh sb="1" eb="3">
      <t>ベッシ</t>
    </rPh>
    <rPh sb="3" eb="5">
      <t>ヨウシキ</t>
    </rPh>
    <phoneticPr fontId="1"/>
  </si>
  <si>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
  </si>
  <si>
    <t>都道府県名</t>
    <rPh sb="0" eb="4">
      <t>トドウフケン</t>
    </rPh>
    <rPh sb="4" eb="5">
      <t>メイ</t>
    </rPh>
    <phoneticPr fontId="1"/>
  </si>
  <si>
    <t>　 薬局コード</t>
    <rPh sb="2" eb="4">
      <t>ヤッキョク</t>
    </rPh>
    <phoneticPr fontId="1"/>
  </si>
  <si>
    <t>（※レセプトに記載する７桁の数字を記入すること。）</t>
    <phoneticPr fontId="1"/>
  </si>
  <si>
    <t>　 保険薬局名</t>
    <rPh sb="2" eb="4">
      <t>ホケン</t>
    </rPh>
    <rPh sb="4" eb="6">
      <t>ヤッキョク</t>
    </rPh>
    <rPh sb="6" eb="7">
      <t>メイ</t>
    </rPh>
    <phoneticPr fontId="1"/>
  </si>
  <si>
    <t>個人立</t>
    <phoneticPr fontId="1"/>
  </si>
  <si>
    <t>法人立</t>
    <phoneticPr fontId="1"/>
  </si>
  <si>
    <r>
      <t>　 指定年月日</t>
    </r>
    <r>
      <rPr>
        <sz val="8"/>
        <color theme="1"/>
        <rFont val="ＭＳ Ｐゴシック"/>
        <family val="3"/>
        <charset val="128"/>
      </rPr>
      <t/>
    </r>
    <rPh sb="2" eb="4">
      <t>シテイ</t>
    </rPh>
    <rPh sb="4" eb="7">
      <t>ネンガッピ</t>
    </rPh>
    <phoneticPr fontId="1"/>
  </si>
  <si>
    <t>　　　　　　　　　 昭和　　　　　　　 　平成　　　　 　　　　　　　令和　</t>
    <rPh sb="10" eb="12">
      <t>ショウワ</t>
    </rPh>
    <rPh sb="21" eb="23">
      <t>ヘイセイ</t>
    </rPh>
    <rPh sb="35" eb="37">
      <t>レイワ</t>
    </rPh>
    <phoneticPr fontId="1"/>
  </si>
  <si>
    <t>※全ての保険薬局が和暦で記入。
※記載の薬局コードを初めて取得した年月日を記入（指定更新後の指定年月日でない）。</t>
    <rPh sb="1" eb="2">
      <t>スベ</t>
    </rPh>
    <rPh sb="26" eb="27">
      <t>ハジ</t>
    </rPh>
    <phoneticPr fontId="1"/>
  </si>
  <si>
    <t>　</t>
    <phoneticPr fontId="1"/>
  </si>
  <si>
    <t>　 遡及指定※が認められた保険薬局への該当</t>
    <rPh sb="4" eb="6">
      <t>シテイ</t>
    </rPh>
    <rPh sb="8" eb="9">
      <t>ミト</t>
    </rPh>
    <rPh sb="13" eb="15">
      <t>ホケン</t>
    </rPh>
    <rPh sb="15" eb="17">
      <t>ヤッキョク</t>
    </rPh>
    <rPh sb="19" eb="21">
      <t>ガイトウ</t>
    </rPh>
    <phoneticPr fontId="1"/>
  </si>
  <si>
    <t xml:space="preserve">該当 （遡及指定が認められた）　　　 </t>
    <rPh sb="0" eb="2">
      <t>ガイトウ</t>
    </rPh>
    <phoneticPr fontId="1"/>
  </si>
  <si>
    <t>　　　　　　非該当</t>
    <rPh sb="6" eb="9">
      <t>ヒガイトウ</t>
    </rPh>
    <phoneticPr fontId="1"/>
  </si>
  <si>
    <t>保険薬剤師数</t>
    <rPh sb="0" eb="2">
      <t>ホケン</t>
    </rPh>
    <rPh sb="2" eb="5">
      <t>ヤクザイシ</t>
    </rPh>
    <rPh sb="5" eb="6">
      <t>スウ</t>
    </rPh>
    <phoneticPr fontId="1"/>
  </si>
  <si>
    <r>
      <t xml:space="preserve">・実人員
</t>
    </r>
    <r>
      <rPr>
        <sz val="8"/>
        <rFont val="ＭＳ Ｐゴシック"/>
        <family val="3"/>
        <charset val="128"/>
      </rPr>
      <t>（常勤＋非常勤）</t>
    </r>
    <rPh sb="1" eb="4">
      <t>ジツジンイン</t>
    </rPh>
    <rPh sb="6" eb="8">
      <t>ジョウキン</t>
    </rPh>
    <rPh sb="9" eb="12">
      <t>ヒジョウキン</t>
    </rPh>
    <phoneticPr fontId="1"/>
  </si>
  <si>
    <t xml:space="preserve"> </t>
    <phoneticPr fontId="1"/>
  </si>
  <si>
    <t>実人員→</t>
    <rPh sb="0" eb="3">
      <t>ジツジンイン</t>
    </rPh>
    <phoneticPr fontId="1"/>
  </si>
  <si>
    <t>常勤換算→</t>
    <rPh sb="0" eb="2">
      <t>ジョウキン</t>
    </rPh>
    <rPh sb="2" eb="4">
      <t>カンサン</t>
    </rPh>
    <phoneticPr fontId="1"/>
  </si>
  <si>
    <t>事務職員数</t>
    <rPh sb="0" eb="2">
      <t>ジム</t>
    </rPh>
    <rPh sb="2" eb="4">
      <t>ショクイン</t>
    </rPh>
    <rPh sb="4" eb="5">
      <t>スウ</t>
    </rPh>
    <phoneticPr fontId="1"/>
  </si>
  <si>
    <r>
      <t xml:space="preserve">・実人員
</t>
    </r>
    <r>
      <rPr>
        <sz val="8"/>
        <rFont val="ＭＳ Ｐゴシック"/>
        <family val="3"/>
        <charset val="128"/>
      </rPr>
      <t>（常勤＋非常勤）</t>
    </r>
    <rPh sb="1" eb="4">
      <t>ジツジンイン</t>
    </rPh>
    <phoneticPr fontId="1"/>
  </si>
  <si>
    <t>１．調剤基本料</t>
    <rPh sb="2" eb="4">
      <t>チョウザイ</t>
    </rPh>
    <rPh sb="4" eb="7">
      <t>キホンリョウ</t>
    </rPh>
    <phoneticPr fontId="1"/>
  </si>
  <si>
    <t>　調剤基本料１</t>
    <rPh sb="1" eb="3">
      <t>チョウザイ</t>
    </rPh>
    <rPh sb="3" eb="6">
      <t>キホンリョウ</t>
    </rPh>
    <phoneticPr fontId="1"/>
  </si>
  <si>
    <t>　調剤基本料２</t>
    <rPh sb="1" eb="3">
      <t>チョウザイ</t>
    </rPh>
    <rPh sb="3" eb="6">
      <t>キホンリョウ</t>
    </rPh>
    <phoneticPr fontId="1"/>
  </si>
  <si>
    <t>　　調剤基本料３－イ</t>
    <rPh sb="2" eb="4">
      <t>チョウザイ</t>
    </rPh>
    <rPh sb="4" eb="7">
      <t>キホンリョウ</t>
    </rPh>
    <phoneticPr fontId="1"/>
  </si>
  <si>
    <t>　　調剤基本料３－ロ</t>
    <phoneticPr fontId="1"/>
  </si>
  <si>
    <t>　　調剤基本料３－ハ</t>
    <rPh sb="2" eb="4">
      <t>チョウザイ</t>
    </rPh>
    <rPh sb="4" eb="7">
      <t>キホンリョウ</t>
    </rPh>
    <phoneticPr fontId="1"/>
  </si>
  <si>
    <t>　　特別調剤基本料A</t>
    <rPh sb="2" eb="4">
      <t>トクベツ</t>
    </rPh>
    <rPh sb="4" eb="6">
      <t>チョウザイ</t>
    </rPh>
    <rPh sb="6" eb="9">
      <t>キホンリョウ</t>
    </rPh>
    <phoneticPr fontId="1"/>
  </si>
  <si>
    <t>　　特別調剤基本料B</t>
    <rPh sb="2" eb="4">
      <t>トクベツ</t>
    </rPh>
    <rPh sb="4" eb="6">
      <t>チョウザイ</t>
    </rPh>
    <rPh sb="6" eb="9">
      <t>キホンリョウ</t>
    </rPh>
    <phoneticPr fontId="1"/>
  </si>
  <si>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</si>
  <si>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</si>
  <si>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
  </si>
  <si>
    <t>自動判定なし</t>
    <rPh sb="0" eb="2">
      <t>ジドウ</t>
    </rPh>
    <rPh sb="2" eb="4">
      <t>ハンテイ</t>
    </rPh>
    <phoneticPr fontId="1"/>
  </si>
  <si>
    <t>②　１月あたりの処方箋受付回数</t>
    <rPh sb="3" eb="4">
      <t>ツキ</t>
    </rPh>
    <rPh sb="8" eb="11">
      <t>ショホウセン</t>
    </rPh>
    <rPh sb="11" eb="13">
      <t>ウケツケ</t>
    </rPh>
    <rPh sb="13" eb="15">
      <t>カイスウ</t>
    </rPh>
    <phoneticPr fontId="1"/>
  </si>
  <si>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</si>
  <si>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</si>
  <si>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
  </si>
  <si>
    <t>④ 所属するグループの有無</t>
    <rPh sb="11" eb="13">
      <t>ウム</t>
    </rPh>
    <phoneticPr fontId="1"/>
  </si>
  <si>
    <t>あり</t>
    <phoneticPr fontId="1"/>
  </si>
  <si>
    <t>なし</t>
  </si>
  <si>
    <t>ア 所属するグループ名（※調剤基本料の区分によらず、所属するグループがある全ての保険薬局が回答）</t>
    <phoneticPr fontId="1"/>
  </si>
  <si>
    <t>（※④を「あり」と記入した場合に記入）</t>
    <rPh sb="9" eb="11">
      <t>キニュウ</t>
    </rPh>
    <rPh sb="13" eb="15">
      <t>バアイ</t>
    </rPh>
    <rPh sb="16" eb="18">
      <t>キニュウ</t>
    </rPh>
    <phoneticPr fontId="1"/>
  </si>
  <si>
    <t>イ 同一グループ内の保険薬局の数（当該保険薬局を含む）</t>
    <phoneticPr fontId="1"/>
  </si>
  <si>
    <t>ウ グループ内の1月あたりの処方箋受付回数の合計</t>
    <phoneticPr fontId="1"/>
  </si>
  <si>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
  </si>
  <si>
    <t xml:space="preserve">
該当薬局あり</t>
    <rPh sb="1" eb="3">
      <t>ガイトウ</t>
    </rPh>
    <rPh sb="3" eb="5">
      <t>ヤッキョク</t>
    </rPh>
    <phoneticPr fontId="1"/>
  </si>
  <si>
    <t xml:space="preserve">
該当薬局なし</t>
    <rPh sb="1" eb="3">
      <t>ガイトウ</t>
    </rPh>
    <rPh sb="3" eb="5">
      <t>ヤッキョク</t>
    </rPh>
    <phoneticPr fontId="1"/>
  </si>
  <si>
    <t>⑤ 特定の保険医療機関と不動産の賃貸借取引等の有無
（※調剤基本料の位置づけによらず、全ての保険薬局が実態どおりに回答）</t>
    <phoneticPr fontId="1"/>
  </si>
  <si>
    <t>　　　　　　　あり</t>
    <phoneticPr fontId="1"/>
  </si>
  <si>
    <t>なし</t>
    <phoneticPr fontId="1"/>
  </si>
  <si>
    <t>（※⑤を「あり」と記入した場合に記入）</t>
    <rPh sb="9" eb="11">
      <t>キニュウ</t>
    </rPh>
    <rPh sb="13" eb="15">
      <t>バアイ</t>
    </rPh>
    <rPh sb="16" eb="18">
      <t>キニュウ</t>
    </rPh>
    <phoneticPr fontId="1"/>
  </si>
  <si>
    <t>・ 賃貸借取引等がある保険医療機関の種別</t>
    <phoneticPr fontId="1"/>
  </si>
  <si>
    <t>・ 賃貸借取引等がある保険医療機関の名称</t>
    <rPh sb="18" eb="20">
      <t>メイショウ</t>
    </rPh>
    <phoneticPr fontId="1"/>
  </si>
  <si>
    <t>・ 賃貸借取引等がある保険医療機関に係る処方箋集中率</t>
    <phoneticPr fontId="1"/>
  </si>
  <si>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
  </si>
  <si>
    <t>平成28年９月30日以前
（該当する場合は
ア～オのチェック不要）
該当</t>
    <rPh sb="18" eb="20">
      <t>バアイ</t>
    </rPh>
    <rPh sb="36" eb="38">
      <t>ガイトウ</t>
    </rPh>
    <phoneticPr fontId="1"/>
  </si>
  <si>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</si>
  <si>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
  </si>
  <si>
    <t>ア  保険医療機関と直接不動産の賃貸借取引（保険医療機関及び保険薬局の開設者の近親者又は法人の役員が名義人となっている場合を含む）がある</t>
    <rPh sb="10" eb="12">
      <t>チョクセツ</t>
    </rPh>
    <phoneticPr fontId="1"/>
  </si>
  <si>
    <t>該当</t>
  </si>
  <si>
    <t>非該当</t>
    <rPh sb="0" eb="3">
      <t>ヒガイトウ</t>
    </rPh>
    <phoneticPr fontId="1"/>
  </si>
  <si>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</si>
  <si>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
  </si>
  <si>
    <t xml:space="preserve"> エ 保険薬局が所有する施設・設備を保険医療機関に貸与している</t>
    <rPh sb="12" eb="14">
      <t>シセツ</t>
    </rPh>
    <rPh sb="18" eb="20">
      <t>ホケン</t>
    </rPh>
    <rPh sb="20" eb="22">
      <t>イリョウ</t>
    </rPh>
    <rPh sb="22" eb="24">
      <t>キカン</t>
    </rPh>
    <phoneticPr fontId="1"/>
  </si>
  <si>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
  </si>
  <si>
    <t>⑥ 調剤基本料の注４の減算への該当性　（※全ての保険薬局が回答）</t>
    <phoneticPr fontId="1"/>
  </si>
  <si>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
  </si>
  <si>
    <t>ア 妥結率が5割以下の保険薬局への該当</t>
    <phoneticPr fontId="1"/>
  </si>
  <si>
    <t>　　　　　　　　該当</t>
    <rPh sb="8" eb="10">
      <t>ガイトウ</t>
    </rPh>
    <phoneticPr fontId="1"/>
  </si>
  <si>
    <t>イ 妥結率等の報告の有無</t>
    <rPh sb="2" eb="5">
      <t>ダケツリツ</t>
    </rPh>
    <phoneticPr fontId="1"/>
  </si>
  <si>
    <t>　　　　　　　　報告していない</t>
    <rPh sb="8" eb="10">
      <t>ホウコク</t>
    </rPh>
    <phoneticPr fontId="1"/>
  </si>
  <si>
    <t>　　　　　　報告している</t>
    <rPh sb="6" eb="8">
      <t>ホウコク</t>
    </rPh>
    <phoneticPr fontId="1"/>
  </si>
  <si>
    <t>ウ 薬剤師のかかりつけ機能に係る基本的な業務を実施していない保険薬局への該当</t>
    <phoneticPr fontId="1"/>
  </si>
  <si>
    <t>薬局コード：</t>
    <phoneticPr fontId="1"/>
  </si>
  <si>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
  </si>
  <si>
    <t>　　　　　　　　届出している</t>
    <rPh sb="8" eb="10">
      <t>トドケデ</t>
    </rPh>
    <phoneticPr fontId="1"/>
  </si>
  <si>
    <t>　　　　　　届出していない</t>
    <phoneticPr fontId="1"/>
  </si>
  <si>
    <t>　　　　　　　　該当　（対象地域名：　　　　　　　　　　　　　　）</t>
    <rPh sb="8" eb="10">
      <t>ガイトウ</t>
    </rPh>
    <rPh sb="12" eb="14">
      <t>タイショウ</t>
    </rPh>
    <rPh sb="14" eb="16">
      <t>チイキ</t>
    </rPh>
    <rPh sb="16" eb="17">
      <t>メイ</t>
    </rPh>
    <phoneticPr fontId="1"/>
  </si>
  <si>
    <t xml:space="preserve"> 　　　　　 非該当</t>
    <rPh sb="7" eb="10">
      <t>ヒガイトウ</t>
    </rPh>
    <phoneticPr fontId="1"/>
  </si>
  <si>
    <t>　　</t>
    <phoneticPr fontId="1"/>
  </si>
  <si>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
  </si>
  <si>
    <t>　加算１</t>
    <rPh sb="1" eb="3">
      <t>カサン</t>
    </rPh>
    <phoneticPr fontId="1"/>
  </si>
  <si>
    <t>　加算２</t>
    <rPh sb="1" eb="3">
      <t>カサン</t>
    </rPh>
    <phoneticPr fontId="1"/>
  </si>
  <si>
    <t>　　加算３</t>
    <rPh sb="2" eb="4">
      <t>カサン</t>
    </rPh>
    <phoneticPr fontId="1"/>
  </si>
  <si>
    <t>　　加算４</t>
    <rPh sb="2" eb="4">
      <t>カサン</t>
    </rPh>
    <phoneticPr fontId="1"/>
  </si>
  <si>
    <t>　　届出していない</t>
    <rPh sb="2" eb="4">
      <t>トドケデ</t>
    </rPh>
    <phoneticPr fontId="1"/>
  </si>
  <si>
    <t>① 備蓄医療用医薬品数
（※「届出していない」場合も記入が必要）</t>
    <rPh sb="4" eb="7">
      <t>イリョウヨウ</t>
    </rPh>
    <phoneticPr fontId="1"/>
  </si>
  <si>
    <t>② 要指導医薬品及び一般用医薬品の合計品目数
（※「届出していない」場合も記入が必要）</t>
    <rPh sb="17" eb="19">
      <t>ゴウケイ</t>
    </rPh>
    <rPh sb="19" eb="22">
      <t>ヒンモクスウ</t>
    </rPh>
    <phoneticPr fontId="1"/>
  </si>
  <si>
    <t>４．連携強化加算</t>
    <rPh sb="2" eb="4">
      <t>レンケイ</t>
    </rPh>
    <rPh sb="4" eb="6">
      <t>キョウカ</t>
    </rPh>
    <rPh sb="6" eb="8">
      <t>カサン</t>
    </rPh>
    <phoneticPr fontId="1"/>
  </si>
  <si>
    <t>届出している</t>
    <rPh sb="0" eb="2">
      <t>トドケデ</t>
    </rPh>
    <phoneticPr fontId="1"/>
  </si>
  <si>
    <t>届出していない</t>
    <rPh sb="0" eb="2">
      <t>トドケデ</t>
    </rPh>
    <phoneticPr fontId="1"/>
  </si>
  <si>
    <t>　　　　加算１　　　　</t>
    <rPh sb="4" eb="6">
      <t>カサン</t>
    </rPh>
    <phoneticPr fontId="1"/>
  </si>
  <si>
    <t>加算２</t>
    <phoneticPr fontId="1"/>
  </si>
  <si>
    <t>　 加算３</t>
    <phoneticPr fontId="1"/>
  </si>
  <si>
    <t>　　届出していない</t>
    <phoneticPr fontId="1"/>
  </si>
  <si>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
  </si>
  <si>
    <t>該当</t>
    <rPh sb="0" eb="2">
      <t>ガイトウ</t>
    </rPh>
    <phoneticPr fontId="1"/>
  </si>
  <si>
    <t>② 新指標の割合（小数点以下切り捨て）</t>
    <phoneticPr fontId="1"/>
  </si>
  <si>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</si>
  <si>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</si>
  <si>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
  </si>
  <si>
    <t>非該当</t>
    <rPh sb="0" eb="1">
      <t>トウ</t>
    </rPh>
    <phoneticPr fontId="1"/>
  </si>
  <si>
    <t>加算１</t>
    <rPh sb="0" eb="2">
      <t>カサン</t>
    </rPh>
    <phoneticPr fontId="1"/>
  </si>
  <si>
    <t>加算２</t>
    <rPh sb="0" eb="2">
      <t>カサン</t>
    </rPh>
    <phoneticPr fontId="1"/>
  </si>
  <si>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
  </si>
  <si>
    <t>ア．がん末期などターミナルケア
に対する体制</t>
    <phoneticPr fontId="1"/>
  </si>
  <si>
    <t>イ．小児在宅患者に対する体制</t>
    <rPh sb="2" eb="4">
      <t>ショウニ</t>
    </rPh>
    <rPh sb="4" eb="6">
      <t>ザイタク</t>
    </rPh>
    <rPh sb="6" eb="8">
      <t>カンジャ</t>
    </rPh>
    <rPh sb="9" eb="10">
      <t>タイ</t>
    </rPh>
    <rPh sb="12" eb="14">
      <t>タイセイ</t>
    </rPh>
    <phoneticPr fontId="1"/>
  </si>
  <si>
    <t>②医療用麻薬の備蓄品目数
（届出の有無にかかわらず全ての保険薬局が回答）</t>
    <rPh sb="7" eb="9">
      <t>ビチク</t>
    </rPh>
    <rPh sb="9" eb="12">
      <t>ヒンモクスウ</t>
    </rPh>
    <phoneticPr fontId="1"/>
  </si>
  <si>
    <t>　　ア. 算定回数　</t>
    <phoneticPr fontId="1"/>
  </si>
  <si>
    <t>(前年５月から本年４月までの合計回数)</t>
    <phoneticPr fontId="1"/>
  </si>
  <si>
    <t>　　イ. 実施患者数</t>
    <rPh sb="5" eb="7">
      <t>ジッシ</t>
    </rPh>
    <rPh sb="7" eb="10">
      <t>カンジャスウ</t>
    </rPh>
    <phoneticPr fontId="1"/>
  </si>
  <si>
    <t>(前年５月から本年４月までの合計人数)</t>
    <phoneticPr fontId="1"/>
  </si>
  <si>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
  </si>
  <si>
    <t>(前年５月から本年４月までの合計回数)</t>
    <rPh sb="8" eb="9">
      <t>ネン</t>
    </rPh>
    <phoneticPr fontId="1"/>
  </si>
  <si>
    <t>　　イ. 利用者数</t>
    <rPh sb="5" eb="7">
      <t>リヨウ</t>
    </rPh>
    <rPh sb="7" eb="8">
      <t>シャ</t>
    </rPh>
    <rPh sb="8" eb="9">
      <t>スウ</t>
    </rPh>
    <phoneticPr fontId="1"/>
  </si>
  <si>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</si>
  <si>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
  </si>
  <si>
    <t>８．無菌製剤処理加算</t>
    <rPh sb="2" eb="4">
      <t>ムキン</t>
    </rPh>
    <rPh sb="4" eb="6">
      <t>セイザイ</t>
    </rPh>
    <rPh sb="6" eb="8">
      <t>ショリ</t>
    </rPh>
    <rPh sb="8" eb="10">
      <t>カサン</t>
    </rPh>
    <phoneticPr fontId="1"/>
  </si>
  <si>
    <t>届出している</t>
    <rPh sb="0" eb="1">
      <t>トド</t>
    </rPh>
    <rPh sb="1" eb="2">
      <t>デ</t>
    </rPh>
    <phoneticPr fontId="1"/>
  </si>
  <si>
    <t>①無菌製剤処理を実施する場所</t>
    <rPh sb="3" eb="5">
      <t>セイザイ</t>
    </rPh>
    <rPh sb="5" eb="7">
      <t>ショリ</t>
    </rPh>
    <rPh sb="8" eb="10">
      <t>ジッシ</t>
    </rPh>
    <rPh sb="12" eb="14">
      <t>バショ</t>
    </rPh>
    <phoneticPr fontId="1"/>
  </si>
  <si>
    <t>自局</t>
    <phoneticPr fontId="1"/>
  </si>
  <si>
    <t>他局（共同利用）</t>
    <phoneticPr fontId="1"/>
  </si>
  <si>
    <t>②自局にて無菌製剤処理を行うための設備</t>
    <rPh sb="1" eb="3">
      <t>ジキョク</t>
    </rPh>
    <rPh sb="5" eb="7">
      <t>ムキン</t>
    </rPh>
    <rPh sb="7" eb="9">
      <t>セイザイ</t>
    </rPh>
    <rPh sb="9" eb="11">
      <t>ショリ</t>
    </rPh>
    <rPh sb="12" eb="13">
      <t>オコナ</t>
    </rPh>
    <rPh sb="17" eb="19">
      <t>セツビ</t>
    </rPh>
    <phoneticPr fontId="1"/>
  </si>
  <si>
    <t>　　　無菌室</t>
    <rPh sb="3" eb="6">
      <t>ムキンシツ</t>
    </rPh>
    <phoneticPr fontId="1"/>
  </si>
  <si>
    <t>クリーンベンチ</t>
    <phoneticPr fontId="1"/>
  </si>
  <si>
    <t>安全キャビネット</t>
    <rPh sb="0" eb="2">
      <t>アンゼン</t>
    </rPh>
    <phoneticPr fontId="1"/>
  </si>
  <si>
    <t>９．服薬管理指導料</t>
    <rPh sb="2" eb="4">
      <t>フクヤク</t>
    </rPh>
    <rPh sb="4" eb="6">
      <t>カンリ</t>
    </rPh>
    <rPh sb="6" eb="8">
      <t>シドウ</t>
    </rPh>
    <rPh sb="8" eb="9">
      <t>リョウ</t>
    </rPh>
    <phoneticPr fontId="1"/>
  </si>
  <si>
    <t>① 特定薬剤管理指導加算２</t>
    <phoneticPr fontId="1"/>
  </si>
  <si>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
  </si>
  <si>
    <t>③ 注13で規定する厚生労働大臣が定める保険薬局（手帳の活用実績が少ない保険薬局）への該当</t>
    <phoneticPr fontId="1"/>
  </si>
  <si>
    <t>該当</t>
    <phoneticPr fontId="1"/>
  </si>
  <si>
    <r>
      <t xml:space="preserve">④ 手帳を提示した患者の算定割合
</t>
    </r>
    <r>
      <rPr>
        <sz val="8"/>
        <rFont val="ＭＳ Ｐゴシック"/>
        <family val="3"/>
        <charset val="128"/>
      </rPr>
      <t>（※③が「非該当」の場合のみ記入）</t>
    </r>
    <rPh sb="22" eb="25">
      <t>ヒガイトウ</t>
    </rPh>
    <phoneticPr fontId="1"/>
  </si>
  <si>
    <t>前年５月から本年４月までの平均（小数点以下四捨五入）</t>
    <rPh sb="0" eb="2">
      <t>ゼンネン</t>
    </rPh>
    <rPh sb="3" eb="4">
      <t>ガツ</t>
    </rPh>
    <rPh sb="6" eb="8">
      <t>ホンネン</t>
    </rPh>
    <rPh sb="9" eb="10">
      <t>ガツ</t>
    </rPh>
    <rPh sb="13" eb="15">
      <t>ヘイキン</t>
    </rPh>
    <phoneticPr fontId="1"/>
  </si>
  <si>
    <t>直近３ヶ月の平均(左記が50%以下の場合のみ記入（小数点以下四捨五入））</t>
    <phoneticPr fontId="1"/>
  </si>
  <si>
    <t>10.</t>
    <phoneticPr fontId="1"/>
  </si>
  <si>
    <t>かかりつけ薬剤師指導料及びかかりつけ薬剤師包括管理料</t>
    <phoneticPr fontId="1"/>
  </si>
  <si>
    <t>届出している</t>
    <phoneticPr fontId="1"/>
  </si>
  <si>
    <t>届出していない</t>
    <phoneticPr fontId="1"/>
  </si>
  <si>
    <t>（※かかりつけ薬剤師指導料等を「届出している」と回答した場合に記入）</t>
    <rPh sb="24" eb="26">
      <t>カイトウ</t>
    </rPh>
    <rPh sb="28" eb="30">
      <t>バアイ</t>
    </rPh>
    <rPh sb="31" eb="33">
      <t>キニュウ</t>
    </rPh>
    <phoneticPr fontId="1"/>
  </si>
  <si>
    <t>② かかりつけ薬剤師指導料等に関する業務を行う保険薬剤師の数</t>
    <phoneticPr fontId="1"/>
  </si>
  <si>
    <t>〔記入上の注意〕</t>
    <rPh sb="1" eb="3">
      <t>キニュウ</t>
    </rPh>
    <rPh sb="3" eb="4">
      <t>ジョウ</t>
    </rPh>
    <rPh sb="5" eb="7">
      <t>チュウイ</t>
    </rPh>
    <phoneticPr fontId="1"/>
  </si>
  <si>
    <t>印刷は、片面印刷を選択とすること。</t>
    <rPh sb="0" eb="2">
      <t>インサツ</t>
    </rPh>
    <rPh sb="4" eb="6">
      <t>カタメン</t>
    </rPh>
    <rPh sb="6" eb="8">
      <t>インサツ</t>
    </rPh>
    <rPh sb="9" eb="11">
      <t>センタク</t>
    </rPh>
    <phoneticPr fontId="1"/>
  </si>
  <si>
    <t>チェックボックスが設けられている欄は、該当する区分に☑を記入すること。</t>
    <rPh sb="9" eb="10">
      <t>モウ</t>
    </rPh>
    <rPh sb="16" eb="17">
      <t>ラン</t>
    </rPh>
    <rPh sb="19" eb="21">
      <t>ガイトウ</t>
    </rPh>
    <rPh sb="23" eb="25">
      <t>クブン</t>
    </rPh>
    <rPh sb="28" eb="30">
      <t>キニュウ</t>
    </rPh>
    <phoneticPr fontId="1"/>
  </si>
  <si>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</si>
  <si>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</si>
  <si>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</si>
  <si>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</si>
  <si>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</si>
  <si>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
  </si>
  <si>
    <t>訂正を行う場合に、訂正印は不要であること。</t>
    <rPh sb="0" eb="2">
      <t>テイセイ</t>
    </rPh>
    <rPh sb="3" eb="4">
      <t>オコナ</t>
    </rPh>
    <rPh sb="5" eb="7">
      <t>バアイ</t>
    </rPh>
    <rPh sb="9" eb="12">
      <t>テイセイイン</t>
    </rPh>
    <rPh sb="13" eb="15">
      <t>フヨウ</t>
    </rPh>
    <phoneticPr fontId="1"/>
  </si>
  <si>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</si>
  <si>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</si>
  <si>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</si>
  <si>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</si>
  <si>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</si>
  <si>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</si>
  <si>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
  </si>
  <si>
    <t>（令和７年８月１日現在）</t>
    <rPh sb="1" eb="2">
      <t>レイ</t>
    </rPh>
    <rPh sb="2" eb="3">
      <t>ワ</t>
    </rPh>
    <rPh sb="4" eb="5">
      <t>ネン</t>
    </rPh>
    <rPh sb="6" eb="7">
      <t>ガツ</t>
    </rPh>
    <rPh sb="8" eb="9">
      <t>ヒ</t>
    </rPh>
    <rPh sb="9" eb="11">
      <t>ゲンザイ</t>
    </rPh>
    <phoneticPr fontId="1"/>
  </si>
  <si>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</si>
  <si>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
  </si>
  <si>
    <r>
      <t>５．後発医薬品調剤体制加算
　　</t>
    </r>
    <r>
      <rPr>
        <sz val="9"/>
        <rFont val="ＭＳ Ｐゴシック"/>
        <family val="3"/>
        <charset val="128"/>
      </rPr>
      <t>（※「届出していない」場合も①～④の記入が必要）</t>
    </r>
    <phoneticPr fontId="1"/>
  </si>
  <si>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
  </si>
  <si>
    <t>① 令和７年５月から７月における勤務状況に基づき、当該薬局に勤務している全保険薬剤師の数
　（非常勤の保険薬剤師は常勤換算）</t>
    <phoneticPr fontId="1"/>
  </si>
  <si>
    <t>③「在宅患者訪問薬剤管理指導料（在宅患者オンライン薬剤管理指導料を除く）」(医療保険)の回数と患者数</t>
    <rPh sb="44" eb="46">
      <t>カイスウ</t>
    </rPh>
    <rPh sb="47" eb="49">
      <t>カンジャ</t>
    </rPh>
    <rPh sb="49" eb="50">
      <t>スウ</t>
    </rPh>
    <phoneticPr fontId="1"/>
  </si>
  <si>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、以下の（イ）及び（ロ）により小数第二位を四捨五入して小数第一位まで算出すること。（令和7年５月から７月において保険薬剤師の出入があった場合においても、勤務時間から常勤換算すること。）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3" eb="135">
      <t>ホケン</t>
    </rPh>
    <rPh sb="197" eb="199">
      <t>ホケン</t>
    </rPh>
    <rPh sb="236" eb="238">
      <t>ホケン</t>
    </rPh>
    <rPh sb="273" eb="275">
      <t>ホケン</t>
    </rPh>
    <phoneticPr fontId="1"/>
  </si>
  <si>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※常勤人数と非常勤の常勤換算した人数の合計（小数第２位四捨五入）</t>
    </r>
    <rPh sb="1" eb="3">
      <t>ジョウキン</t>
    </rPh>
    <rPh sb="3" eb="5">
      <t>カンサン</t>
    </rPh>
    <phoneticPr fontId="1"/>
  </si>
  <si>
    <t>③　保険医療機関に係る処方箋集中率
（小数第２位を切り上げて計算し、小数第１位まで記入すること）</t>
    <rPh sb="21" eb="22">
      <t>ダイ</t>
    </rPh>
    <rPh sb="34" eb="35">
      <t>ショウ</t>
    </rPh>
    <rPh sb="35" eb="36">
      <t>スウ</t>
    </rPh>
    <rPh sb="36" eb="37">
      <t>ダイ</t>
    </rPh>
    <rPh sb="38" eb="39">
      <t>イ</t>
    </rPh>
    <rPh sb="41" eb="43">
      <t>キニュウ</t>
    </rPh>
    <phoneticPr fontId="1"/>
  </si>
  <si>
    <t>常勤換算については、下記のとおり常勤換算数を計算し、それぞれの欄に記入すること。その際、小数第二位を四捨五入して小数第一位までを計上すること。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Ph sb="0" eb="4">
      <t>ジョウキンカンサン</t>
    </rPh>
    <rPh sb="10" eb="12">
      <t>カキ</t>
    </rPh>
    <rPh sb="16" eb="20">
      <t>ジョウキンカンサン</t>
    </rPh>
    <rPh sb="20" eb="21">
      <t>スウ</t>
    </rPh>
    <rPh sb="22" eb="24">
      <t>ケイサン</t>
    </rPh>
    <rPh sb="31" eb="32">
      <t>ラン</t>
    </rPh>
    <rPh sb="33" eb="35">
      <t>キニュウ</t>
    </rPh>
    <rPh sb="42" eb="43">
      <t>サイ</t>
    </rPh>
    <rPh sb="46" eb="47">
      <t>ダイ</t>
    </rPh>
    <rPh sb="47" eb="48">
      <t>２</t>
    </rPh>
    <rPh sb="48" eb="49">
      <t>イ</t>
    </rPh>
    <rPh sb="50" eb="54">
      <t>シシャゴニュウ</t>
    </rPh>
    <rPh sb="58" eb="59">
      <t>ダイ</t>
    </rPh>
    <rPh sb="59" eb="60">
      <t>１</t>
    </rPh>
    <rPh sb="60" eb="61">
      <t>イ</t>
    </rPh>
    <rPh sb="64" eb="66">
      <t>ケイジョウ</t>
    </rPh>
    <rPh sb="73" eb="75">
      <t>ジョウキン</t>
    </rPh>
    <rPh sb="76" eb="78">
      <t>ショクイン</t>
    </rPh>
    <rPh sb="79" eb="81">
      <t>ジョウキン</t>
    </rPh>
    <rPh sb="81" eb="83">
      <t>カンサン</t>
    </rPh>
    <rPh sb="83" eb="84">
      <t>スウ</t>
    </rPh>
    <rPh sb="97" eb="100">
      <t>ヒジョウキン</t>
    </rPh>
    <rPh sb="100" eb="102">
      <t>ショクイン</t>
    </rPh>
    <rPh sb="103" eb="105">
      <t>ジョウキン</t>
    </rPh>
    <rPh sb="105" eb="107">
      <t>カンサン</t>
    </rPh>
    <rPh sb="107" eb="108">
      <t>スウ</t>
    </rPh>
    <rPh sb="110" eb="112">
      <t>イカ</t>
    </rPh>
    <rPh sb="113" eb="116">
      <t>ケイサンシキ</t>
    </rPh>
    <rPh sb="119" eb="121">
      <t>ケイサン</t>
    </rPh>
    <rPh sb="193" eb="195">
      <t>トウガイ</t>
    </rPh>
    <rPh sb="195" eb="198">
      <t>ヒジョウキン</t>
    </rPh>
    <rPh sb="198" eb="200">
      <t>ショクイン</t>
    </rPh>
    <rPh sb="201" eb="203">
      <t>ショテイ</t>
    </rPh>
    <rPh sb="203" eb="205">
      <t>ロウドウ</t>
    </rPh>
    <rPh sb="205" eb="207">
      <t>ジカン</t>
    </rPh>
    <rPh sb="208" eb="210">
      <t>トウガイ</t>
    </rPh>
    <rPh sb="210" eb="212">
      <t>ホケン</t>
    </rPh>
    <rPh sb="212" eb="214">
      <t>ヤッキョク</t>
    </rPh>
    <rPh sb="218" eb="219">
      <t>サダ</t>
    </rPh>
    <rPh sb="223" eb="225">
      <t>ジョウキン</t>
    </rPh>
    <rPh sb="225" eb="227">
      <t>ショクイン</t>
    </rPh>
    <rPh sb="228" eb="230">
      <t>ショテイ</t>
    </rPh>
    <rPh sb="230" eb="232">
      <t>ロウドウ</t>
    </rPh>
    <rPh sb="232" eb="234">
      <t>ジカン</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</si>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</sst>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 "/>
    <numFmt numFmtId="180" formatCode="0.0"/>
    <numFmt numFmtId="181" formatCode="0.0_);[Red]\(0.0\)"/>
  </numFmts>
  <fonts count="28" x14ac:knownFonts="1">
    <font>
      <sz val="11"/>
      <name val="ＭＳ Ｐゴシック"/>
      <family val="3"/>
      <charset val="128"/>
    </font>
    <font>
      <sz val="6"/>
      <name val="ＭＳ Ｐゴシック"/>
      <family val="3"/>
      <charset val="128"/>
    </font>
    <font>
      <sz val="8"/>
      <color theme="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
      <name val="ＭＳ Ｐゴシック"/>
      <family val="3"/>
      <charset val="128"/>
    </font>
    <font>
      <sz val="8"/>
      <name val="ＭＳ Ｐゴシック"/>
      <family val="3"/>
      <charset val="128"/>
    </font>
    <font>
      <sz val="7"/>
      <name val="ＭＳ Ｐゴシック"/>
      <family val="3"/>
      <charset val="128"/>
    </font>
    <font>
      <b/>
      <sz val="8"/>
      <name val="ＭＳ Ｐゴシック"/>
      <family val="3"/>
      <charset val="128"/>
    </font>
    <font>
      <sz val="10"/>
      <name val="ＭＳ ゴシック"/>
      <family val="3"/>
      <charset val="128"/>
    </font>
    <font>
      <u/>
      <sz val="11"/>
      <name val="ＭＳ ゴシック"/>
      <family val="3"/>
      <charset val="128"/>
    </font>
    <font>
      <strike/>
      <sz val="8"/>
      <color rgb="FFFF0000"/>
      <name val="ＭＳ Ｐゴシック"/>
      <family val="3"/>
      <charset val="128"/>
    </font>
    <font>
      <u/>
      <vertAlign val="subscript"/>
      <sz val="10"/>
      <name val="ＭＳ Ｐゴシック"/>
      <family val="3"/>
      <charset val="128"/>
    </font>
    <font>
      <u/>
      <sz val="10"/>
      <name val="ＭＳ Ｐゴシック"/>
      <family val="3"/>
      <charset val="128"/>
    </font>
    <font>
      <sz val="16"/>
      <name val="ＭＳ Ｐゴシック"/>
      <family val="3"/>
      <charset val="128"/>
    </font>
    <font>
      <sz val="14"/>
      <name val="ＭＳ Ｐゴシック"/>
      <family val="3"/>
      <charset val="128"/>
    </font>
    <font>
      <b/>
      <sz val="11"/>
      <name val="ＭＳ Ｐゴシック"/>
      <family val="3"/>
      <charset val="128"/>
    </font>
    <font>
      <sz val="11"/>
      <color rgb="FF000000"/>
      <name val="ＭＳ Ｐゴシック"/>
      <family val="3"/>
      <charset val="128"/>
    </font>
    <font>
      <sz val="9"/>
      <color rgb="FF000000"/>
      <name val="Meiryo UI"/>
      <family val="3"/>
      <charset val="128"/>
    </font>
    <font>
      <sz val="11"/>
      <color rgb="FFFF0000"/>
      <name val="ＭＳ Ｐゴシック"/>
      <family val="3"/>
      <charset val="128"/>
    </font>
    <font>
      <sz val="11"/>
      <name val="ＭＳ Ｐゴシック"/>
      <family val="3"/>
      <charset val="128"/>
    </font>
    <font>
      <strike/>
      <sz val="10"/>
      <color rgb="FF00B050"/>
      <name val="ＭＳ Ｐゴシック"/>
      <family val="3"/>
      <charset val="128"/>
    </font>
    <font>
      <strike/>
      <sz val="10"/>
      <name val="ＭＳ Ｐ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theme="0" tint="-4.9989318521683403E-2"/>
      </left>
      <right/>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diagonal/>
    </border>
    <border>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bottom/>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style="thin">
        <color indexed="64"/>
      </left>
      <right style="dotted">
        <color indexed="64"/>
      </right>
      <top style="thin">
        <color indexed="64"/>
      </top>
      <bottom style="thin">
        <color indexed="64"/>
      </bottom>
      <diagonal/>
    </border>
    <border>
      <left/>
      <right style="hair">
        <color indexed="64"/>
      </right>
      <top/>
      <bottom style="medium">
        <color indexed="64"/>
      </bottom>
      <diagonal/>
    </border>
    <border diagonalUp="1">
      <left/>
      <right/>
      <top style="thin">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hair">
        <color indexed="64"/>
      </left>
      <right style="hair">
        <color indexed="64"/>
      </right>
      <top style="medium">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alignment vertical="center"/>
    </xf>
    <xf numFmtId="0" fontId="25" fillId="0" borderId="0">
      <alignment vertical="center"/>
    </xf>
  </cellStyleXfs>
  <cellXfs count="341">
    <xf numFmtId="0" fontId="0" fillId="0" borderId="0" xfId="0">
      <alignment vertical="center"/>
    </xf>
    <xf numFmtId="0" fontId="4" fillId="2" borderId="6" xfId="0" applyFont="1" applyFill="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49" fontId="6" fillId="0" borderId="0" xfId="0" applyNumberFormat="1" applyFont="1">
      <alignment vertical="center"/>
    </xf>
    <xf numFmtId="0" fontId="8" fillId="0" borderId="0" xfId="0" applyFont="1">
      <alignment vertical="center"/>
    </xf>
    <xf numFmtId="49" fontId="9" fillId="0" borderId="26" xfId="0" applyNumberFormat="1" applyFont="1" applyBorder="1" applyAlignment="1">
      <alignment vertical="center" wrapText="1"/>
    </xf>
    <xf numFmtId="0" fontId="10" fillId="0" borderId="9" xfId="0" applyFont="1" applyBorder="1">
      <alignment vertical="center"/>
    </xf>
    <xf numFmtId="0" fontId="4" fillId="0" borderId="24" xfId="0" applyFont="1" applyBorder="1" applyAlignment="1">
      <alignment horizontal="left" vertical="center" wrapText="1"/>
    </xf>
    <xf numFmtId="176" fontId="4" fillId="0" borderId="24" xfId="0" applyNumberFormat="1" applyFont="1" applyBorder="1" applyAlignment="1">
      <alignment horizontal="center" vertical="center"/>
    </xf>
    <xf numFmtId="0" fontId="4" fillId="2" borderId="28" xfId="0" applyFont="1" applyFill="1" applyBorder="1" applyAlignment="1">
      <alignment vertical="center" wrapText="1"/>
    </xf>
    <xf numFmtId="0" fontId="4" fillId="2" borderId="20" xfId="0" applyFont="1" applyFill="1" applyBorder="1" applyAlignment="1">
      <alignment vertical="center" wrapText="1"/>
    </xf>
    <xf numFmtId="0" fontId="4" fillId="2" borderId="37" xfId="0" applyFont="1" applyFill="1" applyBorder="1" applyAlignment="1">
      <alignment horizontal="left" vertical="center" wrapText="1"/>
    </xf>
    <xf numFmtId="0" fontId="0" fillId="0" borderId="21" xfId="0" applyBorder="1">
      <alignment vertical="center"/>
    </xf>
    <xf numFmtId="0" fontId="0" fillId="2" borderId="20" xfId="0" applyFill="1" applyBorder="1">
      <alignment vertical="center"/>
    </xf>
    <xf numFmtId="0" fontId="0" fillId="0" borderId="20" xfId="0" applyBorder="1">
      <alignment vertical="center"/>
    </xf>
    <xf numFmtId="0" fontId="0" fillId="2" borderId="6" xfId="0" applyFill="1" applyBorder="1">
      <alignment vertical="center"/>
    </xf>
    <xf numFmtId="0" fontId="4" fillId="2" borderId="20" xfId="0" applyFont="1" applyFill="1" applyBorder="1" applyAlignment="1">
      <alignment horizontal="left" vertical="center" wrapText="1"/>
    </xf>
    <xf numFmtId="0" fontId="0" fillId="2" borderId="35" xfId="0" applyFill="1" applyBorder="1">
      <alignment vertical="center"/>
    </xf>
    <xf numFmtId="0" fontId="0" fillId="2" borderId="40" xfId="0" applyFill="1" applyBorder="1">
      <alignment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left" vertical="center"/>
    </xf>
    <xf numFmtId="0" fontId="6" fillId="0" borderId="27" xfId="0" applyFont="1" applyBorder="1">
      <alignment vertical="center"/>
    </xf>
    <xf numFmtId="0" fontId="8" fillId="0" borderId="27" xfId="0" applyFont="1" applyBorder="1">
      <alignment vertical="center"/>
    </xf>
    <xf numFmtId="0" fontId="3" fillId="3" borderId="17" xfId="0" applyFont="1" applyFill="1" applyBorder="1">
      <alignment vertical="center"/>
    </xf>
    <xf numFmtId="0" fontId="5" fillId="3" borderId="2" xfId="0" applyFont="1" applyFill="1" applyBorder="1">
      <alignment vertical="center"/>
    </xf>
    <xf numFmtId="0" fontId="5" fillId="3" borderId="1" xfId="0" applyFont="1" applyFill="1" applyBorder="1">
      <alignment vertical="center"/>
    </xf>
    <xf numFmtId="0" fontId="4" fillId="3" borderId="2" xfId="0" applyFont="1" applyFill="1" applyBorder="1" applyAlignment="1">
      <alignment horizontal="right" vertical="center"/>
    </xf>
    <xf numFmtId="0" fontId="4" fillId="3" borderId="2" xfId="0" applyFont="1" applyFill="1" applyBorder="1" applyAlignment="1">
      <alignment horizontal="center" vertical="center"/>
    </xf>
    <xf numFmtId="0" fontId="4" fillId="3" borderId="2" xfId="0" applyFont="1" applyFill="1" applyBorder="1">
      <alignment vertical="center"/>
    </xf>
    <xf numFmtId="0" fontId="4" fillId="3" borderId="3" xfId="0" applyFont="1" applyFill="1" applyBorder="1">
      <alignment vertical="center"/>
    </xf>
    <xf numFmtId="0" fontId="4" fillId="2" borderId="13" xfId="0" applyFont="1" applyFill="1" applyBorder="1">
      <alignment vertical="center"/>
    </xf>
    <xf numFmtId="0" fontId="5" fillId="3" borderId="36" xfId="0" applyFont="1" applyFill="1" applyBorder="1">
      <alignment vertical="center"/>
    </xf>
    <xf numFmtId="0" fontId="4" fillId="3" borderId="24" xfId="0" applyFont="1" applyFill="1" applyBorder="1">
      <alignment vertical="center"/>
    </xf>
    <xf numFmtId="0" fontId="4" fillId="3" borderId="23" xfId="0" applyFont="1" applyFill="1" applyBorder="1">
      <alignment vertical="center"/>
    </xf>
    <xf numFmtId="0" fontId="4" fillId="2" borderId="13" xfId="0" applyFont="1" applyFill="1" applyBorder="1" applyAlignment="1">
      <alignment vertical="center" wrapText="1"/>
    </xf>
    <xf numFmtId="0" fontId="4" fillId="2" borderId="8" xfId="0" applyFont="1" applyFill="1" applyBorder="1" applyAlignment="1">
      <alignment horizontal="center" vertical="center" wrapText="1"/>
    </xf>
    <xf numFmtId="0" fontId="4" fillId="2" borderId="19" xfId="0" applyFont="1" applyFill="1" applyBorder="1" applyAlignment="1">
      <alignment horizontal="left" vertical="center" wrapText="1"/>
    </xf>
    <xf numFmtId="0" fontId="4" fillId="2" borderId="20" xfId="0" applyFont="1" applyFill="1" applyBorder="1">
      <alignment vertical="center"/>
    </xf>
    <xf numFmtId="0" fontId="4" fillId="2" borderId="15" xfId="0" applyFont="1" applyFill="1" applyBorder="1">
      <alignment vertical="center"/>
    </xf>
    <xf numFmtId="0" fontId="4" fillId="0" borderId="0" xfId="0" applyFont="1">
      <alignment vertical="center"/>
    </xf>
    <xf numFmtId="0" fontId="10" fillId="0" borderId="0" xfId="0" applyFont="1">
      <alignment vertical="center"/>
    </xf>
    <xf numFmtId="0" fontId="10"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vertical="top" wrapText="1"/>
    </xf>
    <xf numFmtId="0" fontId="14" fillId="0" borderId="0" xfId="0" applyFont="1">
      <alignment vertical="center"/>
    </xf>
    <xf numFmtId="0" fontId="0" fillId="0" borderId="0" xfId="0" applyAlignment="1">
      <alignment vertical="center" wrapText="1"/>
    </xf>
    <xf numFmtId="0" fontId="4" fillId="0" borderId="32"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wrapText="1"/>
    </xf>
    <xf numFmtId="178" fontId="0" fillId="0" borderId="65" xfId="0" applyNumberFormat="1" applyBorder="1" applyAlignment="1" applyProtection="1">
      <alignment horizontal="center" vertical="center"/>
      <protection locked="0"/>
    </xf>
    <xf numFmtId="0" fontId="4" fillId="0" borderId="12" xfId="0" applyFont="1" applyBorder="1" applyAlignment="1">
      <alignment horizontal="center" vertical="center"/>
    </xf>
    <xf numFmtId="0" fontId="4" fillId="2" borderId="31" xfId="0" applyFont="1" applyFill="1" applyBorder="1" applyAlignment="1">
      <alignment horizontal="left" vertical="center" wrapText="1"/>
    </xf>
    <xf numFmtId="0" fontId="4" fillId="2" borderId="6" xfId="0" applyFont="1" applyFill="1" applyBorder="1" applyAlignment="1">
      <alignment horizontal="center" vertical="center" wrapText="1"/>
    </xf>
    <xf numFmtId="0" fontId="7" fillId="0" borderId="0" xfId="0" applyFont="1" applyAlignment="1">
      <alignment horizontal="center" vertical="center"/>
    </xf>
    <xf numFmtId="49" fontId="3" fillId="3" borderId="17" xfId="0" applyNumberFormat="1" applyFont="1" applyFill="1" applyBorder="1" applyAlignment="1">
      <alignment horizontal="left" vertical="center" wrapText="1"/>
    </xf>
    <xf numFmtId="0" fontId="4" fillId="2" borderId="15" xfId="0" applyFont="1" applyFill="1" applyBorder="1" applyAlignment="1">
      <alignment vertical="center" wrapText="1"/>
    </xf>
    <xf numFmtId="0" fontId="4" fillId="2" borderId="6" xfId="0" applyFont="1" applyFill="1" applyBorder="1" applyAlignment="1">
      <alignment vertical="center" wrapText="1"/>
    </xf>
    <xf numFmtId="0" fontId="0" fillId="0" borderId="0" xfId="0" applyAlignment="1">
      <alignment vertical="top"/>
    </xf>
    <xf numFmtId="0" fontId="12" fillId="0" borderId="0" xfId="0" applyFont="1" applyAlignment="1">
      <alignment vertical="top" wrapText="1"/>
    </xf>
    <xf numFmtId="0" fontId="4" fillId="2" borderId="0" xfId="0" applyFont="1" applyFill="1" applyAlignment="1">
      <alignment horizontal="left" vertical="center" wrapText="1"/>
    </xf>
    <xf numFmtId="0" fontId="4" fillId="2" borderId="9" xfId="0" applyFont="1" applyFill="1" applyBorder="1" applyAlignment="1">
      <alignment horizontal="left" vertical="center" wrapText="1"/>
    </xf>
    <xf numFmtId="0" fontId="12" fillId="2" borderId="19" xfId="0" applyFont="1" applyFill="1" applyBorder="1" applyAlignment="1">
      <alignment vertical="center" wrapText="1"/>
    </xf>
    <xf numFmtId="0" fontId="12" fillId="2" borderId="9" xfId="0" applyFont="1" applyFill="1" applyBorder="1" applyAlignment="1">
      <alignment horizontal="left" vertical="center" wrapText="1"/>
    </xf>
    <xf numFmtId="0" fontId="21" fillId="0" borderId="0" xfId="0" applyFont="1">
      <alignment vertical="center"/>
    </xf>
    <xf numFmtId="0" fontId="0" fillId="0" borderId="8" xfId="0" applyBorder="1">
      <alignment vertical="center"/>
    </xf>
    <xf numFmtId="0" fontId="4" fillId="2" borderId="0" xfId="0" applyFont="1" applyFill="1" applyAlignment="1">
      <alignment vertical="center" wrapText="1"/>
    </xf>
    <xf numFmtId="0" fontId="0" fillId="0" borderId="0" xfId="0" applyAlignment="1">
      <alignment horizontal="left" vertical="center"/>
    </xf>
    <xf numFmtId="0" fontId="0" fillId="0" borderId="38" xfId="0" applyBorder="1">
      <alignment vertical="center"/>
    </xf>
    <xf numFmtId="0" fontId="6"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8" xfId="0" applyFont="1" applyBorder="1" applyAlignment="1">
      <alignment vertical="center" wrapText="1"/>
    </xf>
    <xf numFmtId="0" fontId="0" fillId="0" borderId="8" xfId="0" applyBorder="1" applyAlignment="1">
      <alignment vertical="center" wrapText="1"/>
    </xf>
    <xf numFmtId="0" fontId="0" fillId="0" borderId="8" xfId="0" applyBorder="1" applyAlignment="1">
      <alignment horizontal="left" vertical="center" wrapText="1"/>
    </xf>
    <xf numFmtId="0" fontId="21" fillId="0" borderId="0" xfId="0" applyFont="1" applyAlignment="1">
      <alignment vertical="center" wrapText="1"/>
    </xf>
    <xf numFmtId="0" fontId="0" fillId="0" borderId="8" xfId="0" applyFont="1" applyBorder="1" applyAlignment="1">
      <alignment horizontal="left" vertical="center" wrapText="1"/>
    </xf>
    <xf numFmtId="0" fontId="0" fillId="0" borderId="0" xfId="0" applyAlignment="1">
      <alignment horizontal="left" vertical="center" wrapText="1"/>
    </xf>
    <xf numFmtId="0" fontId="26" fillId="0" borderId="0" xfId="0" applyFont="1" applyAlignment="1">
      <alignment vertical="top"/>
    </xf>
    <xf numFmtId="0" fontId="6" fillId="0" borderId="1" xfId="0" applyFont="1" applyBorder="1" applyProtection="1">
      <alignment vertical="center"/>
      <protection locked="0"/>
    </xf>
    <xf numFmtId="0" fontId="0" fillId="0" borderId="0" xfId="0" applyProtection="1">
      <alignment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178" fontId="0" fillId="0" borderId="4" xfId="0" applyNumberFormat="1" applyBorder="1" applyAlignment="1" applyProtection="1">
      <alignment horizontal="center" vertical="center"/>
      <protection locked="0"/>
    </xf>
    <xf numFmtId="1" fontId="0" fillId="0" borderId="4" xfId="0" applyNumberFormat="1" applyBorder="1" applyAlignment="1" applyProtection="1">
      <alignment horizontal="center" vertical="center"/>
      <protection locked="0"/>
    </xf>
    <xf numFmtId="181" fontId="0" fillId="0" borderId="12" xfId="0" applyNumberFormat="1" applyFont="1" applyBorder="1" applyAlignment="1" applyProtection="1">
      <alignment horizontal="center" vertical="center" wrapText="1"/>
      <protection locked="0"/>
    </xf>
    <xf numFmtId="0" fontId="4" fillId="0" borderId="66" xfId="0" applyFont="1" applyBorder="1" applyAlignment="1" applyProtection="1">
      <alignment horizontal="center" vertical="top" wrapText="1"/>
      <protection locked="0"/>
    </xf>
    <xf numFmtId="0" fontId="4" fillId="0" borderId="60" xfId="0" applyFont="1" applyBorder="1" applyAlignment="1" applyProtection="1">
      <alignment horizontal="center" vertical="top" wrapText="1"/>
      <protection locked="0"/>
    </xf>
    <xf numFmtId="0" fontId="4" fillId="0" borderId="31" xfId="0" applyFont="1" applyBorder="1" applyProtection="1">
      <alignment vertical="center"/>
      <protection locked="0"/>
    </xf>
    <xf numFmtId="0" fontId="4" fillId="0" borderId="11" xfId="0" applyFont="1" applyBorder="1" applyProtection="1">
      <alignment vertical="center"/>
      <protection locked="0"/>
    </xf>
    <xf numFmtId="0" fontId="4" fillId="0" borderId="41" xfId="0" applyFont="1" applyBorder="1" applyAlignment="1" applyProtection="1">
      <alignment horizontal="center" vertical="center"/>
      <protection locked="0"/>
    </xf>
    <xf numFmtId="0" fontId="4" fillId="0" borderId="9"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5" fillId="0" borderId="1" xfId="0" applyFont="1" applyBorder="1" applyProtection="1">
      <alignment vertical="center"/>
      <protection locked="0"/>
    </xf>
    <xf numFmtId="0" fontId="4" fillId="0" borderId="32"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64" xfId="0" applyFont="1" applyBorder="1" applyAlignment="1" applyProtection="1">
      <alignment horizontal="center" vertical="center"/>
      <protection locked="0"/>
    </xf>
    <xf numFmtId="0" fontId="4" fillId="4" borderId="12"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63" xfId="0" applyFont="1" applyBorder="1" applyProtection="1">
      <alignment vertical="center"/>
      <protection locked="0"/>
    </xf>
    <xf numFmtId="0" fontId="0" fillId="0" borderId="0" xfId="0" applyAlignment="1" applyProtection="1">
      <alignment vertical="center" wrapText="1"/>
      <protection locked="0"/>
    </xf>
    <xf numFmtId="0" fontId="0" fillId="0" borderId="4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24" fillId="0" borderId="0" xfId="0" applyFont="1" applyProtection="1">
      <alignment vertical="center"/>
      <protection locked="0"/>
    </xf>
    <xf numFmtId="1" fontId="20" fillId="0" borderId="70" xfId="0" applyNumberFormat="1" applyFont="1" applyBorder="1" applyAlignment="1" applyProtection="1">
      <alignment horizontal="center" vertical="center"/>
      <protection locked="0"/>
    </xf>
    <xf numFmtId="179" fontId="0" fillId="0" borderId="12" xfId="0" applyNumberFormat="1"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8" xfId="0" applyBorder="1" applyAlignment="1" applyProtection="1">
      <alignment horizontal="left" vertical="center" wrapText="1"/>
    </xf>
    <xf numFmtId="0" fontId="4" fillId="0" borderId="0" xfId="0" applyFont="1" applyAlignment="1" applyProtection="1">
      <alignment horizontal="center" vertical="center"/>
    </xf>
    <xf numFmtId="0" fontId="4" fillId="0" borderId="0" xfId="0" applyFont="1" applyAlignment="1" applyProtection="1">
      <alignment horizontal="right" vertical="center"/>
    </xf>
    <xf numFmtId="0" fontId="0" fillId="0" borderId="21" xfId="0" applyBorder="1" applyAlignment="1" applyProtection="1">
      <alignment horizontal="right" vertical="center"/>
    </xf>
    <xf numFmtId="0" fontId="6" fillId="0" borderId="1" xfId="0" applyFont="1" applyBorder="1" applyAlignment="1" applyProtection="1">
      <alignment horizontal="left" vertical="center"/>
      <protection locked="0"/>
    </xf>
    <xf numFmtId="1" fontId="20" fillId="0" borderId="70" xfId="0" applyNumberFormat="1" applyFont="1" applyBorder="1" applyAlignment="1" applyProtection="1">
      <alignment horizontal="center" vertical="center" wrapText="1"/>
      <protection locked="0"/>
    </xf>
    <xf numFmtId="0" fontId="10" fillId="0" borderId="0" xfId="0" applyFont="1" applyAlignment="1">
      <alignment horizontal="left" vertical="top" wrapText="1"/>
    </xf>
    <xf numFmtId="178" fontId="19" fillId="0" borderId="69" xfId="0" applyNumberFormat="1" applyFont="1" applyBorder="1" applyAlignment="1" applyProtection="1">
      <alignment horizontal="center" vertical="center"/>
      <protection locked="0"/>
    </xf>
    <xf numFmtId="178" fontId="19" fillId="0" borderId="10" xfId="0" applyNumberFormat="1" applyFont="1" applyBorder="1" applyAlignment="1" applyProtection="1">
      <alignment horizontal="center" vertical="center"/>
      <protection locked="0"/>
    </xf>
    <xf numFmtId="0" fontId="4" fillId="2" borderId="28"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59" xfId="0" applyFont="1" applyFill="1" applyBorder="1" applyAlignment="1">
      <alignment horizontal="left" vertical="center" wrapText="1"/>
    </xf>
    <xf numFmtId="0" fontId="4" fillId="2" borderId="46" xfId="0" applyFont="1" applyFill="1" applyBorder="1" applyAlignment="1">
      <alignment horizontal="left" vertical="center" wrapText="1"/>
    </xf>
    <xf numFmtId="0" fontId="4" fillId="2" borderId="27" xfId="0" applyFont="1" applyFill="1" applyBorder="1" applyAlignment="1">
      <alignment horizontal="left" vertical="center" wrapText="1"/>
    </xf>
    <xf numFmtId="0" fontId="4" fillId="2" borderId="61" xfId="0" applyFont="1" applyFill="1" applyBorder="1" applyAlignment="1">
      <alignment horizontal="left" vertical="center" wrapText="1"/>
    </xf>
    <xf numFmtId="0" fontId="4" fillId="2" borderId="42" xfId="0" applyFont="1" applyFill="1" applyBorder="1" applyAlignment="1">
      <alignment horizontal="left" vertical="center" wrapText="1" indent="1"/>
    </xf>
    <xf numFmtId="0" fontId="4" fillId="2" borderId="11"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2" borderId="43" xfId="0"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4" fillId="2" borderId="16" xfId="0" applyFont="1" applyFill="1" applyBorder="1" applyAlignment="1">
      <alignment horizontal="left" vertical="center" wrapText="1" indent="1"/>
    </xf>
    <xf numFmtId="0" fontId="10" fillId="0" borderId="0" xfId="0" applyFont="1" applyAlignment="1">
      <alignment horizontal="left" vertical="center"/>
    </xf>
    <xf numFmtId="0" fontId="10" fillId="0" borderId="0" xfId="0" applyFont="1" applyAlignment="1">
      <alignment horizontal="left" vertical="top"/>
    </xf>
    <xf numFmtId="0" fontId="4" fillId="2" borderId="1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3" fillId="3" borderId="2" xfId="0" applyFont="1" applyFill="1" applyBorder="1" applyAlignment="1">
      <alignment horizontal="left" vertical="center" wrapText="1"/>
    </xf>
    <xf numFmtId="0" fontId="4" fillId="0" borderId="26"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2" borderId="27" xfId="0" applyFont="1" applyFill="1" applyBorder="1" applyAlignment="1">
      <alignment horizontal="left" vertical="center"/>
    </xf>
    <xf numFmtId="0" fontId="4" fillId="2" borderId="4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0" xfId="0" applyFont="1" applyFill="1" applyBorder="1" applyAlignment="1">
      <alignment horizontal="left" vertical="center"/>
    </xf>
    <xf numFmtId="0" fontId="4" fillId="0" borderId="2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3" borderId="17"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4" fillId="0" borderId="51"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4" fillId="2" borderId="1" xfId="0" applyFont="1" applyFill="1" applyBorder="1" applyAlignment="1">
      <alignment horizontal="left" vertical="center" wrapText="1"/>
    </xf>
    <xf numFmtId="0" fontId="4" fillId="2" borderId="1" xfId="0" applyFont="1" applyFill="1" applyBorder="1" applyAlignment="1">
      <alignment horizontal="left" vertical="center"/>
    </xf>
    <xf numFmtId="0" fontId="4" fillId="2" borderId="22" xfId="0" applyFont="1" applyFill="1" applyBorder="1" applyAlignment="1">
      <alignment horizontal="left" vertical="center"/>
    </xf>
    <xf numFmtId="0" fontId="4" fillId="0" borderId="12" xfId="0" applyFont="1" applyBorder="1" applyAlignment="1" applyProtection="1">
      <alignment horizontal="center" vertical="center"/>
      <protection locked="0"/>
    </xf>
    <xf numFmtId="0" fontId="4" fillId="2" borderId="20" xfId="0" applyFont="1" applyFill="1" applyBorder="1" applyAlignment="1">
      <alignment horizontal="left" vertical="center" wrapText="1" indent="1"/>
    </xf>
    <xf numFmtId="0" fontId="4" fillId="2" borderId="0" xfId="0" applyFont="1" applyFill="1" applyAlignment="1">
      <alignment horizontal="left" vertical="center" wrapText="1" indent="1"/>
    </xf>
    <xf numFmtId="0" fontId="4" fillId="2" borderId="54" xfId="0" applyFont="1" applyFill="1" applyBorder="1" applyAlignment="1">
      <alignment horizontal="left" vertical="center" wrapText="1" indent="1"/>
    </xf>
    <xf numFmtId="0" fontId="0" fillId="0" borderId="5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 fillId="2" borderId="28" xfId="0" applyFont="1" applyFill="1" applyBorder="1" applyAlignment="1">
      <alignment horizontal="left" vertical="center" wrapText="1" indent="1"/>
    </xf>
    <xf numFmtId="0" fontId="4" fillId="2" borderId="14" xfId="0" applyFont="1" applyFill="1" applyBorder="1" applyAlignment="1">
      <alignment horizontal="left" vertical="center" wrapText="1" indent="1"/>
    </xf>
    <xf numFmtId="0" fontId="4" fillId="2" borderId="33" xfId="0" applyFont="1" applyFill="1" applyBorder="1" applyAlignment="1">
      <alignment horizontal="left" vertical="center" wrapText="1" indent="1"/>
    </xf>
    <xf numFmtId="0" fontId="4" fillId="2" borderId="6"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4" fillId="2" borderId="22" xfId="0" applyFont="1" applyFill="1" applyBorder="1" applyAlignment="1">
      <alignment horizontal="left" vertical="center" wrapText="1" indent="1"/>
    </xf>
    <xf numFmtId="0" fontId="4" fillId="2" borderId="0" xfId="0" applyFont="1" applyFill="1" applyAlignment="1">
      <alignment horizontal="left" vertical="center" wrapText="1"/>
    </xf>
    <xf numFmtId="0" fontId="4" fillId="2" borderId="54" xfId="0" applyFont="1" applyFill="1" applyBorder="1" applyAlignment="1">
      <alignment horizontal="left" vertical="center" wrapText="1"/>
    </xf>
    <xf numFmtId="0" fontId="4" fillId="2" borderId="46"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0" fontId="4" fillId="2" borderId="47" xfId="0" applyFont="1" applyFill="1" applyBorder="1" applyAlignment="1">
      <alignment horizontal="left" vertical="center" wrapText="1" indent="1"/>
    </xf>
    <xf numFmtId="0" fontId="4" fillId="2" borderId="47"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0" borderId="19"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3" fillId="3" borderId="36" xfId="0" applyFont="1" applyFill="1" applyBorder="1" applyAlignment="1">
      <alignment horizontal="left" vertical="center" wrapText="1"/>
    </xf>
    <xf numFmtId="0" fontId="3" fillId="3" borderId="51" xfId="0" applyFont="1" applyFill="1" applyBorder="1" applyAlignment="1">
      <alignment horizontal="left" vertical="center" wrapText="1"/>
    </xf>
    <xf numFmtId="0" fontId="3" fillId="3" borderId="52" xfId="0" applyFont="1" applyFill="1" applyBorder="1" applyAlignment="1">
      <alignment horizontal="left" vertical="center" wrapText="1"/>
    </xf>
    <xf numFmtId="0" fontId="4" fillId="2" borderId="13" xfId="0" applyFont="1" applyFill="1" applyBorder="1" applyAlignment="1">
      <alignment horizontal="left" vertical="center" wrapText="1" indent="1"/>
    </xf>
    <xf numFmtId="0" fontId="4" fillId="0" borderId="9"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11"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12" fillId="0" borderId="62" xfId="0" applyFont="1" applyBorder="1" applyAlignment="1">
      <alignment horizontal="center" vertical="top"/>
    </xf>
    <xf numFmtId="0" fontId="12" fillId="0" borderId="55" xfId="0" applyFont="1" applyBorder="1" applyAlignment="1">
      <alignment horizontal="center" vertical="top"/>
    </xf>
    <xf numFmtId="0" fontId="4" fillId="0" borderId="34"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49" fontId="3" fillId="3" borderId="17"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3" fillId="3" borderId="18" xfId="0" applyNumberFormat="1" applyFont="1" applyFill="1" applyBorder="1" applyAlignment="1">
      <alignment horizontal="left" vertical="center" wrapText="1"/>
    </xf>
    <xf numFmtId="0" fontId="4" fillId="2" borderId="33" xfId="0" applyFont="1" applyFill="1" applyBorder="1" applyAlignment="1">
      <alignment horizontal="left" vertical="center" wrapText="1"/>
    </xf>
    <xf numFmtId="0" fontId="0" fillId="0" borderId="14" xfId="0" applyBorder="1" applyAlignment="1" applyProtection="1">
      <alignment horizontal="center" vertical="center"/>
      <protection locked="0"/>
    </xf>
    <xf numFmtId="0" fontId="16" fillId="0" borderId="56" xfId="0" applyFont="1" applyBorder="1" applyAlignment="1">
      <alignment horizontal="center" vertical="top"/>
    </xf>
    <xf numFmtId="0" fontId="16" fillId="0" borderId="67" xfId="0" applyFont="1" applyBorder="1" applyAlignment="1">
      <alignment horizontal="center" vertical="top"/>
    </xf>
    <xf numFmtId="0" fontId="0" fillId="0" borderId="19"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16" fillId="0" borderId="68" xfId="0" applyFont="1" applyBorder="1" applyAlignment="1">
      <alignment horizontal="center" vertical="top"/>
    </xf>
    <xf numFmtId="0" fontId="16" fillId="0" borderId="53" xfId="0" applyFont="1" applyBorder="1" applyAlignment="1">
      <alignment horizontal="center" vertical="top"/>
    </xf>
    <xf numFmtId="0" fontId="4" fillId="2" borderId="25"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4" fillId="2" borderId="5" xfId="0" applyFont="1" applyFill="1" applyBorder="1" applyAlignment="1" applyProtection="1">
      <alignment horizontal="left" vertical="center"/>
      <protection locked="0"/>
    </xf>
    <xf numFmtId="0" fontId="4" fillId="0" borderId="1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19" xfId="0"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6" fillId="0" borderId="1" xfId="0" applyFont="1" applyBorder="1" applyAlignment="1">
      <alignment horizontal="center" vertical="center"/>
    </xf>
    <xf numFmtId="177" fontId="6" fillId="0" borderId="1" xfId="0" applyNumberFormat="1" applyFont="1" applyBorder="1" applyAlignment="1" applyProtection="1">
      <alignment horizontal="center" vertical="center"/>
      <protection locked="0"/>
    </xf>
    <xf numFmtId="0" fontId="3" fillId="3" borderId="17" xfId="0" applyFont="1" applyFill="1" applyBorder="1" applyAlignment="1">
      <alignment vertical="center" wrapText="1"/>
    </xf>
    <xf numFmtId="0" fontId="3" fillId="3" borderId="2" xfId="0" applyFont="1" applyFill="1" applyBorder="1" applyAlignment="1">
      <alignment vertical="center" wrapText="1"/>
    </xf>
    <xf numFmtId="0" fontId="3" fillId="3" borderId="18" xfId="0" applyFont="1" applyFill="1" applyBorder="1" applyAlignment="1">
      <alignment vertical="center" wrapText="1"/>
    </xf>
    <xf numFmtId="0" fontId="4" fillId="0" borderId="26"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2" borderId="41" xfId="0" applyFont="1" applyFill="1" applyBorder="1" applyAlignment="1">
      <alignment horizontal="left" vertical="center" wrapText="1"/>
    </xf>
    <xf numFmtId="0" fontId="4" fillId="2" borderId="7" xfId="0" applyFont="1" applyFill="1" applyBorder="1" applyAlignment="1">
      <alignment horizontal="left" vertical="center" wrapText="1" indent="1"/>
    </xf>
    <xf numFmtId="0" fontId="4" fillId="2" borderId="11" xfId="0" applyFont="1" applyFill="1" applyBorder="1" applyAlignment="1">
      <alignment horizontal="left" vertical="center" indent="1"/>
    </xf>
    <xf numFmtId="0" fontId="4" fillId="2" borderId="10" xfId="0" applyFont="1" applyFill="1" applyBorder="1" applyAlignment="1">
      <alignment horizontal="left" vertical="center" indent="1"/>
    </xf>
    <xf numFmtId="0" fontId="4" fillId="0" borderId="25"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0" fontId="4" fillId="0" borderId="1" xfId="0" applyFont="1" applyBorder="1" applyAlignment="1" applyProtection="1">
      <alignment horizontal="left" vertical="center" wrapText="1"/>
      <protection locked="0"/>
    </xf>
    <xf numFmtId="0" fontId="4" fillId="0" borderId="7"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2" borderId="35" xfId="0" applyFont="1" applyFill="1" applyBorder="1" applyAlignment="1">
      <alignment horizontal="center" vertical="center" wrapText="1"/>
    </xf>
    <xf numFmtId="0" fontId="4" fillId="2" borderId="45" xfId="0" applyFont="1" applyFill="1" applyBorder="1" applyAlignment="1">
      <alignment horizontal="center" vertical="center" wrapText="1"/>
    </xf>
    <xf numFmtId="0" fontId="4" fillId="2" borderId="38"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4" fillId="2" borderId="9" xfId="0" applyFont="1" applyFill="1" applyBorder="1" applyAlignment="1">
      <alignment horizontal="left" vertical="center" wrapText="1"/>
    </xf>
    <xf numFmtId="0" fontId="4" fillId="2" borderId="37" xfId="0" applyFont="1" applyFill="1" applyBorder="1" applyAlignment="1">
      <alignment horizontal="left" vertical="center" wrapText="1"/>
    </xf>
    <xf numFmtId="0" fontId="4" fillId="4" borderId="9"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2" borderId="31"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4" fillId="0" borderId="37" xfId="0" applyFont="1" applyBorder="1" applyAlignment="1" applyProtection="1">
      <alignment horizontal="center" vertical="top" wrapText="1"/>
      <protection locked="0"/>
    </xf>
    <xf numFmtId="0" fontId="4" fillId="0" borderId="39" xfId="0" applyFont="1" applyBorder="1" applyAlignment="1" applyProtection="1">
      <alignment horizontal="center" vertical="top" wrapText="1"/>
      <protection locked="0"/>
    </xf>
    <xf numFmtId="0" fontId="4" fillId="0" borderId="31" xfId="0" applyFont="1" applyBorder="1" applyAlignment="1" applyProtection="1">
      <alignment horizontal="center" vertical="top" wrapText="1"/>
      <protection locked="0"/>
    </xf>
    <xf numFmtId="0" fontId="4" fillId="0" borderId="33" xfId="0" applyFont="1" applyBorder="1" applyAlignment="1" applyProtection="1">
      <alignment horizontal="center" vertical="top" wrapText="1"/>
      <protection locked="0"/>
    </xf>
    <xf numFmtId="0" fontId="4" fillId="0" borderId="25" xfId="0" applyFont="1" applyBorder="1" applyAlignment="1" applyProtection="1">
      <alignment horizontal="center" vertical="top" wrapText="1"/>
      <protection locked="0"/>
    </xf>
    <xf numFmtId="0" fontId="4" fillId="0" borderId="22" xfId="0" applyFont="1" applyBorder="1" applyAlignment="1" applyProtection="1">
      <alignment horizontal="center" vertical="top" wrapText="1"/>
      <protection locked="0"/>
    </xf>
    <xf numFmtId="0" fontId="4" fillId="0" borderId="49" xfId="0" applyFont="1" applyBorder="1" applyAlignment="1" applyProtection="1">
      <alignment horizontal="center" vertical="top" wrapText="1"/>
      <protection locked="0"/>
    </xf>
    <xf numFmtId="0" fontId="4" fillId="0" borderId="50" xfId="0" applyFont="1" applyBorder="1" applyAlignment="1" applyProtection="1">
      <alignment horizontal="center" vertical="top" wrapText="1"/>
      <protection locked="0"/>
    </xf>
    <xf numFmtId="0" fontId="20" fillId="4" borderId="9" xfId="0" applyFont="1" applyFill="1" applyBorder="1" applyAlignment="1" applyProtection="1">
      <alignment horizontal="center" vertical="center" wrapText="1"/>
      <protection locked="0"/>
    </xf>
    <xf numFmtId="0" fontId="20" fillId="4" borderId="11" xfId="0" applyFont="1" applyFill="1" applyBorder="1" applyAlignment="1" applyProtection="1">
      <alignment horizontal="center" vertical="center" wrapText="1"/>
      <protection locked="0"/>
    </xf>
    <xf numFmtId="0" fontId="20" fillId="4" borderId="12" xfId="0" applyFont="1" applyFill="1" applyBorder="1" applyAlignment="1" applyProtection="1">
      <alignment horizontal="center" vertical="center" wrapText="1"/>
      <protection locked="0"/>
    </xf>
    <xf numFmtId="0" fontId="20" fillId="0" borderId="11"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4" fillId="4" borderId="9" xfId="0" applyFont="1" applyFill="1" applyBorder="1" applyAlignment="1">
      <alignment horizontal="left" vertical="center" wrapText="1"/>
    </xf>
    <xf numFmtId="0" fontId="0" fillId="4" borderId="10" xfId="0" applyFont="1" applyFill="1" applyBorder="1" applyAlignment="1">
      <alignment horizontal="left" vertical="center"/>
    </xf>
    <xf numFmtId="1" fontId="20" fillId="4" borderId="11" xfId="0" applyNumberFormat="1" applyFont="1" applyFill="1" applyBorder="1" applyAlignment="1" applyProtection="1">
      <alignment horizontal="center" vertical="center" wrapText="1"/>
      <protection locked="0"/>
    </xf>
    <xf numFmtId="1" fontId="20" fillId="4" borderId="12" xfId="0" applyNumberFormat="1" applyFont="1" applyFill="1" applyBorder="1" applyAlignment="1" applyProtection="1">
      <alignment horizontal="center" vertical="center"/>
      <protection locked="0"/>
    </xf>
    <xf numFmtId="0" fontId="4" fillId="2" borderId="2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180" fontId="20" fillId="0" borderId="11" xfId="0" applyNumberFormat="1" applyFont="1" applyBorder="1" applyAlignment="1" applyProtection="1">
      <alignment horizontal="center" vertical="center" wrapText="1"/>
      <protection locked="0"/>
    </xf>
    <xf numFmtId="180" fontId="20" fillId="0" borderId="12" xfId="0" applyNumberFormat="1" applyFont="1" applyBorder="1" applyAlignment="1" applyProtection="1">
      <alignment horizontal="center" vertical="center" wrapText="1"/>
      <protection locked="0"/>
    </xf>
    <xf numFmtId="0" fontId="4" fillId="0" borderId="13" xfId="0" applyFont="1" applyBorder="1" applyAlignment="1">
      <alignment horizontal="center" vertical="center"/>
    </xf>
    <xf numFmtId="0" fontId="4" fillId="0" borderId="44" xfId="0" applyFont="1" applyBorder="1" applyAlignment="1">
      <alignment horizontal="center" vertical="center"/>
    </xf>
    <xf numFmtId="0" fontId="4" fillId="0" borderId="42" xfId="0" applyFont="1" applyBorder="1" applyAlignment="1">
      <alignment horizontal="center" vertical="center"/>
    </xf>
    <xf numFmtId="0" fontId="4" fillId="2" borderId="2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0" borderId="10" xfId="0" applyFont="1" applyBorder="1" applyAlignment="1">
      <alignment horizontal="left" vertical="center"/>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0" fillId="0" borderId="9" xfId="0" applyBorder="1" applyAlignment="1">
      <alignment horizontal="left" vertical="center"/>
    </xf>
    <xf numFmtId="0" fontId="0" fillId="0" borderId="11" xfId="0" applyBorder="1" applyAlignment="1">
      <alignment horizontal="left" vertical="center"/>
    </xf>
    <xf numFmtId="0" fontId="0" fillId="0" borderId="10" xfId="0" applyBorder="1" applyAlignment="1">
      <alignment horizontal="left" vertical="center"/>
    </xf>
    <xf numFmtId="0" fontId="7" fillId="0" borderId="0" xfId="0" applyFont="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49" fontId="6" fillId="0" borderId="2" xfId="0" applyNumberFormat="1" applyFont="1" applyBorder="1" applyAlignment="1" applyProtection="1">
      <alignment horizontal="left" vertical="center" wrapText="1"/>
      <protection locked="0"/>
    </xf>
    <xf numFmtId="49" fontId="9" fillId="0" borderId="2" xfId="0" applyNumberFormat="1" applyFont="1" applyBorder="1" applyAlignment="1">
      <alignment horizontal="left" vertical="center" wrapText="1"/>
    </xf>
    <xf numFmtId="49" fontId="9" fillId="0" borderId="3" xfId="0" applyNumberFormat="1" applyFont="1" applyBorder="1" applyAlignment="1">
      <alignment horizontal="left" vertical="center" wrapText="1"/>
    </xf>
    <xf numFmtId="0" fontId="3" fillId="2" borderId="13" xfId="0" applyFont="1" applyFill="1" applyBorder="1" applyAlignment="1">
      <alignment horizontal="left" vertical="center"/>
    </xf>
    <xf numFmtId="0" fontId="3" fillId="2" borderId="11" xfId="0" applyFont="1" applyFill="1" applyBorder="1" applyAlignment="1">
      <alignment horizontal="left" vertical="center"/>
    </xf>
    <xf numFmtId="0" fontId="0" fillId="0" borderId="11" xfId="0" applyBorder="1" applyAlignment="1" applyProtection="1">
      <alignment horizontal="left" vertical="center"/>
      <protection locked="0"/>
    </xf>
    <xf numFmtId="0" fontId="4" fillId="0" borderId="25"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3" fillId="2" borderId="13"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0" fillId="0" borderId="31" xfId="0" applyFont="1" applyBorder="1" applyAlignment="1">
      <alignment horizontal="left" vertical="center" wrapText="1"/>
    </xf>
    <xf numFmtId="0" fontId="10" fillId="0" borderId="14" xfId="0" applyFont="1" applyBorder="1" applyAlignment="1">
      <alignment horizontal="left" vertical="center" wrapText="1"/>
    </xf>
    <xf numFmtId="176" fontId="4" fillId="0" borderId="9" xfId="0" applyNumberFormat="1" applyFont="1" applyBorder="1" applyAlignment="1">
      <alignment horizontal="left" vertical="center" wrapText="1"/>
    </xf>
    <xf numFmtId="176" fontId="4" fillId="0" borderId="11" xfId="0" applyNumberFormat="1" applyFont="1" applyBorder="1" applyAlignment="1">
      <alignment horizontal="left" vertical="center" wrapText="1"/>
    </xf>
    <xf numFmtId="0" fontId="3" fillId="2" borderId="1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0" fillId="0" borderId="19" xfId="0" applyFont="1" applyBorder="1" applyAlignment="1">
      <alignment horizontal="left" vertical="center" wrapText="1"/>
    </xf>
    <xf numFmtId="0" fontId="10" fillId="0" borderId="4" xfId="0" applyFont="1" applyBorder="1" applyAlignment="1">
      <alignment horizontal="left" vertical="center" wrapText="1"/>
    </xf>
    <xf numFmtId="176" fontId="4" fillId="0" borderId="19" xfId="0" applyNumberFormat="1" applyFont="1" applyBorder="1" applyAlignment="1">
      <alignment horizontal="left" vertical="center" wrapText="1"/>
    </xf>
    <xf numFmtId="176" fontId="4" fillId="0" borderId="4" xfId="0" applyNumberFormat="1" applyFont="1" applyBorder="1" applyAlignment="1">
      <alignment horizontal="left" vertical="center" wrapText="1"/>
    </xf>
    <xf numFmtId="0" fontId="3" fillId="2" borderId="2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10" fillId="0" borderId="31" xfId="0" applyFont="1" applyBorder="1" applyAlignment="1">
      <alignment horizontal="left" vertical="center"/>
    </xf>
    <xf numFmtId="0" fontId="10" fillId="0" borderId="14" xfId="0" applyFont="1" applyBorder="1" applyAlignment="1">
      <alignment horizontal="left" vertical="center"/>
    </xf>
    <xf numFmtId="0" fontId="4" fillId="0" borderId="14" xfId="0" applyFont="1" applyBorder="1" applyAlignment="1">
      <alignment horizontal="left" vertical="center" wrapText="1"/>
    </xf>
    <xf numFmtId="0" fontId="4" fillId="0" borderId="41"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3" fillId="2" borderId="13"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176" fontId="4" fillId="0" borderId="9" xfId="0" applyNumberFormat="1" applyFont="1" applyBorder="1" applyAlignment="1">
      <alignment horizontal="center" vertical="center"/>
    </xf>
    <xf numFmtId="176" fontId="4" fillId="0" borderId="11" xfId="0" applyNumberFormat="1" applyFont="1" applyBorder="1" applyAlignment="1">
      <alignment horizontal="center" vertical="center"/>
    </xf>
    <xf numFmtId="176" fontId="4" fillId="0" borderId="12" xfId="0" applyNumberFormat="1" applyFont="1" applyBorder="1" applyAlignment="1">
      <alignment horizontal="left" vertical="center" wrapText="1"/>
    </xf>
    <xf numFmtId="0" fontId="3" fillId="3" borderId="17" xfId="0" applyFont="1" applyFill="1" applyBorder="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cellXfs>
  <cellStyles count="2">
    <cellStyle name="標準" xfId="0" builtinId="0"/>
    <cellStyle name="標準 3" xfId="1" xr:uid="{6C080670-FDA2-495E-A2E6-398E8B4D6DC8}"/>
  </cellStyles>
  <dxfs count="16">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L$7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L$46"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L$4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L$6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firstButton="1" fmlaLink="$L$6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Radio" firstButton="1" fmlaLink="$L$10"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Radio" firstButton="1" fmlaLink="$L$15"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L$22"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L$26"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firstButton="1" fmlaLink="$L$2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L$3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L$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firstButton="1" fmlaLink="$L$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fmlaLink="$L$35"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L$36"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L$37"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L$40"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L$41"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L$4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fmlaLink="$L$49"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L$52"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firstButton="1" fmlaLink="$L$5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L$54"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L$56"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Radio" firstButton="1" fmlaLink="$L$58"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L$65"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L$66"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L$7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L$72"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L$73" lockText="1" noThreeD="1"/>
</file>

<file path=xl/drawings/drawing1.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58384" y="20214644"/>
          <a:ext cx="531813" cy="371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405412" y="23140655"/>
          <a:ext cx="459767" cy="71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303280" y="6240255"/>
          <a:ext cx="241158"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47463" y="5500673"/>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1747500" y="3513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008418" y="1568320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540411" y="28450176"/>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65060" y="1491986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9645070" y="29578977"/>
          <a:ext cx="261378" cy="398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31781" name="Check Box 37" descr="算定&#10;（２４時間開局）&#10;している" hidden="1">
              <a:extLst>
                <a:ext uri="{63B3BB69-23CF-44E3-9099-C40C66FF867C}">
                  <a14:compatExt spid="_x0000_s31781"/>
                </a:ext>
                <a:ext uri="{FF2B5EF4-FFF2-40B4-BE49-F238E27FC236}">
                  <a16:creationId xmlns:a16="http://schemas.microsoft.com/office/drawing/2014/main" id="{00000000-0008-0000-00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31782" name="Check Box 38" descr="算定&#10;（２４時間開局）&#10;している" hidden="1">
              <a:extLst>
                <a:ext uri="{63B3BB69-23CF-44E3-9099-C40C66FF867C}">
                  <a14:compatExt spid="_x0000_s31782"/>
                </a:ext>
                <a:ext uri="{FF2B5EF4-FFF2-40B4-BE49-F238E27FC236}">
                  <a16:creationId xmlns:a16="http://schemas.microsoft.com/office/drawing/2014/main" id="{00000000-0008-0000-00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644667" y="1986764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5729138" y="2787223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587500" cy="293683"/>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99565" y="21361742"/>
          <a:ext cx="158750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329576" y="8538784"/>
          <a:ext cx="224407"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573134" y="9045453"/>
          <a:ext cx="1086449" cy="41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74189" y="10720101"/>
          <a:ext cx="413233" cy="379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905387" y="28835360"/>
          <a:ext cx="714376" cy="32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040866" y="28864517"/>
          <a:ext cx="627064"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10</xdr:col>
      <xdr:colOff>46166</xdr:colOff>
      <xdr:row>77</xdr:row>
      <xdr:rowOff>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679550" y="29998080"/>
          <a:ext cx="388696" cy="352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9411982" y="24627147"/>
          <a:ext cx="424038" cy="453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747500" y="3041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1747500" y="37095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31804" name="Check Box 60" descr="算定&#10;（２４時間開局）&#10;している" hidden="1">
              <a:extLst>
                <a:ext uri="{63B3BB69-23CF-44E3-9099-C40C66FF867C}">
                  <a14:compatExt spid="_x0000_s31804"/>
                </a:ext>
                <a:ext uri="{FF2B5EF4-FFF2-40B4-BE49-F238E27FC236}">
                  <a16:creationId xmlns:a16="http://schemas.microsoft.com/office/drawing/2014/main" id="{00000000-0008-0000-0000-00003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9404045" y="23992971"/>
          <a:ext cx="480572" cy="870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9394520" y="23578554"/>
          <a:ext cx="441500" cy="757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31805" name="Check Box 61" descr="算定&#10;（２４時間開局）&#10;している" hidden="1">
              <a:extLst>
                <a:ext uri="{63B3BB69-23CF-44E3-9099-C40C66FF867C}">
                  <a14:compatExt spid="_x0000_s31805"/>
                </a:ext>
                <a:ext uri="{FF2B5EF4-FFF2-40B4-BE49-F238E27FC236}">
                  <a16:creationId xmlns:a16="http://schemas.microsoft.com/office/drawing/2014/main" id="{00000000-0008-0000-0000-00003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402039" y="22047837"/>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111517" y="22053423"/>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732212" y="2414588"/>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725862" y="2762251"/>
          <a:ext cx="776857"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737725" y="2416176"/>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6613" y="2744788"/>
          <a:ext cx="222820" cy="168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275105" y="6610552"/>
          <a:ext cx="308211"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9266369" y="6991553"/>
          <a:ext cx="326667" cy="268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209718" y="22978188"/>
          <a:ext cx="540033" cy="245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31816" name="Check Box 72" descr="算定&#10;（２４時間開局）&#10;している" hidden="1">
              <a:extLst>
                <a:ext uri="{63B3BB69-23CF-44E3-9099-C40C66FF867C}">
                  <a14:compatExt spid="_x0000_s31816"/>
                </a:ext>
                <a:ext uri="{FF2B5EF4-FFF2-40B4-BE49-F238E27FC236}">
                  <a16:creationId xmlns:a16="http://schemas.microsoft.com/office/drawing/2014/main" id="{00000000-0008-0000-0000-00004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31817" name="Check Box 73" descr="算定&#10;（２４時間開局）&#10;している" hidden="1">
              <a:extLst>
                <a:ext uri="{63B3BB69-23CF-44E3-9099-C40C66FF867C}">
                  <a14:compatExt spid="_x0000_s31817"/>
                </a:ext>
                <a:ext uri="{FF2B5EF4-FFF2-40B4-BE49-F238E27FC236}">
                  <a16:creationId xmlns:a16="http://schemas.microsoft.com/office/drawing/2014/main" id="{00000000-0008-0000-0000-00004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31818" name="Check Box 74" descr="算定&#10;（２４時間開局）&#10;している" hidden="1">
              <a:extLst>
                <a:ext uri="{63B3BB69-23CF-44E3-9099-C40C66FF867C}">
                  <a14:compatExt spid="_x0000_s31818"/>
                </a:ext>
                <a:ext uri="{FF2B5EF4-FFF2-40B4-BE49-F238E27FC236}">
                  <a16:creationId xmlns:a16="http://schemas.microsoft.com/office/drawing/2014/main" id="{00000000-0008-0000-0000-00004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905238" y="2636735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25662" y="90007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2993746" y="3775334"/>
          <a:ext cx="0" cy="280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493711" y="3681046"/>
          <a:ext cx="521335" cy="808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499573" y="5608320"/>
          <a:ext cx="263427" cy="23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194207" y="1810144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194208" y="18501491"/>
          <a:ext cx="766818"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6194207" y="18501491"/>
          <a:ext cx="912822" cy="558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597556" y="20101560"/>
          <a:ext cx="1737904"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91591" y="20321556"/>
          <a:ext cx="348280" cy="372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5020959" y="20109179"/>
          <a:ext cx="1387462"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766888" y="259857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8708572" y="29253219"/>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1944700" cy="242374"/>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5999670" y="9348540"/>
          <a:ext cx="194470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31831" name="Option Button 87" hidden="1">
              <a:extLst>
                <a:ext uri="{63B3BB69-23CF-44E3-9099-C40C66FF867C}">
                  <a14:compatExt spid="_x0000_s31831"/>
                </a:ext>
                <a:ext uri="{FF2B5EF4-FFF2-40B4-BE49-F238E27FC236}">
                  <a16:creationId xmlns:a16="http://schemas.microsoft.com/office/drawing/2014/main" id="{00000000-0008-0000-0000-00005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31832" name="Option Button 88" hidden="1">
              <a:extLst>
                <a:ext uri="{63B3BB69-23CF-44E3-9099-C40C66FF867C}">
                  <a14:compatExt spid="_x0000_s31832"/>
                </a:ext>
                <a:ext uri="{FF2B5EF4-FFF2-40B4-BE49-F238E27FC236}">
                  <a16:creationId xmlns:a16="http://schemas.microsoft.com/office/drawing/2014/main" id="{00000000-0008-0000-0000-00005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31833" name="Group Box 89" hidden="1">
              <a:extLst>
                <a:ext uri="{63B3BB69-23CF-44E3-9099-C40C66FF867C}">
                  <a14:compatExt spid="_x0000_s31833"/>
                </a:ext>
                <a:ext uri="{FF2B5EF4-FFF2-40B4-BE49-F238E27FC236}">
                  <a16:creationId xmlns:a16="http://schemas.microsoft.com/office/drawing/2014/main" id="{00000000-0008-0000-0000-000059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31834" name="Option Button 90" hidden="1">
              <a:extLst>
                <a:ext uri="{63B3BB69-23CF-44E3-9099-C40C66FF867C}">
                  <a14:compatExt spid="_x0000_s31834"/>
                </a:ext>
                <a:ext uri="{FF2B5EF4-FFF2-40B4-BE49-F238E27FC236}">
                  <a16:creationId xmlns:a16="http://schemas.microsoft.com/office/drawing/2014/main" id="{00000000-0008-0000-0000-00005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31835" name="Option Button 91" hidden="1">
              <a:extLst>
                <a:ext uri="{63B3BB69-23CF-44E3-9099-C40C66FF867C}">
                  <a14:compatExt spid="_x0000_s31835"/>
                </a:ext>
                <a:ext uri="{FF2B5EF4-FFF2-40B4-BE49-F238E27FC236}">
                  <a16:creationId xmlns:a16="http://schemas.microsoft.com/office/drawing/2014/main" id="{00000000-0008-0000-0000-00005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31836" name="Option Button 92" hidden="1">
              <a:extLst>
                <a:ext uri="{63B3BB69-23CF-44E3-9099-C40C66FF867C}">
                  <a14:compatExt spid="_x0000_s31836"/>
                </a:ext>
                <a:ext uri="{FF2B5EF4-FFF2-40B4-BE49-F238E27FC236}">
                  <a16:creationId xmlns:a16="http://schemas.microsoft.com/office/drawing/2014/main" id="{00000000-0008-0000-0000-00005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31837" name="Group Box 93" hidden="1">
              <a:extLst>
                <a:ext uri="{63B3BB69-23CF-44E3-9099-C40C66FF867C}">
                  <a14:compatExt spid="_x0000_s31837"/>
                </a:ext>
                <a:ext uri="{FF2B5EF4-FFF2-40B4-BE49-F238E27FC236}">
                  <a16:creationId xmlns:a16="http://schemas.microsoft.com/office/drawing/2014/main" id="{00000000-0008-0000-0000-00005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31841" name="Option Button 97" hidden="1">
              <a:extLst>
                <a:ext uri="{63B3BB69-23CF-44E3-9099-C40C66FF867C}">
                  <a14:compatExt spid="_x0000_s31841"/>
                </a:ext>
                <a:ext uri="{FF2B5EF4-FFF2-40B4-BE49-F238E27FC236}">
                  <a16:creationId xmlns:a16="http://schemas.microsoft.com/office/drawing/2014/main" id="{00000000-0008-0000-0000-00006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31842" name="Option Button 98" hidden="1">
              <a:extLst>
                <a:ext uri="{63B3BB69-23CF-44E3-9099-C40C66FF867C}">
                  <a14:compatExt spid="_x0000_s31842"/>
                </a:ext>
                <a:ext uri="{FF2B5EF4-FFF2-40B4-BE49-F238E27FC236}">
                  <a16:creationId xmlns:a16="http://schemas.microsoft.com/office/drawing/2014/main" id="{00000000-0008-0000-0000-00006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31843" name="Option Button 99" hidden="1">
              <a:extLst>
                <a:ext uri="{63B3BB69-23CF-44E3-9099-C40C66FF867C}">
                  <a14:compatExt spid="_x0000_s31843"/>
                </a:ext>
                <a:ext uri="{FF2B5EF4-FFF2-40B4-BE49-F238E27FC236}">
                  <a16:creationId xmlns:a16="http://schemas.microsoft.com/office/drawing/2014/main" id="{00000000-0008-0000-0000-00006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31844" name="Option Button 100" hidden="1">
              <a:extLst>
                <a:ext uri="{63B3BB69-23CF-44E3-9099-C40C66FF867C}">
                  <a14:compatExt spid="_x0000_s31844"/>
                </a:ext>
                <a:ext uri="{FF2B5EF4-FFF2-40B4-BE49-F238E27FC236}">
                  <a16:creationId xmlns:a16="http://schemas.microsoft.com/office/drawing/2014/main" id="{00000000-0008-0000-0000-00006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31845" name="Option Button 101" hidden="1">
              <a:extLst>
                <a:ext uri="{63B3BB69-23CF-44E3-9099-C40C66FF867C}">
                  <a14:compatExt spid="_x0000_s31845"/>
                </a:ext>
                <a:ext uri="{FF2B5EF4-FFF2-40B4-BE49-F238E27FC236}">
                  <a16:creationId xmlns:a16="http://schemas.microsoft.com/office/drawing/2014/main" id="{00000000-0008-0000-0000-00006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31846" name="Option Button 102" hidden="1">
              <a:extLst>
                <a:ext uri="{63B3BB69-23CF-44E3-9099-C40C66FF867C}">
                  <a14:compatExt spid="_x0000_s31846"/>
                </a:ext>
                <a:ext uri="{FF2B5EF4-FFF2-40B4-BE49-F238E27FC236}">
                  <a16:creationId xmlns:a16="http://schemas.microsoft.com/office/drawing/2014/main" id="{00000000-0008-0000-0000-00006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31847" name="Option Button 103" hidden="1">
              <a:extLst>
                <a:ext uri="{63B3BB69-23CF-44E3-9099-C40C66FF867C}">
                  <a14:compatExt spid="_x0000_s31847"/>
                </a:ext>
                <a:ext uri="{FF2B5EF4-FFF2-40B4-BE49-F238E27FC236}">
                  <a16:creationId xmlns:a16="http://schemas.microsoft.com/office/drawing/2014/main" id="{00000000-0008-0000-0000-00006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31848" name="Group Box 104" hidden="1">
              <a:extLst>
                <a:ext uri="{63B3BB69-23CF-44E3-9099-C40C66FF867C}">
                  <a14:compatExt spid="_x0000_s31848"/>
                </a:ext>
                <a:ext uri="{FF2B5EF4-FFF2-40B4-BE49-F238E27FC236}">
                  <a16:creationId xmlns:a16="http://schemas.microsoft.com/office/drawing/2014/main" id="{00000000-0008-0000-0000-00006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31849" name="Option Button 105" hidden="1">
              <a:extLst>
                <a:ext uri="{63B3BB69-23CF-44E3-9099-C40C66FF867C}">
                  <a14:compatExt spid="_x0000_s31849"/>
                </a:ext>
                <a:ext uri="{FF2B5EF4-FFF2-40B4-BE49-F238E27FC236}">
                  <a16:creationId xmlns:a16="http://schemas.microsoft.com/office/drawing/2014/main" id="{00000000-0008-0000-0000-00006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31850" name="Option Button 106" hidden="1">
              <a:extLst>
                <a:ext uri="{63B3BB69-23CF-44E3-9099-C40C66FF867C}">
                  <a14:compatExt spid="_x0000_s31850"/>
                </a:ext>
                <a:ext uri="{FF2B5EF4-FFF2-40B4-BE49-F238E27FC236}">
                  <a16:creationId xmlns:a16="http://schemas.microsoft.com/office/drawing/2014/main" id="{00000000-0008-0000-0000-00006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31851" name="Group Box 107" hidden="1">
              <a:extLst>
                <a:ext uri="{63B3BB69-23CF-44E3-9099-C40C66FF867C}">
                  <a14:compatExt spid="_x0000_s31851"/>
                </a:ext>
                <a:ext uri="{FF2B5EF4-FFF2-40B4-BE49-F238E27FC236}">
                  <a16:creationId xmlns:a16="http://schemas.microsoft.com/office/drawing/2014/main" id="{00000000-0008-0000-0000-00006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31852" name="Option Button 108" hidden="1">
              <a:extLst>
                <a:ext uri="{63B3BB69-23CF-44E3-9099-C40C66FF867C}">
                  <a14:compatExt spid="_x0000_s31852"/>
                </a:ext>
                <a:ext uri="{FF2B5EF4-FFF2-40B4-BE49-F238E27FC236}">
                  <a16:creationId xmlns:a16="http://schemas.microsoft.com/office/drawing/2014/main" id="{00000000-0008-0000-0000-00006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31853" name="Option Button 109" hidden="1">
              <a:extLst>
                <a:ext uri="{63B3BB69-23CF-44E3-9099-C40C66FF867C}">
                  <a14:compatExt spid="_x0000_s31853"/>
                </a:ext>
                <a:ext uri="{FF2B5EF4-FFF2-40B4-BE49-F238E27FC236}">
                  <a16:creationId xmlns:a16="http://schemas.microsoft.com/office/drawing/2014/main" id="{00000000-0008-0000-0000-00006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31854" name="Group Box 110" hidden="1">
              <a:extLst>
                <a:ext uri="{63B3BB69-23CF-44E3-9099-C40C66FF867C}">
                  <a14:compatExt spid="_x0000_s31854"/>
                </a:ext>
                <a:ext uri="{FF2B5EF4-FFF2-40B4-BE49-F238E27FC236}">
                  <a16:creationId xmlns:a16="http://schemas.microsoft.com/office/drawing/2014/main" id="{00000000-0008-0000-0000-00006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31855" name="Option Button 111" hidden="1">
              <a:extLst>
                <a:ext uri="{63B3BB69-23CF-44E3-9099-C40C66FF867C}">
                  <a14:compatExt spid="_x0000_s31855"/>
                </a:ext>
                <a:ext uri="{FF2B5EF4-FFF2-40B4-BE49-F238E27FC236}">
                  <a16:creationId xmlns:a16="http://schemas.microsoft.com/office/drawing/2014/main" id="{00000000-0008-0000-0000-00006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31856" name="Option Button 112" hidden="1">
              <a:extLst>
                <a:ext uri="{63B3BB69-23CF-44E3-9099-C40C66FF867C}">
                  <a14:compatExt spid="_x0000_s31856"/>
                </a:ext>
                <a:ext uri="{FF2B5EF4-FFF2-40B4-BE49-F238E27FC236}">
                  <a16:creationId xmlns:a16="http://schemas.microsoft.com/office/drawing/2014/main" id="{00000000-0008-0000-0000-00007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31857" name="Group Box 113" hidden="1">
              <a:extLst>
                <a:ext uri="{63B3BB69-23CF-44E3-9099-C40C66FF867C}">
                  <a14:compatExt spid="_x0000_s31857"/>
                </a:ext>
                <a:ext uri="{FF2B5EF4-FFF2-40B4-BE49-F238E27FC236}">
                  <a16:creationId xmlns:a16="http://schemas.microsoft.com/office/drawing/2014/main" id="{00000000-0008-0000-0000-00007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31858" name="Option Button 114" hidden="1">
              <a:extLst>
                <a:ext uri="{63B3BB69-23CF-44E3-9099-C40C66FF867C}">
                  <a14:compatExt spid="_x0000_s31858"/>
                </a:ext>
                <a:ext uri="{FF2B5EF4-FFF2-40B4-BE49-F238E27FC236}">
                  <a16:creationId xmlns:a16="http://schemas.microsoft.com/office/drawing/2014/main" id="{00000000-0008-0000-0000-00007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31859" name="Option Button 115" hidden="1">
              <a:extLst>
                <a:ext uri="{63B3BB69-23CF-44E3-9099-C40C66FF867C}">
                  <a14:compatExt spid="_x0000_s31859"/>
                </a:ext>
                <a:ext uri="{FF2B5EF4-FFF2-40B4-BE49-F238E27FC236}">
                  <a16:creationId xmlns:a16="http://schemas.microsoft.com/office/drawing/2014/main" id="{00000000-0008-0000-0000-00007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31860" name="Option Button 116" hidden="1">
              <a:extLst>
                <a:ext uri="{63B3BB69-23CF-44E3-9099-C40C66FF867C}">
                  <a14:compatExt spid="_x0000_s31860"/>
                </a:ext>
                <a:ext uri="{FF2B5EF4-FFF2-40B4-BE49-F238E27FC236}">
                  <a16:creationId xmlns:a16="http://schemas.microsoft.com/office/drawing/2014/main" id="{00000000-0008-0000-0000-00007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31861" name="Group Box 117" hidden="1">
              <a:extLst>
                <a:ext uri="{63B3BB69-23CF-44E3-9099-C40C66FF867C}">
                  <a14:compatExt spid="_x0000_s31861"/>
                </a:ext>
                <a:ext uri="{FF2B5EF4-FFF2-40B4-BE49-F238E27FC236}">
                  <a16:creationId xmlns:a16="http://schemas.microsoft.com/office/drawing/2014/main" id="{00000000-0008-0000-0000-000075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31862" name="Option Button 118" hidden="1">
              <a:extLst>
                <a:ext uri="{63B3BB69-23CF-44E3-9099-C40C66FF867C}">
                  <a14:compatExt spid="_x0000_s31862"/>
                </a:ext>
                <a:ext uri="{FF2B5EF4-FFF2-40B4-BE49-F238E27FC236}">
                  <a16:creationId xmlns:a16="http://schemas.microsoft.com/office/drawing/2014/main" id="{00000000-0008-0000-0000-00007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31863" name="Option Button 119" hidden="1">
              <a:extLst>
                <a:ext uri="{63B3BB69-23CF-44E3-9099-C40C66FF867C}">
                  <a14:compatExt spid="_x0000_s31863"/>
                </a:ext>
                <a:ext uri="{FF2B5EF4-FFF2-40B4-BE49-F238E27FC236}">
                  <a16:creationId xmlns:a16="http://schemas.microsoft.com/office/drawing/2014/main" id="{00000000-0008-0000-0000-00007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31864" name="Group Box 120" hidden="1">
              <a:extLst>
                <a:ext uri="{63B3BB69-23CF-44E3-9099-C40C66FF867C}">
                  <a14:compatExt spid="_x0000_s31864"/>
                </a:ext>
                <a:ext uri="{FF2B5EF4-FFF2-40B4-BE49-F238E27FC236}">
                  <a16:creationId xmlns:a16="http://schemas.microsoft.com/office/drawing/2014/main" id="{00000000-0008-0000-0000-00007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31865" name="Option Button 121" hidden="1">
              <a:extLst>
                <a:ext uri="{63B3BB69-23CF-44E3-9099-C40C66FF867C}">
                  <a14:compatExt spid="_x0000_s31865"/>
                </a:ext>
                <a:ext uri="{FF2B5EF4-FFF2-40B4-BE49-F238E27FC236}">
                  <a16:creationId xmlns:a16="http://schemas.microsoft.com/office/drawing/2014/main" id="{00000000-0008-0000-0000-00007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31866" name="Option Button 122" hidden="1">
              <a:extLst>
                <a:ext uri="{63B3BB69-23CF-44E3-9099-C40C66FF867C}">
                  <a14:compatExt spid="_x0000_s31866"/>
                </a:ext>
                <a:ext uri="{FF2B5EF4-FFF2-40B4-BE49-F238E27FC236}">
                  <a16:creationId xmlns:a16="http://schemas.microsoft.com/office/drawing/2014/main" id="{00000000-0008-0000-0000-00007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31867" name="Group Box 123" hidden="1">
              <a:extLst>
                <a:ext uri="{63B3BB69-23CF-44E3-9099-C40C66FF867C}">
                  <a14:compatExt spid="_x0000_s31867"/>
                </a:ext>
                <a:ext uri="{FF2B5EF4-FFF2-40B4-BE49-F238E27FC236}">
                  <a16:creationId xmlns:a16="http://schemas.microsoft.com/office/drawing/2014/main" id="{00000000-0008-0000-0000-00007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31868" name="Option Button 124" hidden="1">
              <a:extLst>
                <a:ext uri="{63B3BB69-23CF-44E3-9099-C40C66FF867C}">
                  <a14:compatExt spid="_x0000_s31868"/>
                </a:ext>
                <a:ext uri="{FF2B5EF4-FFF2-40B4-BE49-F238E27FC236}">
                  <a16:creationId xmlns:a16="http://schemas.microsoft.com/office/drawing/2014/main" id="{00000000-0008-0000-0000-00007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31869" name="Option Button 125" hidden="1">
              <a:extLst>
                <a:ext uri="{63B3BB69-23CF-44E3-9099-C40C66FF867C}">
                  <a14:compatExt spid="_x0000_s31869"/>
                </a:ext>
                <a:ext uri="{FF2B5EF4-FFF2-40B4-BE49-F238E27FC236}">
                  <a16:creationId xmlns:a16="http://schemas.microsoft.com/office/drawing/2014/main" id="{00000000-0008-0000-0000-00007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31870" name="Group Box 126" hidden="1">
              <a:extLst>
                <a:ext uri="{63B3BB69-23CF-44E3-9099-C40C66FF867C}">
                  <a14:compatExt spid="_x0000_s31870"/>
                </a:ext>
                <a:ext uri="{FF2B5EF4-FFF2-40B4-BE49-F238E27FC236}">
                  <a16:creationId xmlns:a16="http://schemas.microsoft.com/office/drawing/2014/main" id="{00000000-0008-0000-0000-00007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31871" name="Option Button 127" hidden="1">
              <a:extLst>
                <a:ext uri="{63B3BB69-23CF-44E3-9099-C40C66FF867C}">
                  <a14:compatExt spid="_x0000_s31871"/>
                </a:ext>
                <a:ext uri="{FF2B5EF4-FFF2-40B4-BE49-F238E27FC236}">
                  <a16:creationId xmlns:a16="http://schemas.microsoft.com/office/drawing/2014/main" id="{00000000-0008-0000-0000-00007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31872" name="Option Button 128" hidden="1">
              <a:extLst>
                <a:ext uri="{63B3BB69-23CF-44E3-9099-C40C66FF867C}">
                  <a14:compatExt spid="_x0000_s31872"/>
                </a:ext>
                <a:ext uri="{FF2B5EF4-FFF2-40B4-BE49-F238E27FC236}">
                  <a16:creationId xmlns:a16="http://schemas.microsoft.com/office/drawing/2014/main" id="{00000000-0008-0000-0000-00008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31873" name="Group Box 129" hidden="1">
              <a:extLst>
                <a:ext uri="{63B3BB69-23CF-44E3-9099-C40C66FF867C}">
                  <a14:compatExt spid="_x0000_s31873"/>
                </a:ext>
                <a:ext uri="{FF2B5EF4-FFF2-40B4-BE49-F238E27FC236}">
                  <a16:creationId xmlns:a16="http://schemas.microsoft.com/office/drawing/2014/main" id="{00000000-0008-0000-0000-00008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31874" name="Option Button 130" hidden="1">
              <a:extLst>
                <a:ext uri="{63B3BB69-23CF-44E3-9099-C40C66FF867C}">
                  <a14:compatExt spid="_x0000_s31874"/>
                </a:ext>
                <a:ext uri="{FF2B5EF4-FFF2-40B4-BE49-F238E27FC236}">
                  <a16:creationId xmlns:a16="http://schemas.microsoft.com/office/drawing/2014/main" id="{00000000-0008-0000-0000-00008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31875" name="Option Button 131" hidden="1">
              <a:extLst>
                <a:ext uri="{63B3BB69-23CF-44E3-9099-C40C66FF867C}">
                  <a14:compatExt spid="_x0000_s31875"/>
                </a:ext>
                <a:ext uri="{FF2B5EF4-FFF2-40B4-BE49-F238E27FC236}">
                  <a16:creationId xmlns:a16="http://schemas.microsoft.com/office/drawing/2014/main" id="{00000000-0008-0000-0000-00008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31876" name="Group Box 132" hidden="1">
              <a:extLst>
                <a:ext uri="{63B3BB69-23CF-44E3-9099-C40C66FF867C}">
                  <a14:compatExt spid="_x0000_s31876"/>
                </a:ext>
                <a:ext uri="{FF2B5EF4-FFF2-40B4-BE49-F238E27FC236}">
                  <a16:creationId xmlns:a16="http://schemas.microsoft.com/office/drawing/2014/main" id="{00000000-0008-0000-0000-00008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31877" name="Option Button 133" hidden="1">
              <a:extLst>
                <a:ext uri="{63B3BB69-23CF-44E3-9099-C40C66FF867C}">
                  <a14:compatExt spid="_x0000_s31877"/>
                </a:ext>
                <a:ext uri="{FF2B5EF4-FFF2-40B4-BE49-F238E27FC236}">
                  <a16:creationId xmlns:a16="http://schemas.microsoft.com/office/drawing/2014/main" id="{00000000-0008-0000-0000-00008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31878" name="Option Button 134" hidden="1">
              <a:extLst>
                <a:ext uri="{63B3BB69-23CF-44E3-9099-C40C66FF867C}">
                  <a14:compatExt spid="_x0000_s31878"/>
                </a:ext>
                <a:ext uri="{FF2B5EF4-FFF2-40B4-BE49-F238E27FC236}">
                  <a16:creationId xmlns:a16="http://schemas.microsoft.com/office/drawing/2014/main" id="{00000000-0008-0000-0000-00008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31879" name="Group Box 135" hidden="1">
              <a:extLst>
                <a:ext uri="{63B3BB69-23CF-44E3-9099-C40C66FF867C}">
                  <a14:compatExt spid="_x0000_s31879"/>
                </a:ext>
                <a:ext uri="{FF2B5EF4-FFF2-40B4-BE49-F238E27FC236}">
                  <a16:creationId xmlns:a16="http://schemas.microsoft.com/office/drawing/2014/main" id="{00000000-0008-0000-0000-00008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31880" name="Option Button 136" hidden="1">
              <a:extLst>
                <a:ext uri="{63B3BB69-23CF-44E3-9099-C40C66FF867C}">
                  <a14:compatExt spid="_x0000_s31880"/>
                </a:ext>
                <a:ext uri="{FF2B5EF4-FFF2-40B4-BE49-F238E27FC236}">
                  <a16:creationId xmlns:a16="http://schemas.microsoft.com/office/drawing/2014/main" id="{00000000-0008-0000-0000-00008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31881" name="Option Button 137" hidden="1">
              <a:extLst>
                <a:ext uri="{63B3BB69-23CF-44E3-9099-C40C66FF867C}">
                  <a14:compatExt spid="_x0000_s31881"/>
                </a:ext>
                <a:ext uri="{FF2B5EF4-FFF2-40B4-BE49-F238E27FC236}">
                  <a16:creationId xmlns:a16="http://schemas.microsoft.com/office/drawing/2014/main" id="{00000000-0008-0000-0000-00008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31882" name="Group Box 138" hidden="1">
              <a:extLst>
                <a:ext uri="{63B3BB69-23CF-44E3-9099-C40C66FF867C}">
                  <a14:compatExt spid="_x0000_s31882"/>
                </a:ext>
                <a:ext uri="{FF2B5EF4-FFF2-40B4-BE49-F238E27FC236}">
                  <a16:creationId xmlns:a16="http://schemas.microsoft.com/office/drawing/2014/main" id="{00000000-0008-0000-0000-00008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31883" name="Option Button 139" hidden="1">
              <a:extLst>
                <a:ext uri="{63B3BB69-23CF-44E3-9099-C40C66FF867C}">
                  <a14:compatExt spid="_x0000_s31883"/>
                </a:ext>
                <a:ext uri="{FF2B5EF4-FFF2-40B4-BE49-F238E27FC236}">
                  <a16:creationId xmlns:a16="http://schemas.microsoft.com/office/drawing/2014/main" id="{00000000-0008-0000-0000-00008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31884" name="Option Button 140" hidden="1">
              <a:extLst>
                <a:ext uri="{63B3BB69-23CF-44E3-9099-C40C66FF867C}">
                  <a14:compatExt spid="_x0000_s31884"/>
                </a:ext>
                <a:ext uri="{FF2B5EF4-FFF2-40B4-BE49-F238E27FC236}">
                  <a16:creationId xmlns:a16="http://schemas.microsoft.com/office/drawing/2014/main" id="{00000000-0008-0000-0000-00008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31885" name="Group Box 141" hidden="1">
              <a:extLst>
                <a:ext uri="{63B3BB69-23CF-44E3-9099-C40C66FF867C}">
                  <a14:compatExt spid="_x0000_s31885"/>
                </a:ext>
                <a:ext uri="{FF2B5EF4-FFF2-40B4-BE49-F238E27FC236}">
                  <a16:creationId xmlns:a16="http://schemas.microsoft.com/office/drawing/2014/main" id="{00000000-0008-0000-0000-00008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31886" name="Option Button 142" hidden="1">
              <a:extLst>
                <a:ext uri="{63B3BB69-23CF-44E3-9099-C40C66FF867C}">
                  <a14:compatExt spid="_x0000_s31886"/>
                </a:ext>
                <a:ext uri="{FF2B5EF4-FFF2-40B4-BE49-F238E27FC236}">
                  <a16:creationId xmlns:a16="http://schemas.microsoft.com/office/drawing/2014/main" id="{00000000-0008-0000-0000-00008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31887" name="Option Button 143" hidden="1">
              <a:extLst>
                <a:ext uri="{63B3BB69-23CF-44E3-9099-C40C66FF867C}">
                  <a14:compatExt spid="_x0000_s31887"/>
                </a:ext>
                <a:ext uri="{FF2B5EF4-FFF2-40B4-BE49-F238E27FC236}">
                  <a16:creationId xmlns:a16="http://schemas.microsoft.com/office/drawing/2014/main" id="{00000000-0008-0000-0000-00008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31888" name="Option Button 144" hidden="1">
              <a:extLst>
                <a:ext uri="{63B3BB69-23CF-44E3-9099-C40C66FF867C}">
                  <a14:compatExt spid="_x0000_s31888"/>
                </a:ext>
                <a:ext uri="{FF2B5EF4-FFF2-40B4-BE49-F238E27FC236}">
                  <a16:creationId xmlns:a16="http://schemas.microsoft.com/office/drawing/2014/main" id="{00000000-0008-0000-0000-00009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31889" name="Option Button 145" hidden="1">
              <a:extLst>
                <a:ext uri="{63B3BB69-23CF-44E3-9099-C40C66FF867C}">
                  <a14:compatExt spid="_x0000_s31889"/>
                </a:ext>
                <a:ext uri="{FF2B5EF4-FFF2-40B4-BE49-F238E27FC236}">
                  <a16:creationId xmlns:a16="http://schemas.microsoft.com/office/drawing/2014/main" id="{00000000-0008-0000-0000-00009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31890" name="Option Button 146" hidden="1">
              <a:extLst>
                <a:ext uri="{63B3BB69-23CF-44E3-9099-C40C66FF867C}">
                  <a14:compatExt spid="_x0000_s31890"/>
                </a:ext>
                <a:ext uri="{FF2B5EF4-FFF2-40B4-BE49-F238E27FC236}">
                  <a16:creationId xmlns:a16="http://schemas.microsoft.com/office/drawing/2014/main" id="{00000000-0008-0000-0000-00009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31891" name="Group Box 147" hidden="1">
              <a:extLst>
                <a:ext uri="{63B3BB69-23CF-44E3-9099-C40C66FF867C}">
                  <a14:compatExt spid="_x0000_s31891"/>
                </a:ext>
                <a:ext uri="{FF2B5EF4-FFF2-40B4-BE49-F238E27FC236}">
                  <a16:creationId xmlns:a16="http://schemas.microsoft.com/office/drawing/2014/main" id="{00000000-0008-0000-0000-00009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31892" name="Option Button 148" hidden="1">
              <a:extLst>
                <a:ext uri="{63B3BB69-23CF-44E3-9099-C40C66FF867C}">
                  <a14:compatExt spid="_x0000_s31892"/>
                </a:ext>
                <a:ext uri="{FF2B5EF4-FFF2-40B4-BE49-F238E27FC236}">
                  <a16:creationId xmlns:a16="http://schemas.microsoft.com/office/drawing/2014/main" id="{00000000-0008-0000-0000-00009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31893" name="Option Button 149" hidden="1">
              <a:extLst>
                <a:ext uri="{63B3BB69-23CF-44E3-9099-C40C66FF867C}">
                  <a14:compatExt spid="_x0000_s31893"/>
                </a:ext>
                <a:ext uri="{FF2B5EF4-FFF2-40B4-BE49-F238E27FC236}">
                  <a16:creationId xmlns:a16="http://schemas.microsoft.com/office/drawing/2014/main" id="{00000000-0008-0000-0000-00009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31894" name="Group Box 150" hidden="1">
              <a:extLst>
                <a:ext uri="{63B3BB69-23CF-44E3-9099-C40C66FF867C}">
                  <a14:compatExt spid="_x0000_s31894"/>
                </a:ext>
                <a:ext uri="{FF2B5EF4-FFF2-40B4-BE49-F238E27FC236}">
                  <a16:creationId xmlns:a16="http://schemas.microsoft.com/office/drawing/2014/main" id="{00000000-0008-0000-0000-00009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31895" name="Option Button 151" hidden="1">
              <a:extLst>
                <a:ext uri="{63B3BB69-23CF-44E3-9099-C40C66FF867C}">
                  <a14:compatExt spid="_x0000_s31895"/>
                </a:ext>
                <a:ext uri="{FF2B5EF4-FFF2-40B4-BE49-F238E27FC236}">
                  <a16:creationId xmlns:a16="http://schemas.microsoft.com/office/drawing/2014/main" id="{00000000-0008-0000-0000-00009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31896" name="Option Button 152" hidden="1">
              <a:extLst>
                <a:ext uri="{63B3BB69-23CF-44E3-9099-C40C66FF867C}">
                  <a14:compatExt spid="_x0000_s31896"/>
                </a:ext>
                <a:ext uri="{FF2B5EF4-FFF2-40B4-BE49-F238E27FC236}">
                  <a16:creationId xmlns:a16="http://schemas.microsoft.com/office/drawing/2014/main" id="{00000000-0008-0000-0000-00009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31897" name="Option Button 153" hidden="1">
              <a:extLst>
                <a:ext uri="{63B3BB69-23CF-44E3-9099-C40C66FF867C}">
                  <a14:compatExt spid="_x0000_s31897"/>
                </a:ext>
                <a:ext uri="{FF2B5EF4-FFF2-40B4-BE49-F238E27FC236}">
                  <a16:creationId xmlns:a16="http://schemas.microsoft.com/office/drawing/2014/main" id="{00000000-0008-0000-0000-00009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31898" name="Option Button 154" hidden="1">
              <a:extLst>
                <a:ext uri="{63B3BB69-23CF-44E3-9099-C40C66FF867C}">
                  <a14:compatExt spid="_x0000_s31898"/>
                </a:ext>
                <a:ext uri="{FF2B5EF4-FFF2-40B4-BE49-F238E27FC236}">
                  <a16:creationId xmlns:a16="http://schemas.microsoft.com/office/drawing/2014/main" id="{00000000-0008-0000-0000-00009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31899" name="Group Box 155" hidden="1">
              <a:extLst>
                <a:ext uri="{63B3BB69-23CF-44E3-9099-C40C66FF867C}">
                  <a14:compatExt spid="_x0000_s31899"/>
                </a:ext>
                <a:ext uri="{FF2B5EF4-FFF2-40B4-BE49-F238E27FC236}">
                  <a16:creationId xmlns:a16="http://schemas.microsoft.com/office/drawing/2014/main" id="{00000000-0008-0000-0000-00009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31900" name="Option Button 156" hidden="1">
              <a:extLst>
                <a:ext uri="{63B3BB69-23CF-44E3-9099-C40C66FF867C}">
                  <a14:compatExt spid="_x0000_s31900"/>
                </a:ext>
                <a:ext uri="{FF2B5EF4-FFF2-40B4-BE49-F238E27FC236}">
                  <a16:creationId xmlns:a16="http://schemas.microsoft.com/office/drawing/2014/main" id="{00000000-0008-0000-0000-00009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31901" name="Option Button 157" hidden="1">
              <a:extLst>
                <a:ext uri="{63B3BB69-23CF-44E3-9099-C40C66FF867C}">
                  <a14:compatExt spid="_x0000_s31901"/>
                </a:ext>
                <a:ext uri="{FF2B5EF4-FFF2-40B4-BE49-F238E27FC236}">
                  <a16:creationId xmlns:a16="http://schemas.microsoft.com/office/drawing/2014/main" id="{00000000-0008-0000-0000-00009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31902" name="Group Box 158" hidden="1">
              <a:extLst>
                <a:ext uri="{63B3BB69-23CF-44E3-9099-C40C66FF867C}">
                  <a14:compatExt spid="_x0000_s31902"/>
                </a:ext>
                <a:ext uri="{FF2B5EF4-FFF2-40B4-BE49-F238E27FC236}">
                  <a16:creationId xmlns:a16="http://schemas.microsoft.com/office/drawing/2014/main" id="{00000000-0008-0000-0000-00009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31903" name="Option Button 159" hidden="1">
              <a:extLst>
                <a:ext uri="{63B3BB69-23CF-44E3-9099-C40C66FF867C}">
                  <a14:compatExt spid="_x0000_s31903"/>
                </a:ext>
                <a:ext uri="{FF2B5EF4-FFF2-40B4-BE49-F238E27FC236}">
                  <a16:creationId xmlns:a16="http://schemas.microsoft.com/office/drawing/2014/main" id="{00000000-0008-0000-0000-00009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31904" name="Option Button 160" hidden="1">
              <a:extLst>
                <a:ext uri="{63B3BB69-23CF-44E3-9099-C40C66FF867C}">
                  <a14:compatExt spid="_x0000_s31904"/>
                </a:ext>
                <a:ext uri="{FF2B5EF4-FFF2-40B4-BE49-F238E27FC236}">
                  <a16:creationId xmlns:a16="http://schemas.microsoft.com/office/drawing/2014/main" id="{00000000-0008-0000-0000-0000A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31907" name="Group Box 163" hidden="1">
              <a:extLst>
                <a:ext uri="{63B3BB69-23CF-44E3-9099-C40C66FF867C}">
                  <a14:compatExt spid="_x0000_s31907"/>
                </a:ext>
                <a:ext uri="{FF2B5EF4-FFF2-40B4-BE49-F238E27FC236}">
                  <a16:creationId xmlns:a16="http://schemas.microsoft.com/office/drawing/2014/main" id="{00000000-0008-0000-0000-0000A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31905" name="Option Button 161" hidden="1">
              <a:extLst>
                <a:ext uri="{63B3BB69-23CF-44E3-9099-C40C66FF867C}">
                  <a14:compatExt spid="_x0000_s31905"/>
                </a:ext>
                <a:ext uri="{FF2B5EF4-FFF2-40B4-BE49-F238E27FC236}">
                  <a16:creationId xmlns:a16="http://schemas.microsoft.com/office/drawing/2014/main" id="{00000000-0008-0000-0000-0000A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31908" name="Group Box 164" hidden="1">
              <a:extLst>
                <a:ext uri="{63B3BB69-23CF-44E3-9099-C40C66FF867C}">
                  <a14:compatExt spid="_x0000_s31908"/>
                </a:ext>
                <a:ext uri="{FF2B5EF4-FFF2-40B4-BE49-F238E27FC236}">
                  <a16:creationId xmlns:a16="http://schemas.microsoft.com/office/drawing/2014/main" id="{00000000-0008-0000-0000-0000A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31909" name="Option Button 165" hidden="1">
              <a:extLst>
                <a:ext uri="{63B3BB69-23CF-44E3-9099-C40C66FF867C}">
                  <a14:compatExt spid="_x0000_s31909"/>
                </a:ext>
                <a:ext uri="{FF2B5EF4-FFF2-40B4-BE49-F238E27FC236}">
                  <a16:creationId xmlns:a16="http://schemas.microsoft.com/office/drawing/2014/main" id="{00000000-0008-0000-0000-0000A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31910" name="Option Button 166" hidden="1">
              <a:extLst>
                <a:ext uri="{63B3BB69-23CF-44E3-9099-C40C66FF867C}">
                  <a14:compatExt spid="_x0000_s31910"/>
                </a:ext>
                <a:ext uri="{FF2B5EF4-FFF2-40B4-BE49-F238E27FC236}">
                  <a16:creationId xmlns:a16="http://schemas.microsoft.com/office/drawing/2014/main" id="{00000000-0008-0000-0000-0000A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31911" name="Option Button 167" hidden="1">
              <a:extLst>
                <a:ext uri="{63B3BB69-23CF-44E3-9099-C40C66FF867C}">
                  <a14:compatExt spid="_x0000_s31911"/>
                </a:ext>
                <a:ext uri="{FF2B5EF4-FFF2-40B4-BE49-F238E27FC236}">
                  <a16:creationId xmlns:a16="http://schemas.microsoft.com/office/drawing/2014/main" id="{00000000-0008-0000-0000-0000A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31912" name="Group Box 168" hidden="1">
              <a:extLst>
                <a:ext uri="{63B3BB69-23CF-44E3-9099-C40C66FF867C}">
                  <a14:compatExt spid="_x0000_s31912"/>
                </a:ext>
                <a:ext uri="{FF2B5EF4-FFF2-40B4-BE49-F238E27FC236}">
                  <a16:creationId xmlns:a16="http://schemas.microsoft.com/office/drawing/2014/main" id="{00000000-0008-0000-0000-0000A8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31913" name="Option Button 169" hidden="1">
              <a:extLst>
                <a:ext uri="{63B3BB69-23CF-44E3-9099-C40C66FF867C}">
                  <a14:compatExt spid="_x0000_s31913"/>
                </a:ext>
                <a:ext uri="{FF2B5EF4-FFF2-40B4-BE49-F238E27FC236}">
                  <a16:creationId xmlns:a16="http://schemas.microsoft.com/office/drawing/2014/main" id="{00000000-0008-0000-0000-0000A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31914" name="Option Button 170" hidden="1">
              <a:extLst>
                <a:ext uri="{63B3BB69-23CF-44E3-9099-C40C66FF867C}">
                  <a14:compatExt spid="_x0000_s31914"/>
                </a:ext>
                <a:ext uri="{FF2B5EF4-FFF2-40B4-BE49-F238E27FC236}">
                  <a16:creationId xmlns:a16="http://schemas.microsoft.com/office/drawing/2014/main" id="{00000000-0008-0000-0000-0000A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31915" name="Group Box 171" hidden="1">
              <a:extLst>
                <a:ext uri="{63B3BB69-23CF-44E3-9099-C40C66FF867C}">
                  <a14:compatExt spid="_x0000_s31915"/>
                </a:ext>
                <a:ext uri="{FF2B5EF4-FFF2-40B4-BE49-F238E27FC236}">
                  <a16:creationId xmlns:a16="http://schemas.microsoft.com/office/drawing/2014/main" id="{00000000-0008-0000-0000-0000AB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31916" name="Option Button 172" hidden="1">
              <a:extLst>
                <a:ext uri="{63B3BB69-23CF-44E3-9099-C40C66FF867C}">
                  <a14:compatExt spid="_x0000_s31916"/>
                </a:ext>
                <a:ext uri="{FF2B5EF4-FFF2-40B4-BE49-F238E27FC236}">
                  <a16:creationId xmlns:a16="http://schemas.microsoft.com/office/drawing/2014/main" id="{00000000-0008-0000-0000-0000A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31917" name="Option Button 173" hidden="1">
              <a:extLst>
                <a:ext uri="{63B3BB69-23CF-44E3-9099-C40C66FF867C}">
                  <a14:compatExt spid="_x0000_s31917"/>
                </a:ext>
                <a:ext uri="{FF2B5EF4-FFF2-40B4-BE49-F238E27FC236}">
                  <a16:creationId xmlns:a16="http://schemas.microsoft.com/office/drawing/2014/main" id="{00000000-0008-0000-0000-0000A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31918" name="Group Box 174" hidden="1">
              <a:extLst>
                <a:ext uri="{63B3BB69-23CF-44E3-9099-C40C66FF867C}">
                  <a14:compatExt spid="_x0000_s31918"/>
                </a:ext>
                <a:ext uri="{FF2B5EF4-FFF2-40B4-BE49-F238E27FC236}">
                  <a16:creationId xmlns:a16="http://schemas.microsoft.com/office/drawing/2014/main" id="{00000000-0008-0000-0000-0000AE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31919" name="Option Button 175" hidden="1">
              <a:extLst>
                <a:ext uri="{63B3BB69-23CF-44E3-9099-C40C66FF867C}">
                  <a14:compatExt spid="_x0000_s31919"/>
                </a:ext>
                <a:ext uri="{FF2B5EF4-FFF2-40B4-BE49-F238E27FC236}">
                  <a16:creationId xmlns:a16="http://schemas.microsoft.com/office/drawing/2014/main" id="{00000000-0008-0000-0000-0000A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31920" name="Option Button 176" hidden="1">
              <a:extLst>
                <a:ext uri="{63B3BB69-23CF-44E3-9099-C40C66FF867C}">
                  <a14:compatExt spid="_x0000_s31920"/>
                </a:ext>
                <a:ext uri="{FF2B5EF4-FFF2-40B4-BE49-F238E27FC236}">
                  <a16:creationId xmlns:a16="http://schemas.microsoft.com/office/drawing/2014/main" id="{00000000-0008-0000-0000-0000B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31921" name="Group Box 177" hidden="1">
              <a:extLst>
                <a:ext uri="{63B3BB69-23CF-44E3-9099-C40C66FF867C}">
                  <a14:compatExt spid="_x0000_s31921"/>
                </a:ext>
                <a:ext uri="{FF2B5EF4-FFF2-40B4-BE49-F238E27FC236}">
                  <a16:creationId xmlns:a16="http://schemas.microsoft.com/office/drawing/2014/main" id="{00000000-0008-0000-0000-0000B1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31922" name="Option Button 178" hidden="1">
              <a:extLst>
                <a:ext uri="{63B3BB69-23CF-44E3-9099-C40C66FF867C}">
                  <a14:compatExt spid="_x0000_s31922"/>
                </a:ext>
                <a:ext uri="{FF2B5EF4-FFF2-40B4-BE49-F238E27FC236}">
                  <a16:creationId xmlns:a16="http://schemas.microsoft.com/office/drawing/2014/main" id="{00000000-0008-0000-0000-0000B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31923" name="Option Button 179" hidden="1">
              <a:extLst>
                <a:ext uri="{63B3BB69-23CF-44E3-9099-C40C66FF867C}">
                  <a14:compatExt spid="_x0000_s31923"/>
                </a:ext>
                <a:ext uri="{FF2B5EF4-FFF2-40B4-BE49-F238E27FC236}">
                  <a16:creationId xmlns:a16="http://schemas.microsoft.com/office/drawing/2014/main" id="{00000000-0008-0000-0000-0000B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31924" name="Group Box 180" hidden="1">
              <a:extLst>
                <a:ext uri="{63B3BB69-23CF-44E3-9099-C40C66FF867C}">
                  <a14:compatExt spid="_x0000_s31924"/>
                </a:ext>
                <a:ext uri="{FF2B5EF4-FFF2-40B4-BE49-F238E27FC236}">
                  <a16:creationId xmlns:a16="http://schemas.microsoft.com/office/drawing/2014/main" id="{00000000-0008-0000-0000-0000B4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31925" name="Option Button 181" hidden="1">
              <a:extLst>
                <a:ext uri="{63B3BB69-23CF-44E3-9099-C40C66FF867C}">
                  <a14:compatExt spid="_x0000_s31925"/>
                </a:ext>
                <a:ext uri="{FF2B5EF4-FFF2-40B4-BE49-F238E27FC236}">
                  <a16:creationId xmlns:a16="http://schemas.microsoft.com/office/drawing/2014/main" id="{00000000-0008-0000-0000-0000B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31926" name="Option Button 182" hidden="1">
              <a:extLst>
                <a:ext uri="{63B3BB69-23CF-44E3-9099-C40C66FF867C}">
                  <a14:compatExt spid="_x0000_s31926"/>
                </a:ext>
                <a:ext uri="{FF2B5EF4-FFF2-40B4-BE49-F238E27FC236}">
                  <a16:creationId xmlns:a16="http://schemas.microsoft.com/office/drawing/2014/main" id="{00000000-0008-0000-0000-0000B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31927" name="Group Box 183" hidden="1">
              <a:extLst>
                <a:ext uri="{63B3BB69-23CF-44E3-9099-C40C66FF867C}">
                  <a14:compatExt spid="_x0000_s31927"/>
                </a:ext>
                <a:ext uri="{FF2B5EF4-FFF2-40B4-BE49-F238E27FC236}">
                  <a16:creationId xmlns:a16="http://schemas.microsoft.com/office/drawing/2014/main" id="{00000000-0008-0000-0000-0000B7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31928" name="Option Button 184" hidden="1">
              <a:extLst>
                <a:ext uri="{63B3BB69-23CF-44E3-9099-C40C66FF867C}">
                  <a14:compatExt spid="_x0000_s31928"/>
                </a:ext>
                <a:ext uri="{FF2B5EF4-FFF2-40B4-BE49-F238E27FC236}">
                  <a16:creationId xmlns:a16="http://schemas.microsoft.com/office/drawing/2014/main" id="{00000000-0008-0000-0000-0000B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31929" name="Option Button 185" hidden="1">
              <a:extLst>
                <a:ext uri="{63B3BB69-23CF-44E3-9099-C40C66FF867C}">
                  <a14:compatExt spid="_x0000_s31929"/>
                </a:ext>
                <a:ext uri="{FF2B5EF4-FFF2-40B4-BE49-F238E27FC236}">
                  <a16:creationId xmlns:a16="http://schemas.microsoft.com/office/drawing/2014/main" id="{00000000-0008-0000-0000-0000B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31930" name="Group Box 186" hidden="1">
              <a:extLst>
                <a:ext uri="{63B3BB69-23CF-44E3-9099-C40C66FF867C}">
                  <a14:compatExt spid="_x0000_s31930"/>
                </a:ext>
                <a:ext uri="{FF2B5EF4-FFF2-40B4-BE49-F238E27FC236}">
                  <a16:creationId xmlns:a16="http://schemas.microsoft.com/office/drawing/2014/main" id="{00000000-0008-0000-0000-0000BA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31931" name="Option Button 187" hidden="1">
              <a:extLst>
                <a:ext uri="{63B3BB69-23CF-44E3-9099-C40C66FF867C}">
                  <a14:compatExt spid="_x0000_s31931"/>
                </a:ext>
                <a:ext uri="{FF2B5EF4-FFF2-40B4-BE49-F238E27FC236}">
                  <a16:creationId xmlns:a16="http://schemas.microsoft.com/office/drawing/2014/main" id="{00000000-0008-0000-0000-0000B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31932" name="Option Button 188" hidden="1">
              <a:extLst>
                <a:ext uri="{63B3BB69-23CF-44E3-9099-C40C66FF867C}">
                  <a14:compatExt spid="_x0000_s31932"/>
                </a:ext>
                <a:ext uri="{FF2B5EF4-FFF2-40B4-BE49-F238E27FC236}">
                  <a16:creationId xmlns:a16="http://schemas.microsoft.com/office/drawing/2014/main" id="{00000000-0008-0000-0000-0000B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31933" name="Group Box 189" hidden="1">
              <a:extLst>
                <a:ext uri="{63B3BB69-23CF-44E3-9099-C40C66FF867C}">
                  <a14:compatExt spid="_x0000_s31933"/>
                </a:ext>
                <a:ext uri="{FF2B5EF4-FFF2-40B4-BE49-F238E27FC236}">
                  <a16:creationId xmlns:a16="http://schemas.microsoft.com/office/drawing/2014/main" id="{00000000-0008-0000-0000-0000BD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31934" name="Option Button 190" hidden="1">
              <a:extLst>
                <a:ext uri="{63B3BB69-23CF-44E3-9099-C40C66FF867C}">
                  <a14:compatExt spid="_x0000_s31934"/>
                </a:ext>
                <a:ext uri="{FF2B5EF4-FFF2-40B4-BE49-F238E27FC236}">
                  <a16:creationId xmlns:a16="http://schemas.microsoft.com/office/drawing/2014/main" id="{00000000-0008-0000-0000-0000B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31935" name="Option Button 191" hidden="1">
              <a:extLst>
                <a:ext uri="{63B3BB69-23CF-44E3-9099-C40C66FF867C}">
                  <a14:compatExt spid="_x0000_s31935"/>
                </a:ext>
                <a:ext uri="{FF2B5EF4-FFF2-40B4-BE49-F238E27FC236}">
                  <a16:creationId xmlns:a16="http://schemas.microsoft.com/office/drawing/2014/main" id="{00000000-0008-0000-0000-0000B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31936" name="Group Box 192" hidden="1">
              <a:extLst>
                <a:ext uri="{63B3BB69-23CF-44E3-9099-C40C66FF867C}">
                  <a14:compatExt spid="_x0000_s31936"/>
                </a:ext>
                <a:ext uri="{FF2B5EF4-FFF2-40B4-BE49-F238E27FC236}">
                  <a16:creationId xmlns:a16="http://schemas.microsoft.com/office/drawing/2014/main" id="{00000000-0008-0000-0000-0000C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31937" name="Option Button 193" hidden="1">
              <a:extLst>
                <a:ext uri="{63B3BB69-23CF-44E3-9099-C40C66FF867C}">
                  <a14:compatExt spid="_x0000_s31937"/>
                </a:ext>
                <a:ext uri="{FF2B5EF4-FFF2-40B4-BE49-F238E27FC236}">
                  <a16:creationId xmlns:a16="http://schemas.microsoft.com/office/drawing/2014/main" id="{00000000-0008-0000-0000-0000C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31938" name="Option Button 194" hidden="1">
              <a:extLst>
                <a:ext uri="{63B3BB69-23CF-44E3-9099-C40C66FF867C}">
                  <a14:compatExt spid="_x0000_s31938"/>
                </a:ext>
                <a:ext uri="{FF2B5EF4-FFF2-40B4-BE49-F238E27FC236}">
                  <a16:creationId xmlns:a16="http://schemas.microsoft.com/office/drawing/2014/main" id="{00000000-0008-0000-0000-0000C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31939" name="Group Box 195" hidden="1">
              <a:extLst>
                <a:ext uri="{63B3BB69-23CF-44E3-9099-C40C66FF867C}">
                  <a14:compatExt spid="_x0000_s31939"/>
                </a:ext>
                <a:ext uri="{FF2B5EF4-FFF2-40B4-BE49-F238E27FC236}">
                  <a16:creationId xmlns:a16="http://schemas.microsoft.com/office/drawing/2014/main" id="{00000000-0008-0000-0000-0000C3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31940" name="Option Button 196" hidden="1">
              <a:extLst>
                <a:ext uri="{63B3BB69-23CF-44E3-9099-C40C66FF867C}">
                  <a14:compatExt spid="_x0000_s31940"/>
                </a:ext>
                <a:ext uri="{FF2B5EF4-FFF2-40B4-BE49-F238E27FC236}">
                  <a16:creationId xmlns:a16="http://schemas.microsoft.com/office/drawing/2014/main" id="{00000000-0008-0000-0000-0000C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31941" name="Option Button 197" hidden="1">
              <a:extLst>
                <a:ext uri="{63B3BB69-23CF-44E3-9099-C40C66FF867C}">
                  <a14:compatExt spid="_x0000_s31941"/>
                </a:ext>
                <a:ext uri="{FF2B5EF4-FFF2-40B4-BE49-F238E27FC236}">
                  <a16:creationId xmlns:a16="http://schemas.microsoft.com/office/drawing/2014/main" id="{00000000-0008-0000-0000-0000C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31942" name="Group Box 198" hidden="1">
              <a:extLst>
                <a:ext uri="{63B3BB69-23CF-44E3-9099-C40C66FF867C}">
                  <a14:compatExt spid="_x0000_s31942"/>
                </a:ext>
                <a:ext uri="{FF2B5EF4-FFF2-40B4-BE49-F238E27FC236}">
                  <a16:creationId xmlns:a16="http://schemas.microsoft.com/office/drawing/2014/main" id="{00000000-0008-0000-0000-0000C6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31943" name="Option Button 199" hidden="1">
              <a:extLst>
                <a:ext uri="{63B3BB69-23CF-44E3-9099-C40C66FF867C}">
                  <a14:compatExt spid="_x0000_s31943"/>
                </a:ext>
                <a:ext uri="{FF2B5EF4-FFF2-40B4-BE49-F238E27FC236}">
                  <a16:creationId xmlns:a16="http://schemas.microsoft.com/office/drawing/2014/main" id="{00000000-0008-0000-0000-0000C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31944" name="Option Button 200" hidden="1">
              <a:extLst>
                <a:ext uri="{63B3BB69-23CF-44E3-9099-C40C66FF867C}">
                  <a14:compatExt spid="_x0000_s31944"/>
                </a:ext>
                <a:ext uri="{FF2B5EF4-FFF2-40B4-BE49-F238E27FC236}">
                  <a16:creationId xmlns:a16="http://schemas.microsoft.com/office/drawing/2014/main" id="{00000000-0008-0000-0000-0000C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31840" name="Group Box 96" hidden="1">
              <a:extLst>
                <a:ext uri="{63B3BB69-23CF-44E3-9099-C40C66FF867C}">
                  <a14:compatExt spid="_x0000_s31840"/>
                </a:ext>
                <a:ext uri="{FF2B5EF4-FFF2-40B4-BE49-F238E27FC236}">
                  <a16:creationId xmlns:a16="http://schemas.microsoft.com/office/drawing/2014/main" id="{00000000-0008-0000-0000-0000607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31945" name="Option Button 201" hidden="1">
              <a:extLst>
                <a:ext uri="{63B3BB69-23CF-44E3-9099-C40C66FF867C}">
                  <a14:compatExt spid="_x0000_s31945"/>
                </a:ext>
                <a:ext uri="{FF2B5EF4-FFF2-40B4-BE49-F238E27FC236}">
                  <a16:creationId xmlns:a16="http://schemas.microsoft.com/office/drawing/2014/main" id="{00000000-0008-0000-0000-0000C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2" name="テキスト ボックス 51">
          <a:extLst>
            <a:ext uri="{FF2B5EF4-FFF2-40B4-BE49-F238E27FC236}">
              <a16:creationId xmlns:a16="http://schemas.microsoft.com/office/drawing/2014/main" id="{29505268-D7D1-E4C2-FCB7-83F1EEA8ACD3}"/>
            </a:ext>
          </a:extLst>
        </xdr:cNvPr>
        <xdr:cNvSpPr txBox="1"/>
      </xdr:nvSpPr>
      <xdr:spPr>
        <a:xfrm>
          <a:off x="2080846" y="1664677"/>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3" name="テキスト ボックス 52">
          <a:extLst>
            <a:ext uri="{FF2B5EF4-FFF2-40B4-BE49-F238E27FC236}">
              <a16:creationId xmlns:a16="http://schemas.microsoft.com/office/drawing/2014/main" id="{C609089B-5CEB-43E6-A786-AEE2A7B54AE1}"/>
            </a:ext>
          </a:extLst>
        </xdr:cNvPr>
        <xdr:cNvSpPr txBox="1"/>
      </xdr:nvSpPr>
      <xdr:spPr>
        <a:xfrm>
          <a:off x="3370385" y="1676399"/>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4" name="テキスト ボックス 53">
          <a:extLst>
            <a:ext uri="{FF2B5EF4-FFF2-40B4-BE49-F238E27FC236}">
              <a16:creationId xmlns:a16="http://schemas.microsoft.com/office/drawing/2014/main" id="{E261CFAC-C3AD-4312-97D2-C7A9EA3D341F}"/>
            </a:ext>
          </a:extLst>
        </xdr:cNvPr>
        <xdr:cNvSpPr txBox="1"/>
      </xdr:nvSpPr>
      <xdr:spPr>
        <a:xfrm>
          <a:off x="4706815" y="1670538"/>
          <a:ext cx="222739" cy="181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5" name="テキスト ボックス 54">
          <a:extLst>
            <a:ext uri="{FF2B5EF4-FFF2-40B4-BE49-F238E27FC236}">
              <a16:creationId xmlns:a16="http://schemas.microsoft.com/office/drawing/2014/main" id="{14FF9E05-BE60-6E94-0784-5F16E15C4560}"/>
            </a:ext>
          </a:extLst>
        </xdr:cNvPr>
        <xdr:cNvSpPr txBox="1"/>
      </xdr:nvSpPr>
      <xdr:spPr>
        <a:xfrm>
          <a:off x="7180384" y="4167553"/>
          <a:ext cx="1025769" cy="269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0" name="テキスト ボックス 49">
          <a:extLst>
            <a:ext uri="{FF2B5EF4-FFF2-40B4-BE49-F238E27FC236}">
              <a16:creationId xmlns:a16="http://schemas.microsoft.com/office/drawing/2014/main" id="{AB04138C-5233-5954-07FA-ABE251FB4303}"/>
            </a:ext>
          </a:extLst>
        </xdr:cNvPr>
        <xdr:cNvSpPr txBox="1"/>
      </xdr:nvSpPr>
      <xdr:spPr>
        <a:xfrm>
          <a:off x="3764280" y="8138160"/>
          <a:ext cx="1036320"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1483995</xdr:colOff>
      <xdr:row>17</xdr:row>
      <xdr:rowOff>840105</xdr:rowOff>
    </xdr:to>
    <xdr:sp macro="" textlink="">
      <xdr:nvSpPr>
        <xdr:cNvPr id="56" name="テキスト ボックス 55">
          <a:extLst>
            <a:ext uri="{FF2B5EF4-FFF2-40B4-BE49-F238E27FC236}">
              <a16:creationId xmlns:a16="http://schemas.microsoft.com/office/drawing/2014/main" id="{B4E053CD-D0D9-33C0-B6DD-89B08A3136B2}"/>
            </a:ext>
          </a:extLst>
        </xdr:cNvPr>
        <xdr:cNvSpPr txBox="1"/>
      </xdr:nvSpPr>
      <xdr:spPr>
        <a:xfrm>
          <a:off x="7631430" y="5932170"/>
          <a:ext cx="245364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（整数で記入、小数第１位四捨五入）</a:t>
          </a:r>
        </a:p>
        <a:p>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BD44-D85F-4F1A-89A3-90FDA18090C0}">
  <sheetPr codeName="Sheet1"/>
  <dimension ref="A1:X116"/>
  <sheetViews>
    <sheetView showGridLines="0" tabSelected="1" view="pageBreakPreview" zoomScale="90" zoomScaleNormal="120" zoomScaleSheetLayoutView="90" workbookViewId="0">
      <selection activeCell="J11" sqref="J11"/>
    </sheetView>
  </sheetViews>
  <sheetFormatPr defaultColWidth="9" defaultRowHeight="13.5" outlineLevelCol="1" x14ac:dyDescent="0.15"/>
  <cols>
    <col min="1" max="1" width="3.625" customWidth="1"/>
    <col min="2" max="2" width="3.125" customWidth="1"/>
    <col min="3" max="3" width="12.5" customWidth="1"/>
    <col min="4" max="4" width="3.125" customWidth="1"/>
    <col min="5" max="5" width="12.5" customWidth="1"/>
    <col min="6" max="9" width="19.5" customWidth="1"/>
    <col min="10" max="10" width="21" customWidth="1"/>
    <col min="11" max="12" width="4.375" customWidth="1"/>
    <col min="13" max="13" width="41.25" style="49" customWidth="1"/>
    <col min="14" max="14" width="10.5" customWidth="1"/>
    <col min="15" max="19" width="9" customWidth="1" outlineLevel="1"/>
  </cols>
  <sheetData>
    <row r="1" spans="1:24" s="2" customFormat="1" ht="18" customHeight="1" x14ac:dyDescent="0.15">
      <c r="A1" s="2" t="s">
        <v>0</v>
      </c>
      <c r="J1" s="3" t="s">
        <v>158</v>
      </c>
      <c r="M1" s="72"/>
      <c r="U1" s="3"/>
    </row>
    <row r="2" spans="1:24" s="2" customFormat="1" ht="17.25" customHeight="1" x14ac:dyDescent="0.15">
      <c r="A2" s="297" t="s">
        <v>1</v>
      </c>
      <c r="B2" s="297"/>
      <c r="C2" s="297"/>
      <c r="D2" s="297"/>
      <c r="E2" s="297"/>
      <c r="F2" s="297"/>
      <c r="G2" s="297"/>
      <c r="H2" s="297"/>
      <c r="I2" s="297"/>
      <c r="J2" s="297"/>
      <c r="K2" s="297"/>
      <c r="L2" s="4"/>
      <c r="M2" s="73"/>
      <c r="N2" s="4"/>
      <c r="O2" s="4"/>
      <c r="P2" s="4"/>
      <c r="Q2" s="4"/>
      <c r="R2" s="4"/>
      <c r="S2" s="4"/>
      <c r="T2" s="4"/>
      <c r="U2" s="4"/>
      <c r="V2" s="4"/>
      <c r="W2" s="4"/>
      <c r="X2" s="4"/>
    </row>
    <row r="3" spans="1:24" s="2" customFormat="1" ht="4.5" customHeight="1" x14ac:dyDescent="0.15">
      <c r="B3" s="57"/>
      <c r="C3" s="57"/>
      <c r="D3" s="57"/>
      <c r="E3" s="57"/>
      <c r="F3" s="57"/>
      <c r="G3" s="57"/>
      <c r="H3" s="57"/>
      <c r="I3" s="57"/>
      <c r="J3" s="57"/>
      <c r="K3" s="57"/>
      <c r="L3" s="57"/>
      <c r="M3" s="74"/>
      <c r="N3" s="57"/>
      <c r="O3" s="57"/>
      <c r="P3" s="57"/>
      <c r="Q3" s="57"/>
      <c r="R3" s="57"/>
      <c r="S3" s="57"/>
      <c r="T3" s="57"/>
      <c r="U3" s="57"/>
      <c r="V3" s="57"/>
      <c r="W3" s="57"/>
      <c r="X3" s="57"/>
    </row>
    <row r="4" spans="1:24" s="2" customFormat="1" ht="23.1" customHeight="1" x14ac:dyDescent="0.15">
      <c r="D4" s="5"/>
      <c r="E4" s="5"/>
      <c r="H4" s="119" t="s">
        <v>2</v>
      </c>
      <c r="I4" s="82"/>
      <c r="J4" s="82"/>
      <c r="M4" s="75" t="str">
        <f>IF(I4="","都道府県名を入力してください",TRUE)</f>
        <v>都道府県名を入力してください</v>
      </c>
    </row>
    <row r="5" spans="1:24" s="2" customFormat="1" ht="5.25" customHeight="1" thickBot="1" x14ac:dyDescent="0.2">
      <c r="I5" s="6"/>
      <c r="J5" s="6"/>
      <c r="M5" s="75"/>
    </row>
    <row r="6" spans="1:24" ht="23.1" customHeight="1" x14ac:dyDescent="0.15">
      <c r="B6" s="298" t="s">
        <v>3</v>
      </c>
      <c r="C6" s="299"/>
      <c r="D6" s="7"/>
      <c r="E6" s="300"/>
      <c r="F6" s="300"/>
      <c r="G6" s="301" t="s">
        <v>4</v>
      </c>
      <c r="H6" s="301"/>
      <c r="I6" s="301"/>
      <c r="J6" s="302"/>
      <c r="M6" s="76" t="str">
        <f>IF(LEN(E6)=7,TRUE,"薬局コードを正しく入力してください")</f>
        <v>薬局コードを正しく入力してください</v>
      </c>
    </row>
    <row r="7" spans="1:24" ht="23.1" customHeight="1" x14ac:dyDescent="0.15">
      <c r="B7" s="303" t="s">
        <v>5</v>
      </c>
      <c r="C7" s="304"/>
      <c r="D7" s="8"/>
      <c r="E7" s="305"/>
      <c r="F7" s="305"/>
      <c r="G7" s="305"/>
      <c r="H7" s="83"/>
      <c r="I7" s="84" t="s">
        <v>6</v>
      </c>
      <c r="J7" s="85" t="s">
        <v>7</v>
      </c>
      <c r="L7" s="83">
        <v>0</v>
      </c>
      <c r="M7" s="76" t="str">
        <f>IF($E$7="","保険薬局名を入力してください",TRUE)</f>
        <v>保険薬局名を入力してください</v>
      </c>
    </row>
    <row r="8" spans="1:24" ht="18.75" customHeight="1" x14ac:dyDescent="0.15">
      <c r="B8" s="322" t="s">
        <v>8</v>
      </c>
      <c r="C8" s="323"/>
      <c r="D8" s="326" t="s">
        <v>9</v>
      </c>
      <c r="E8" s="327"/>
      <c r="F8" s="327"/>
      <c r="G8" s="327"/>
      <c r="H8" s="328" t="s">
        <v>10</v>
      </c>
      <c r="I8" s="328"/>
      <c r="J8" s="329"/>
      <c r="K8" s="16" t="s">
        <v>11</v>
      </c>
      <c r="L8" s="83"/>
      <c r="M8" s="75" t="str">
        <f>IF($L$7=0,"個人立、法人立の区分を選択してください。","TRUE")</f>
        <v>個人立、法人立の区分を選択してください。</v>
      </c>
      <c r="N8" s="2"/>
    </row>
    <row r="9" spans="1:24" ht="17.25" customHeight="1" x14ac:dyDescent="0.15">
      <c r="B9" s="324"/>
      <c r="C9" s="325"/>
      <c r="D9" s="306"/>
      <c r="E9" s="307"/>
      <c r="F9" s="86"/>
      <c r="G9" s="86"/>
      <c r="H9" s="330"/>
      <c r="I9" s="330"/>
      <c r="J9" s="331"/>
      <c r="M9" s="75" t="str">
        <f>IF($L$8=0,"指定年月日の年号を選択してください",TRUE)</f>
        <v>指定年月日の年号を選択してください</v>
      </c>
      <c r="N9" s="2"/>
      <c r="Q9" t="str">
        <f>IF($D9="","FALSE","TRUE")</f>
        <v>FALSE</v>
      </c>
      <c r="R9" t="str">
        <f>IF($F9="","FALSE","TRUE")</f>
        <v>FALSE</v>
      </c>
      <c r="S9" t="str">
        <f>IF($G9="","FALSE","TRUE")</f>
        <v>FALSE</v>
      </c>
    </row>
    <row r="10" spans="1:24" ht="27.75" customHeight="1" x14ac:dyDescent="0.15">
      <c r="B10" s="332" t="s">
        <v>12</v>
      </c>
      <c r="C10" s="333"/>
      <c r="D10" s="333"/>
      <c r="E10" s="333"/>
      <c r="F10" s="334"/>
      <c r="G10" s="335" t="s">
        <v>13</v>
      </c>
      <c r="H10" s="336"/>
      <c r="I10" s="315" t="s">
        <v>14</v>
      </c>
      <c r="J10" s="337"/>
      <c r="L10" s="83"/>
      <c r="M10" s="75" t="str">
        <f>IF(L10="","選択してください",TRUE)</f>
        <v>選択してください</v>
      </c>
      <c r="N10" s="2"/>
    </row>
    <row r="11" spans="1:24" ht="27.75" customHeight="1" thickBot="1" x14ac:dyDescent="0.2">
      <c r="B11" s="310" t="s">
        <v>15</v>
      </c>
      <c r="C11" s="311"/>
      <c r="D11" s="312" t="s">
        <v>16</v>
      </c>
      <c r="E11" s="313"/>
      <c r="F11" s="87"/>
      <c r="G11" s="314" t="s">
        <v>166</v>
      </c>
      <c r="H11" s="315"/>
      <c r="I11" s="315"/>
      <c r="J11" s="89"/>
      <c r="K11" t="s">
        <v>17</v>
      </c>
      <c r="L11" s="52" t="s">
        <v>18</v>
      </c>
      <c r="M11" s="76" t="str">
        <f>IF(F11&gt;0,IF(J11&gt;F11,"常勤換算の数値が実人員より大きいため修正してください",TRUE),"保険薬剤師の実人員数を入力してください")</f>
        <v>保険薬剤師の実人員数を入力してください</v>
      </c>
      <c r="N11" s="71" t="s">
        <v>19</v>
      </c>
      <c r="O11" s="294" t="str">
        <f>IF(J11="","常勤換算の人数が記載漏れです",IF(F11&lt;J11,"常勤換算の人数が実人員よりも大きいため修正して下さい",TRUE))</f>
        <v>常勤換算の人数が記載漏れです</v>
      </c>
      <c r="P11" s="295"/>
      <c r="Q11" s="295"/>
      <c r="R11" s="295"/>
      <c r="S11" s="295"/>
      <c r="T11" s="296"/>
    </row>
    <row r="12" spans="1:24" ht="27.75" customHeight="1" thickBot="1" x14ac:dyDescent="0.2">
      <c r="B12" s="316" t="s">
        <v>20</v>
      </c>
      <c r="C12" s="317"/>
      <c r="D12" s="318" t="s">
        <v>21</v>
      </c>
      <c r="E12" s="319"/>
      <c r="F12" s="88"/>
      <c r="G12" s="320" t="s">
        <v>166</v>
      </c>
      <c r="H12" s="321"/>
      <c r="I12" s="321"/>
      <c r="J12" s="89"/>
      <c r="L12" s="52" t="s">
        <v>18</v>
      </c>
      <c r="M12" s="76" t="str">
        <f>IF(F12&gt;0,IF(J12&gt;F12,"常勤換算の数値が実人員より大きいため修正してください",TRUE),"保険薬剤師の実人員数を入力してください")</f>
        <v>保険薬剤師の実人員数を入力してください</v>
      </c>
      <c r="N12" s="71" t="s">
        <v>19</v>
      </c>
      <c r="O12" s="294" t="str">
        <f>IF(J12="","常勤換算の人数が記載漏れです",IF(F12&lt;J12,"常勤換算の人数が実人員よりも大きいため修正して下さい",TRUE))</f>
        <v>常勤換算の人数が記載漏れです</v>
      </c>
      <c r="P12" s="295"/>
      <c r="Q12" s="295"/>
      <c r="R12" s="295"/>
      <c r="S12" s="295"/>
      <c r="T12" s="296"/>
    </row>
    <row r="13" spans="1:24" ht="6.75" customHeight="1" thickBot="1" x14ac:dyDescent="0.2">
      <c r="B13" s="9"/>
      <c r="C13" s="9"/>
      <c r="D13" s="9"/>
      <c r="E13" s="9"/>
      <c r="F13" s="9"/>
      <c r="G13" s="9"/>
      <c r="H13" s="10"/>
      <c r="I13" s="10"/>
      <c r="J13" s="10"/>
    </row>
    <row r="14" spans="1:24" ht="26.25" customHeight="1" x14ac:dyDescent="0.15">
      <c r="B14" s="338" t="s">
        <v>22</v>
      </c>
      <c r="C14" s="339"/>
      <c r="D14" s="339"/>
      <c r="E14" s="339"/>
      <c r="F14" s="339"/>
      <c r="G14" s="339"/>
      <c r="H14" s="339"/>
      <c r="I14" s="339"/>
      <c r="J14" s="340"/>
    </row>
    <row r="15" spans="1:24" ht="28.5" customHeight="1" x14ac:dyDescent="0.15">
      <c r="B15" s="286" t="s">
        <v>23</v>
      </c>
      <c r="C15" s="287"/>
      <c r="D15" s="288" t="s">
        <v>24</v>
      </c>
      <c r="E15" s="287"/>
      <c r="F15" s="51" t="s">
        <v>25</v>
      </c>
      <c r="G15" s="50" t="s">
        <v>26</v>
      </c>
      <c r="H15" s="50" t="s">
        <v>27</v>
      </c>
      <c r="I15" s="50" t="s">
        <v>28</v>
      </c>
      <c r="J15" s="54" t="s">
        <v>29</v>
      </c>
      <c r="L15" s="83"/>
      <c r="M15" s="77" t="str">
        <f>IF(L15=0,"調剤基本料の届出区分を選択してください",TRUE)</f>
        <v>調剤基本料の届出区分を選択してください</v>
      </c>
      <c r="N15" s="70"/>
      <c r="O15" s="62"/>
    </row>
    <row r="16" spans="1:24" ht="63.75" customHeight="1" x14ac:dyDescent="0.15">
      <c r="B16" s="289"/>
      <c r="C16" s="125" t="s">
        <v>30</v>
      </c>
      <c r="D16" s="125"/>
      <c r="E16" s="125"/>
      <c r="F16" s="207"/>
      <c r="G16" s="282" t="s">
        <v>31</v>
      </c>
      <c r="H16" s="291"/>
      <c r="I16" s="197"/>
      <c r="J16" s="272"/>
      <c r="K16" t="s">
        <v>11</v>
      </c>
      <c r="L16" s="52"/>
      <c r="M16" s="76" t="str">
        <f>IF(I16="","処方箋受付回数の合計を入力してください",TRUE)</f>
        <v>処方箋受付回数の合計を入力してください</v>
      </c>
      <c r="O16" s="52"/>
      <c r="P16" s="43"/>
    </row>
    <row r="17" spans="1:20" ht="63.75" customHeight="1" x14ac:dyDescent="0.15">
      <c r="B17" s="290"/>
      <c r="C17" s="161"/>
      <c r="D17" s="161"/>
      <c r="E17" s="161"/>
      <c r="F17" s="281"/>
      <c r="G17" s="282" t="s">
        <v>32</v>
      </c>
      <c r="H17" s="283"/>
      <c r="I17" s="292" t="s">
        <v>148</v>
      </c>
      <c r="J17" s="293"/>
      <c r="K17" t="s">
        <v>11</v>
      </c>
      <c r="M17" s="78" t="s">
        <v>33</v>
      </c>
      <c r="N17" s="67"/>
      <c r="O17" s="52"/>
      <c r="P17" s="69"/>
      <c r="Q17" s="69"/>
      <c r="R17" s="69"/>
    </row>
    <row r="18" spans="1:20" ht="66.95" customHeight="1" x14ac:dyDescent="0.15">
      <c r="B18" s="56"/>
      <c r="C18" s="138" t="s">
        <v>34</v>
      </c>
      <c r="D18" s="138"/>
      <c r="E18" s="138"/>
      <c r="F18" s="139"/>
      <c r="G18" s="277" t="s">
        <v>147</v>
      </c>
      <c r="H18" s="278"/>
      <c r="I18" s="279" t="s">
        <v>11</v>
      </c>
      <c r="J18" s="280"/>
      <c r="K18" t="s">
        <v>11</v>
      </c>
      <c r="M18" s="76"/>
      <c r="O18" s="21"/>
      <c r="P18" s="63"/>
      <c r="Q18" s="63"/>
      <c r="R18" s="63"/>
      <c r="T18" t="s">
        <v>11</v>
      </c>
    </row>
    <row r="19" spans="1:20" ht="30" customHeight="1" x14ac:dyDescent="0.15">
      <c r="B19" s="11"/>
      <c r="C19" s="125" t="s">
        <v>167</v>
      </c>
      <c r="D19" s="125"/>
      <c r="E19" s="125"/>
      <c r="F19" s="207"/>
      <c r="G19" s="282" t="s">
        <v>35</v>
      </c>
      <c r="H19" s="283"/>
      <c r="I19" s="284"/>
      <c r="J19" s="285"/>
      <c r="M19" s="76" t="str">
        <f>IF(I19="","数値を入力してください",IF(I19&gt;100,"値が大きすぎます",TRUE))</f>
        <v>数値を入力してください</v>
      </c>
    </row>
    <row r="20" spans="1:20" ht="30" customHeight="1" x14ac:dyDescent="0.15">
      <c r="B20" s="12"/>
      <c r="C20" s="176"/>
      <c r="D20" s="176"/>
      <c r="E20" s="176"/>
      <c r="F20" s="177"/>
      <c r="G20" s="282" t="s">
        <v>36</v>
      </c>
      <c r="H20" s="283"/>
      <c r="I20" s="284"/>
      <c r="J20" s="285"/>
      <c r="K20" t="s">
        <v>11</v>
      </c>
      <c r="M20" s="76" t="str">
        <f>IF(I20="","数値を入力してください",IF(I20&gt;100,"値が大きすぎます",IF(I20&gt;I19,"第１位の医療機関に係る集中率より大きい数値です",TRUE)))</f>
        <v>数値を入力してください</v>
      </c>
    </row>
    <row r="21" spans="1:20" ht="30" customHeight="1" x14ac:dyDescent="0.15">
      <c r="B21" s="60"/>
      <c r="C21" s="161"/>
      <c r="D21" s="161"/>
      <c r="E21" s="161"/>
      <c r="F21" s="281"/>
      <c r="G21" s="282" t="s">
        <v>37</v>
      </c>
      <c r="H21" s="283"/>
      <c r="I21" s="284"/>
      <c r="J21" s="285"/>
      <c r="M21" s="76"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68"/>
      <c r="O21" s="68" t="str">
        <f>IF(I19+I20+I21&gt;100,"集中率の合計が100%を超えています","TRUE")</f>
        <v>TRUE</v>
      </c>
    </row>
    <row r="22" spans="1:20" ht="25.5" customHeight="1" x14ac:dyDescent="0.15">
      <c r="B22" s="11"/>
      <c r="C22" s="138" t="s">
        <v>38</v>
      </c>
      <c r="D22" s="138"/>
      <c r="E22" s="138"/>
      <c r="F22" s="139"/>
      <c r="G22" s="273" t="s">
        <v>39</v>
      </c>
      <c r="H22" s="274"/>
      <c r="I22" s="275" t="s">
        <v>40</v>
      </c>
      <c r="J22" s="276"/>
      <c r="L22" s="83"/>
    </row>
    <row r="23" spans="1:20" ht="37.5" customHeight="1" x14ac:dyDescent="0.15">
      <c r="B23" s="12"/>
      <c r="C23" s="13"/>
      <c r="D23" s="138" t="s">
        <v>41</v>
      </c>
      <c r="E23" s="138"/>
      <c r="F23" s="139"/>
      <c r="G23" s="193"/>
      <c r="H23" s="271"/>
      <c r="I23" s="271"/>
      <c r="J23" s="272"/>
      <c r="M23" s="77" t="b">
        <f>IF($L$22=1,IF($G23="","グループ名を入力してください",TRUE),TRUE)</f>
        <v>1</v>
      </c>
      <c r="N23" s="70"/>
    </row>
    <row r="24" spans="1:20" ht="30" customHeight="1" x14ac:dyDescent="0.15">
      <c r="B24" s="247"/>
      <c r="C24" s="249" t="s">
        <v>42</v>
      </c>
      <c r="D24" s="138" t="s">
        <v>43</v>
      </c>
      <c r="E24" s="138"/>
      <c r="F24" s="139"/>
      <c r="G24" s="193"/>
      <c r="H24" s="271"/>
      <c r="I24" s="271"/>
      <c r="J24" s="272"/>
      <c r="M24" s="77" t="b">
        <f>IF($L$22=1,IF($G24="","同一グループ内の保険薬局の数を入力してください",TRUE),TRUE)</f>
        <v>1</v>
      </c>
      <c r="N24" s="70"/>
    </row>
    <row r="25" spans="1:20" ht="30" customHeight="1" x14ac:dyDescent="0.15">
      <c r="B25" s="247"/>
      <c r="C25" s="249"/>
      <c r="D25" s="138" t="s">
        <v>44</v>
      </c>
      <c r="E25" s="138"/>
      <c r="F25" s="139"/>
      <c r="G25" s="308"/>
      <c r="H25" s="197"/>
      <c r="I25" s="197"/>
      <c r="J25" s="309"/>
      <c r="M25" s="77" t="b">
        <f>IF($L$22=1,IF($G25="","グループ内の1月あたりの処方箋受付回数の合計を入力してください",TRUE),TRUE)</f>
        <v>1</v>
      </c>
      <c r="N25" s="70"/>
    </row>
    <row r="26" spans="1:20" ht="52.5" customHeight="1" x14ac:dyDescent="0.15">
      <c r="B26" s="248"/>
      <c r="C26" s="250"/>
      <c r="D26" s="138" t="s">
        <v>45</v>
      </c>
      <c r="E26" s="138"/>
      <c r="F26" s="139"/>
      <c r="G26" s="91" t="s">
        <v>46</v>
      </c>
      <c r="H26" s="122"/>
      <c r="I26" s="123"/>
      <c r="J26" s="90" t="s">
        <v>47</v>
      </c>
      <c r="K26" s="16" t="s">
        <v>17</v>
      </c>
      <c r="L26" s="83"/>
      <c r="M26" s="77" t="str" cm="1">
        <f t="array" ref="M26">_xlfn.IFS(L26=1,IF(H26="","処方箋受付合計回数を入力してください",TRUE),L26=2,TRUE,L26="","選択してください")</f>
        <v>選択してください</v>
      </c>
      <c r="N26" s="70"/>
    </row>
    <row r="27" spans="1:20" ht="30.75" customHeight="1" x14ac:dyDescent="0.15">
      <c r="A27" s="14"/>
      <c r="B27" s="11"/>
      <c r="C27" s="138" t="s">
        <v>48</v>
      </c>
      <c r="D27" s="138"/>
      <c r="E27" s="138"/>
      <c r="F27" s="138"/>
      <c r="G27" s="139"/>
      <c r="H27" s="92" t="s">
        <v>49</v>
      </c>
      <c r="I27" s="93"/>
      <c r="J27" s="94" t="s">
        <v>50</v>
      </c>
      <c r="K27" s="83"/>
      <c r="L27" s="83"/>
      <c r="M27" s="77" t="str">
        <f>IF(L27="","選択してください",TRUE)</f>
        <v>選択してください</v>
      </c>
      <c r="N27" s="70"/>
    </row>
    <row r="28" spans="1:20" ht="30" customHeight="1" x14ac:dyDescent="0.15">
      <c r="B28" s="15"/>
      <c r="C28" s="254" t="s">
        <v>51</v>
      </c>
      <c r="D28" s="253" t="s">
        <v>52</v>
      </c>
      <c r="E28" s="138"/>
      <c r="F28" s="138"/>
      <c r="G28" s="139"/>
      <c r="H28" s="255" t="s">
        <v>11</v>
      </c>
      <c r="I28" s="256"/>
      <c r="J28" s="257"/>
      <c r="K28" s="83" t="b">
        <v>0</v>
      </c>
      <c r="L28" s="83" t="b">
        <v>0</v>
      </c>
      <c r="M28" s="77" t="b">
        <f>IF(AND(L27=2,K28=FALSE,L28=FALSE),TRUE,IF(AND(L27=1,K28=FALSE,L28=FALSE),"保険医療機関の種別を選択してください",TRUE))</f>
        <v>1</v>
      </c>
      <c r="N28" s="70"/>
    </row>
    <row r="29" spans="1:20" ht="30" customHeight="1" x14ac:dyDescent="0.15">
      <c r="B29" s="15"/>
      <c r="C29" s="249"/>
      <c r="D29" s="253" t="s">
        <v>53</v>
      </c>
      <c r="E29" s="138"/>
      <c r="F29" s="138"/>
      <c r="G29" s="139"/>
      <c r="H29" s="268"/>
      <c r="I29" s="269"/>
      <c r="J29" s="270"/>
      <c r="M29" s="76" t="str">
        <f>IF(L27=2,"入力不要です",IF(H29="","保険医療機関の名称を入力してください",TRUE))</f>
        <v>保険医療機関の名称を入力してください</v>
      </c>
    </row>
    <row r="30" spans="1:20" ht="30" customHeight="1" x14ac:dyDescent="0.15">
      <c r="B30" s="15"/>
      <c r="C30" s="249"/>
      <c r="D30" s="253" t="s">
        <v>54</v>
      </c>
      <c r="E30" s="138"/>
      <c r="F30" s="138"/>
      <c r="G30" s="207"/>
      <c r="H30" s="268"/>
      <c r="I30" s="269"/>
      <c r="J30" s="270"/>
      <c r="M30" s="77" t="str">
        <f>IF(L27=2,"入力不要です",IF(H30="","処方箋集中率を入力してください",TRUE))</f>
        <v>処方箋集中率を入力してください</v>
      </c>
      <c r="N30" s="70"/>
    </row>
    <row r="31" spans="1:20" ht="69.95" customHeight="1" x14ac:dyDescent="0.15">
      <c r="B31" s="15"/>
      <c r="C31" s="249"/>
      <c r="D31" s="258" t="s">
        <v>55</v>
      </c>
      <c r="E31" s="125"/>
      <c r="F31" s="125"/>
      <c r="G31" s="260" t="s">
        <v>56</v>
      </c>
      <c r="H31" s="262" t="s">
        <v>57</v>
      </c>
      <c r="I31" s="263"/>
      <c r="J31" s="266" t="s">
        <v>58</v>
      </c>
      <c r="L31" s="83"/>
      <c r="M31" s="77" t="str">
        <f>IF(L27=2,"選択不要です",IF(L31="","選択してください",TRUE))</f>
        <v>選択してください</v>
      </c>
      <c r="N31" s="70"/>
    </row>
    <row r="32" spans="1:20" ht="6" customHeight="1" x14ac:dyDescent="0.15">
      <c r="B32" s="15"/>
      <c r="C32" s="249"/>
      <c r="D32" s="259"/>
      <c r="E32" s="176"/>
      <c r="F32" s="176"/>
      <c r="G32" s="261"/>
      <c r="H32" s="264"/>
      <c r="I32" s="265"/>
      <c r="J32" s="267"/>
      <c r="K32" s="16"/>
      <c r="M32" s="76"/>
    </row>
    <row r="33" spans="1:13" ht="30" customHeight="1" x14ac:dyDescent="0.15">
      <c r="B33" s="15"/>
      <c r="C33" s="249"/>
      <c r="D33" s="251"/>
      <c r="E33" s="253" t="s">
        <v>59</v>
      </c>
      <c r="F33" s="138"/>
      <c r="G33" s="138"/>
      <c r="H33" s="139"/>
      <c r="I33" s="95" t="s">
        <v>60</v>
      </c>
      <c r="J33" s="96" t="s">
        <v>61</v>
      </c>
      <c r="K33" s="83"/>
      <c r="L33" s="83"/>
      <c r="M33" s="76" t="str">
        <f>IF($L$27=2,"選択不要です",IF($L$31=1,"選択不要です",IF(L33="","選択してください",TRUE)))</f>
        <v>選択してください</v>
      </c>
    </row>
    <row r="34" spans="1:13" ht="30" customHeight="1" x14ac:dyDescent="0.15">
      <c r="B34" s="15"/>
      <c r="C34" s="249"/>
      <c r="D34" s="251"/>
      <c r="E34" s="253" t="s">
        <v>62</v>
      </c>
      <c r="F34" s="138"/>
      <c r="G34" s="138"/>
      <c r="H34" s="139"/>
      <c r="I34" s="86" t="s">
        <v>60</v>
      </c>
      <c r="J34" s="96" t="s">
        <v>61</v>
      </c>
      <c r="K34" s="83"/>
      <c r="L34" s="83"/>
      <c r="M34" s="76" t="str">
        <f t="shared" ref="M34:M37" si="0">IF($L$27=2,"選択不要です",IF($L$31=1,"選択不要です",IF(L34="","選択してください",TRUE)))</f>
        <v>選択してください</v>
      </c>
    </row>
    <row r="35" spans="1:13" ht="30" customHeight="1" x14ac:dyDescent="0.15">
      <c r="B35" s="15"/>
      <c r="C35" s="249"/>
      <c r="D35" s="251"/>
      <c r="E35" s="253" t="s">
        <v>63</v>
      </c>
      <c r="F35" s="138"/>
      <c r="G35" s="138"/>
      <c r="H35" s="139"/>
      <c r="I35" s="86" t="s">
        <v>60</v>
      </c>
      <c r="J35" s="96" t="s">
        <v>61</v>
      </c>
      <c r="K35" s="83"/>
      <c r="L35" s="83"/>
      <c r="M35" s="76" t="str">
        <f t="shared" si="0"/>
        <v>選択してください</v>
      </c>
    </row>
    <row r="36" spans="1:13" ht="30" customHeight="1" x14ac:dyDescent="0.15">
      <c r="B36" s="15"/>
      <c r="C36" s="249"/>
      <c r="D36" s="251"/>
      <c r="E36" s="253" t="s">
        <v>64</v>
      </c>
      <c r="F36" s="138"/>
      <c r="G36" s="138"/>
      <c r="H36" s="139"/>
      <c r="I36" s="86" t="s">
        <v>60</v>
      </c>
      <c r="J36" s="96" t="s">
        <v>61</v>
      </c>
      <c r="K36" s="83"/>
      <c r="L36" s="83"/>
      <c r="M36" s="76" t="str">
        <f t="shared" si="0"/>
        <v>選択してください</v>
      </c>
    </row>
    <row r="37" spans="1:13" ht="30" customHeight="1" x14ac:dyDescent="0.15">
      <c r="B37" s="17"/>
      <c r="C37" s="250"/>
      <c r="D37" s="252"/>
      <c r="E37" s="253" t="s">
        <v>65</v>
      </c>
      <c r="F37" s="138"/>
      <c r="G37" s="138"/>
      <c r="H37" s="139"/>
      <c r="I37" s="86" t="s">
        <v>60</v>
      </c>
      <c r="J37" s="96" t="s">
        <v>61</v>
      </c>
      <c r="K37" s="83"/>
      <c r="L37" s="83"/>
      <c r="M37" s="76" t="str">
        <f t="shared" si="0"/>
        <v>選択してください</v>
      </c>
    </row>
    <row r="38" spans="1:13" ht="18" customHeight="1" x14ac:dyDescent="0.15">
      <c r="A38" s="14"/>
      <c r="B38" s="11"/>
      <c r="C38" s="125" t="s">
        <v>66</v>
      </c>
      <c r="D38" s="125"/>
      <c r="E38" s="125"/>
      <c r="F38" s="125"/>
      <c r="G38" s="125"/>
      <c r="H38" s="125"/>
      <c r="I38" s="125"/>
      <c r="J38" s="235"/>
      <c r="K38" s="16"/>
    </row>
    <row r="39" spans="1:13" ht="50.1" customHeight="1" x14ac:dyDescent="0.15">
      <c r="B39" s="18"/>
      <c r="C39" s="174" t="s">
        <v>67</v>
      </c>
      <c r="D39" s="174"/>
      <c r="E39" s="174"/>
      <c r="F39" s="174"/>
      <c r="G39" s="174"/>
      <c r="H39" s="174"/>
      <c r="I39" s="174"/>
      <c r="J39" s="236"/>
    </row>
    <row r="40" spans="1:13" ht="30" customHeight="1" x14ac:dyDescent="0.15">
      <c r="B40" s="19"/>
      <c r="C40" s="237" t="s">
        <v>68</v>
      </c>
      <c r="D40" s="237"/>
      <c r="E40" s="237"/>
      <c r="F40" s="238"/>
      <c r="G40" s="239" t="s">
        <v>69</v>
      </c>
      <c r="H40" s="240"/>
      <c r="I40" s="241" t="s">
        <v>14</v>
      </c>
      <c r="J40" s="242"/>
      <c r="K40" s="83"/>
      <c r="L40" s="83"/>
      <c r="M40" s="76" t="str">
        <f>IF(L40="","選択してください",TRUE)</f>
        <v>選択してください</v>
      </c>
    </row>
    <row r="41" spans="1:13" ht="30" customHeight="1" x14ac:dyDescent="0.15">
      <c r="B41" s="19"/>
      <c r="C41" s="237" t="s">
        <v>70</v>
      </c>
      <c r="D41" s="237"/>
      <c r="E41" s="237"/>
      <c r="F41" s="238"/>
      <c r="G41" s="243" t="s">
        <v>71</v>
      </c>
      <c r="H41" s="244"/>
      <c r="I41" s="245" t="s">
        <v>72</v>
      </c>
      <c r="J41" s="246"/>
      <c r="K41" s="83"/>
      <c r="L41" s="83"/>
      <c r="M41" s="76" t="str">
        <f>IF(L41="","選択してください",TRUE)</f>
        <v>選択してください</v>
      </c>
    </row>
    <row r="42" spans="1:13" ht="30" customHeight="1" thickBot="1" x14ac:dyDescent="0.2">
      <c r="B42" s="20"/>
      <c r="C42" s="134" t="s">
        <v>73</v>
      </c>
      <c r="D42" s="134"/>
      <c r="E42" s="134"/>
      <c r="F42" s="135"/>
      <c r="G42" s="224" t="s">
        <v>69</v>
      </c>
      <c r="H42" s="225"/>
      <c r="I42" s="225" t="s">
        <v>14</v>
      </c>
      <c r="J42" s="226"/>
      <c r="K42" s="83"/>
      <c r="L42" s="83"/>
      <c r="M42" s="76" t="str">
        <f>IF(L42="","選択してください",TRUE)</f>
        <v>選択してください</v>
      </c>
    </row>
    <row r="43" spans="1:13" ht="9.75" customHeight="1" x14ac:dyDescent="0.15">
      <c r="C43" s="21"/>
      <c r="D43" s="21"/>
      <c r="E43" s="21"/>
      <c r="F43" s="21"/>
      <c r="G43" s="22"/>
      <c r="H43" s="23"/>
      <c r="I43" s="23"/>
      <c r="J43" s="23"/>
    </row>
    <row r="44" spans="1:13" s="2" customFormat="1" ht="18.75" customHeight="1" x14ac:dyDescent="0.15">
      <c r="B44" s="227" t="s">
        <v>74</v>
      </c>
      <c r="C44" s="227"/>
      <c r="D44" s="228">
        <f>E6</f>
        <v>0</v>
      </c>
      <c r="E44" s="228"/>
      <c r="F44" s="97"/>
      <c r="H44" s="24"/>
      <c r="M44" s="72"/>
    </row>
    <row r="45" spans="1:13" s="2" customFormat="1" ht="10.5" customHeight="1" thickBot="1" x14ac:dyDescent="0.2">
      <c r="G45" s="25"/>
      <c r="H45" s="25"/>
      <c r="I45" s="26"/>
      <c r="J45" s="26"/>
      <c r="M45" s="72"/>
    </row>
    <row r="46" spans="1:13" ht="36.75" customHeight="1" x14ac:dyDescent="0.15">
      <c r="B46" s="229" t="s">
        <v>75</v>
      </c>
      <c r="C46" s="230"/>
      <c r="D46" s="230"/>
      <c r="E46" s="230"/>
      <c r="F46" s="231"/>
      <c r="G46" s="232" t="s">
        <v>76</v>
      </c>
      <c r="H46" s="233"/>
      <c r="I46" s="233" t="s">
        <v>77</v>
      </c>
      <c r="J46" s="234"/>
      <c r="K46" s="83"/>
      <c r="L46" s="83"/>
      <c r="M46" s="76" t="str">
        <f>IF(L46="","選択してください",TRUE)</f>
        <v>選択してください</v>
      </c>
    </row>
    <row r="47" spans="1:13" ht="36.75" customHeight="1" thickBot="1" x14ac:dyDescent="0.2">
      <c r="B47" s="1"/>
      <c r="C47" s="128" t="s">
        <v>160</v>
      </c>
      <c r="D47" s="128"/>
      <c r="E47" s="128"/>
      <c r="F47" s="181"/>
      <c r="G47" s="215" t="s">
        <v>78</v>
      </c>
      <c r="H47" s="216"/>
      <c r="I47" s="217" t="s">
        <v>79</v>
      </c>
      <c r="J47" s="218"/>
      <c r="K47" s="83" t="s">
        <v>80</v>
      </c>
      <c r="L47" s="83"/>
      <c r="M47" s="76" t="str">
        <f>IF(L47="","選択してください",TRUE)</f>
        <v>選択してください</v>
      </c>
    </row>
    <row r="48" spans="1:13" ht="30" customHeight="1" x14ac:dyDescent="0.15">
      <c r="B48" s="27" t="s">
        <v>81</v>
      </c>
      <c r="C48" s="28"/>
      <c r="D48" s="28"/>
      <c r="E48" s="29"/>
      <c r="F48" s="30"/>
      <c r="G48" s="31"/>
      <c r="H48" s="32"/>
      <c r="I48" s="32"/>
      <c r="J48" s="33"/>
    </row>
    <row r="49" spans="2:17" ht="31.5" customHeight="1" x14ac:dyDescent="0.15">
      <c r="B49" s="219" t="s">
        <v>82</v>
      </c>
      <c r="C49" s="220"/>
      <c r="D49" s="221" t="s">
        <v>83</v>
      </c>
      <c r="E49" s="220"/>
      <c r="F49" s="84" t="s">
        <v>84</v>
      </c>
      <c r="G49" s="98" t="s">
        <v>85</v>
      </c>
      <c r="H49" s="84" t="s">
        <v>86</v>
      </c>
      <c r="I49" s="222"/>
      <c r="J49" s="223"/>
      <c r="K49" s="83"/>
      <c r="L49" s="83"/>
      <c r="M49" s="77" t="str">
        <f>IF(L49="","選択してください",TRUE)</f>
        <v>選択してください</v>
      </c>
      <c r="N49" s="70"/>
    </row>
    <row r="50" spans="2:17" ht="31.5" customHeight="1" x14ac:dyDescent="0.15">
      <c r="B50" s="34"/>
      <c r="C50" s="125" t="s">
        <v>87</v>
      </c>
      <c r="D50" s="125"/>
      <c r="E50" s="125"/>
      <c r="F50" s="207"/>
      <c r="G50" s="208"/>
      <c r="H50" s="208"/>
      <c r="I50" s="209"/>
      <c r="J50" s="210"/>
      <c r="L50" t="s">
        <v>11</v>
      </c>
      <c r="M50" s="77" t="str">
        <f>IF(G50="","備蓄医療用医薬品数を入力してください",TRUE)</f>
        <v>備蓄医療用医薬品数を入力してください</v>
      </c>
      <c r="N50" s="70"/>
    </row>
    <row r="51" spans="2:17" ht="31.5" customHeight="1" thickBot="1" x14ac:dyDescent="0.2">
      <c r="B51" s="1"/>
      <c r="C51" s="182" t="s">
        <v>88</v>
      </c>
      <c r="D51" s="182"/>
      <c r="E51" s="182"/>
      <c r="F51" s="183"/>
      <c r="G51" s="211"/>
      <c r="H51" s="212"/>
      <c r="I51" s="213"/>
      <c r="J51" s="214"/>
      <c r="M51" s="77" t="str">
        <f>IF(G51="","要指導医薬品及び一般用医薬品の合計品目数",TRUE)</f>
        <v>要指導医薬品及び一般用医薬品の合計品目数</v>
      </c>
      <c r="N51" s="70"/>
    </row>
    <row r="52" spans="2:17" ht="31.5" customHeight="1" thickBot="1" x14ac:dyDescent="0.2">
      <c r="B52" s="27" t="s">
        <v>89</v>
      </c>
      <c r="C52" s="35"/>
      <c r="D52" s="36"/>
      <c r="E52" s="36"/>
      <c r="F52" s="37"/>
      <c r="G52" s="201" t="s">
        <v>90</v>
      </c>
      <c r="H52" s="202"/>
      <c r="I52" s="202" t="s">
        <v>91</v>
      </c>
      <c r="J52" s="203"/>
      <c r="K52" s="83"/>
      <c r="L52" s="83"/>
      <c r="M52" s="77" t="str">
        <f>IF(L52="","選択してください",TRUE)</f>
        <v>選択してください</v>
      </c>
      <c r="N52" s="70"/>
    </row>
    <row r="53" spans="2:17" ht="30.75" customHeight="1" x14ac:dyDescent="0.15">
      <c r="B53" s="204" t="s">
        <v>161</v>
      </c>
      <c r="C53" s="205"/>
      <c r="D53" s="205"/>
      <c r="E53" s="205"/>
      <c r="F53" s="206"/>
      <c r="G53" s="99" t="s">
        <v>92</v>
      </c>
      <c r="H53" s="100" t="s">
        <v>93</v>
      </c>
      <c r="I53" s="100" t="s">
        <v>94</v>
      </c>
      <c r="J53" s="101" t="s">
        <v>95</v>
      </c>
      <c r="K53" s="83"/>
      <c r="L53" s="83"/>
      <c r="M53" s="77" t="str">
        <f t="shared" ref="M53:M58" si="1">IF(L53="","選択してください",TRUE)</f>
        <v>選択してください</v>
      </c>
      <c r="N53" s="70"/>
    </row>
    <row r="54" spans="2:17" ht="32.1" customHeight="1" x14ac:dyDescent="0.15">
      <c r="B54" s="38"/>
      <c r="C54" s="138" t="s">
        <v>96</v>
      </c>
      <c r="D54" s="138"/>
      <c r="E54" s="138"/>
      <c r="F54" s="138"/>
      <c r="G54" s="155" t="s">
        <v>97</v>
      </c>
      <c r="H54" s="140"/>
      <c r="I54" s="141" t="s">
        <v>61</v>
      </c>
      <c r="J54" s="142"/>
      <c r="L54" s="83"/>
      <c r="M54" s="77" t="str">
        <f t="shared" si="1"/>
        <v>選択してください</v>
      </c>
      <c r="N54" s="70"/>
    </row>
    <row r="55" spans="2:17" ht="35.25" customHeight="1" x14ac:dyDescent="0.15">
      <c r="B55" s="38"/>
      <c r="C55" s="195" t="s">
        <v>98</v>
      </c>
      <c r="D55" s="196"/>
      <c r="E55" s="197"/>
      <c r="F55" s="198"/>
      <c r="G55" s="39" t="s">
        <v>99</v>
      </c>
      <c r="H55" s="102"/>
      <c r="I55" s="199"/>
      <c r="J55" s="200"/>
      <c r="K55" t="b">
        <f>IF($E$55="",FALSE,TRUE)</f>
        <v>0</v>
      </c>
      <c r="L55" t="b">
        <f>IF($H$55="",FALSE,TRUE)</f>
        <v>0</v>
      </c>
      <c r="M55" s="77"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x14ac:dyDescent="0.15">
      <c r="B56" s="1"/>
      <c r="C56" s="138" t="s">
        <v>100</v>
      </c>
      <c r="D56" s="138"/>
      <c r="E56" s="138"/>
      <c r="F56" s="138"/>
      <c r="G56" s="151" t="s">
        <v>97</v>
      </c>
      <c r="H56" s="152"/>
      <c r="I56" s="152" t="s">
        <v>61</v>
      </c>
      <c r="J56" s="164"/>
      <c r="K56" s="83"/>
      <c r="L56" s="83">
        <v>0</v>
      </c>
      <c r="M56" s="77" t="b">
        <f>IF($L$54=1,"選択不要です",IF(L56="","選択してください",TRUE))</f>
        <v>1</v>
      </c>
      <c r="N56" s="70"/>
    </row>
    <row r="57" spans="2:17" ht="52.5" customHeight="1" thickBot="1" x14ac:dyDescent="0.2">
      <c r="B57" s="59"/>
      <c r="C57" s="182" t="s">
        <v>101</v>
      </c>
      <c r="D57" s="182"/>
      <c r="E57" s="182"/>
      <c r="F57" s="183"/>
      <c r="G57" s="184" t="s">
        <v>97</v>
      </c>
      <c r="H57" s="185"/>
      <c r="I57" s="186" t="s">
        <v>102</v>
      </c>
      <c r="J57" s="187"/>
      <c r="K57" s="83"/>
      <c r="L57" s="83">
        <v>0</v>
      </c>
      <c r="M57" s="77" t="b">
        <f>IF($L$54=1,"選択不要です",IF(L57="","選択してください",TRUE))</f>
        <v>1</v>
      </c>
      <c r="N57" s="70"/>
    </row>
    <row r="58" spans="2:17" ht="43.5" customHeight="1" x14ac:dyDescent="0.15">
      <c r="B58" s="188" t="s">
        <v>162</v>
      </c>
      <c r="C58" s="189"/>
      <c r="D58" s="189"/>
      <c r="E58" s="189"/>
      <c r="F58" s="190"/>
      <c r="G58" s="103" t="s">
        <v>103</v>
      </c>
      <c r="H58" s="100" t="s">
        <v>104</v>
      </c>
      <c r="I58" s="104" t="s">
        <v>91</v>
      </c>
      <c r="J58" s="105"/>
      <c r="K58" s="83"/>
      <c r="L58" s="83"/>
      <c r="M58" s="77" t="str">
        <f t="shared" si="1"/>
        <v>選択してください</v>
      </c>
      <c r="N58" s="70"/>
      <c r="O58" s="49"/>
      <c r="P58" s="49"/>
      <c r="Q58" s="49"/>
    </row>
    <row r="59" spans="2:17" ht="43.5" customHeight="1" x14ac:dyDescent="0.15">
      <c r="B59" s="191" t="s">
        <v>105</v>
      </c>
      <c r="C59" s="131"/>
      <c r="D59" s="131"/>
      <c r="E59" s="131"/>
      <c r="F59" s="132"/>
      <c r="G59" s="192" t="s">
        <v>106</v>
      </c>
      <c r="H59" s="141"/>
      <c r="I59" s="140" t="s">
        <v>107</v>
      </c>
      <c r="J59" s="164"/>
      <c r="K59" s="106"/>
      <c r="L59" s="106"/>
      <c r="M59" s="77" t="b">
        <f>IF(AND(L58=2,K59=FALSE,L59=FALSE),"適合する施設要件にチェックを入れてください",TRUE)</f>
        <v>1</v>
      </c>
      <c r="N59" s="70"/>
    </row>
    <row r="60" spans="2:17" ht="43.5" customHeight="1" x14ac:dyDescent="0.15">
      <c r="B60" s="165" t="s">
        <v>108</v>
      </c>
      <c r="C60" s="166"/>
      <c r="D60" s="166"/>
      <c r="E60" s="166"/>
      <c r="F60" s="167"/>
      <c r="G60" s="193"/>
      <c r="H60" s="194"/>
      <c r="I60" s="168"/>
      <c r="J60" s="169"/>
      <c r="K60" s="83"/>
      <c r="L60" s="83"/>
      <c r="M60" s="77" t="str">
        <f>IF(G60="","医療用麻薬の備蓄品目数を入力してください",TRUE)</f>
        <v>医療用麻薬の備蓄品目数を入力してください</v>
      </c>
      <c r="N60" s="70"/>
    </row>
    <row r="61" spans="2:17" ht="35.1" customHeight="1" x14ac:dyDescent="0.15">
      <c r="B61" s="170" t="s">
        <v>164</v>
      </c>
      <c r="C61" s="171"/>
      <c r="D61" s="171"/>
      <c r="E61" s="171"/>
      <c r="F61" s="172"/>
      <c r="G61" s="64" t="s">
        <v>109</v>
      </c>
      <c r="H61" s="138" t="s">
        <v>110</v>
      </c>
      <c r="I61" s="139"/>
      <c r="J61" s="107"/>
      <c r="M61" s="77" t="str">
        <f>IF(J61="","算定回数を入力してください",TRUE)</f>
        <v>算定回数を入力してください</v>
      </c>
      <c r="N61" s="70"/>
    </row>
    <row r="62" spans="2:17" ht="35.1" customHeight="1" x14ac:dyDescent="0.15">
      <c r="B62" s="173"/>
      <c r="C62" s="174"/>
      <c r="D62" s="174"/>
      <c r="E62" s="174"/>
      <c r="F62" s="175"/>
      <c r="G62" s="55" t="s">
        <v>111</v>
      </c>
      <c r="H62" s="176" t="s">
        <v>112</v>
      </c>
      <c r="I62" s="177"/>
      <c r="J62" s="108"/>
      <c r="M62" s="77" t="str">
        <f>IF(J62="","実施患者数を入力してください",TRUE)</f>
        <v>実施患者数を入力してください</v>
      </c>
      <c r="N62" s="70"/>
    </row>
    <row r="63" spans="2:17" ht="35.1" customHeight="1" x14ac:dyDescent="0.15">
      <c r="B63" s="165" t="s">
        <v>113</v>
      </c>
      <c r="C63" s="166"/>
      <c r="D63" s="166"/>
      <c r="E63" s="166"/>
      <c r="F63" s="167"/>
      <c r="G63" s="64" t="s">
        <v>109</v>
      </c>
      <c r="H63" s="138" t="s">
        <v>114</v>
      </c>
      <c r="I63" s="139"/>
      <c r="J63" s="109"/>
      <c r="M63" s="77" t="str">
        <f t="shared" ref="M63" si="2">IF(J63="","算定回数を入力してください",TRUE)</f>
        <v>算定回数を入力してください</v>
      </c>
      <c r="N63" s="70"/>
    </row>
    <row r="64" spans="2:17" ht="35.1" customHeight="1" thickBot="1" x14ac:dyDescent="0.2">
      <c r="B64" s="178"/>
      <c r="C64" s="179"/>
      <c r="D64" s="179"/>
      <c r="E64" s="179"/>
      <c r="F64" s="180"/>
      <c r="G64" s="40" t="s">
        <v>115</v>
      </c>
      <c r="H64" s="128" t="s">
        <v>112</v>
      </c>
      <c r="I64" s="181"/>
      <c r="J64" s="110"/>
      <c r="M64" s="77" t="str">
        <f>IF(J64="","実施患者数を入力してください",TRUE)</f>
        <v>実施患者数を入力してください</v>
      </c>
      <c r="N64" s="70"/>
    </row>
    <row r="65" spans="1:24" ht="30" customHeight="1" x14ac:dyDescent="0.15">
      <c r="B65" s="156" t="s">
        <v>116</v>
      </c>
      <c r="C65" s="157"/>
      <c r="D65" s="157"/>
      <c r="E65" s="157"/>
      <c r="F65" s="158"/>
      <c r="G65" s="144" t="s">
        <v>90</v>
      </c>
      <c r="H65" s="145"/>
      <c r="I65" s="145" t="s">
        <v>91</v>
      </c>
      <c r="J65" s="146"/>
      <c r="K65" s="83"/>
      <c r="L65" s="83"/>
      <c r="M65" s="77" t="str">
        <f>IF(L65="","選択してください","TRUE")</f>
        <v>選択してください</v>
      </c>
      <c r="N65" s="70"/>
    </row>
    <row r="66" spans="1:24" ht="35.1" customHeight="1" thickBot="1" x14ac:dyDescent="0.2">
      <c r="B66" s="38"/>
      <c r="C66" s="138" t="s">
        <v>117</v>
      </c>
      <c r="D66" s="138"/>
      <c r="E66" s="138"/>
      <c r="F66" s="139"/>
      <c r="G66" s="155" t="s">
        <v>39</v>
      </c>
      <c r="H66" s="140"/>
      <c r="I66" s="140" t="s">
        <v>50</v>
      </c>
      <c r="J66" s="164"/>
      <c r="K66" s="111" t="str">
        <f>IF((AND(L65=1,L66=2)),"エラー","")</f>
        <v/>
      </c>
      <c r="L66" s="83"/>
      <c r="M66" s="79" t="str">
        <f>IF(K66="エラー","「加算の届出状況を再確認してください。」",IF(L66="","選択してください","TRUE"))</f>
        <v>選択してください</v>
      </c>
      <c r="N66" s="70"/>
    </row>
    <row r="67" spans="1:24" ht="30" customHeight="1" x14ac:dyDescent="0.15">
      <c r="B67" s="156" t="s">
        <v>118</v>
      </c>
      <c r="C67" s="157"/>
      <c r="D67" s="157"/>
      <c r="E67" s="157"/>
      <c r="F67" s="158"/>
      <c r="G67" s="144" t="s">
        <v>119</v>
      </c>
      <c r="H67" s="145"/>
      <c r="I67" s="159" t="s">
        <v>91</v>
      </c>
      <c r="J67" s="160"/>
      <c r="K67" s="83" t="s">
        <v>80</v>
      </c>
      <c r="L67" s="83"/>
      <c r="M67" s="77" t="str">
        <f>IF(L67="","選択してください","")</f>
        <v>選択してください</v>
      </c>
      <c r="N67" s="70"/>
    </row>
    <row r="68" spans="1:24" ht="24.95" customHeight="1" x14ac:dyDescent="0.15">
      <c r="B68" s="41"/>
      <c r="C68" s="161" t="s">
        <v>120</v>
      </c>
      <c r="D68" s="162"/>
      <c r="E68" s="162"/>
      <c r="F68" s="163"/>
      <c r="G68" s="151" t="s">
        <v>121</v>
      </c>
      <c r="H68" s="152"/>
      <c r="I68" s="140" t="s">
        <v>122</v>
      </c>
      <c r="J68" s="164"/>
      <c r="K68" s="83"/>
      <c r="L68" s="83"/>
      <c r="M68" s="77" t="str">
        <f t="shared" ref="M68" si="3">IF(L68="","選択してください",TRUE)</f>
        <v>選択してください</v>
      </c>
      <c r="N68" s="70"/>
    </row>
    <row r="69" spans="1:24" ht="24.95" customHeight="1" thickBot="1" x14ac:dyDescent="0.2">
      <c r="B69" s="42"/>
      <c r="C69" s="128" t="s">
        <v>123</v>
      </c>
      <c r="D69" s="147"/>
      <c r="E69" s="147"/>
      <c r="F69" s="148"/>
      <c r="G69" s="116" t="s">
        <v>124</v>
      </c>
      <c r="H69" s="116" t="s">
        <v>125</v>
      </c>
      <c r="I69" s="117" t="s">
        <v>126</v>
      </c>
      <c r="J69" s="118"/>
      <c r="K69" s="83"/>
      <c r="L69" s="83"/>
      <c r="M69" s="115" t="str">
        <f>IF(AND(P69=FALSE,Q69=FALSE,R69=FALSE),"無菌製剤処理を行うための設備にチェックを入れてください",TRUE)</f>
        <v>無菌製剤処理を行うための設備にチェックを入れてください</v>
      </c>
      <c r="N69" s="70"/>
      <c r="P69" s="83" t="b">
        <v>0</v>
      </c>
      <c r="Q69" s="83" t="b">
        <v>0</v>
      </c>
      <c r="R69" s="83" t="b">
        <v>0</v>
      </c>
    </row>
    <row r="70" spans="1:24" ht="30" customHeight="1" x14ac:dyDescent="0.15">
      <c r="B70" s="27" t="s">
        <v>127</v>
      </c>
      <c r="C70" s="32"/>
      <c r="D70" s="32"/>
      <c r="E70" s="32"/>
      <c r="F70" s="32"/>
      <c r="G70" s="32"/>
      <c r="H70" s="30"/>
      <c r="I70" s="32"/>
      <c r="J70" s="33"/>
      <c r="M70" s="80"/>
      <c r="N70" s="70"/>
      <c r="P70" t="s">
        <v>11</v>
      </c>
    </row>
    <row r="71" spans="1:24" ht="35.1" customHeight="1" x14ac:dyDescent="0.15">
      <c r="B71" s="1"/>
      <c r="C71" s="149" t="s">
        <v>128</v>
      </c>
      <c r="D71" s="149"/>
      <c r="E71" s="149"/>
      <c r="F71" s="150"/>
      <c r="G71" s="151" t="s">
        <v>90</v>
      </c>
      <c r="H71" s="152"/>
      <c r="I71" s="153" t="s">
        <v>91</v>
      </c>
      <c r="J71" s="154"/>
      <c r="K71" s="83"/>
      <c r="L71" s="83"/>
      <c r="M71" s="77" t="str">
        <f>IF(L71="","選択してください",TRUE)</f>
        <v>選択してください</v>
      </c>
      <c r="N71" s="70"/>
    </row>
    <row r="72" spans="1:24" ht="35.1" customHeight="1" x14ac:dyDescent="0.15">
      <c r="B72" s="38"/>
      <c r="C72" s="138" t="s">
        <v>129</v>
      </c>
      <c r="D72" s="138"/>
      <c r="E72" s="138"/>
      <c r="F72" s="138"/>
      <c r="G72" s="155" t="s">
        <v>97</v>
      </c>
      <c r="H72" s="140"/>
      <c r="I72" s="141" t="s">
        <v>61</v>
      </c>
      <c r="J72" s="142"/>
      <c r="K72" s="83"/>
      <c r="L72" s="83"/>
      <c r="M72" s="77" t="str">
        <f t="shared" ref="M72" si="4">IF(L72="","選択してください",TRUE)</f>
        <v>選択してください</v>
      </c>
      <c r="N72" s="70"/>
    </row>
    <row r="73" spans="1:24" ht="35.1" customHeight="1" x14ac:dyDescent="0.15">
      <c r="B73" s="60"/>
      <c r="C73" s="138" t="s">
        <v>130</v>
      </c>
      <c r="D73" s="138"/>
      <c r="E73" s="138"/>
      <c r="F73" s="139"/>
      <c r="G73" s="140" t="s">
        <v>131</v>
      </c>
      <c r="H73" s="140"/>
      <c r="I73" s="141" t="s">
        <v>61</v>
      </c>
      <c r="J73" s="142"/>
      <c r="K73" s="83"/>
      <c r="L73" s="83"/>
      <c r="M73" s="77" t="str">
        <f>IF(L72=1,"選択不要です",IF(L73="","選択してください",TRUE))</f>
        <v>選択してください</v>
      </c>
      <c r="N73" s="70"/>
    </row>
    <row r="74" spans="1:24" ht="42.75" customHeight="1" thickBot="1" x14ac:dyDescent="0.2">
      <c r="B74" s="38"/>
      <c r="C74" s="138" t="s">
        <v>132</v>
      </c>
      <c r="D74" s="138"/>
      <c r="E74" s="138"/>
      <c r="F74" s="66" t="s">
        <v>133</v>
      </c>
      <c r="G74" s="112"/>
      <c r="H74" s="65" t="s">
        <v>134</v>
      </c>
      <c r="I74" s="120"/>
      <c r="J74" s="53"/>
      <c r="M74" s="77"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x14ac:dyDescent="0.15">
      <c r="B75" s="58" t="s">
        <v>135</v>
      </c>
      <c r="C75" s="143" t="s">
        <v>136</v>
      </c>
      <c r="D75" s="143"/>
      <c r="E75" s="143"/>
      <c r="F75" s="143"/>
      <c r="G75" s="144" t="s">
        <v>137</v>
      </c>
      <c r="H75" s="145"/>
      <c r="I75" s="145" t="s">
        <v>138</v>
      </c>
      <c r="J75" s="146"/>
      <c r="K75" s="83" t="s">
        <v>80</v>
      </c>
      <c r="L75" s="83"/>
      <c r="M75" s="77" t="str">
        <f>IF(L75="","選択してください",TRUE)</f>
        <v>選択してください</v>
      </c>
      <c r="N75" s="70"/>
      <c r="O75" s="43"/>
    </row>
    <row r="76" spans="1:24" ht="35.1" customHeight="1" x14ac:dyDescent="0.15">
      <c r="B76" s="124" t="s">
        <v>139</v>
      </c>
      <c r="C76" s="125"/>
      <c r="D76" s="125"/>
      <c r="E76" s="126"/>
      <c r="F76" s="130" t="s">
        <v>163</v>
      </c>
      <c r="G76" s="131"/>
      <c r="H76" s="131"/>
      <c r="I76" s="132"/>
      <c r="J76" s="113"/>
      <c r="K76" t="s">
        <v>80</v>
      </c>
      <c r="M76" s="77" t="str" cm="1">
        <f t="array" ref="M76">_xlfn.IFS(L75=2,"入力不要です",L75=1,IF(J76="","全保険薬剤師の数を入力してください",TRUE),L75="","")</f>
        <v/>
      </c>
      <c r="N76" s="70"/>
    </row>
    <row r="77" spans="1:24" ht="35.1" customHeight="1" thickBot="1" x14ac:dyDescent="0.2">
      <c r="B77" s="127"/>
      <c r="C77" s="128"/>
      <c r="D77" s="128"/>
      <c r="E77" s="129"/>
      <c r="F77" s="133" t="s">
        <v>140</v>
      </c>
      <c r="G77" s="134"/>
      <c r="H77" s="134"/>
      <c r="I77" s="135"/>
      <c r="J77" s="114"/>
      <c r="M77" s="77"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x14ac:dyDescent="0.15">
      <c r="A78" s="44"/>
      <c r="B78" s="44" t="s">
        <v>141</v>
      </c>
      <c r="C78" s="44"/>
      <c r="D78" s="44"/>
      <c r="E78" s="44"/>
      <c r="F78" s="44"/>
      <c r="G78" s="44"/>
      <c r="H78" s="44"/>
      <c r="I78" s="44"/>
      <c r="J78" s="44"/>
      <c r="K78" s="44"/>
    </row>
    <row r="79" spans="1:24" ht="30" customHeight="1" x14ac:dyDescent="0.15">
      <c r="A79" s="45">
        <v>1</v>
      </c>
      <c r="B79" s="121" t="s">
        <v>149</v>
      </c>
      <c r="C79" s="121"/>
      <c r="D79" s="121"/>
      <c r="E79" s="121"/>
      <c r="F79" s="121"/>
      <c r="G79" s="121"/>
      <c r="H79" s="121"/>
      <c r="I79" s="121"/>
      <c r="J79" s="121"/>
      <c r="K79" s="46"/>
      <c r="L79" s="2"/>
      <c r="M79" s="72"/>
      <c r="N79" s="2"/>
      <c r="O79" s="2"/>
      <c r="P79" s="2"/>
      <c r="Q79" s="2"/>
      <c r="R79" s="2"/>
      <c r="S79" s="2"/>
      <c r="T79" s="2"/>
      <c r="U79" s="2"/>
      <c r="V79" s="2"/>
      <c r="W79" s="2"/>
      <c r="X79" s="2"/>
    </row>
    <row r="80" spans="1:24" ht="15" customHeight="1" x14ac:dyDescent="0.15">
      <c r="A80" s="45">
        <v>2</v>
      </c>
      <c r="B80" s="136" t="s">
        <v>142</v>
      </c>
      <c r="C80" s="136"/>
      <c r="D80" s="136"/>
      <c r="E80" s="136"/>
      <c r="F80" s="136"/>
      <c r="G80" s="136"/>
      <c r="H80" s="136"/>
      <c r="I80" s="136"/>
      <c r="J80" s="136"/>
    </row>
    <row r="81" spans="1:14" ht="15" customHeight="1" x14ac:dyDescent="0.15">
      <c r="A81" s="45">
        <v>3</v>
      </c>
      <c r="B81" s="137" t="s">
        <v>150</v>
      </c>
      <c r="C81" s="137"/>
      <c r="D81" s="137"/>
      <c r="E81" s="137"/>
      <c r="F81" s="137"/>
      <c r="G81" s="137"/>
      <c r="H81" s="137"/>
      <c r="I81" s="137"/>
      <c r="J81" s="137"/>
      <c r="K81" s="45"/>
    </row>
    <row r="82" spans="1:14" ht="15" customHeight="1" x14ac:dyDescent="0.15">
      <c r="A82" s="45">
        <v>4</v>
      </c>
      <c r="B82" s="121" t="s">
        <v>143</v>
      </c>
      <c r="C82" s="121"/>
      <c r="D82" s="121"/>
      <c r="E82" s="121"/>
      <c r="F82" s="121"/>
      <c r="G82" s="121"/>
      <c r="H82" s="121"/>
      <c r="I82" s="121"/>
      <c r="J82" s="121"/>
      <c r="K82" s="47"/>
      <c r="L82" s="2"/>
      <c r="M82" s="72"/>
      <c r="N82" s="2"/>
    </row>
    <row r="83" spans="1:14" ht="50.25" customHeight="1" x14ac:dyDescent="0.15">
      <c r="A83" s="45">
        <v>5</v>
      </c>
      <c r="B83" s="121" t="s">
        <v>159</v>
      </c>
      <c r="C83" s="121"/>
      <c r="D83" s="121"/>
      <c r="E83" s="121"/>
      <c r="F83" s="121"/>
      <c r="G83" s="121"/>
      <c r="H83" s="121"/>
      <c r="I83" s="121"/>
      <c r="J83" s="121"/>
      <c r="K83" s="45" t="s">
        <v>80</v>
      </c>
    </row>
    <row r="84" spans="1:14" ht="66" customHeight="1" x14ac:dyDescent="0.15">
      <c r="A84" s="45">
        <v>6</v>
      </c>
      <c r="B84" s="121" t="s">
        <v>168</v>
      </c>
      <c r="C84" s="121"/>
      <c r="D84" s="121"/>
      <c r="E84" s="121"/>
      <c r="F84" s="121"/>
      <c r="G84" s="121"/>
      <c r="H84" s="121"/>
      <c r="I84" s="121"/>
      <c r="J84" s="121"/>
      <c r="K84" s="61" t="s">
        <v>80</v>
      </c>
    </row>
    <row r="85" spans="1:14" ht="30" customHeight="1" x14ac:dyDescent="0.15">
      <c r="A85" s="45">
        <v>7</v>
      </c>
      <c r="B85" s="121" t="s">
        <v>151</v>
      </c>
      <c r="C85" s="121"/>
      <c r="D85" s="121"/>
      <c r="E85" s="121"/>
      <c r="F85" s="121"/>
      <c r="G85" s="121"/>
      <c r="H85" s="121"/>
      <c r="I85" s="121"/>
      <c r="J85" s="121"/>
      <c r="K85" s="47"/>
      <c r="L85" s="2"/>
      <c r="M85" s="72"/>
      <c r="N85" s="2"/>
    </row>
    <row r="86" spans="1:14" ht="22.5" customHeight="1" x14ac:dyDescent="0.15">
      <c r="A86" s="45">
        <v>8</v>
      </c>
      <c r="B86" s="121" t="s">
        <v>146</v>
      </c>
      <c r="C86" s="121"/>
      <c r="D86" s="121"/>
      <c r="E86" s="121"/>
      <c r="F86" s="121"/>
      <c r="G86" s="121"/>
      <c r="H86" s="121"/>
      <c r="I86" s="121"/>
      <c r="J86" s="121"/>
      <c r="K86" s="47"/>
      <c r="L86" s="2"/>
      <c r="M86" s="72"/>
      <c r="N86" s="2"/>
    </row>
    <row r="87" spans="1:14" ht="15" customHeight="1" x14ac:dyDescent="0.15">
      <c r="A87" s="45">
        <v>9</v>
      </c>
      <c r="B87" s="121" t="s">
        <v>152</v>
      </c>
      <c r="C87" s="121"/>
      <c r="D87" s="121"/>
      <c r="E87" s="121"/>
      <c r="F87" s="121"/>
      <c r="G87" s="121"/>
      <c r="H87" s="121"/>
      <c r="I87" s="121"/>
      <c r="J87" s="121"/>
      <c r="K87" s="47"/>
      <c r="L87" s="2"/>
      <c r="M87" s="72"/>
      <c r="N87" s="2"/>
    </row>
    <row r="88" spans="1:14" ht="30" customHeight="1" x14ac:dyDescent="0.15">
      <c r="A88" s="45">
        <v>10</v>
      </c>
      <c r="B88" s="121" t="s">
        <v>144</v>
      </c>
      <c r="C88" s="121"/>
      <c r="D88" s="121"/>
      <c r="E88" s="121"/>
      <c r="F88" s="121"/>
      <c r="G88" s="121"/>
      <c r="H88" s="121"/>
      <c r="I88" s="121"/>
      <c r="J88" s="121"/>
      <c r="K88" s="48"/>
    </row>
    <row r="89" spans="1:14" ht="101.25" customHeight="1" x14ac:dyDescent="0.15">
      <c r="A89" s="45">
        <v>11</v>
      </c>
      <c r="B89" s="121" t="s">
        <v>153</v>
      </c>
      <c r="C89" s="121"/>
      <c r="D89" s="121"/>
      <c r="E89" s="121"/>
      <c r="F89" s="121"/>
      <c r="G89" s="121"/>
      <c r="H89" s="121"/>
      <c r="I89" s="121"/>
      <c r="J89" s="121"/>
      <c r="K89" s="2" t="s">
        <v>80</v>
      </c>
      <c r="M89" s="72"/>
      <c r="N89" s="2"/>
    </row>
    <row r="90" spans="1:14" ht="69.95" customHeight="1" x14ac:dyDescent="0.15">
      <c r="A90" s="81"/>
      <c r="B90" s="121" t="s">
        <v>145</v>
      </c>
      <c r="C90" s="121"/>
      <c r="D90" s="121"/>
      <c r="E90" s="121"/>
      <c r="F90" s="121"/>
      <c r="G90" s="121"/>
      <c r="H90" s="121"/>
      <c r="I90" s="121"/>
      <c r="J90" s="121"/>
      <c r="K90" s="47"/>
      <c r="L90" s="2"/>
      <c r="M90" s="72"/>
      <c r="N90" s="2"/>
    </row>
    <row r="91" spans="1:14" ht="44.25" customHeight="1" x14ac:dyDescent="0.15">
      <c r="A91" s="45">
        <v>12</v>
      </c>
      <c r="B91" s="121" t="s">
        <v>154</v>
      </c>
      <c r="C91" s="121"/>
      <c r="D91" s="121"/>
      <c r="E91" s="121"/>
      <c r="F91" s="121"/>
      <c r="G91" s="121"/>
      <c r="H91" s="121"/>
      <c r="I91" s="121"/>
      <c r="J91" s="121"/>
      <c r="K91" s="47"/>
      <c r="L91" s="2"/>
      <c r="M91" s="72"/>
      <c r="N91" s="2"/>
    </row>
    <row r="92" spans="1:14" ht="69.95" customHeight="1" x14ac:dyDescent="0.15">
      <c r="A92" s="45">
        <v>13</v>
      </c>
      <c r="B92" s="121" t="s">
        <v>155</v>
      </c>
      <c r="C92" s="121"/>
      <c r="D92" s="121"/>
      <c r="E92" s="121"/>
      <c r="F92" s="121"/>
      <c r="G92" s="121"/>
      <c r="H92" s="121"/>
      <c r="I92" s="121"/>
      <c r="J92" s="121"/>
      <c r="K92" s="47"/>
      <c r="L92" s="2"/>
      <c r="M92" s="72"/>
      <c r="N92" s="2"/>
    </row>
    <row r="93" spans="1:14" ht="26.25" customHeight="1" x14ac:dyDescent="0.15">
      <c r="A93" s="45">
        <v>14</v>
      </c>
      <c r="B93" s="121" t="s">
        <v>156</v>
      </c>
      <c r="C93" s="121"/>
      <c r="D93" s="121"/>
      <c r="E93" s="121"/>
      <c r="F93" s="121"/>
      <c r="G93" s="121"/>
      <c r="H93" s="121"/>
      <c r="I93" s="121"/>
      <c r="J93" s="121"/>
      <c r="K93" s="47"/>
      <c r="L93" s="2"/>
      <c r="M93" s="72"/>
      <c r="N93" s="2"/>
    </row>
    <row r="94" spans="1:14" ht="30" customHeight="1" x14ac:dyDescent="0.15">
      <c r="A94" s="45">
        <v>15</v>
      </c>
      <c r="B94" s="121" t="s">
        <v>157</v>
      </c>
      <c r="C94" s="121"/>
      <c r="D94" s="121"/>
      <c r="E94" s="121"/>
      <c r="F94" s="121"/>
      <c r="G94" s="121"/>
      <c r="H94" s="121"/>
      <c r="I94" s="121"/>
      <c r="J94" s="121"/>
      <c r="K94" s="49"/>
    </row>
    <row r="95" spans="1:14" ht="150" customHeight="1" x14ac:dyDescent="0.15">
      <c r="A95" s="45">
        <v>16</v>
      </c>
      <c r="B95" s="121" t="s">
        <v>165</v>
      </c>
      <c r="C95" s="121"/>
      <c r="D95" s="121"/>
      <c r="E95" s="121"/>
      <c r="F95" s="121"/>
      <c r="G95" s="121"/>
      <c r="H95" s="121"/>
      <c r="I95" s="121"/>
      <c r="J95" s="121"/>
      <c r="K95" s="49"/>
      <c r="L95" t="s">
        <v>11</v>
      </c>
    </row>
    <row r="96" spans="1:14" ht="139.5" customHeight="1" x14ac:dyDescent="0.15">
      <c r="A96" s="45">
        <v>17</v>
      </c>
      <c r="B96" s="121" t="s">
        <v>169</v>
      </c>
      <c r="C96" s="121"/>
      <c r="D96" s="121"/>
      <c r="E96" s="121"/>
      <c r="F96" s="121"/>
      <c r="G96" s="121"/>
      <c r="H96" s="121"/>
      <c r="I96" s="121"/>
      <c r="J96" s="121"/>
      <c r="K96" s="45"/>
    </row>
    <row r="97" spans="9:13" s="2" customFormat="1" ht="10.5" customHeight="1" x14ac:dyDescent="0.15">
      <c r="I97" s="6"/>
      <c r="J97" s="6"/>
      <c r="M97" s="72"/>
    </row>
    <row r="116" ht="12.75" customHeight="1" x14ac:dyDescent="0.15"/>
  </sheetData>
  <sheetProtection sheet="1" selectLockedCells="1"/>
  <mergeCells count="174">
    <mergeCell ref="B86:J86"/>
    <mergeCell ref="O11:T11"/>
    <mergeCell ref="O12:T12"/>
    <mergeCell ref="A2:K2"/>
    <mergeCell ref="B6:C6"/>
    <mergeCell ref="E6:F6"/>
    <mergeCell ref="G6:J6"/>
    <mergeCell ref="B7:C7"/>
    <mergeCell ref="E7:G7"/>
    <mergeCell ref="D9:E9"/>
    <mergeCell ref="G25:J25"/>
    <mergeCell ref="B11:C11"/>
    <mergeCell ref="D11:E11"/>
    <mergeCell ref="G11:I11"/>
    <mergeCell ref="B12:C12"/>
    <mergeCell ref="D12:E12"/>
    <mergeCell ref="G12:I12"/>
    <mergeCell ref="B8:C9"/>
    <mergeCell ref="D8:G8"/>
    <mergeCell ref="H8:J9"/>
    <mergeCell ref="B10:F10"/>
    <mergeCell ref="G10:H10"/>
    <mergeCell ref="I10:J10"/>
    <mergeCell ref="B14:J14"/>
    <mergeCell ref="B15:C15"/>
    <mergeCell ref="D15:E15"/>
    <mergeCell ref="B16:B17"/>
    <mergeCell ref="C16:F17"/>
    <mergeCell ref="G16:H16"/>
    <mergeCell ref="I16:J16"/>
    <mergeCell ref="G17:H17"/>
    <mergeCell ref="I17:J17"/>
    <mergeCell ref="I21:J21"/>
    <mergeCell ref="C22:F22"/>
    <mergeCell ref="G22:H22"/>
    <mergeCell ref="I22:J22"/>
    <mergeCell ref="D23:F23"/>
    <mergeCell ref="G23:J23"/>
    <mergeCell ref="C18:F18"/>
    <mergeCell ref="G18:H18"/>
    <mergeCell ref="I18:J18"/>
    <mergeCell ref="C19:F21"/>
    <mergeCell ref="G19:H19"/>
    <mergeCell ref="I19:J19"/>
    <mergeCell ref="G20:H20"/>
    <mergeCell ref="I20:J20"/>
    <mergeCell ref="G21:H21"/>
    <mergeCell ref="B24:B26"/>
    <mergeCell ref="C24:C26"/>
    <mergeCell ref="D24:F24"/>
    <mergeCell ref="D25:F25"/>
    <mergeCell ref="D26:F26"/>
    <mergeCell ref="D33:D37"/>
    <mergeCell ref="E33:H33"/>
    <mergeCell ref="E34:H34"/>
    <mergeCell ref="E35:H35"/>
    <mergeCell ref="E36:H36"/>
    <mergeCell ref="E37:H37"/>
    <mergeCell ref="C27:G27"/>
    <mergeCell ref="C28:C37"/>
    <mergeCell ref="D28:G28"/>
    <mergeCell ref="H28:J28"/>
    <mergeCell ref="D29:G29"/>
    <mergeCell ref="D30:G30"/>
    <mergeCell ref="D31:F32"/>
    <mergeCell ref="G31:G32"/>
    <mergeCell ref="H31:I32"/>
    <mergeCell ref="J31:J32"/>
    <mergeCell ref="H29:J29"/>
    <mergeCell ref="H30:J30"/>
    <mergeCell ref="G24:J24"/>
    <mergeCell ref="C42:F42"/>
    <mergeCell ref="G42:H42"/>
    <mergeCell ref="I42:J42"/>
    <mergeCell ref="B44:C44"/>
    <mergeCell ref="D44:E44"/>
    <mergeCell ref="B46:F46"/>
    <mergeCell ref="G46:H46"/>
    <mergeCell ref="I46:J46"/>
    <mergeCell ref="C38:J38"/>
    <mergeCell ref="C39:J39"/>
    <mergeCell ref="C40:F40"/>
    <mergeCell ref="G40:H40"/>
    <mergeCell ref="I40:J40"/>
    <mergeCell ref="C41:F41"/>
    <mergeCell ref="G41:H41"/>
    <mergeCell ref="I41:J41"/>
    <mergeCell ref="C50:F50"/>
    <mergeCell ref="G50:H50"/>
    <mergeCell ref="I50:J50"/>
    <mergeCell ref="C51:F51"/>
    <mergeCell ref="G51:H51"/>
    <mergeCell ref="I51:J51"/>
    <mergeCell ref="C47:F47"/>
    <mergeCell ref="G47:H47"/>
    <mergeCell ref="I47:J47"/>
    <mergeCell ref="B49:C49"/>
    <mergeCell ref="D49:E49"/>
    <mergeCell ref="I49:J49"/>
    <mergeCell ref="C55:D55"/>
    <mergeCell ref="E55:F55"/>
    <mergeCell ref="I55:J55"/>
    <mergeCell ref="C56:F56"/>
    <mergeCell ref="G56:H56"/>
    <mergeCell ref="I56:J56"/>
    <mergeCell ref="G52:H52"/>
    <mergeCell ref="I52:J52"/>
    <mergeCell ref="B53:F53"/>
    <mergeCell ref="C54:F54"/>
    <mergeCell ref="G54:H54"/>
    <mergeCell ref="I54:J54"/>
    <mergeCell ref="B60:F60"/>
    <mergeCell ref="I60:J60"/>
    <mergeCell ref="B61:F62"/>
    <mergeCell ref="H61:I61"/>
    <mergeCell ref="H62:I62"/>
    <mergeCell ref="B63:F64"/>
    <mergeCell ref="H63:I63"/>
    <mergeCell ref="H64:I64"/>
    <mergeCell ref="C57:F57"/>
    <mergeCell ref="G57:H57"/>
    <mergeCell ref="I57:J57"/>
    <mergeCell ref="B58:F58"/>
    <mergeCell ref="B59:F59"/>
    <mergeCell ref="G59:H59"/>
    <mergeCell ref="I59:J59"/>
    <mergeCell ref="G60:H60"/>
    <mergeCell ref="B67:F67"/>
    <mergeCell ref="G67:H67"/>
    <mergeCell ref="I67:J67"/>
    <mergeCell ref="C68:F68"/>
    <mergeCell ref="G68:H68"/>
    <mergeCell ref="I68:J68"/>
    <mergeCell ref="B65:F65"/>
    <mergeCell ref="G65:H65"/>
    <mergeCell ref="I65:J65"/>
    <mergeCell ref="C66:F66"/>
    <mergeCell ref="G66:H66"/>
    <mergeCell ref="I66:J66"/>
    <mergeCell ref="C74:E74"/>
    <mergeCell ref="C75:F75"/>
    <mergeCell ref="G75:H75"/>
    <mergeCell ref="I75:J75"/>
    <mergeCell ref="C69:F69"/>
    <mergeCell ref="C71:F71"/>
    <mergeCell ref="G71:H71"/>
    <mergeCell ref="I71:J71"/>
    <mergeCell ref="C72:F72"/>
    <mergeCell ref="G72:H72"/>
    <mergeCell ref="I72:J72"/>
    <mergeCell ref="B93:J93"/>
    <mergeCell ref="B95:J95"/>
    <mergeCell ref="B96:J96"/>
    <mergeCell ref="H26:I26"/>
    <mergeCell ref="B89:J89"/>
    <mergeCell ref="B90:J90"/>
    <mergeCell ref="B91:J91"/>
    <mergeCell ref="B92:J92"/>
    <mergeCell ref="B94:J94"/>
    <mergeCell ref="B82:J82"/>
    <mergeCell ref="B83:J83"/>
    <mergeCell ref="B84:J84"/>
    <mergeCell ref="B85:J85"/>
    <mergeCell ref="B87:J87"/>
    <mergeCell ref="B88:J88"/>
    <mergeCell ref="B76:E77"/>
    <mergeCell ref="F76:I76"/>
    <mergeCell ref="F77:I77"/>
    <mergeCell ref="B79:J79"/>
    <mergeCell ref="B80:J80"/>
    <mergeCell ref="B81:J81"/>
    <mergeCell ref="C73:F73"/>
    <mergeCell ref="G73:H73"/>
    <mergeCell ref="I73:J73"/>
  </mergeCells>
  <phoneticPr fontId="1"/>
  <conditionalFormatting sqref="G24:G25">
    <cfRule type="cellIs" dxfId="15" priority="16" operator="lessThan">
      <formula>0</formula>
    </cfRule>
  </conditionalFormatting>
  <conditionalFormatting sqref="D44">
    <cfRule type="expression" dxfId="14" priority="15">
      <formula>0</formula>
    </cfRule>
  </conditionalFormatting>
  <conditionalFormatting sqref="G74">
    <cfRule type="cellIs" dxfId="13" priority="13" operator="lessThan">
      <formula>0</formula>
    </cfRule>
    <cfRule type="cellIs" dxfId="12" priority="14" operator="greaterThan">
      <formula>100</formula>
    </cfRule>
  </conditionalFormatting>
  <conditionalFormatting sqref="G23:J23 G26:J26 G24:G25">
    <cfRule type="expression" dxfId="11" priority="12">
      <formula>$L$22=2</formula>
    </cfRule>
  </conditionalFormatting>
  <conditionalFormatting sqref="I33:J37">
    <cfRule type="expression" dxfId="10" priority="11">
      <formula>$L$31=1</formula>
    </cfRule>
  </conditionalFormatting>
  <conditionalFormatting sqref="H55 E55:F55 G56:J57">
    <cfRule type="expression" dxfId="9" priority="10">
      <formula>$L$54=1</formula>
    </cfRule>
  </conditionalFormatting>
  <conditionalFormatting sqref="G59:J59">
    <cfRule type="expression" dxfId="8" priority="8">
      <formula>$L$58=3</formula>
    </cfRule>
    <cfRule type="expression" dxfId="7" priority="9">
      <formula>$L$58=1</formula>
    </cfRule>
  </conditionalFormatting>
  <conditionalFormatting sqref="G68:J69">
    <cfRule type="expression" dxfId="6" priority="7">
      <formula>$L$67=2</formula>
    </cfRule>
  </conditionalFormatting>
  <conditionalFormatting sqref="G69:J69">
    <cfRule type="expression" dxfId="5" priority="6">
      <formula>$L$68=2</formula>
    </cfRule>
  </conditionalFormatting>
  <conditionalFormatting sqref="G73:J73 F74:I74">
    <cfRule type="expression" dxfId="4" priority="5">
      <formula>$L$72=1</formula>
    </cfRule>
  </conditionalFormatting>
  <conditionalFormatting sqref="J76:J77">
    <cfRule type="expression" dxfId="3" priority="4">
      <formula>$L$75=2</formula>
    </cfRule>
  </conditionalFormatting>
  <conditionalFormatting sqref="H28:J28 I33:J37 G31:J32 H29:H30">
    <cfRule type="expression" dxfId="2" priority="3">
      <formula>$L$27=2</formula>
    </cfRule>
  </conditionalFormatting>
  <conditionalFormatting sqref="G74 I74">
    <cfRule type="expression" dxfId="1" priority="2">
      <formula>$L$73=1</formula>
    </cfRule>
  </conditionalFormatting>
  <conditionalFormatting sqref="I74">
    <cfRule type="expression" dxfId="0" priority="1">
      <formula>$G$74&gt;=50</formula>
    </cfRule>
  </conditionalFormatting>
  <dataValidations disablePrompts="1"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5"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31781" r:id="rId4" name="Check Box 37">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31782" r:id="rId5" name="Check Box 38">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31804" r:id="rId6" name="Check Box 60">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31805" r:id="rId7" name="Check Box 61">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31816" r:id="rId8" name="Check Box 72">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31817" r:id="rId9" name="Check Box 73">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31818" r:id="rId10" name="Check Box 74">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31831" r:id="rId11" name="Option Button 87">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31832" r:id="rId12" name="Option Button 88">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3" r:id="rId13" name="Group Box 89">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31834" r:id="rId14" name="Option Button 90">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31835" r:id="rId15" name="Option Button 91">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31836" r:id="rId16" name="Option Button 92">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31837" r:id="rId17" name="Group Box 93">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31840" r:id="rId18" name="Group Box 96">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31841" r:id="rId19" name="Option Button 97">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31842" r:id="rId20" name="Option Button 98">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31843" r:id="rId21" name="Option Button 99">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31844" r:id="rId22" name="Option Button 100">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31845" r:id="rId23" name="Option Button 101">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31846" r:id="rId24" name="Option Button 102">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31847" r:id="rId25" name="Option Button 103">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31848" r:id="rId26" name="Group Box 104">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31849" r:id="rId27" name="Option Button 105">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31850" r:id="rId28" name="Option Button 106">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31851" r:id="rId29" name="Group Box 107">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31852" r:id="rId30" name="Option Button 108">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31853" r:id="rId31" name="Option Button 109">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31854" r:id="rId32" name="Group Box 110">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31855" r:id="rId33" name="Option Button 111">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31856" r:id="rId34" name="Option Button 112">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31857" r:id="rId35" name="Group Box 113">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31858" r:id="rId36" name="Option Button 114">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31859" r:id="rId37" name="Option Button 115">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31860" r:id="rId38" name="Option Button 116">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31861" r:id="rId39" name="Group Box 117">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31862" r:id="rId40" name="Option Button 118">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31863" r:id="rId41" name="Option Button 119">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31864" r:id="rId42" name="Group Box 120">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31865" r:id="rId43" name="Option Button 121">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31866" r:id="rId44" name="Option Button 122">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31867" r:id="rId45" name="Group Box 123">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31868" r:id="rId46" name="Option Button 124">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31869" r:id="rId47" name="Option Button 125">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31870" r:id="rId48" name="Group Box 126">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31871" r:id="rId49" name="Option Button 127">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31872" r:id="rId50" name="Option Button 128">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31873" r:id="rId51" name="Group Box 129">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31874" r:id="rId52" name="Option Button 130">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31875" r:id="rId53" name="Option Button 131">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31876" r:id="rId54" name="Group Box 132">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31877" r:id="rId55" name="Option Button 133">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31878" r:id="rId56" name="Option Button 134">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31879" r:id="rId57" name="Group Box 135">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31880" r:id="rId58" name="Option Button 136">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31881" r:id="rId59" name="Option Button 137">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31882" r:id="rId60" name="Group Box 138">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31883" r:id="rId61" name="Option Button 139">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31884" r:id="rId62" name="Option Button 140">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31885" r:id="rId63" name="Group Box 141">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31886" r:id="rId64" name="Option Button 142">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31887" r:id="rId65" name="Option Button 143">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31888" r:id="rId66" name="Option Button 144">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31889" r:id="rId67" name="Option Button 145">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31890" r:id="rId68" name="Option Button 146">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31891" r:id="rId69" name="Group Box 147">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31892" r:id="rId70" name="Option Button 148">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31893" r:id="rId71" name="Option Button 149">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31894" r:id="rId72" name="Group Box 150">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31895" r:id="rId73" name="Option Button 151">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31896" r:id="rId74" name="Option Button 152">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31897" r:id="rId75" name="Option Button 153">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31898" r:id="rId76" name="Option Button 154">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31899" r:id="rId77" name="Group Box 155">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31900" r:id="rId78" name="Option Button 156">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31901" r:id="rId79" name="Option Button 157">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31902" r:id="rId80" name="Group Box 158">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31903" r:id="rId81" name="Option Button 159">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31904" r:id="rId82" name="Option Button 160">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31905" r:id="rId83" name="Option Button 161">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31907" r:id="rId84" name="Group Box 163">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31908" r:id="rId85" name="Group Box 164">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31909" r:id="rId86" name="Option Button 165">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31910" r:id="rId87" name="Option Button 166">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31911" r:id="rId88" name="Option Button 167">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31912" r:id="rId89" name="Group Box 168">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31913" r:id="rId90" name="Option Button 169">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31914" r:id="rId91" name="Option Button 170">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31915" r:id="rId92" name="Group Box 171">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31916" r:id="rId93" name="Option Button 172">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31917" r:id="rId94" name="Option Button 173">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31918" r:id="rId95" name="Group Box 174">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31919" r:id="rId96" name="Option Button 175">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31920" r:id="rId97" name="Option Button 176">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31921" r:id="rId98" name="Group Box 177">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31922" r:id="rId99" name="Option Button 178">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31923" r:id="rId100" name="Option Button 179">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31924" r:id="rId101" name="Group Box 180">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31925" r:id="rId102" name="Option Button 181">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31926" r:id="rId103" name="Option Button 182">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31927" r:id="rId104" name="Group Box 183">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31928" r:id="rId105" name="Option Button 184">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31929" r:id="rId106" name="Option Button 185">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31930" r:id="rId107" name="Group Box 186">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31931" r:id="rId108" name="Option Button 187">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31932" r:id="rId109" name="Option Button 188">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31933" r:id="rId110" name="Group Box 189">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31934" r:id="rId111" name="Option Button 190">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31935" r:id="rId112" name="Option Button 191">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31936" r:id="rId113" name="Group Box 192">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31937" r:id="rId114" name="Option Button 193">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31938" r:id="rId115" name="Option Button 194">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31939" r:id="rId116" name="Group Box 195">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31940" r:id="rId117" name="Option Button 196">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31941" r:id="rId118" name="Option Button 197">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31942" r:id="rId119" name="Group Box 198">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31943" r:id="rId120" name="Option Button 199">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31944" r:id="rId121" name="Option Button 200">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31945" r:id="rId122" name="Option Button 201">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66A18395CCB84A8272220AD0726D81" ma:contentTypeVersion="14" ma:contentTypeDescription="新しいドキュメントを作成します。" ma:contentTypeScope="" ma:versionID="344314485afab326098a498c28606a12">
  <xsd:schema xmlns:xsd="http://www.w3.org/2001/XMLSchema" xmlns:xs="http://www.w3.org/2001/XMLSchema" xmlns:p="http://schemas.microsoft.com/office/2006/metadata/properties" xmlns:ns2="c93dd733-64b1-4429-bef4-ffbcb00599c4" xmlns:ns3="263dbbe5-076b-4606-a03b-9598f5f2f35a" targetNamespace="http://schemas.microsoft.com/office/2006/metadata/properties" ma:root="true" ma:fieldsID="83ab5bb4beac3c192d96afcdfb3e537e" ns2:_="" ns3:_="">
    <xsd:import namespace="c93dd733-64b1-4429-bef4-ffbcb00599c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3dd733-64b1-4429-bef4-ffbcb00599c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98d5b92-631d-41a6-8d71-0338e704c1dd}"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c93dd733-64b1-4429-bef4-ffbcb00599c4">
      <Terms xmlns="http://schemas.microsoft.com/office/infopath/2007/PartnerControls"/>
    </lcf76f155ced4ddcb4097134ff3c332f>
    <Owner xmlns="c93dd733-64b1-4429-bef4-ffbcb00599c4">
      <UserInfo>
        <DisplayName/>
        <AccountId xsi:nil="true"/>
        <AccountType/>
      </UserInfo>
    </Owner>
  </documentManagement>
</p:properties>
</file>

<file path=customXml/itemProps1.xml><?xml version="1.0" encoding="utf-8"?>
<ds:datastoreItem xmlns:ds="http://schemas.openxmlformats.org/officeDocument/2006/customXml" ds:itemID="{F8899E8B-6D0C-41E4-B9CC-8331C7CFD6C3}"/>
</file>

<file path=customXml/itemProps2.xml><?xml version="1.0" encoding="utf-8"?>
<ds:datastoreItem xmlns:ds="http://schemas.openxmlformats.org/officeDocument/2006/customXml" ds:itemID="{3332FDAD-6995-4711-B9FD-295CDFB59123}"/>
</file>

<file path=customXml/itemProps3.xml><?xml version="1.0" encoding="utf-8"?>
<ds:datastoreItem xmlns:ds="http://schemas.openxmlformats.org/officeDocument/2006/customXml" ds:itemID="{B031874D-CC55-4306-9DB4-34CF23826DC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0x010100C466A18395CCB84A8272220AD0726D81</vt:lpwstr>
  </property>
</Properties>
</file>