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DACEB335-17EE-45CC-A65A-9DF9C77C0C29}" xr6:coauthVersionLast="47" xr6:coauthVersionMax="47" xr10:uidLastSave="{00000000-0000-0000-0000-000000000000}"/>
  <workbookProtection workbookAlgorithmName="SHA-512" workbookHashValue="fse+f075T1eapVixfsYJb/XZK+BOk7728/baXhsuNQYdTKxWgENsgx1thbP7gFc3cF7/xJHHXKElSYcn21oE3A==" workbookSaltValue="nmSLUf0Fn+re9UL6t7UG6A==" workbookSpinCount="100000" lockStructure="1"/>
  <bookViews>
    <workbookView xWindow="-120" yWindow="-120" windowWidth="29040" windowHeight="15840" tabRatio="809" firstSheet="1" activeTab="1"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<sst xmlns="http://schemas.openxmlformats.org/spreadsheetml/2006/main" count="3732" uniqueCount="1776">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</sst>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topLeftCell="A6" zoomScaleNormal="100" zoomScaleSheetLayoutView="100" workbookViewId="0">
      <selection activeCell="H35" sqref="H35"/>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0" t="s">
        <v>2</v>
      </c>
      <c r="C6" s="520"/>
      <c r="D6" s="520"/>
      <c r="E6" s="522"/>
      <c r="F6" s="523"/>
      <c r="G6" s="524"/>
      <c r="H6" s="213"/>
      <c r="I6" s="519" t="s">
        <v>3</v>
      </c>
      <c r="J6" s="519"/>
      <c r="K6" s="519"/>
      <c r="L6" s="213"/>
      <c r="M6" s="218"/>
    </row>
    <row r="7" spans="1:15" ht="22.5" customHeight="1">
      <c r="A7" s="219"/>
      <c r="B7" s="521" t="s">
        <v>4</v>
      </c>
      <c r="C7" s="521"/>
      <c r="D7" s="521"/>
      <c r="E7" s="525"/>
      <c r="F7" s="526"/>
      <c r="G7" s="527"/>
      <c r="H7" s="213"/>
      <c r="I7" s="519"/>
      <c r="J7" s="519"/>
      <c r="K7" s="519"/>
      <c r="L7" s="213"/>
      <c r="M7" s="218"/>
    </row>
    <row r="8" spans="1:15" ht="11.25" customHeight="1">
      <c r="A8" s="220"/>
      <c r="B8" s="221"/>
      <c r="C8" s="221"/>
      <c r="D8" s="221"/>
      <c r="E8" s="180"/>
      <c r="F8" s="180"/>
      <c r="G8" s="180"/>
      <c r="H8" s="180"/>
      <c r="I8" s="180"/>
      <c r="J8" s="180"/>
      <c r="K8" s="180"/>
      <c r="L8" s="180"/>
      <c r="M8" s="222"/>
    </row>
    <row r="9" spans="1:15" ht="22.5" customHeight="1">
      <c r="A9" s="220"/>
      <c r="B9" s="528" t="s">
        <v>5</v>
      </c>
      <c r="C9" s="528"/>
      <c r="D9" s="528"/>
      <c r="E9" s="180"/>
      <c r="F9" s="180"/>
      <c r="G9" s="180"/>
      <c r="H9" s="180"/>
      <c r="I9" s="180"/>
      <c r="J9" s="180"/>
      <c r="K9" s="180"/>
      <c r="L9" s="180"/>
      <c r="M9" s="222"/>
    </row>
    <row r="10" spans="1:15" ht="22.5" customHeight="1">
      <c r="A10" s="220"/>
      <c r="B10" s="531" t="s">
        <v>6</v>
      </c>
      <c r="C10" s="531"/>
      <c r="D10" s="531"/>
      <c r="E10" s="532"/>
      <c r="F10" s="532"/>
      <c r="G10" s="532"/>
      <c r="H10" s="532"/>
      <c r="I10" s="180"/>
      <c r="J10" s="180"/>
      <c r="K10" s="180"/>
      <c r="L10" s="180"/>
      <c r="M10" s="222"/>
    </row>
    <row r="11" spans="1:15" ht="22.5" customHeight="1">
      <c r="A11" s="220"/>
      <c r="B11" s="531" t="s">
        <v>7</v>
      </c>
      <c r="C11" s="531"/>
      <c r="D11" s="531"/>
      <c r="E11" s="532"/>
      <c r="F11" s="532"/>
      <c r="G11" s="532"/>
      <c r="H11" s="532"/>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3" t="s">
        <v>1591</v>
      </c>
      <c r="D14" s="533"/>
      <c r="E14" s="533"/>
      <c r="F14" s="533"/>
      <c r="G14" s="533"/>
      <c r="H14" s="533"/>
      <c r="I14" s="533"/>
      <c r="J14" s="405"/>
      <c r="K14" s="405"/>
      <c r="L14" s="245"/>
      <c r="M14" s="223"/>
    </row>
    <row r="15" spans="1:15" ht="33.75" customHeight="1">
      <c r="A15" s="217"/>
      <c r="B15" s="234"/>
      <c r="C15" s="544"/>
      <c r="D15" s="544"/>
      <c r="E15" s="544"/>
      <c r="F15" s="544"/>
      <c r="G15" s="544"/>
      <c r="H15" s="544"/>
      <c r="I15" s="544"/>
      <c r="J15" s="537" t="s">
        <v>9</v>
      </c>
      <c r="K15" s="537"/>
      <c r="L15" s="538"/>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29" t="s">
        <v>10</v>
      </c>
      <c r="D18" s="529"/>
      <c r="E18" s="529"/>
      <c r="F18" s="529"/>
      <c r="G18" s="529"/>
      <c r="H18" s="529"/>
      <c r="I18" s="529"/>
      <c r="J18" s="529"/>
      <c r="K18" s="529"/>
      <c r="L18" s="530"/>
      <c r="M18" s="240"/>
      <c r="O18" s="251" t="b">
        <v>0</v>
      </c>
    </row>
    <row r="19" spans="1:15" ht="36.75" customHeight="1">
      <c r="A19" s="217"/>
      <c r="B19" s="246"/>
      <c r="C19" s="529" t="s">
        <v>11</v>
      </c>
      <c r="D19" s="529"/>
      <c r="E19" s="529"/>
      <c r="F19" s="529"/>
      <c r="G19" s="529"/>
      <c r="H19" s="529"/>
      <c r="I19" s="529"/>
      <c r="J19" s="529"/>
      <c r="K19" s="529"/>
      <c r="L19" s="530"/>
      <c r="M19" s="240"/>
      <c r="O19" s="251" t="b">
        <v>0</v>
      </c>
    </row>
    <row r="20" spans="1:15" ht="36.75" customHeight="1">
      <c r="A20" s="217"/>
      <c r="B20" s="246"/>
      <c r="C20" s="529" t="s">
        <v>12</v>
      </c>
      <c r="D20" s="529"/>
      <c r="E20" s="529"/>
      <c r="F20" s="529"/>
      <c r="G20" s="529"/>
      <c r="H20" s="529"/>
      <c r="I20" s="529"/>
      <c r="J20" s="529"/>
      <c r="K20" s="529"/>
      <c r="L20" s="530"/>
      <c r="M20" s="240"/>
      <c r="O20" s="251" t="b">
        <v>0</v>
      </c>
    </row>
    <row r="21" spans="1:15" ht="36.75" customHeight="1">
      <c r="A21" s="217"/>
      <c r="B21" s="246"/>
      <c r="C21" s="529" t="s">
        <v>13</v>
      </c>
      <c r="D21" s="529"/>
      <c r="E21" s="529"/>
      <c r="F21" s="529"/>
      <c r="G21" s="529"/>
      <c r="H21" s="529"/>
      <c r="I21" s="529"/>
      <c r="J21" s="529"/>
      <c r="K21" s="529"/>
      <c r="L21" s="530"/>
      <c r="M21" s="240"/>
      <c r="O21" s="251" t="b">
        <v>0</v>
      </c>
    </row>
    <row r="22" spans="1:15" ht="15" customHeight="1">
      <c r="A22" s="217"/>
      <c r="B22" s="234"/>
      <c r="D22" s="539"/>
      <c r="E22" s="539"/>
      <c r="F22" s="539"/>
      <c r="G22" s="539"/>
      <c r="H22" s="539"/>
      <c r="I22" s="539"/>
      <c r="J22" s="539"/>
      <c r="K22" s="539"/>
      <c r="L22" s="540"/>
      <c r="M22" s="223"/>
    </row>
    <row r="23" spans="1:15" ht="22.5" customHeight="1">
      <c r="A23" s="217"/>
      <c r="B23" s="541" t="s">
        <v>14</v>
      </c>
      <c r="C23" s="542"/>
      <c r="D23" s="542"/>
      <c r="E23" s="542"/>
      <c r="F23" s="542"/>
      <c r="G23" s="542"/>
      <c r="H23" s="542"/>
      <c r="I23" s="542"/>
      <c r="J23" s="542"/>
      <c r="K23" s="542"/>
      <c r="L23" s="543"/>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36"/>
      <c r="I27" s="536"/>
      <c r="J27" s="536"/>
      <c r="K27" s="536"/>
      <c r="L27" s="245"/>
      <c r="M27" s="223"/>
    </row>
    <row r="28" spans="1:15" ht="22.5" customHeight="1">
      <c r="A28" s="217"/>
      <c r="B28" s="234"/>
      <c r="C28" s="225" t="s">
        <v>20</v>
      </c>
      <c r="H28" s="536"/>
      <c r="I28" s="536"/>
      <c r="J28" s="536"/>
      <c r="K28" s="536"/>
      <c r="L28" s="245"/>
      <c r="M28" s="223"/>
    </row>
    <row r="29" spans="1:15" ht="15" customHeight="1">
      <c r="A29" s="217"/>
      <c r="B29" s="234"/>
      <c r="L29" s="245"/>
      <c r="M29" s="223"/>
    </row>
    <row r="30" spans="1:15" ht="22.5" customHeight="1">
      <c r="A30" s="217"/>
      <c r="B30" s="234"/>
      <c r="G30" s="179" t="s">
        <v>21</v>
      </c>
      <c r="I30" s="534"/>
      <c r="J30" s="534"/>
      <c r="K30" s="534"/>
      <c r="L30" s="245"/>
      <c r="M30" s="223"/>
    </row>
    <row r="31" spans="1:15" ht="15" customHeight="1">
      <c r="A31" s="217"/>
      <c r="B31" s="234"/>
      <c r="L31" s="245"/>
      <c r="M31" s="223"/>
    </row>
    <row r="32" spans="1:15" ht="22.5" customHeight="1">
      <c r="A32" s="217"/>
      <c r="B32" s="535"/>
      <c r="C32" s="534"/>
      <c r="D32" s="534"/>
      <c r="E32" s="534"/>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tabSelected="1" view="pageBreakPreview" zoomScaleNormal="100" zoomScaleSheetLayoutView="100" workbookViewId="0">
      <selection activeCell="H6" sqref="H6:T6"/>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W11" sqref="W11"/>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76" t="s">
        <v>55</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row>
    <row r="4" spans="1:39" ht="15" customHeight="1">
      <c r="A4" s="114"/>
      <c r="B4" s="114"/>
      <c r="C4" s="114"/>
      <c r="D4" s="114"/>
      <c r="E4" s="114"/>
      <c r="G4" s="114"/>
      <c r="H4" s="114"/>
      <c r="I4" s="114"/>
    </row>
    <row r="5" spans="1:39" ht="24.95" customHeight="1">
      <c r="A5" s="35" t="s">
        <v>28</v>
      </c>
      <c r="B5" s="547" t="s">
        <v>29</v>
      </c>
      <c r="C5" s="547"/>
      <c r="D5" s="547"/>
      <c r="E5" s="547"/>
      <c r="F5" s="547"/>
      <c r="G5" s="547"/>
      <c r="H5" s="571" t="str">
        <f>IF('様式95_外来・在宅ベースアップ評価料（Ⅰ）'!H5=0,"",'様式95_外来・在宅ベースアップ評価料（Ⅰ）'!H5)</f>
        <v/>
      </c>
      <c r="I5" s="571"/>
      <c r="J5" s="571"/>
      <c r="K5" s="571"/>
      <c r="L5" s="571"/>
      <c r="M5" s="571"/>
      <c r="N5" s="571"/>
      <c r="O5" s="571"/>
      <c r="P5" s="571"/>
      <c r="Q5" s="571"/>
      <c r="R5" s="571"/>
      <c r="S5" s="571"/>
      <c r="T5" s="571"/>
    </row>
    <row r="6" spans="1:39" ht="24.95"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68"/>
      <c r="K15" s="574"/>
      <c r="L15" s="568" t="s">
        <v>61</v>
      </c>
      <c r="M15" s="568"/>
      <c r="N15" s="574"/>
      <c r="O15" s="568" t="s">
        <v>62</v>
      </c>
      <c r="P15" s="568"/>
      <c r="Q15" s="574"/>
      <c r="R15" s="568" t="s">
        <v>63</v>
      </c>
      <c r="S15" s="568"/>
      <c r="T15" s="574"/>
      <c r="U15" s="568" t="s">
        <v>64</v>
      </c>
      <c r="V15" s="568"/>
      <c r="W15" s="568"/>
    </row>
    <row r="16" spans="1:39" ht="24.95" customHeight="1">
      <c r="A16" s="35"/>
      <c r="B16" s="114"/>
      <c r="C16" s="114"/>
      <c r="D16" s="114"/>
      <c r="E16" s="114"/>
      <c r="F16" s="169"/>
      <c r="G16" s="113" t="s">
        <v>65</v>
      </c>
      <c r="H16" s="114"/>
      <c r="I16" s="114"/>
      <c r="J16" s="568"/>
      <c r="K16" s="574"/>
      <c r="L16" s="568"/>
      <c r="M16" s="568"/>
      <c r="N16" s="574"/>
      <c r="O16" s="568"/>
      <c r="P16" s="568"/>
      <c r="Q16" s="574"/>
      <c r="R16" s="568"/>
      <c r="S16" s="568"/>
      <c r="T16" s="574"/>
      <c r="U16" s="568"/>
      <c r="V16" s="568"/>
      <c r="W16" s="568"/>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50" t="s">
        <v>69</v>
      </c>
      <c r="I20" s="551"/>
      <c r="J20" s="551"/>
      <c r="K20" s="552"/>
      <c r="L20" s="553" t="s">
        <v>70</v>
      </c>
      <c r="M20" s="553"/>
      <c r="N20" s="553"/>
      <c r="O20" s="553"/>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50" t="s">
        <v>71</v>
      </c>
      <c r="I21" s="551"/>
      <c r="J21" s="551"/>
      <c r="K21" s="552"/>
      <c r="L21" s="554" t="s">
        <v>71</v>
      </c>
      <c r="M21" s="555"/>
      <c r="N21" s="555"/>
      <c r="O21" s="556"/>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50" t="s">
        <v>72</v>
      </c>
      <c r="I22" s="551"/>
      <c r="J22" s="551"/>
      <c r="K22" s="552"/>
      <c r="L22" s="557"/>
      <c r="M22" s="558"/>
      <c r="N22" s="558"/>
      <c r="O22" s="559"/>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50" t="s">
        <v>73</v>
      </c>
      <c r="I23" s="551"/>
      <c r="J23" s="551"/>
      <c r="K23" s="552"/>
      <c r="L23" s="560"/>
      <c r="M23" s="561"/>
      <c r="N23" s="561"/>
      <c r="O23" s="562"/>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50" t="s">
        <v>74</v>
      </c>
      <c r="I24" s="551"/>
      <c r="J24" s="551"/>
      <c r="K24" s="552"/>
      <c r="L24" s="554" t="s">
        <v>74</v>
      </c>
      <c r="M24" s="555"/>
      <c r="N24" s="555"/>
      <c r="O24" s="556"/>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50" t="s">
        <v>75</v>
      </c>
      <c r="I25" s="551"/>
      <c r="J25" s="551"/>
      <c r="K25" s="552"/>
      <c r="L25" s="557"/>
      <c r="M25" s="558"/>
      <c r="N25" s="558"/>
      <c r="O25" s="559"/>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50" t="s">
        <v>76</v>
      </c>
      <c r="I26" s="551"/>
      <c r="J26" s="551"/>
      <c r="K26" s="552"/>
      <c r="L26" s="560"/>
      <c r="M26" s="561"/>
      <c r="N26" s="561"/>
      <c r="O26" s="562"/>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50" t="s">
        <v>77</v>
      </c>
      <c r="I27" s="551"/>
      <c r="J27" s="551"/>
      <c r="K27" s="552"/>
      <c r="L27" s="554" t="s">
        <v>77</v>
      </c>
      <c r="M27" s="555"/>
      <c r="N27" s="555"/>
      <c r="O27" s="556"/>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50" t="s">
        <v>78</v>
      </c>
      <c r="I28" s="551"/>
      <c r="J28" s="551"/>
      <c r="K28" s="552"/>
      <c r="L28" s="557"/>
      <c r="M28" s="558"/>
      <c r="N28" s="558"/>
      <c r="O28" s="559"/>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50" t="s">
        <v>79</v>
      </c>
      <c r="I29" s="551"/>
      <c r="J29" s="551"/>
      <c r="K29" s="552"/>
      <c r="L29" s="560"/>
      <c r="M29" s="561"/>
      <c r="N29" s="561"/>
      <c r="O29" s="562"/>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50" t="s">
        <v>80</v>
      </c>
      <c r="I30" s="551"/>
      <c r="J30" s="551"/>
      <c r="K30" s="552"/>
      <c r="L30" s="554" t="s">
        <v>80</v>
      </c>
      <c r="M30" s="555"/>
      <c r="N30" s="555"/>
      <c r="O30" s="556"/>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50" t="s">
        <v>81</v>
      </c>
      <c r="I31" s="551"/>
      <c r="J31" s="551"/>
      <c r="K31" s="552"/>
      <c r="L31" s="557"/>
      <c r="M31" s="558"/>
      <c r="N31" s="558"/>
      <c r="O31" s="559"/>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50" t="s">
        <v>82</v>
      </c>
      <c r="I32" s="551"/>
      <c r="J32" s="551"/>
      <c r="K32" s="552"/>
      <c r="L32" s="560"/>
      <c r="M32" s="561"/>
      <c r="N32" s="561"/>
      <c r="O32" s="562"/>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5"/>
      <c r="K34" s="545"/>
      <c r="L34" s="545"/>
      <c r="M34" s="545"/>
      <c r="N34" s="545"/>
      <c r="O34" s="545"/>
      <c r="P34" s="545"/>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78"/>
      <c r="N47" s="578"/>
      <c r="O47" s="578"/>
      <c r="P47" s="578"/>
      <c r="Q47" s="578"/>
      <c r="R47" s="578"/>
      <c r="S47" s="578"/>
      <c r="T47" s="114" t="s">
        <v>100</v>
      </c>
      <c r="V47" s="113" t="s">
        <v>101</v>
      </c>
      <c r="W47" s="34"/>
      <c r="X47" s="114"/>
      <c r="Y47" s="34"/>
      <c r="Z47" s="545"/>
      <c r="AA47" s="545"/>
      <c r="AB47" s="545"/>
      <c r="AC47" s="545"/>
      <c r="AD47" s="545"/>
      <c r="AE47" s="545"/>
      <c r="AF47" s="545"/>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5"/>
      <c r="N62" s="545"/>
      <c r="O62" s="545"/>
      <c r="P62" s="545"/>
      <c r="Q62" s="545"/>
      <c r="R62" s="545"/>
      <c r="S62" s="545"/>
      <c r="T62" s="114" t="s">
        <v>114</v>
      </c>
      <c r="V62" s="113" t="s">
        <v>101</v>
      </c>
      <c r="X62" s="114"/>
      <c r="Z62" s="545"/>
      <c r="AA62" s="545"/>
      <c r="AB62" s="545"/>
      <c r="AC62" s="545"/>
      <c r="AD62" s="545"/>
      <c r="AE62" s="545"/>
      <c r="AF62" s="545"/>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5"/>
      <c r="N64" s="545"/>
      <c r="O64" s="545"/>
      <c r="P64" s="545"/>
      <c r="Q64" s="545"/>
      <c r="R64" s="545"/>
      <c r="S64" s="545"/>
      <c r="T64" s="114" t="s">
        <v>114</v>
      </c>
      <c r="U64" s="34"/>
      <c r="V64" s="113" t="s">
        <v>101</v>
      </c>
      <c r="W64" s="34"/>
      <c r="X64" s="114"/>
      <c r="Y64" s="34"/>
      <c r="Z64" s="545"/>
      <c r="AA64" s="545"/>
      <c r="AB64" s="545"/>
      <c r="AC64" s="545"/>
      <c r="AD64" s="545"/>
      <c r="AE64" s="545"/>
      <c r="AF64" s="545"/>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5"/>
      <c r="N66" s="545"/>
      <c r="O66" s="545"/>
      <c r="P66" s="545"/>
      <c r="Q66" s="545"/>
      <c r="R66" s="545"/>
      <c r="S66" s="545"/>
      <c r="T66" s="114" t="s">
        <v>114</v>
      </c>
      <c r="U66" s="34"/>
      <c r="V66" s="113" t="s">
        <v>101</v>
      </c>
      <c r="W66" s="34"/>
      <c r="X66" s="114"/>
      <c r="Y66" s="34"/>
      <c r="Z66" s="545"/>
      <c r="AA66" s="545"/>
      <c r="AB66" s="545"/>
      <c r="AC66" s="545"/>
      <c r="AD66" s="545"/>
      <c r="AE66" s="545"/>
      <c r="AF66" s="545"/>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5"/>
      <c r="N68" s="545"/>
      <c r="O68" s="545"/>
      <c r="P68" s="545"/>
      <c r="Q68" s="545"/>
      <c r="R68" s="545"/>
      <c r="S68" s="545"/>
      <c r="T68" s="114" t="s">
        <v>114</v>
      </c>
      <c r="V68" s="113" t="s">
        <v>101</v>
      </c>
      <c r="X68" s="114"/>
      <c r="Z68" s="545"/>
      <c r="AA68" s="545"/>
      <c r="AB68" s="545"/>
      <c r="AC68" s="545"/>
      <c r="AD68" s="545"/>
      <c r="AE68" s="545"/>
      <c r="AF68" s="545"/>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5"/>
      <c r="N70" s="545"/>
      <c r="O70" s="545"/>
      <c r="P70" s="545"/>
      <c r="Q70" s="545"/>
      <c r="R70" s="545"/>
      <c r="S70" s="545"/>
      <c r="T70" s="114" t="s">
        <v>114</v>
      </c>
      <c r="V70" s="113" t="s">
        <v>101</v>
      </c>
      <c r="X70" s="114"/>
      <c r="Z70" s="545"/>
      <c r="AA70" s="545"/>
      <c r="AB70" s="545"/>
      <c r="AC70" s="545"/>
      <c r="AD70" s="545"/>
      <c r="AE70" s="545"/>
      <c r="AF70" s="545"/>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5"/>
      <c r="N72" s="545"/>
      <c r="O72" s="545"/>
      <c r="P72" s="545"/>
      <c r="Q72" s="545"/>
      <c r="R72" s="545"/>
      <c r="S72" s="545"/>
      <c r="T72" s="114" t="s">
        <v>114</v>
      </c>
      <c r="U72" s="34"/>
      <c r="V72" s="113" t="s">
        <v>101</v>
      </c>
      <c r="W72" s="34"/>
      <c r="X72" s="114"/>
      <c r="Y72" s="34"/>
      <c r="Z72" s="545"/>
      <c r="AA72" s="545"/>
      <c r="AB72" s="545"/>
      <c r="AC72" s="545"/>
      <c r="AD72" s="545"/>
      <c r="AE72" s="545"/>
      <c r="AF72" s="545"/>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75">
        <f>SUM(M57:S72)</f>
        <v>0</v>
      </c>
      <c r="N79" s="575"/>
      <c r="O79" s="575"/>
      <c r="P79" s="575"/>
      <c r="Q79" s="575"/>
      <c r="R79" s="575"/>
      <c r="S79" s="575"/>
      <c r="T79" s="114" t="s">
        <v>114</v>
      </c>
      <c r="U79" s="34"/>
      <c r="V79" s="113" t="s">
        <v>101</v>
      </c>
      <c r="W79" s="34"/>
      <c r="X79" s="114"/>
      <c r="Y79" s="34"/>
      <c r="Z79" s="575">
        <f>SUM(Z57:AF72)</f>
        <v>0</v>
      </c>
      <c r="AA79" s="575"/>
      <c r="AB79" s="575"/>
      <c r="AC79" s="575"/>
      <c r="AD79" s="575"/>
      <c r="AE79" s="575"/>
      <c r="AF79" s="575"/>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75">
        <f>M58*AK58+M60*AK60+M62*AK62+M64*AK64+M66*AK66+M68*AK68+M70*AK70+M72*AK72</f>
        <v>0</v>
      </c>
      <c r="N81" s="575"/>
      <c r="O81" s="575"/>
      <c r="P81" s="575"/>
      <c r="Q81" s="575"/>
      <c r="R81" s="575"/>
      <c r="S81" s="575"/>
      <c r="T81" s="114" t="s">
        <v>129</v>
      </c>
      <c r="U81" s="34"/>
      <c r="V81" s="113" t="s">
        <v>101</v>
      </c>
      <c r="W81" s="34"/>
      <c r="X81" s="114"/>
      <c r="Y81" s="34"/>
      <c r="Z81" s="575">
        <f>Z58*AK58+Z60*AK60+Z62*AK62+Z64*AK64+Z66*AK66+Z68*AK68+Z70*AK70+Z72*AK72</f>
        <v>0</v>
      </c>
      <c r="AA81" s="575"/>
      <c r="AB81" s="575"/>
      <c r="AC81" s="575"/>
      <c r="AD81" s="575"/>
      <c r="AE81" s="575"/>
      <c r="AF81" s="575"/>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67" t="str">
        <f>IFERROR(ROUNDDOWN(M81*10/M47,4),"")</f>
        <v/>
      </c>
      <c r="N84" s="567"/>
      <c r="O84" s="567"/>
      <c r="P84" s="567"/>
      <c r="Q84" s="567"/>
      <c r="R84" s="567"/>
      <c r="S84" s="567"/>
      <c r="T84" s="114"/>
      <c r="U84" s="34"/>
      <c r="V84" s="113" t="s">
        <v>101</v>
      </c>
      <c r="W84" s="34"/>
      <c r="X84" s="114"/>
      <c r="Y84" s="34"/>
      <c r="Z84" s="573" t="str">
        <f>IFERROR(Z81*10/Z47,"")</f>
        <v/>
      </c>
      <c r="AA84" s="573"/>
      <c r="AB84" s="573"/>
      <c r="AC84" s="573"/>
      <c r="AD84" s="573"/>
      <c r="AE84" s="573"/>
      <c r="AF84" s="57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72" t="str">
        <f>IFERROR(IF((M47*1.2%-(M81*10))/(((M58+M62+M64+M66+M70+M72)*8+M60+M68)*10)&lt;0,0,(M47*1.2%-(M81*10))/(((M58+M62+M64+M66+M70+M72)*8+M60+M68)*10)),"")</f>
        <v/>
      </c>
      <c r="N87" s="572"/>
      <c r="O87" s="572"/>
      <c r="P87" s="572"/>
      <c r="Q87" s="572"/>
      <c r="R87" s="572"/>
      <c r="S87" s="572"/>
      <c r="T87" s="114"/>
      <c r="V87" s="113" t="s">
        <v>101</v>
      </c>
      <c r="Z87" s="572" t="str">
        <f>IFERROR(IF((Z47*1.2%-(Z81*10))/(((Z58+Z62+Z64+Z66+Z70+Z72)*8+Z60+Z68)*10)&lt;0,0,(Z47*1.2%-(Z81*10))/(((Z58+Z62+Z64+Z66+Z70+Z72)*8+Z60+Z68)*10)),"")</f>
        <v/>
      </c>
      <c r="AA87" s="572"/>
      <c r="AB87" s="572"/>
      <c r="AC87" s="572"/>
      <c r="AD87" s="572"/>
      <c r="AE87" s="572"/>
      <c r="AF87" s="572"/>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68" t="s">
        <v>135</v>
      </c>
      <c r="C89" s="568"/>
      <c r="D89" s="568"/>
      <c r="E89" s="568"/>
      <c r="F89" s="558" t="s">
        <v>136</v>
      </c>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row>
    <row r="90" spans="1:37" ht="20.100000000000001" customHeight="1">
      <c r="A90" s="35"/>
      <c r="B90" s="568"/>
      <c r="C90" s="568"/>
      <c r="D90" s="568"/>
      <c r="E90" s="568"/>
      <c r="F90" s="561" t="s">
        <v>137</v>
      </c>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row>
    <row r="91" spans="1:37" ht="20.100000000000001" customHeight="1">
      <c r="A91" s="35"/>
      <c r="B91" s="568"/>
      <c r="C91" s="568"/>
      <c r="D91" s="568"/>
      <c r="E91" s="568"/>
      <c r="G91" s="73"/>
      <c r="H91" s="73"/>
      <c r="I91" s="73"/>
      <c r="J91" s="555" t="s">
        <v>138</v>
      </c>
      <c r="K91" s="555"/>
      <c r="L91" s="555"/>
      <c r="M91" s="555"/>
      <c r="N91" s="555"/>
      <c r="O91" s="555"/>
      <c r="P91" s="555"/>
      <c r="Q91" s="555"/>
      <c r="R91" s="555"/>
      <c r="S91" s="555"/>
      <c r="T91" s="555"/>
      <c r="U91" s="555"/>
      <c r="V91" s="555"/>
      <c r="W91" s="555"/>
      <c r="X91" s="555"/>
      <c r="Y91" s="555"/>
      <c r="Z91" s="555"/>
      <c r="AA91" s="555"/>
      <c r="AB91" s="555"/>
      <c r="AC91" s="555"/>
      <c r="AD91" s="555"/>
      <c r="AE91" s="73"/>
      <c r="AF91" s="73"/>
      <c r="AG91" s="73"/>
      <c r="AH91" s="73"/>
    </row>
    <row r="92" spans="1:37" ht="20.100000000000001" customHeight="1">
      <c r="A92" s="35"/>
      <c r="B92" s="568"/>
      <c r="C92" s="568"/>
      <c r="D92" s="568"/>
      <c r="E92" s="568"/>
      <c r="G92" s="72"/>
      <c r="H92" s="72"/>
      <c r="I92" s="72"/>
      <c r="J92" s="570" t="s">
        <v>139</v>
      </c>
      <c r="K92" s="570"/>
      <c r="L92" s="570"/>
      <c r="M92" s="570"/>
      <c r="N92" s="570"/>
      <c r="O92" s="570"/>
      <c r="P92" s="570"/>
      <c r="Q92" s="570"/>
      <c r="R92" s="570"/>
      <c r="S92" s="570"/>
      <c r="T92" s="570"/>
      <c r="U92" s="570"/>
      <c r="V92" s="570"/>
      <c r="W92" s="570"/>
      <c r="X92" s="570"/>
      <c r="Y92" s="570"/>
      <c r="Z92" s="570"/>
      <c r="AA92" s="570"/>
      <c r="AB92" s="570"/>
      <c r="AC92" s="570"/>
      <c r="AD92" s="570"/>
      <c r="AE92" s="72"/>
      <c r="AF92" s="72"/>
      <c r="AG92" s="72"/>
      <c r="AH92" s="72"/>
    </row>
    <row r="93" spans="1:37" ht="20.100000000000001" customHeight="1">
      <c r="A93" s="35"/>
      <c r="B93" s="568"/>
      <c r="C93" s="568"/>
      <c r="D93" s="568"/>
      <c r="E93" s="568"/>
      <c r="G93" s="71"/>
      <c r="H93" s="71"/>
      <c r="I93" s="71"/>
      <c r="J93" s="570" t="s">
        <v>140</v>
      </c>
      <c r="K93" s="570"/>
      <c r="L93" s="570"/>
      <c r="M93" s="570"/>
      <c r="N93" s="570"/>
      <c r="O93" s="570"/>
      <c r="P93" s="570"/>
      <c r="Q93" s="570"/>
      <c r="R93" s="570"/>
      <c r="S93" s="570"/>
      <c r="T93" s="570"/>
      <c r="U93" s="570"/>
      <c r="V93" s="570"/>
      <c r="W93" s="570"/>
      <c r="X93" s="570"/>
      <c r="Y93" s="570"/>
      <c r="Z93" s="570"/>
      <c r="AA93" s="570"/>
      <c r="AB93" s="570"/>
      <c r="AC93" s="570"/>
      <c r="AD93" s="570"/>
      <c r="AE93" s="72" t="s">
        <v>141</v>
      </c>
      <c r="AF93" s="72"/>
      <c r="AG93" s="72"/>
      <c r="AH93" s="72"/>
    </row>
    <row r="94" spans="1:37" ht="20.100000000000001" customHeight="1">
      <c r="A94" s="35"/>
      <c r="B94" s="568"/>
      <c r="C94" s="568"/>
      <c r="D94" s="568"/>
      <c r="E94" s="568"/>
      <c r="G94" s="72"/>
      <c r="H94" s="72"/>
      <c r="I94" s="72"/>
      <c r="J94" s="570" t="s">
        <v>142</v>
      </c>
      <c r="K94" s="570"/>
      <c r="L94" s="570"/>
      <c r="M94" s="570"/>
      <c r="N94" s="570"/>
      <c r="O94" s="570"/>
      <c r="P94" s="570"/>
      <c r="Q94" s="570"/>
      <c r="R94" s="570"/>
      <c r="S94" s="570"/>
      <c r="T94" s="570"/>
      <c r="U94" s="570"/>
      <c r="V94" s="570"/>
      <c r="W94" s="570"/>
      <c r="X94" s="570"/>
      <c r="Y94" s="570"/>
      <c r="Z94" s="570"/>
      <c r="AA94" s="570"/>
      <c r="AB94" s="570"/>
      <c r="AC94" s="570"/>
      <c r="AD94" s="570"/>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9" t="str">
        <f>IF(AK98&lt;=1.1,IF(AK98&gt;=0.9,"☑","□"),"□")</f>
        <v>□</v>
      </c>
      <c r="K98" s="569"/>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9" t="str">
        <f>IF(AK99&lt;=1.1,IF(AK99&gt;=0.9,"☑","□"),"□")</f>
        <v>□</v>
      </c>
      <c r="K99" s="569"/>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9" t="str">
        <f>IF(AK100&lt;=1.1,IF(AK100&gt;=0.9,"☑","□"),"□")</f>
        <v>□</v>
      </c>
      <c r="K100" s="569"/>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9" t="str">
        <f>IF(AK101&lt;=1.1,IF(AK101&gt;=0.9,"☑","□"),"□")</f>
        <v>□</v>
      </c>
      <c r="K101" s="569"/>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71" t="str">
        <f>IFERROR(IF(OR(AK34*AK37*AK84=0,M87&lt;=0),"算定不可",(VLOOKUP("該当",'リスト（外来）'!J:L,3,FALSE))),"")</f>
        <v>算定不可</v>
      </c>
      <c r="E106" s="571"/>
      <c r="F106" s="571"/>
      <c r="G106" s="571"/>
      <c r="H106" s="571"/>
      <c r="I106" s="571"/>
      <c r="J106" s="571"/>
      <c r="K106" s="571"/>
      <c r="L106" s="571"/>
      <c r="M106" s="571"/>
      <c r="N106" s="571"/>
      <c r="O106" s="571"/>
      <c r="P106" s="571"/>
      <c r="R106" s="571" t="str">
        <f>IFERROR(IF(OR(AK34*AK37*AK84=0,M87&lt;=0),"算定不可",(VLOOKUP("該当",'リスト（外来）'!J:N,4,FALSE))),"")</f>
        <v>算定不可</v>
      </c>
      <c r="S106" s="571"/>
      <c r="T106" s="571"/>
      <c r="U106" s="571"/>
      <c r="V106" s="571"/>
      <c r="W106" s="571"/>
      <c r="X106" s="571"/>
      <c r="Y106" s="571"/>
      <c r="Z106" s="571"/>
      <c r="AA106" s="571"/>
      <c r="AB106" s="571"/>
      <c r="AC106" s="571"/>
      <c r="AD106" s="571"/>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63" t="s">
        <v>151</v>
      </c>
      <c r="E108" s="564"/>
      <c r="F108" s="565" t="s">
        <v>152</v>
      </c>
      <c r="G108" s="565"/>
      <c r="H108" s="565"/>
      <c r="I108" s="565"/>
      <c r="J108" s="565"/>
      <c r="K108" s="565"/>
      <c r="L108" s="565"/>
      <c r="M108" s="565"/>
      <c r="N108" s="565"/>
      <c r="O108" s="565"/>
      <c r="P108" s="566"/>
      <c r="Q108" s="114"/>
      <c r="R108" s="563" t="s">
        <v>151</v>
      </c>
      <c r="S108" s="564"/>
      <c r="T108" s="565" t="s">
        <v>152</v>
      </c>
      <c r="U108" s="565"/>
      <c r="V108" s="565"/>
      <c r="W108" s="565"/>
      <c r="X108" s="565"/>
      <c r="Y108" s="565"/>
      <c r="Z108" s="565"/>
      <c r="AA108" s="565"/>
      <c r="AB108" s="565"/>
      <c r="AC108" s="565"/>
      <c r="AD108" s="566"/>
      <c r="AK108" s="170">
        <v>1</v>
      </c>
      <c r="AL108" s="171">
        <v>1</v>
      </c>
      <c r="AM108" s="171">
        <v>7</v>
      </c>
      <c r="AN108" s="171">
        <v>7</v>
      </c>
    </row>
    <row r="109" spans="1:40" ht="24.95" customHeight="1">
      <c r="A109" s="35"/>
      <c r="B109" s="113"/>
      <c r="C109" s="114"/>
      <c r="D109" s="563" t="s">
        <v>151</v>
      </c>
      <c r="E109" s="564"/>
      <c r="F109" s="565" t="s">
        <v>153</v>
      </c>
      <c r="G109" s="565"/>
      <c r="H109" s="565"/>
      <c r="I109" s="565"/>
      <c r="J109" s="565"/>
      <c r="K109" s="565"/>
      <c r="L109" s="565"/>
      <c r="M109" s="565"/>
      <c r="N109" s="565"/>
      <c r="O109" s="565"/>
      <c r="P109" s="566"/>
      <c r="R109" s="563" t="s">
        <v>151</v>
      </c>
      <c r="S109" s="564"/>
      <c r="T109" s="565" t="s">
        <v>154</v>
      </c>
      <c r="U109" s="565"/>
      <c r="V109" s="565"/>
      <c r="W109" s="565"/>
      <c r="X109" s="565"/>
      <c r="Y109" s="565"/>
      <c r="Z109" s="565"/>
      <c r="AA109" s="565"/>
      <c r="AB109" s="565"/>
      <c r="AC109" s="565"/>
      <c r="AD109" s="566"/>
      <c r="AK109" s="170">
        <v>1</v>
      </c>
      <c r="AL109" s="171">
        <f>IF(AK$106&gt;=AK109,1,0)</f>
        <v>0</v>
      </c>
    </row>
    <row r="110" spans="1:40" ht="24.95" customHeight="1">
      <c r="A110" s="35"/>
      <c r="B110" s="113"/>
      <c r="C110" s="114"/>
      <c r="D110" s="563" t="s">
        <v>151</v>
      </c>
      <c r="E110" s="564"/>
      <c r="F110" s="565" t="s">
        <v>155</v>
      </c>
      <c r="G110" s="565"/>
      <c r="H110" s="565"/>
      <c r="I110" s="565"/>
      <c r="J110" s="565"/>
      <c r="K110" s="565"/>
      <c r="L110" s="565"/>
      <c r="M110" s="565"/>
      <c r="N110" s="565"/>
      <c r="O110" s="565"/>
      <c r="P110" s="566"/>
      <c r="R110" s="563" t="s">
        <v>151</v>
      </c>
      <c r="S110" s="564"/>
      <c r="T110" s="565" t="s">
        <v>156</v>
      </c>
      <c r="U110" s="565"/>
      <c r="V110" s="565"/>
      <c r="W110" s="565"/>
      <c r="X110" s="565"/>
      <c r="Y110" s="565"/>
      <c r="Z110" s="565"/>
      <c r="AA110" s="565"/>
      <c r="AB110" s="565"/>
      <c r="AC110" s="565"/>
      <c r="AD110" s="566"/>
      <c r="AK110" s="170">
        <v>2</v>
      </c>
      <c r="AL110" s="171">
        <f>IF(AK$106&gt;=AK110,1,0)</f>
        <v>0</v>
      </c>
    </row>
    <row r="111" spans="1:40" ht="24.95" customHeight="1">
      <c r="A111" s="35"/>
      <c r="B111" s="113"/>
      <c r="C111" s="114"/>
      <c r="D111" s="563" t="s">
        <v>151</v>
      </c>
      <c r="E111" s="564"/>
      <c r="F111" s="565" t="s">
        <v>157</v>
      </c>
      <c r="G111" s="565"/>
      <c r="H111" s="565"/>
      <c r="I111" s="565"/>
      <c r="J111" s="565"/>
      <c r="K111" s="565"/>
      <c r="L111" s="565"/>
      <c r="M111" s="565"/>
      <c r="N111" s="565"/>
      <c r="O111" s="565"/>
      <c r="P111" s="566"/>
      <c r="R111" s="563" t="s">
        <v>151</v>
      </c>
      <c r="S111" s="564"/>
      <c r="T111" s="565" t="s">
        <v>158</v>
      </c>
      <c r="U111" s="565"/>
      <c r="V111" s="565"/>
      <c r="W111" s="565"/>
      <c r="X111" s="565"/>
      <c r="Y111" s="565"/>
      <c r="Z111" s="565"/>
      <c r="AA111" s="565"/>
      <c r="AB111" s="565"/>
      <c r="AC111" s="565"/>
      <c r="AD111" s="566"/>
      <c r="AK111" s="170">
        <v>3</v>
      </c>
      <c r="AL111" s="171">
        <f>IF(AK$106&gt;=AK111,1,0)</f>
        <v>0</v>
      </c>
    </row>
    <row r="112" spans="1:40" ht="24.95" customHeight="1">
      <c r="A112" s="35"/>
      <c r="B112" s="113"/>
      <c r="C112" s="114"/>
      <c r="D112" s="563" t="s">
        <v>151</v>
      </c>
      <c r="E112" s="564"/>
      <c r="F112" s="565" t="s">
        <v>159</v>
      </c>
      <c r="G112" s="565"/>
      <c r="H112" s="565"/>
      <c r="I112" s="565"/>
      <c r="J112" s="565"/>
      <c r="K112" s="565"/>
      <c r="L112" s="565"/>
      <c r="M112" s="565"/>
      <c r="N112" s="565"/>
      <c r="O112" s="565"/>
      <c r="P112" s="566"/>
      <c r="R112" s="563" t="s">
        <v>151</v>
      </c>
      <c r="S112" s="564"/>
      <c r="T112" s="565" t="s">
        <v>160</v>
      </c>
      <c r="U112" s="565"/>
      <c r="V112" s="565"/>
      <c r="W112" s="565"/>
      <c r="X112" s="565"/>
      <c r="Y112" s="565"/>
      <c r="Z112" s="565"/>
      <c r="AA112" s="565"/>
      <c r="AB112" s="565"/>
      <c r="AC112" s="565"/>
      <c r="AD112" s="566"/>
      <c r="AK112" s="170">
        <v>4</v>
      </c>
      <c r="AL112" s="171">
        <f t="shared" ref="AL112:AL116" si="0">IF(AK$106&gt;=AK112,1,0)</f>
        <v>0</v>
      </c>
    </row>
    <row r="113" spans="1:38" ht="24.95" customHeight="1">
      <c r="A113" s="35"/>
      <c r="B113" s="113"/>
      <c r="C113" s="114"/>
      <c r="D113" s="563" t="s">
        <v>151</v>
      </c>
      <c r="E113" s="564"/>
      <c r="F113" s="565" t="s">
        <v>161</v>
      </c>
      <c r="G113" s="565"/>
      <c r="H113" s="565"/>
      <c r="I113" s="565"/>
      <c r="J113" s="565"/>
      <c r="K113" s="565"/>
      <c r="L113" s="565"/>
      <c r="M113" s="565"/>
      <c r="N113" s="565"/>
      <c r="O113" s="565"/>
      <c r="P113" s="566"/>
      <c r="R113" s="563" t="s">
        <v>151</v>
      </c>
      <c r="S113" s="564"/>
      <c r="T113" s="565" t="s">
        <v>162</v>
      </c>
      <c r="U113" s="565"/>
      <c r="V113" s="565"/>
      <c r="W113" s="565"/>
      <c r="X113" s="565"/>
      <c r="Y113" s="565"/>
      <c r="Z113" s="565"/>
      <c r="AA113" s="565"/>
      <c r="AB113" s="565"/>
      <c r="AC113" s="565"/>
      <c r="AD113" s="566"/>
      <c r="AK113" s="170">
        <v>5</v>
      </c>
      <c r="AL113" s="171">
        <f t="shared" si="0"/>
        <v>0</v>
      </c>
    </row>
    <row r="114" spans="1:38" ht="24.95" customHeight="1">
      <c r="A114" s="35"/>
      <c r="B114" s="113"/>
      <c r="C114" s="114"/>
      <c r="D114" s="563" t="s">
        <v>151</v>
      </c>
      <c r="E114" s="564"/>
      <c r="F114" s="565" t="s">
        <v>163</v>
      </c>
      <c r="G114" s="565"/>
      <c r="H114" s="565"/>
      <c r="I114" s="565"/>
      <c r="J114" s="565"/>
      <c r="K114" s="565"/>
      <c r="L114" s="565"/>
      <c r="M114" s="565"/>
      <c r="N114" s="565"/>
      <c r="O114" s="565"/>
      <c r="P114" s="566"/>
      <c r="R114" s="563" t="s">
        <v>151</v>
      </c>
      <c r="S114" s="564"/>
      <c r="T114" s="565" t="s">
        <v>164</v>
      </c>
      <c r="U114" s="565"/>
      <c r="V114" s="565"/>
      <c r="W114" s="565"/>
      <c r="X114" s="565"/>
      <c r="Y114" s="565"/>
      <c r="Z114" s="565"/>
      <c r="AA114" s="565"/>
      <c r="AB114" s="565"/>
      <c r="AC114" s="565"/>
      <c r="AD114" s="566"/>
      <c r="AK114" s="170">
        <v>6</v>
      </c>
      <c r="AL114" s="171">
        <f t="shared" si="0"/>
        <v>0</v>
      </c>
    </row>
    <row r="115" spans="1:38" ht="24.95" customHeight="1">
      <c r="A115" s="35"/>
      <c r="B115" s="113"/>
      <c r="C115" s="114"/>
      <c r="D115" s="563" t="s">
        <v>151</v>
      </c>
      <c r="E115" s="564"/>
      <c r="F115" s="565" t="s">
        <v>165</v>
      </c>
      <c r="G115" s="565"/>
      <c r="H115" s="565"/>
      <c r="I115" s="565"/>
      <c r="J115" s="565"/>
      <c r="K115" s="565"/>
      <c r="L115" s="565"/>
      <c r="M115" s="565"/>
      <c r="N115" s="565"/>
      <c r="O115" s="565"/>
      <c r="P115" s="566"/>
      <c r="R115" s="563" t="s">
        <v>151</v>
      </c>
      <c r="S115" s="564"/>
      <c r="T115" s="565" t="s">
        <v>166</v>
      </c>
      <c r="U115" s="565"/>
      <c r="V115" s="565"/>
      <c r="W115" s="565"/>
      <c r="X115" s="565"/>
      <c r="Y115" s="565"/>
      <c r="Z115" s="565"/>
      <c r="AA115" s="565"/>
      <c r="AB115" s="565"/>
      <c r="AC115" s="565"/>
      <c r="AD115" s="566"/>
      <c r="AK115" s="170">
        <v>7</v>
      </c>
      <c r="AL115" s="171">
        <f t="shared" si="0"/>
        <v>0</v>
      </c>
    </row>
    <row r="116" spans="1:38" ht="24.95" customHeight="1">
      <c r="A116" s="35"/>
      <c r="B116" s="113"/>
      <c r="C116" s="114"/>
      <c r="D116" s="563" t="s">
        <v>151</v>
      </c>
      <c r="E116" s="564"/>
      <c r="F116" s="565" t="s">
        <v>167</v>
      </c>
      <c r="G116" s="565"/>
      <c r="H116" s="565"/>
      <c r="I116" s="565"/>
      <c r="J116" s="565"/>
      <c r="K116" s="565"/>
      <c r="L116" s="565"/>
      <c r="M116" s="565"/>
      <c r="N116" s="565"/>
      <c r="O116" s="565"/>
      <c r="P116" s="566"/>
      <c r="R116" s="563" t="s">
        <v>151</v>
      </c>
      <c r="S116" s="564"/>
      <c r="T116" s="565" t="s">
        <v>168</v>
      </c>
      <c r="U116" s="565"/>
      <c r="V116" s="565"/>
      <c r="W116" s="565"/>
      <c r="X116" s="565"/>
      <c r="Y116" s="565"/>
      <c r="Z116" s="565"/>
      <c r="AA116" s="565"/>
      <c r="AB116" s="565"/>
      <c r="AC116" s="565"/>
      <c r="AD116" s="566"/>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topLeftCell="A71" zoomScaleNormal="100" zoomScaleSheetLayoutView="100" workbookViewId="0">
      <selection activeCell="AS81" sqref="AS81"/>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76" t="s">
        <v>207</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row>
    <row r="4" spans="1:39" ht="15" customHeight="1">
      <c r="A4" s="114"/>
      <c r="B4" s="114"/>
      <c r="C4" s="114"/>
      <c r="D4" s="114"/>
      <c r="E4" s="114"/>
      <c r="G4" s="114"/>
      <c r="H4" s="114"/>
      <c r="I4" s="114"/>
    </row>
    <row r="5" spans="1:39" ht="24.95" customHeight="1">
      <c r="A5" s="35" t="s">
        <v>28</v>
      </c>
      <c r="B5" s="547" t="s">
        <v>29</v>
      </c>
      <c r="C5" s="547"/>
      <c r="D5" s="547"/>
      <c r="E5" s="547"/>
      <c r="F5" s="547"/>
      <c r="G5" s="547"/>
      <c r="H5" s="579" t="str">
        <f>IF('様式95_外来・在宅ベースアップ評価料（Ⅰ）'!H5=0,"",'様式95_外来・在宅ベースアップ評価料（Ⅰ）'!H5)</f>
        <v/>
      </c>
      <c r="I5" s="579"/>
      <c r="J5" s="579"/>
      <c r="K5" s="579"/>
      <c r="L5" s="579"/>
      <c r="M5" s="579"/>
      <c r="N5" s="579"/>
      <c r="O5" s="579"/>
      <c r="P5" s="579"/>
      <c r="Q5" s="579"/>
      <c r="R5" s="579"/>
      <c r="S5" s="579"/>
      <c r="T5" s="579"/>
    </row>
    <row r="6" spans="1:39" ht="24.95"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68"/>
      <c r="K10" s="574"/>
      <c r="L10" s="568" t="s">
        <v>61</v>
      </c>
      <c r="M10" s="568"/>
      <c r="N10" s="574"/>
      <c r="O10" s="568" t="s">
        <v>62</v>
      </c>
      <c r="P10" s="568"/>
      <c r="Q10" s="574"/>
      <c r="R10" s="568" t="s">
        <v>63</v>
      </c>
      <c r="S10" s="568"/>
      <c r="T10" s="574"/>
      <c r="U10" s="568" t="s">
        <v>64</v>
      </c>
      <c r="V10" s="568"/>
      <c r="W10" s="568"/>
      <c r="AM10" s="171" t="b">
        <v>0</v>
      </c>
    </row>
    <row r="11" spans="1:39" ht="24.95" customHeight="1">
      <c r="A11" s="35"/>
      <c r="B11" s="114"/>
      <c r="C11" s="114"/>
      <c r="D11" s="114"/>
      <c r="E11" s="114"/>
      <c r="F11" s="169"/>
      <c r="G11" s="113" t="s">
        <v>65</v>
      </c>
      <c r="H11" s="114"/>
      <c r="I11" s="114"/>
      <c r="J11" s="568"/>
      <c r="K11" s="574"/>
      <c r="L11" s="568"/>
      <c r="M11" s="568"/>
      <c r="N11" s="574"/>
      <c r="O11" s="568"/>
      <c r="P11" s="568"/>
      <c r="Q11" s="574"/>
      <c r="R11" s="568"/>
      <c r="S11" s="568"/>
      <c r="T11" s="574"/>
      <c r="U11" s="568"/>
      <c r="V11" s="568"/>
      <c r="W11" s="568"/>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50" t="s">
        <v>69</v>
      </c>
      <c r="H15" s="551"/>
      <c r="I15" s="551"/>
      <c r="J15" s="552"/>
      <c r="K15" s="553" t="s">
        <v>70</v>
      </c>
      <c r="L15" s="553"/>
      <c r="M15" s="553"/>
      <c r="N15" s="553"/>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50" t="s">
        <v>71</v>
      </c>
      <c r="H16" s="551"/>
      <c r="I16" s="551"/>
      <c r="J16" s="552"/>
      <c r="K16" s="554" t="s">
        <v>71</v>
      </c>
      <c r="L16" s="555"/>
      <c r="M16" s="555"/>
      <c r="N16" s="556"/>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50" t="s">
        <v>72</v>
      </c>
      <c r="H17" s="551"/>
      <c r="I17" s="551"/>
      <c r="J17" s="552"/>
      <c r="K17" s="557"/>
      <c r="L17" s="558"/>
      <c r="M17" s="558"/>
      <c r="N17" s="559"/>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50" t="s">
        <v>73</v>
      </c>
      <c r="H18" s="551"/>
      <c r="I18" s="551"/>
      <c r="J18" s="552"/>
      <c r="K18" s="560"/>
      <c r="L18" s="561"/>
      <c r="M18" s="561"/>
      <c r="N18" s="562"/>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50" t="s">
        <v>74</v>
      </c>
      <c r="H19" s="551"/>
      <c r="I19" s="551"/>
      <c r="J19" s="552"/>
      <c r="K19" s="554" t="s">
        <v>74</v>
      </c>
      <c r="L19" s="555"/>
      <c r="M19" s="555"/>
      <c r="N19" s="556"/>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50" t="s">
        <v>75</v>
      </c>
      <c r="H20" s="551"/>
      <c r="I20" s="551"/>
      <c r="J20" s="552"/>
      <c r="K20" s="557"/>
      <c r="L20" s="558"/>
      <c r="M20" s="558"/>
      <c r="N20" s="559"/>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50" t="s">
        <v>76</v>
      </c>
      <c r="H21" s="551"/>
      <c r="I21" s="551"/>
      <c r="J21" s="552"/>
      <c r="K21" s="560"/>
      <c r="L21" s="561"/>
      <c r="M21" s="561"/>
      <c r="N21" s="562"/>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50" t="s">
        <v>77</v>
      </c>
      <c r="H22" s="551"/>
      <c r="I22" s="551"/>
      <c r="J22" s="552"/>
      <c r="K22" s="554" t="s">
        <v>77</v>
      </c>
      <c r="L22" s="555"/>
      <c r="M22" s="555"/>
      <c r="N22" s="556"/>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50" t="s">
        <v>78</v>
      </c>
      <c r="H23" s="551"/>
      <c r="I23" s="551"/>
      <c r="J23" s="552"/>
      <c r="K23" s="557"/>
      <c r="L23" s="558"/>
      <c r="M23" s="558"/>
      <c r="N23" s="559"/>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50" t="s">
        <v>79</v>
      </c>
      <c r="H24" s="551"/>
      <c r="I24" s="551"/>
      <c r="J24" s="552"/>
      <c r="K24" s="560"/>
      <c r="L24" s="561"/>
      <c r="M24" s="561"/>
      <c r="N24" s="562"/>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50" t="s">
        <v>80</v>
      </c>
      <c r="H25" s="551"/>
      <c r="I25" s="551"/>
      <c r="J25" s="552"/>
      <c r="K25" s="554" t="s">
        <v>80</v>
      </c>
      <c r="L25" s="555"/>
      <c r="M25" s="555"/>
      <c r="N25" s="556"/>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50" t="s">
        <v>81</v>
      </c>
      <c r="H26" s="551"/>
      <c r="I26" s="551"/>
      <c r="J26" s="552"/>
      <c r="K26" s="557"/>
      <c r="L26" s="558"/>
      <c r="M26" s="558"/>
      <c r="N26" s="559"/>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50" t="s">
        <v>82</v>
      </c>
      <c r="H27" s="551"/>
      <c r="I27" s="551"/>
      <c r="J27" s="552"/>
      <c r="K27" s="560"/>
      <c r="L27" s="561"/>
      <c r="M27" s="561"/>
      <c r="N27" s="562"/>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5"/>
      <c r="N37" s="545"/>
      <c r="O37" s="545"/>
      <c r="P37" s="545"/>
      <c r="Q37" s="545"/>
      <c r="R37" s="545"/>
      <c r="S37" s="545"/>
      <c r="T37" s="114" t="s">
        <v>100</v>
      </c>
      <c r="V37" s="113" t="s">
        <v>101</v>
      </c>
      <c r="W37" s="34"/>
      <c r="X37" s="114"/>
      <c r="Y37" s="34"/>
      <c r="Z37" s="545"/>
      <c r="AA37" s="545"/>
      <c r="AB37" s="545"/>
      <c r="AC37" s="545"/>
      <c r="AD37" s="545"/>
      <c r="AE37" s="545"/>
      <c r="AF37" s="545"/>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5"/>
      <c r="N48" s="545"/>
      <c r="O48" s="545"/>
      <c r="P48" s="545"/>
      <c r="Q48" s="545"/>
      <c r="R48" s="545"/>
      <c r="S48" s="545"/>
      <c r="T48" s="114" t="s">
        <v>114</v>
      </c>
      <c r="V48" s="113" t="s">
        <v>101</v>
      </c>
      <c r="X48" s="114"/>
      <c r="Z48" s="545"/>
      <c r="AA48" s="545"/>
      <c r="AB48" s="545"/>
      <c r="AC48" s="545"/>
      <c r="AD48" s="545"/>
      <c r="AE48" s="545"/>
      <c r="AF48" s="545"/>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5"/>
      <c r="N50" s="545"/>
      <c r="O50" s="545"/>
      <c r="P50" s="545"/>
      <c r="Q50" s="545"/>
      <c r="R50" s="545"/>
      <c r="S50" s="545"/>
      <c r="T50" s="114" t="s">
        <v>114</v>
      </c>
      <c r="V50" s="113" t="s">
        <v>101</v>
      </c>
      <c r="X50" s="114"/>
      <c r="Z50" s="545"/>
      <c r="AA50" s="545"/>
      <c r="AB50" s="545"/>
      <c r="AC50" s="545"/>
      <c r="AD50" s="545"/>
      <c r="AE50" s="545"/>
      <c r="AF50" s="545"/>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5"/>
      <c r="N52" s="545"/>
      <c r="O52" s="545"/>
      <c r="P52" s="545"/>
      <c r="Q52" s="545"/>
      <c r="R52" s="545"/>
      <c r="S52" s="545"/>
      <c r="T52" s="114" t="s">
        <v>114</v>
      </c>
      <c r="V52" s="113" t="s">
        <v>101</v>
      </c>
      <c r="X52" s="114"/>
      <c r="Z52" s="545"/>
      <c r="AA52" s="545"/>
      <c r="AB52" s="545"/>
      <c r="AC52" s="545"/>
      <c r="AD52" s="545"/>
      <c r="AE52" s="545"/>
      <c r="AF52" s="545"/>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5"/>
      <c r="N54" s="545"/>
      <c r="O54" s="545"/>
      <c r="P54" s="545"/>
      <c r="Q54" s="545"/>
      <c r="R54" s="545"/>
      <c r="S54" s="545"/>
      <c r="T54" s="114" t="s">
        <v>114</v>
      </c>
      <c r="U54" s="34"/>
      <c r="V54" s="113" t="s">
        <v>101</v>
      </c>
      <c r="W54" s="34"/>
      <c r="X54" s="114"/>
      <c r="Y54" s="34"/>
      <c r="Z54" s="545"/>
      <c r="AA54" s="545"/>
      <c r="AB54" s="545"/>
      <c r="AC54" s="545"/>
      <c r="AD54" s="545"/>
      <c r="AE54" s="545"/>
      <c r="AF54" s="545"/>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5"/>
      <c r="N56" s="545"/>
      <c r="O56" s="545"/>
      <c r="P56" s="545"/>
      <c r="Q56" s="545"/>
      <c r="R56" s="545"/>
      <c r="S56" s="545"/>
      <c r="T56" s="114" t="s">
        <v>114</v>
      </c>
      <c r="U56" s="34"/>
      <c r="V56" s="113" t="s">
        <v>101</v>
      </c>
      <c r="W56" s="34"/>
      <c r="X56" s="114"/>
      <c r="Y56" s="34"/>
      <c r="Z56" s="545"/>
      <c r="AA56" s="545"/>
      <c r="AB56" s="545"/>
      <c r="AC56" s="545"/>
      <c r="AD56" s="545"/>
      <c r="AE56" s="545"/>
      <c r="AF56" s="545"/>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5"/>
      <c r="N62" s="545"/>
      <c r="O62" s="545"/>
      <c r="P62" s="545"/>
      <c r="Q62" s="545"/>
      <c r="R62" s="545"/>
      <c r="S62" s="545"/>
      <c r="T62" s="114" t="s">
        <v>114</v>
      </c>
      <c r="U62" s="34"/>
      <c r="V62" s="113" t="s">
        <v>101</v>
      </c>
      <c r="W62" s="34"/>
      <c r="X62" s="114"/>
      <c r="Y62" s="34"/>
      <c r="Z62" s="545"/>
      <c r="AA62" s="545"/>
      <c r="AB62" s="545"/>
      <c r="AC62" s="545"/>
      <c r="AD62" s="545"/>
      <c r="AE62" s="545"/>
      <c r="AF62" s="545"/>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0">
        <f>SUM(M47:S62)</f>
        <v>0</v>
      </c>
      <c r="N69" s="580"/>
      <c r="O69" s="580"/>
      <c r="P69" s="580"/>
      <c r="Q69" s="580"/>
      <c r="R69" s="580"/>
      <c r="S69" s="580"/>
      <c r="T69" s="114" t="s">
        <v>114</v>
      </c>
      <c r="U69" s="34"/>
      <c r="V69" s="113" t="s">
        <v>101</v>
      </c>
      <c r="W69" s="34"/>
      <c r="X69" s="114"/>
      <c r="Y69" s="34"/>
      <c r="Z69" s="580">
        <f>SUM(Z47:AF62)</f>
        <v>0</v>
      </c>
      <c r="AA69" s="580"/>
      <c r="AB69" s="580"/>
      <c r="AC69" s="580"/>
      <c r="AD69" s="580"/>
      <c r="AE69" s="580"/>
      <c r="AF69" s="580"/>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75">
        <f>M48*AK48+M50*AK50+M52*AK52+M54*AK54+M56*AK56+M58*AK58+M60*AK60+M62*AK62</f>
        <v>0</v>
      </c>
      <c r="N71" s="575"/>
      <c r="O71" s="575"/>
      <c r="P71" s="575"/>
      <c r="Q71" s="575"/>
      <c r="R71" s="575"/>
      <c r="S71" s="575"/>
      <c r="T71" s="114" t="s">
        <v>219</v>
      </c>
      <c r="U71" s="34"/>
      <c r="V71" s="113" t="s">
        <v>101</v>
      </c>
      <c r="W71" s="34"/>
      <c r="X71" s="114"/>
      <c r="Y71" s="34"/>
      <c r="Z71" s="575">
        <f>Z48*AK48+Z50*AK50+Z52*AK52+Z54*AK54+Z56*AK56+Z58*AK58+Z60*AK60+Z62*AK62</f>
        <v>0</v>
      </c>
      <c r="AA71" s="575"/>
      <c r="AB71" s="575"/>
      <c r="AC71" s="575"/>
      <c r="AD71" s="575"/>
      <c r="AE71" s="575"/>
      <c r="AF71" s="575"/>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67" t="str">
        <f>IFERROR(ROUNDDOWN(M71*10/M37,4),"")</f>
        <v/>
      </c>
      <c r="N73" s="567"/>
      <c r="O73" s="567"/>
      <c r="P73" s="567"/>
      <c r="Q73" s="567"/>
      <c r="R73" s="567"/>
      <c r="S73" s="567"/>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5"/>
      <c r="N76" s="545"/>
      <c r="O76" s="545"/>
      <c r="P76" s="545"/>
      <c r="Q76" s="545"/>
      <c r="R76" s="545"/>
      <c r="S76" s="545"/>
      <c r="T76" s="113" t="s">
        <v>222</v>
      </c>
      <c r="V76" s="113" t="s">
        <v>101</v>
      </c>
      <c r="X76" s="114"/>
      <c r="Z76" s="545"/>
      <c r="AA76" s="545"/>
      <c r="AB76" s="545"/>
      <c r="AC76" s="545"/>
      <c r="AD76" s="545"/>
      <c r="AE76" s="545"/>
      <c r="AF76" s="545"/>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72" t="str">
        <f>IFERROR(IF((M37*2.3%-M71*10)/(M76*10)&lt;0,0,(M37*2.3%-M71*10)/(M76*10)),"")</f>
        <v/>
      </c>
      <c r="J84" s="572"/>
      <c r="K84" s="572"/>
      <c r="L84" s="572"/>
      <c r="M84" s="572"/>
      <c r="N84" s="572"/>
      <c r="O84" s="572"/>
      <c r="P84" s="114"/>
      <c r="Q84" s="114"/>
      <c r="R84" s="113" t="s">
        <v>101</v>
      </c>
      <c r="T84" s="114"/>
      <c r="V84" s="575" t="str">
        <f>IFERROR(IF((Z37*2.3%-Z71*10)/(Z76*10)&lt;0,0,(Z37*2.3%-Z71*10)/(Z76*10)),"")</f>
        <v/>
      </c>
      <c r="W84" s="575"/>
      <c r="X84" s="575"/>
      <c r="Y84" s="575"/>
      <c r="Z84" s="575"/>
      <c r="AA84" s="575"/>
      <c r="AB84" s="575"/>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68" t="s">
        <v>227</v>
      </c>
      <c r="C86" s="568"/>
      <c r="D86" s="568"/>
      <c r="E86" s="568"/>
      <c r="F86" s="568" t="s">
        <v>228</v>
      </c>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row>
    <row r="87" spans="1:37" ht="24.95" customHeight="1">
      <c r="A87" s="35"/>
      <c r="B87" s="568"/>
      <c r="C87" s="568"/>
      <c r="D87" s="568"/>
      <c r="E87" s="568"/>
      <c r="F87" s="581" t="s">
        <v>229</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row>
    <row r="88" spans="1:37" ht="24.95" customHeight="1">
      <c r="A88" s="35"/>
      <c r="B88" s="568"/>
      <c r="C88" s="568"/>
      <c r="D88" s="568"/>
      <c r="E88" s="568"/>
      <c r="F88" s="582" t="s">
        <v>230</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9" t="str">
        <f>IF(AK91&lt;=1.1,IF(AK91&gt;=0.9,"☑","□"),"□")</f>
        <v>□</v>
      </c>
      <c r="K91" s="569"/>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9" t="str">
        <f>IF(AK92&lt;=1.1,IF(AK92&gt;=0.9,"☑","□"),"□")</f>
        <v>□</v>
      </c>
      <c r="K92" s="569"/>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9" t="str">
        <f>IF(AK93&lt;=1.1,IF(AK93&gt;=0.9,"☑","□"),"□")</f>
        <v>□</v>
      </c>
      <c r="K93" s="569"/>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9" t="str">
        <f>IF(AK94&lt;=1.1,IF(AK94&gt;=0.9,"☑","□"),"□")</f>
        <v>□</v>
      </c>
      <c r="K94" s="569"/>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71" t="str">
        <f>IFERROR(IF(OR(AK27=0,AK73=0,I84&lt;=0),"算定不可",(VLOOKUP("該当",'リスト（入院）'!I:K,3,FALSE))),"")</f>
        <v>算定不可</v>
      </c>
      <c r="Q97" s="571"/>
      <c r="R97" s="571"/>
      <c r="S97" s="571"/>
      <c r="T97" s="571"/>
      <c r="U97" s="571"/>
      <c r="V97" s="571"/>
      <c r="W97" s="571"/>
      <c r="X97" s="571"/>
      <c r="Y97" s="571"/>
      <c r="Z97" s="571"/>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K39" sqref="AK39"/>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583" t="s">
        <v>255</v>
      </c>
      <c r="B2" s="583"/>
      <c r="C2" s="583"/>
      <c r="D2" s="583"/>
      <c r="E2" s="583"/>
      <c r="F2" s="583"/>
      <c r="G2" s="583"/>
      <c r="H2" s="583"/>
      <c r="I2" s="583"/>
      <c r="J2" s="583"/>
      <c r="K2" s="583"/>
      <c r="L2" s="583"/>
      <c r="M2" s="583"/>
      <c r="N2" s="583"/>
      <c r="O2" s="583"/>
      <c r="P2" s="583"/>
      <c r="Q2" s="583"/>
      <c r="R2" s="583"/>
      <c r="S2" s="583"/>
      <c r="T2" s="583"/>
      <c r="U2" s="584"/>
      <c r="V2" s="584"/>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6" t="s">
        <v>257</v>
      </c>
      <c r="R4" s="606"/>
      <c r="S4" s="606"/>
      <c r="T4" s="606"/>
      <c r="U4" s="606"/>
      <c r="V4" s="607" t="str">
        <f>IF('様式95_外来・在宅ベースアップ評価料（Ⅰ）'!H5=0,"",'様式95_外来・在宅ベースアップ評価料（Ⅰ）'!H5)</f>
        <v/>
      </c>
      <c r="W4" s="607"/>
      <c r="X4" s="607"/>
      <c r="Y4" s="607"/>
      <c r="Z4" s="607"/>
      <c r="AA4" s="607"/>
      <c r="AB4" s="607"/>
      <c r="AC4" s="607"/>
      <c r="AD4" s="607"/>
      <c r="AE4" s="607"/>
      <c r="AF4" s="607"/>
      <c r="AG4" s="607"/>
      <c r="AH4" s="104"/>
      <c r="AI4" s="196"/>
    </row>
    <row r="5" spans="1:35" ht="16.149999999999999" customHeight="1">
      <c r="A5" s="3"/>
      <c r="B5" s="3"/>
      <c r="C5" s="3"/>
      <c r="D5" s="3"/>
      <c r="E5" s="3"/>
      <c r="F5" s="3"/>
      <c r="G5" s="3"/>
      <c r="H5" s="3"/>
      <c r="I5" s="3"/>
      <c r="J5" s="3"/>
      <c r="K5" s="3"/>
      <c r="L5" s="3"/>
      <c r="M5" s="3"/>
      <c r="N5" s="3"/>
      <c r="O5" s="3"/>
      <c r="P5" s="3"/>
      <c r="Q5" s="585" t="s">
        <v>258</v>
      </c>
      <c r="R5" s="585"/>
      <c r="S5" s="585"/>
      <c r="T5" s="585"/>
      <c r="U5" s="586"/>
      <c r="V5" s="608" t="str">
        <f>IF(様式97_入院ベースアップ評価料!H6="","",様式97_入院ベースアップ評価料!H6)</f>
        <v/>
      </c>
      <c r="W5" s="608"/>
      <c r="X5" s="608"/>
      <c r="Y5" s="608"/>
      <c r="Z5" s="608"/>
      <c r="AA5" s="608"/>
      <c r="AB5" s="608"/>
      <c r="AC5" s="608"/>
      <c r="AD5" s="608"/>
      <c r="AE5" s="608"/>
      <c r="AF5" s="608"/>
      <c r="AG5" s="608"/>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16"/>
      <c r="C9" s="616"/>
      <c r="D9" s="617" t="s">
        <v>261</v>
      </c>
      <c r="E9" s="617"/>
      <c r="F9" s="617"/>
      <c r="G9" s="617"/>
      <c r="H9" s="617"/>
      <c r="I9" s="617"/>
      <c r="J9" s="617"/>
      <c r="K9" s="617"/>
      <c r="L9" s="617"/>
      <c r="M9" s="617"/>
      <c r="N9" s="617"/>
      <c r="O9" s="617"/>
      <c r="P9" s="617"/>
      <c r="Q9" s="617"/>
      <c r="R9" s="617"/>
      <c r="S9" s="617"/>
      <c r="T9" s="617"/>
      <c r="U9" s="617"/>
      <c r="V9" s="617"/>
      <c r="W9" s="617"/>
      <c r="X9" s="617"/>
      <c r="Y9" s="617"/>
      <c r="Z9" s="617"/>
      <c r="AA9" s="3"/>
      <c r="AB9" s="3"/>
      <c r="AC9" s="3"/>
      <c r="AD9" s="3"/>
      <c r="AE9" s="3"/>
      <c r="AF9" s="3"/>
      <c r="AG9" s="19"/>
    </row>
    <row r="10" spans="1:35" ht="16.149999999999999" customHeight="1" thickBot="1">
      <c r="A10" s="2"/>
      <c r="B10" s="599"/>
      <c r="C10" s="599"/>
      <c r="D10" s="600" t="s">
        <v>262</v>
      </c>
      <c r="E10" s="600"/>
      <c r="F10" s="600"/>
      <c r="G10" s="600"/>
      <c r="H10" s="600"/>
      <c r="I10" s="600"/>
      <c r="J10" s="600"/>
      <c r="K10" s="600"/>
      <c r="L10" s="600"/>
      <c r="M10" s="600"/>
      <c r="N10" s="600"/>
      <c r="O10" s="600"/>
      <c r="P10" s="600"/>
      <c r="Q10" s="600"/>
      <c r="R10" s="600"/>
      <c r="S10" s="600"/>
      <c r="T10" s="600"/>
      <c r="U10" s="600"/>
      <c r="V10" s="600"/>
      <c r="W10" s="600"/>
      <c r="X10" s="600"/>
      <c r="Y10" s="600"/>
      <c r="Z10" s="600"/>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23" t="s">
        <v>15</v>
      </c>
      <c r="C16" s="623"/>
      <c r="D16" s="623"/>
      <c r="E16" s="598"/>
      <c r="F16" s="598"/>
      <c r="G16" s="20" t="s">
        <v>16</v>
      </c>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23" t="s">
        <v>15</v>
      </c>
      <c r="C21" s="623"/>
      <c r="D21" s="623"/>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0">
        <f>IFERROR(SUM(AB29:AF30),"")</f>
        <v>0</v>
      </c>
      <c r="AC28" s="620"/>
      <c r="AD28" s="620"/>
      <c r="AE28" s="620"/>
      <c r="AF28" s="620"/>
      <c r="AG28" s="132" t="s">
        <v>270</v>
      </c>
    </row>
    <row r="29" spans="1:33" ht="16.149999999999999" customHeight="1">
      <c r="A29" s="53"/>
      <c r="B29" s="621" t="s">
        <v>271</v>
      </c>
      <c r="C29" s="621"/>
      <c r="D29" s="621"/>
      <c r="E29" s="621"/>
      <c r="F29" s="621"/>
      <c r="G29" s="621"/>
      <c r="H29" s="621"/>
      <c r="I29" s="621"/>
      <c r="J29" s="621"/>
      <c r="K29" s="621"/>
      <c r="L29" s="621"/>
      <c r="M29" s="621"/>
      <c r="N29" s="621"/>
      <c r="O29" s="621"/>
      <c r="P29" s="621"/>
      <c r="Q29" s="621"/>
      <c r="R29" s="621"/>
      <c r="S29" s="621"/>
      <c r="T29" s="621"/>
      <c r="U29" s="621"/>
      <c r="V29" s="621"/>
      <c r="W29" s="621"/>
      <c r="X29" s="14"/>
      <c r="Y29" s="14" t="s">
        <v>272</v>
      </c>
      <c r="Z29" s="14"/>
      <c r="AA29" s="14"/>
      <c r="AB29" s="622">
        <f>様式97_入院ベースアップ評価料!M71*V21*10</f>
        <v>0</v>
      </c>
      <c r="AC29" s="622"/>
      <c r="AD29" s="622"/>
      <c r="AE29" s="622"/>
      <c r="AF29" s="622"/>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89">
        <f>IFERROR(AB31*AB32*10,0)</f>
        <v>0</v>
      </c>
      <c r="AC30" s="589"/>
      <c r="AD30" s="589"/>
      <c r="AE30" s="589"/>
      <c r="AF30" s="589"/>
      <c r="AG30" s="168" t="s">
        <v>270</v>
      </c>
    </row>
    <row r="31" spans="1:33" ht="16.149999999999999" customHeight="1">
      <c r="A31" s="52"/>
      <c r="B31" s="57"/>
      <c r="C31" s="59" t="s">
        <v>274</v>
      </c>
      <c r="D31" s="60"/>
      <c r="E31" s="60"/>
      <c r="F31" s="60"/>
      <c r="G31" s="60"/>
      <c r="H31" s="60"/>
      <c r="I31" s="60"/>
      <c r="J31" s="60"/>
      <c r="K31" s="60"/>
      <c r="L31" s="60"/>
      <c r="M31" s="58"/>
      <c r="N31" s="58"/>
      <c r="O31" s="5" t="s">
        <v>275</v>
      </c>
      <c r="P31" s="601" t="str">
        <f>様式97_入院ベースアップ評価料!P97</f>
        <v>算定不可</v>
      </c>
      <c r="Q31" s="601"/>
      <c r="R31" s="601"/>
      <c r="S31" s="601"/>
      <c r="T31" s="601"/>
      <c r="U31" s="601"/>
      <c r="V31" s="601"/>
      <c r="W31" s="601"/>
      <c r="X31" s="5" t="s">
        <v>132</v>
      </c>
      <c r="Y31" s="5" t="s">
        <v>272</v>
      </c>
      <c r="Z31" s="5" t="s">
        <v>113</v>
      </c>
      <c r="AA31" s="5"/>
      <c r="AB31" s="602" t="str">
        <f>IFERROR(VLOOKUP(P31,'リスト（入院）'!C:D,2,FALSE),"-")</f>
        <v>-</v>
      </c>
      <c r="AC31" s="602"/>
      <c r="AD31" s="602"/>
      <c r="AE31" s="602"/>
      <c r="AF31" s="602"/>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3" t="str">
        <f>IF(様式97_入院ベースアップ評価料!H5="","0",様式97_入院ベースアップ評価料!M76*V21)</f>
        <v>0</v>
      </c>
      <c r="AC32" s="603"/>
      <c r="AD32" s="603"/>
      <c r="AE32" s="603"/>
      <c r="AF32" s="603"/>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1">
        <v>0</v>
      </c>
      <c r="AC33" s="591"/>
      <c r="AD33" s="591"/>
      <c r="AE33" s="591"/>
      <c r="AF33" s="591"/>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88">
        <v>0</v>
      </c>
      <c r="AC34" s="588"/>
      <c r="AD34" s="588"/>
      <c r="AE34" s="588"/>
      <c r="AF34" s="588"/>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7">
        <f>IFERROR(AB28-AB33+AB34,"")</f>
        <v>0</v>
      </c>
      <c r="AC35" s="587"/>
      <c r="AD35" s="587"/>
      <c r="AE35" s="587"/>
      <c r="AF35" s="587"/>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596"/>
      <c r="AC40" s="596"/>
      <c r="AD40" s="596"/>
      <c r="AE40" s="596"/>
      <c r="AF40" s="596"/>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597">
        <f>AB35</f>
        <v>0</v>
      </c>
      <c r="AC41" s="597"/>
      <c r="AD41" s="597"/>
      <c r="AE41" s="597"/>
      <c r="AF41" s="597"/>
      <c r="AG41" s="339" t="s">
        <v>270</v>
      </c>
    </row>
    <row r="42" spans="1:42" ht="16.149999999999999" customHeight="1" collapsed="1">
      <c r="A42" s="40"/>
      <c r="B42" s="39" t="s">
        <v>1601</v>
      </c>
      <c r="C42" s="5"/>
      <c r="D42" s="5"/>
      <c r="E42" s="5"/>
      <c r="F42" s="5"/>
      <c r="G42" s="5"/>
      <c r="H42" s="5"/>
      <c r="I42" s="5"/>
      <c r="J42" s="5"/>
      <c r="K42" s="5"/>
      <c r="L42" s="5"/>
      <c r="M42" s="5"/>
      <c r="N42" s="5"/>
      <c r="O42" s="5"/>
      <c r="P42" s="5"/>
      <c r="Q42" s="5"/>
      <c r="R42" s="5"/>
      <c r="S42" s="5"/>
      <c r="T42" s="5"/>
      <c r="U42" s="5"/>
      <c r="V42" s="5"/>
      <c r="W42" s="5"/>
      <c r="X42" s="5"/>
      <c r="Y42" s="5"/>
      <c r="Z42" s="5"/>
      <c r="AA42" s="5"/>
      <c r="AB42" s="591"/>
      <c r="AC42" s="591"/>
      <c r="AD42" s="591"/>
      <c r="AE42" s="591"/>
      <c r="AF42" s="591"/>
      <c r="AG42" s="168" t="s">
        <v>270</v>
      </c>
    </row>
    <row r="43" spans="1:42" ht="16.149999999999999" customHeight="1">
      <c r="A43" s="40"/>
      <c r="B43" s="96" t="s">
        <v>1602</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593"/>
      <c r="AC43" s="593"/>
      <c r="AD43" s="593"/>
      <c r="AE43" s="593"/>
      <c r="AF43" s="593"/>
      <c r="AG43" s="136" t="s">
        <v>270</v>
      </c>
    </row>
    <row r="44" spans="1:42" ht="16.149999999999999" customHeight="1" thickBot="1">
      <c r="A44" s="86"/>
      <c r="B44" s="77" t="s">
        <v>1603</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92">
        <f>AB40-SUM(AB42:AF43)</f>
        <v>0</v>
      </c>
      <c r="AC44" s="592"/>
      <c r="AD44" s="592"/>
      <c r="AE44" s="592"/>
      <c r="AF44" s="592"/>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1600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1597</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1604</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1605</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1606</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1607</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595">
        <f>SUM(AB78,AB87,AB96,AB105,AB114)</f>
        <v>0</v>
      </c>
      <c r="AC69" s="595"/>
      <c r="AD69" s="595"/>
      <c r="AE69" s="595"/>
      <c r="AF69" s="595"/>
      <c r="AG69" s="78" t="s">
        <v>289</v>
      </c>
      <c r="AH69" s="28"/>
      <c r="AI69" s="181"/>
    </row>
    <row r="70" spans="1:44" ht="16.149999999999999" customHeight="1">
      <c r="A70" s="1" t="s">
        <v>1608</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594">
        <f t="shared" ref="AB70:AB74" si="0">SUM(AB79,AB88,AB97,AB106,AB115)</f>
        <v>0</v>
      </c>
      <c r="AC70" s="594"/>
      <c r="AD70" s="594"/>
      <c r="AE70" s="594"/>
      <c r="AF70" s="594"/>
      <c r="AG70" s="118" t="s">
        <v>270</v>
      </c>
    </row>
    <row r="71" spans="1:44" ht="16.149999999999999" customHeight="1">
      <c r="A71" s="1" t="s">
        <v>1609</v>
      </c>
      <c r="B71" s="3"/>
      <c r="C71" s="3"/>
      <c r="D71" s="3"/>
      <c r="E71" s="3"/>
      <c r="F71" s="3"/>
      <c r="G71" s="3"/>
      <c r="H71" s="3"/>
      <c r="I71" s="3"/>
      <c r="J71" s="3"/>
      <c r="K71" s="3"/>
      <c r="L71" s="3"/>
      <c r="M71" s="3"/>
      <c r="N71" s="3"/>
      <c r="O71" s="3"/>
      <c r="P71" s="3"/>
      <c r="Q71" s="3"/>
      <c r="R71" s="3"/>
      <c r="S71" s="3"/>
      <c r="T71" s="3"/>
      <c r="U71" s="3"/>
      <c r="V71" s="3"/>
      <c r="W71" s="3"/>
      <c r="X71" s="3"/>
      <c r="Y71" s="3"/>
      <c r="Z71" s="3"/>
      <c r="AA71" s="3"/>
      <c r="AB71" s="594">
        <f t="shared" si="0"/>
        <v>0</v>
      </c>
      <c r="AC71" s="594"/>
      <c r="AD71" s="594"/>
      <c r="AE71" s="594"/>
      <c r="AF71" s="594"/>
      <c r="AG71" s="168" t="s">
        <v>270</v>
      </c>
    </row>
    <row r="72" spans="1:44" ht="16.149999999999999" customHeight="1">
      <c r="A72" s="22" t="s">
        <v>1610</v>
      </c>
      <c r="B72" s="5"/>
      <c r="C72" s="5"/>
      <c r="D72" s="5"/>
      <c r="E72" s="5"/>
      <c r="F72" s="5"/>
      <c r="G72" s="5"/>
      <c r="H72" s="5"/>
      <c r="I72" s="5"/>
      <c r="J72" s="5"/>
      <c r="K72" s="5"/>
      <c r="L72" s="5"/>
      <c r="M72" s="5"/>
      <c r="N72" s="5"/>
      <c r="O72" s="5"/>
      <c r="P72" s="5"/>
      <c r="Q72" s="5"/>
      <c r="R72" s="5"/>
      <c r="S72" s="5"/>
      <c r="T72" s="5"/>
      <c r="U72" s="5"/>
      <c r="V72" s="5"/>
      <c r="W72" s="5"/>
      <c r="X72" s="5"/>
      <c r="Y72" s="5"/>
      <c r="Z72" s="5"/>
      <c r="AA72" s="5"/>
      <c r="AB72" s="590">
        <f>AB71-AB70</f>
        <v>0</v>
      </c>
      <c r="AC72" s="590"/>
      <c r="AD72" s="590"/>
      <c r="AE72" s="590"/>
      <c r="AF72" s="590"/>
      <c r="AG72" s="168" t="s">
        <v>270</v>
      </c>
    </row>
    <row r="73" spans="1:44" ht="16.149999999999999" customHeight="1">
      <c r="A73" s="16"/>
      <c r="B73" s="39" t="s">
        <v>1611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594">
        <f t="shared" si="0"/>
        <v>0</v>
      </c>
      <c r="AC73" s="594"/>
      <c r="AD73" s="594"/>
      <c r="AE73" s="594"/>
      <c r="AF73" s="594"/>
      <c r="AG73" s="120" t="s">
        <v>270</v>
      </c>
    </row>
    <row r="74" spans="1:44" ht="16.149999999999999" customHeight="1" thickBot="1">
      <c r="A74" s="40"/>
      <c r="B74" s="96" t="s">
        <v>1612</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14">
        <f t="shared" si="0"/>
        <v>0</v>
      </c>
      <c r="AC74" s="614"/>
      <c r="AD74" s="614"/>
      <c r="AE74" s="614"/>
      <c r="AF74" s="614"/>
      <c r="AG74" s="120" t="s">
        <v>291</v>
      </c>
    </row>
    <row r="75" spans="1:44" ht="16.149999999999999" customHeight="1" thickTop="1" thickBot="1">
      <c r="A75" s="86"/>
      <c r="B75" s="97" t="s">
        <v>1613</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5">
        <f>IFERROR(AB74/AB70*100,0)</f>
        <v>0</v>
      </c>
      <c r="AC75" s="615"/>
      <c r="AD75" s="615"/>
      <c r="AE75" s="615"/>
      <c r="AF75" s="615"/>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1615</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612"/>
      <c r="AC78" s="612"/>
      <c r="AD78" s="612"/>
      <c r="AE78" s="612"/>
      <c r="AF78" s="612"/>
      <c r="AG78" s="78" t="s">
        <v>289</v>
      </c>
      <c r="AH78" s="28"/>
      <c r="AI78" s="181"/>
      <c r="AJ78" s="197"/>
    </row>
    <row r="79" spans="1:44" ht="16.149999999999999" customHeight="1">
      <c r="A79" s="406" t="s">
        <v>1616</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91"/>
      <c r="AC79" s="591"/>
      <c r="AD79" s="591"/>
      <c r="AE79" s="591"/>
      <c r="AF79" s="591"/>
      <c r="AG79" s="118" t="s">
        <v>270</v>
      </c>
    </row>
    <row r="80" spans="1:44" ht="16.149999999999999" customHeight="1">
      <c r="A80" s="1" t="s">
        <v>1617</v>
      </c>
      <c r="B80" s="3"/>
      <c r="C80" s="3"/>
      <c r="D80" s="3"/>
      <c r="E80" s="3"/>
      <c r="F80" s="3"/>
      <c r="G80" s="3"/>
      <c r="H80" s="3"/>
      <c r="I80" s="3"/>
      <c r="J80" s="3"/>
      <c r="K80" s="3"/>
      <c r="L80" s="3"/>
      <c r="M80" s="3"/>
      <c r="N80" s="3"/>
      <c r="O80" s="3"/>
      <c r="P80" s="3"/>
      <c r="Q80" s="3"/>
      <c r="R80" s="3"/>
      <c r="S80" s="3"/>
      <c r="T80" s="3"/>
      <c r="U80" s="3"/>
      <c r="V80" s="3"/>
      <c r="W80" s="3"/>
      <c r="X80" s="3"/>
      <c r="Y80" s="3"/>
      <c r="Z80" s="3"/>
      <c r="AA80" s="3"/>
      <c r="AB80" s="611"/>
      <c r="AC80" s="611"/>
      <c r="AD80" s="611"/>
      <c r="AE80" s="611"/>
      <c r="AF80" s="611"/>
      <c r="AG80" s="168" t="s">
        <v>270</v>
      </c>
    </row>
    <row r="81" spans="1:35" ht="16.149999999999999" customHeight="1">
      <c r="A81" s="22" t="s">
        <v>1618</v>
      </c>
      <c r="B81" s="5"/>
      <c r="C81" s="5"/>
      <c r="D81" s="5"/>
      <c r="E81" s="5"/>
      <c r="F81" s="5"/>
      <c r="G81" s="5"/>
      <c r="H81" s="5"/>
      <c r="I81" s="5"/>
      <c r="J81" s="5"/>
      <c r="K81" s="5"/>
      <c r="L81" s="5"/>
      <c r="M81" s="5"/>
      <c r="N81" s="5"/>
      <c r="O81" s="5"/>
      <c r="P81" s="5"/>
      <c r="Q81" s="5"/>
      <c r="R81" s="5"/>
      <c r="S81" s="5"/>
      <c r="T81" s="5"/>
      <c r="U81" s="5"/>
      <c r="V81" s="5"/>
      <c r="W81" s="5"/>
      <c r="X81" s="5"/>
      <c r="Y81" s="5"/>
      <c r="Z81" s="5"/>
      <c r="AA81" s="5"/>
      <c r="AB81" s="613">
        <f>AB80-AB79</f>
        <v>0</v>
      </c>
      <c r="AC81" s="613"/>
      <c r="AD81" s="613"/>
      <c r="AE81" s="613"/>
      <c r="AF81" s="613"/>
      <c r="AG81" s="168" t="s">
        <v>270</v>
      </c>
    </row>
    <row r="82" spans="1:35" ht="16.149999999999999" customHeight="1">
      <c r="A82" s="16"/>
      <c r="B82" s="39" t="s">
        <v>1619</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91"/>
      <c r="AC82" s="591"/>
      <c r="AD82" s="591"/>
      <c r="AE82" s="591"/>
      <c r="AF82" s="591"/>
      <c r="AG82" s="120" t="s">
        <v>270</v>
      </c>
    </row>
    <row r="83" spans="1:35" ht="16.149999999999999" customHeight="1" thickBot="1">
      <c r="A83" s="40"/>
      <c r="B83" s="96" t="s">
        <v>1620</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14">
        <f>AB81-AB82</f>
        <v>0</v>
      </c>
      <c r="AC83" s="614"/>
      <c r="AD83" s="614"/>
      <c r="AE83" s="614"/>
      <c r="AF83" s="614"/>
      <c r="AG83" s="120" t="s">
        <v>291</v>
      </c>
    </row>
    <row r="84" spans="1:35" ht="16.350000000000001" customHeight="1" thickTop="1" thickBot="1">
      <c r="A84" s="86"/>
      <c r="B84" s="97" t="s">
        <v>1621</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609">
        <f>IFERROR(AB83/AB79*100,0)</f>
        <v>0</v>
      </c>
      <c r="AC84" s="609"/>
      <c r="AD84" s="609"/>
      <c r="AE84" s="609"/>
      <c r="AF84" s="609"/>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630"/>
      <c r="AB86" s="630"/>
      <c r="AC86" s="630"/>
      <c r="AD86" s="630"/>
      <c r="AE86" s="630"/>
      <c r="AF86" s="630"/>
      <c r="AG86" s="630"/>
      <c r="AH86" s="94"/>
      <c r="AI86" s="195"/>
    </row>
    <row r="87" spans="1:35" ht="16.149999999999999" customHeight="1">
      <c r="A87" s="107" t="s">
        <v>1622</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12"/>
      <c r="AC87" s="612"/>
      <c r="AD87" s="612"/>
      <c r="AE87" s="612"/>
      <c r="AF87" s="612"/>
      <c r="AG87" s="78" t="s">
        <v>289</v>
      </c>
      <c r="AH87" s="28"/>
      <c r="AI87" s="181"/>
    </row>
    <row r="88" spans="1:35" ht="16.149999999999999" customHeight="1">
      <c r="A88" s="406" t="s">
        <v>1623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91"/>
      <c r="AC88" s="591"/>
      <c r="AD88" s="591"/>
      <c r="AE88" s="591"/>
      <c r="AF88" s="591"/>
      <c r="AG88" s="118" t="s">
        <v>270</v>
      </c>
    </row>
    <row r="89" spans="1:35" ht="16.149999999999999" customHeight="1">
      <c r="A89" s="1" t="s">
        <v>1624</v>
      </c>
      <c r="B89" s="3"/>
      <c r="C89" s="3"/>
      <c r="D89" s="3"/>
      <c r="E89" s="3"/>
      <c r="F89" s="3"/>
      <c r="G89" s="3"/>
      <c r="H89" s="3"/>
      <c r="I89" s="3"/>
      <c r="J89" s="3"/>
      <c r="K89" s="3"/>
      <c r="L89" s="3"/>
      <c r="M89" s="3"/>
      <c r="N89" s="3"/>
      <c r="O89" s="3"/>
      <c r="P89" s="3"/>
      <c r="Q89" s="3"/>
      <c r="R89" s="3"/>
      <c r="S89" s="3"/>
      <c r="T89" s="3"/>
      <c r="U89" s="3"/>
      <c r="V89" s="3"/>
      <c r="W89" s="3"/>
      <c r="X89" s="3"/>
      <c r="Y89" s="3"/>
      <c r="Z89" s="3"/>
      <c r="AA89" s="3"/>
      <c r="AB89" s="611"/>
      <c r="AC89" s="611"/>
      <c r="AD89" s="611"/>
      <c r="AE89" s="611"/>
      <c r="AF89" s="611"/>
      <c r="AG89" s="168" t="s">
        <v>270</v>
      </c>
    </row>
    <row r="90" spans="1:35" ht="16.149999999999999" customHeight="1">
      <c r="A90" s="22" t="s">
        <v>1625</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270</v>
      </c>
    </row>
    <row r="91" spans="1:35" ht="16.149999999999999" customHeight="1">
      <c r="A91" s="16"/>
      <c r="B91" s="39" t="s">
        <v>1626</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1"/>
      <c r="AC91" s="591"/>
      <c r="AD91" s="591"/>
      <c r="AE91" s="591"/>
      <c r="AF91" s="591"/>
      <c r="AG91" s="120" t="s">
        <v>270</v>
      </c>
    </row>
    <row r="92" spans="1:35" ht="16.149999999999999" customHeight="1" thickBot="1">
      <c r="A92" s="40"/>
      <c r="B92" s="96" t="s">
        <v>1627</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0" t="s">
        <v>291</v>
      </c>
    </row>
    <row r="93" spans="1:35" ht="16.350000000000001" customHeight="1" thickTop="1" thickBot="1">
      <c r="A93" s="86"/>
      <c r="B93" s="97" t="s">
        <v>1628</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09">
        <f>IFERROR(AB92/AB88*100,0)</f>
        <v>0</v>
      </c>
      <c r="AC93" s="609"/>
      <c r="AD93" s="609"/>
      <c r="AE93" s="609"/>
      <c r="AF93" s="609"/>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630"/>
      <c r="AB95" s="630"/>
      <c r="AC95" s="630"/>
      <c r="AD95" s="630"/>
      <c r="AE95" s="630"/>
      <c r="AF95" s="630"/>
      <c r="AG95" s="630"/>
      <c r="AH95" s="94"/>
      <c r="AI95" s="195"/>
    </row>
    <row r="96" spans="1:35" ht="16.149999999999999" customHeight="1">
      <c r="A96" s="107" t="s">
        <v>1629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12"/>
      <c r="AC96" s="612"/>
      <c r="AD96" s="612"/>
      <c r="AE96" s="612"/>
      <c r="AF96" s="612"/>
      <c r="AG96" s="78" t="s">
        <v>289</v>
      </c>
      <c r="AH96" s="28"/>
      <c r="AI96" s="181"/>
    </row>
    <row r="97" spans="1:35" ht="16.149999999999999" customHeight="1">
      <c r="A97" s="406" t="s">
        <v>1630</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91"/>
      <c r="AC97" s="591"/>
      <c r="AD97" s="591"/>
      <c r="AE97" s="591"/>
      <c r="AF97" s="591"/>
      <c r="AG97" s="118" t="s">
        <v>270</v>
      </c>
    </row>
    <row r="98" spans="1:35" ht="16.149999999999999" customHeight="1">
      <c r="A98" s="1" t="s">
        <v>1631</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270</v>
      </c>
    </row>
    <row r="99" spans="1:35" ht="16.149999999999999" customHeight="1">
      <c r="A99" s="22" t="s">
        <v>1632</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270</v>
      </c>
    </row>
    <row r="100" spans="1:35" ht="16.149999999999999" customHeight="1">
      <c r="A100" s="16"/>
      <c r="B100" s="39" t="s">
        <v>1633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270</v>
      </c>
    </row>
    <row r="101" spans="1:35" ht="16.350000000000001" customHeight="1" thickBot="1">
      <c r="A101" s="40"/>
      <c r="B101" s="96" t="s">
        <v>1634</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291</v>
      </c>
    </row>
    <row r="102" spans="1:35" ht="16.350000000000001" customHeight="1" thickTop="1" thickBot="1">
      <c r="A102" s="86"/>
      <c r="B102" s="97" t="s">
        <v>1635</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292</v>
      </c>
    </row>
    <row r="103" spans="1:35" ht="16.350000000000001" customHeight="1"/>
    <row r="104" spans="1:35" ht="16.350000000000001" customHeight="1" thickBot="1">
      <c r="A104" s="631" t="s">
        <v>317</v>
      </c>
      <c r="B104" s="631"/>
      <c r="C104" s="631"/>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94"/>
      <c r="AI104" s="195"/>
    </row>
    <row r="105" spans="1:35" ht="16.350000000000001" customHeight="1">
      <c r="A105" s="107" t="s">
        <v>1636</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12"/>
      <c r="AC105" s="612"/>
      <c r="AD105" s="612"/>
      <c r="AE105" s="612"/>
      <c r="AF105" s="612"/>
      <c r="AG105" s="78" t="s">
        <v>289</v>
      </c>
      <c r="AH105" s="28"/>
      <c r="AI105" s="181"/>
    </row>
    <row r="106" spans="1:35" ht="16.350000000000001" customHeight="1">
      <c r="A106" s="406" t="s">
        <v>1637</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91"/>
      <c r="AC106" s="591"/>
      <c r="AD106" s="591"/>
      <c r="AE106" s="591"/>
      <c r="AF106" s="591"/>
      <c r="AG106" s="118" t="s">
        <v>270</v>
      </c>
    </row>
    <row r="107" spans="1:35" ht="16.350000000000001" customHeight="1">
      <c r="A107" s="1" t="s">
        <v>1638</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270</v>
      </c>
    </row>
    <row r="108" spans="1:35" ht="16.350000000000001" customHeight="1">
      <c r="A108" s="22" t="s">
        <v>1639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270</v>
      </c>
    </row>
    <row r="109" spans="1:35" ht="16.350000000000001" customHeight="1">
      <c r="A109" s="16"/>
      <c r="B109" s="39" t="s">
        <v>1640</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270</v>
      </c>
    </row>
    <row r="110" spans="1:35" ht="16.350000000000001" customHeight="1" thickBot="1">
      <c r="A110" s="40"/>
      <c r="B110" s="96" t="s">
        <v>1641</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291</v>
      </c>
    </row>
    <row r="111" spans="1:35" ht="16.350000000000001" customHeight="1" thickTop="1" thickBot="1">
      <c r="A111" s="86"/>
      <c r="B111" s="97" t="s">
        <v>1642</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c r="AH113" s="94"/>
      <c r="AI113" s="195"/>
    </row>
    <row r="114" spans="1:36" ht="16.149999999999999" customHeight="1">
      <c r="A114" s="107" t="s">
        <v>1643</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12"/>
      <c r="AC114" s="612"/>
      <c r="AD114" s="612"/>
      <c r="AE114" s="612"/>
      <c r="AF114" s="612"/>
      <c r="AG114" s="78" t="s">
        <v>289</v>
      </c>
      <c r="AH114" s="28"/>
      <c r="AI114" s="181"/>
      <c r="AJ114" s="198"/>
    </row>
    <row r="115" spans="1:36" ht="16.149999999999999" customHeight="1">
      <c r="A115" s="406" t="s">
        <v>1649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91"/>
      <c r="AC115" s="591"/>
      <c r="AD115" s="591"/>
      <c r="AE115" s="591"/>
      <c r="AF115" s="591"/>
      <c r="AG115" s="118" t="s">
        <v>270</v>
      </c>
      <c r="AJ115" s="198"/>
    </row>
    <row r="116" spans="1:36" ht="16.149999999999999" customHeight="1">
      <c r="A116" s="1" t="s">
        <v>1644</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270</v>
      </c>
      <c r="AJ116" s="198"/>
    </row>
    <row r="117" spans="1:36" ht="16.149999999999999" customHeight="1">
      <c r="A117" s="22" t="s">
        <v>1645</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270</v>
      </c>
      <c r="AJ117" s="198"/>
    </row>
    <row r="118" spans="1:36" ht="16.149999999999999" customHeight="1">
      <c r="A118" s="16"/>
      <c r="B118" s="39" t="s">
        <v>1646</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270</v>
      </c>
      <c r="AJ118" s="198"/>
    </row>
    <row r="119" spans="1:36" ht="16.149999999999999" customHeight="1" thickBot="1">
      <c r="A119" s="40"/>
      <c r="B119" s="96" t="s">
        <v>1647</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291</v>
      </c>
      <c r="AJ119" s="198"/>
    </row>
    <row r="120" spans="1:36" ht="16.350000000000001" customHeight="1" thickTop="1" thickBot="1">
      <c r="A120" s="86"/>
      <c r="B120" s="97" t="s">
        <v>1648</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292</v>
      </c>
    </row>
    <row r="121" spans="1:36" ht="16.350000000000001" customHeight="1"/>
    <row r="122" spans="1:36" ht="16.350000000000001" customHeight="1">
      <c r="A122" s="63" t="s">
        <v>1657</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28"/>
      <c r="AB123" s="628"/>
      <c r="AC123" s="628"/>
      <c r="AD123" s="628"/>
      <c r="AE123" s="628"/>
      <c r="AF123" s="628"/>
      <c r="AG123" s="628"/>
      <c r="AH123" s="94"/>
      <c r="AI123" s="195"/>
    </row>
    <row r="124" spans="1:36" ht="16.149999999999999" customHeight="1">
      <c r="A124" s="106" t="s">
        <v>1650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629"/>
      <c r="AC124" s="629"/>
      <c r="AD124" s="629"/>
      <c r="AE124" s="629"/>
      <c r="AF124" s="629"/>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604"/>
      <c r="AC125" s="604"/>
      <c r="AD125" s="604"/>
      <c r="AE125" s="604"/>
      <c r="AF125" s="604"/>
      <c r="AG125" s="112" t="s">
        <v>270</v>
      </c>
      <c r="AH125" s="28"/>
      <c r="AI125" s="181"/>
    </row>
    <row r="126" spans="1:36" ht="16.149999999999999" customHeight="1" collapsed="1">
      <c r="A126" s="407" t="s">
        <v>1651</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604"/>
      <c r="AC126" s="604"/>
      <c r="AD126" s="604"/>
      <c r="AE126" s="604"/>
      <c r="AF126" s="604"/>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5"/>
      <c r="AC127" s="605"/>
      <c r="AD127" s="605"/>
      <c r="AE127" s="605"/>
      <c r="AF127" s="605"/>
      <c r="AG127" s="124" t="s">
        <v>270</v>
      </c>
    </row>
    <row r="128" spans="1:36" ht="16.149999999999999" customHeight="1" collapsed="1">
      <c r="A128" s="95" t="s">
        <v>1652</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04"/>
      <c r="AC128" s="604"/>
      <c r="AD128" s="604"/>
      <c r="AE128" s="604"/>
      <c r="AF128" s="604"/>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10">
        <f>AB127-AB125</f>
        <v>0</v>
      </c>
      <c r="AC129" s="610"/>
      <c r="AD129" s="610"/>
      <c r="AE129" s="610"/>
      <c r="AF129" s="610"/>
      <c r="AG129" s="124" t="s">
        <v>270</v>
      </c>
    </row>
    <row r="130" spans="1:35" ht="16.149999999999999" customHeight="1" collapsed="1">
      <c r="A130" s="99" t="s">
        <v>1653</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10">
        <f>AB128-AB126</f>
        <v>0</v>
      </c>
      <c r="AC130" s="610"/>
      <c r="AD130" s="610"/>
      <c r="AE130" s="610"/>
      <c r="AF130" s="610"/>
      <c r="AG130" s="124" t="s">
        <v>270</v>
      </c>
    </row>
    <row r="131" spans="1:35" ht="16.149999999999999" customHeight="1">
      <c r="A131" s="88"/>
      <c r="B131" s="89" t="s">
        <v>1654</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604"/>
      <c r="AC131" s="604"/>
      <c r="AD131" s="604"/>
      <c r="AE131" s="604"/>
      <c r="AF131" s="604"/>
      <c r="AG131" s="127" t="s">
        <v>270</v>
      </c>
    </row>
    <row r="132" spans="1:35" ht="16.149999999999999" customHeight="1" thickBot="1">
      <c r="A132" s="90"/>
      <c r="B132" s="101" t="s">
        <v>1655</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614">
        <f>AB130-AB131</f>
        <v>0</v>
      </c>
      <c r="AC132" s="614"/>
      <c r="AD132" s="614"/>
      <c r="AE132" s="614"/>
      <c r="AF132" s="614"/>
      <c r="AG132" s="127" t="s">
        <v>291</v>
      </c>
    </row>
    <row r="133" spans="1:35" ht="16.350000000000001" customHeight="1" thickTop="1" thickBot="1">
      <c r="A133" s="91"/>
      <c r="B133" s="102" t="s">
        <v>1656</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609">
        <f>IFERROR(AB132/AB126*100,0)</f>
        <v>0</v>
      </c>
      <c r="AC133" s="609"/>
      <c r="AD133" s="609"/>
      <c r="AE133" s="609"/>
      <c r="AF133" s="609"/>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28"/>
      <c r="AB135" s="628"/>
      <c r="AC135" s="628"/>
      <c r="AD135" s="628"/>
      <c r="AE135" s="628"/>
      <c r="AF135" s="628"/>
      <c r="AG135" s="628"/>
      <c r="AH135" s="94"/>
      <c r="AI135" s="195"/>
    </row>
    <row r="136" spans="1:35" ht="16.149999999999999" customHeight="1">
      <c r="A136" s="106" t="s">
        <v>1658</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629"/>
      <c r="AC136" s="629"/>
      <c r="AD136" s="629"/>
      <c r="AE136" s="629"/>
      <c r="AF136" s="629"/>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604"/>
      <c r="AC137" s="604"/>
      <c r="AD137" s="604"/>
      <c r="AE137" s="604"/>
      <c r="AF137" s="604"/>
      <c r="AG137" s="112" t="s">
        <v>270</v>
      </c>
      <c r="AH137" s="28"/>
      <c r="AI137" s="181"/>
    </row>
    <row r="138" spans="1:35" ht="16.149999999999999" customHeight="1" collapsed="1">
      <c r="A138" s="95" t="s">
        <v>1664</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604"/>
      <c r="AC138" s="604"/>
      <c r="AD138" s="604"/>
      <c r="AE138" s="604"/>
      <c r="AF138" s="604"/>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5"/>
      <c r="AC139" s="605"/>
      <c r="AD139" s="605"/>
      <c r="AE139" s="605"/>
      <c r="AF139" s="605"/>
      <c r="AG139" s="124" t="s">
        <v>270</v>
      </c>
    </row>
    <row r="140" spans="1:35" ht="16.149999999999999" customHeight="1" collapsed="1">
      <c r="A140" s="95" t="s">
        <v>1659</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04"/>
      <c r="AC140" s="604"/>
      <c r="AD140" s="604"/>
      <c r="AE140" s="604"/>
      <c r="AF140" s="604"/>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10">
        <f>AB139-AB137</f>
        <v>0</v>
      </c>
      <c r="AC141" s="610"/>
      <c r="AD141" s="610"/>
      <c r="AE141" s="610"/>
      <c r="AF141" s="610"/>
      <c r="AG141" s="124" t="s">
        <v>270</v>
      </c>
    </row>
    <row r="142" spans="1:35" ht="16.149999999999999" customHeight="1" collapsed="1">
      <c r="A142" s="99" t="s">
        <v>1660</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10">
        <f>AB140-AB138</f>
        <v>0</v>
      </c>
      <c r="AC142" s="610"/>
      <c r="AD142" s="610"/>
      <c r="AE142" s="610"/>
      <c r="AF142" s="610"/>
      <c r="AG142" s="124" t="s">
        <v>270</v>
      </c>
    </row>
    <row r="143" spans="1:35" ht="16.149999999999999" customHeight="1">
      <c r="A143" s="88"/>
      <c r="B143" s="89" t="s">
        <v>1661</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604"/>
      <c r="AC143" s="604"/>
      <c r="AD143" s="604"/>
      <c r="AE143" s="604"/>
      <c r="AF143" s="604"/>
      <c r="AG143" s="127" t="s">
        <v>270</v>
      </c>
    </row>
    <row r="144" spans="1:35" ht="16.149999999999999" customHeight="1" thickBot="1">
      <c r="A144" s="90"/>
      <c r="B144" s="101" t="s">
        <v>1662</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614">
        <f>AB142-AB143</f>
        <v>0</v>
      </c>
      <c r="AC144" s="614"/>
      <c r="AD144" s="614"/>
      <c r="AE144" s="614"/>
      <c r="AF144" s="614"/>
      <c r="AG144" s="127" t="s">
        <v>291</v>
      </c>
    </row>
    <row r="145" spans="1:36" ht="16.350000000000001" customHeight="1" thickTop="1" thickBot="1">
      <c r="A145" s="91"/>
      <c r="B145" s="102" t="s">
        <v>1663</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609">
        <f>IFERROR(AB144/AB138*100,0)</f>
        <v>0</v>
      </c>
      <c r="AC145" s="609"/>
      <c r="AD145" s="609"/>
      <c r="AE145" s="609"/>
      <c r="AF145" s="609"/>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1665</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627"/>
      <c r="K150" s="627"/>
      <c r="L150" s="627"/>
      <c r="M150" s="627"/>
      <c r="N150" s="627"/>
      <c r="O150" s="627"/>
      <c r="P150" s="627"/>
      <c r="Q150" s="627"/>
      <c r="R150" s="627"/>
      <c r="S150" s="627"/>
      <c r="T150" s="627"/>
      <c r="U150" s="627"/>
      <c r="V150" s="627"/>
      <c r="W150" s="627"/>
      <c r="X150" s="627"/>
      <c r="Y150" s="627"/>
      <c r="Z150" s="627"/>
      <c r="AA150" s="627"/>
      <c r="AB150" s="627"/>
      <c r="AC150" s="627"/>
      <c r="AD150" s="627"/>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1666</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624"/>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625" t="s">
        <v>335</v>
      </c>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105"/>
      <c r="AI156" s="199"/>
    </row>
    <row r="157" spans="1:36" ht="15" customHeight="1">
      <c r="A157" s="625"/>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105"/>
      <c r="AI157" s="199"/>
    </row>
    <row r="158" spans="1:36" ht="15" customHeight="1">
      <c r="A158" s="3"/>
      <c r="B158" s="3"/>
      <c r="C158" s="3" t="s">
        <v>15</v>
      </c>
      <c r="D158" s="3"/>
      <c r="E158" s="626"/>
      <c r="F158" s="626"/>
      <c r="G158" s="3" t="s">
        <v>16</v>
      </c>
      <c r="H158" s="626"/>
      <c r="I158" s="626"/>
      <c r="J158" s="3" t="s">
        <v>264</v>
      </c>
      <c r="K158" s="626"/>
      <c r="L158" s="626"/>
      <c r="M158" s="3" t="s">
        <v>18</v>
      </c>
      <c r="N158" s="3"/>
      <c r="O158" s="3"/>
      <c r="P158" s="3" t="s">
        <v>336</v>
      </c>
      <c r="Q158" s="3"/>
      <c r="R158" s="3"/>
      <c r="S158" s="3"/>
      <c r="T158" s="627"/>
      <c r="U158" s="627"/>
      <c r="V158" s="627"/>
      <c r="W158" s="627"/>
      <c r="X158" s="627"/>
      <c r="Y158" s="627"/>
      <c r="Z158" s="627"/>
      <c r="AA158" s="627"/>
      <c r="AB158" s="627"/>
      <c r="AC158" s="627"/>
      <c r="AD158" s="627"/>
      <c r="AE158" s="627"/>
      <c r="AF158" s="627"/>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topLeftCell="A158" zoomScaleNormal="100" zoomScaleSheetLayoutView="100" workbookViewId="0">
      <selection activeCell="AV170" sqref="AV170"/>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583" t="s">
        <v>339</v>
      </c>
      <c r="B2" s="583"/>
      <c r="C2" s="583"/>
      <c r="D2" s="583"/>
      <c r="E2" s="583"/>
      <c r="F2" s="583"/>
      <c r="G2" s="583"/>
      <c r="H2" s="583"/>
      <c r="I2" s="583"/>
      <c r="J2" s="583"/>
      <c r="K2" s="583"/>
      <c r="L2" s="583"/>
      <c r="M2" s="583"/>
      <c r="N2" s="583"/>
      <c r="O2" s="583"/>
      <c r="P2" s="583"/>
      <c r="Q2" s="583"/>
      <c r="R2" s="583"/>
      <c r="S2" s="584"/>
      <c r="T2" s="584"/>
      <c r="U2" s="632" t="s">
        <v>256</v>
      </c>
      <c r="V2" s="632"/>
      <c r="W2" s="632"/>
      <c r="X2" s="632"/>
      <c r="Y2" s="632"/>
      <c r="Z2" s="632"/>
      <c r="AA2" s="632"/>
      <c r="AB2" s="632"/>
      <c r="AC2" s="632"/>
      <c r="AD2" s="632"/>
      <c r="AE2" s="632"/>
      <c r="AF2" s="632"/>
      <c r="AG2" s="632"/>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6" t="s">
        <v>257</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96"/>
      <c r="AI4" s="196"/>
    </row>
    <row r="5" spans="1:45" ht="16.149999999999999" customHeight="1">
      <c r="A5" s="48"/>
      <c r="B5" s="48"/>
      <c r="C5" s="48"/>
      <c r="D5" s="48"/>
      <c r="E5" s="48"/>
      <c r="F5" s="48"/>
      <c r="G5" s="48"/>
      <c r="H5" s="48"/>
      <c r="I5" s="48"/>
      <c r="J5" s="48"/>
      <c r="K5" s="48"/>
      <c r="L5" s="48"/>
      <c r="M5" s="48"/>
      <c r="N5" s="48"/>
      <c r="O5" s="48"/>
      <c r="P5" s="48"/>
      <c r="Q5" s="633" t="s">
        <v>258</v>
      </c>
      <c r="R5" s="633"/>
      <c r="S5" s="633"/>
      <c r="T5" s="633"/>
      <c r="U5" s="634"/>
      <c r="V5" s="638" t="str">
        <f>'様式96_外来・在宅ベースアップ評価料（Ⅱ）'!H6</f>
        <v/>
      </c>
      <c r="W5" s="638"/>
      <c r="X5" s="638"/>
      <c r="Y5" s="638"/>
      <c r="Z5" s="638"/>
      <c r="AA5" s="638"/>
      <c r="AB5" s="638"/>
      <c r="AC5" s="638"/>
      <c r="AD5" s="638"/>
      <c r="AE5" s="638"/>
      <c r="AF5" s="638"/>
      <c r="AG5" s="639"/>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row>
    <row r="10" spans="1:45" ht="16.149999999999999" customHeight="1">
      <c r="A10" s="2"/>
      <c r="B10" s="643"/>
      <c r="C10" s="643"/>
      <c r="D10" s="644" t="s">
        <v>262</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23" t="s">
        <v>15</v>
      </c>
      <c r="C16" s="642"/>
      <c r="D16" s="642"/>
      <c r="E16" s="598"/>
      <c r="F16" s="598"/>
      <c r="G16" s="20" t="s">
        <v>16</v>
      </c>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23" t="s">
        <v>15</v>
      </c>
      <c r="C21" s="642"/>
      <c r="D21" s="642"/>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48" t="s">
        <v>342</v>
      </c>
      <c r="Y27" s="649"/>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270</v>
      </c>
    </row>
    <row r="34" spans="1:47" ht="16.149999999999999" customHeight="1">
      <c r="A34" s="53"/>
      <c r="B34" s="645" t="s">
        <v>271</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7" ht="16.149999999999999" customHeight="1">
      <c r="A35" s="52"/>
      <c r="B35" s="137"/>
      <c r="C35" s="646" t="s">
        <v>344</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IF(AH27=TRUE,'様式96_外来・在宅ベースアップ評価料（Ⅱ）'!M81,'（参考）賃金引き上げ計画書作成のための計算シート'!M53)</f>
        <v>0</v>
      </c>
      <c r="AC35" s="647"/>
      <c r="AD35" s="647"/>
      <c r="AE35" s="647"/>
      <c r="AF35" s="647"/>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52"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52"/>
      <c r="T37" s="652"/>
      <c r="U37" s="652"/>
      <c r="V37" s="652"/>
      <c r="W37" s="58" t="s">
        <v>132</v>
      </c>
      <c r="X37" s="653" t="s">
        <v>347</v>
      </c>
      <c r="Y37" s="654"/>
      <c r="Z37" s="654"/>
      <c r="AA37" s="131" t="str">
        <f>VLOOKUP(R37,'リスト（外来）'!C:D,2,FALSE)</f>
        <v>-</v>
      </c>
      <c r="AB37" s="144" t="s">
        <v>276</v>
      </c>
      <c r="AC37" s="654" t="s">
        <v>348</v>
      </c>
      <c r="AD37" s="654"/>
      <c r="AE37" s="654"/>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3" t="str">
        <f>IF(R37&lt;&gt;"届出なし",('様式96_外来・在宅ベースアップ評価料（Ⅱ）'!M60+'様式96_外来・在宅ベースアップ評価料（Ⅱ）'!M68)*V21,"-")</f>
        <v>-</v>
      </c>
      <c r="AC39" s="603"/>
      <c r="AD39" s="603"/>
      <c r="AE39" s="603"/>
      <c r="AF39" s="603"/>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5"/>
      <c r="AC48" s="655"/>
      <c r="AD48" s="655"/>
      <c r="AE48" s="655"/>
      <c r="AF48" s="655"/>
      <c r="AG48" s="120" t="s">
        <v>270</v>
      </c>
    </row>
    <row r="49" spans="1:45" ht="16.149999999999999"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1"/>
      <c r="AC49" s="651"/>
      <c r="AD49" s="651"/>
      <c r="AE49" s="651"/>
      <c r="AF49" s="651"/>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3"/>
      <c r="AC50" s="593"/>
      <c r="AD50" s="593"/>
      <c r="AE50" s="593"/>
      <c r="AF50" s="593"/>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2">
        <f>AB47-SUM(AB48:AF50)</f>
        <v>0</v>
      </c>
      <c r="AC51" s="592"/>
      <c r="AD51" s="592"/>
      <c r="AE51" s="592"/>
      <c r="AF51" s="592"/>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289</v>
      </c>
      <c r="AH74" s="181"/>
      <c r="AI74" s="181"/>
    </row>
    <row r="75" spans="1:45" ht="16.149999999999999"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270</v>
      </c>
    </row>
    <row r="76" spans="1:45"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270</v>
      </c>
    </row>
    <row r="77" spans="1:45"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6">
        <f>1000*AB74</f>
        <v>0</v>
      </c>
      <c r="AC78" s="656"/>
      <c r="AD78" s="656"/>
      <c r="AE78" s="656"/>
      <c r="AF78" s="656"/>
      <c r="AG78" s="339" t="s">
        <v>270</v>
      </c>
    </row>
    <row r="79" spans="1:45"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291</v>
      </c>
    </row>
    <row r="80" spans="1:45"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row>
    <row r="120" spans="1:35"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270</v>
      </c>
      <c r="AH121" s="181"/>
      <c r="AI121" s="181"/>
    </row>
    <row r="122" spans="1:35"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270</v>
      </c>
    </row>
    <row r="124" spans="1:35"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270</v>
      </c>
    </row>
    <row r="126" spans="1:35"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0">
        <f>1000*AB120</f>
        <v>0</v>
      </c>
      <c r="AC127" s="660"/>
      <c r="AD127" s="660"/>
      <c r="AE127" s="660"/>
      <c r="AF127" s="660"/>
      <c r="AG127" s="385" t="s">
        <v>270</v>
      </c>
    </row>
    <row r="128" spans="1:35"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270</v>
      </c>
      <c r="AH133" s="181"/>
      <c r="AI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0">
        <f>1000*AB132</f>
        <v>0</v>
      </c>
      <c r="AC139" s="660"/>
      <c r="AD139" s="660"/>
      <c r="AE139" s="660"/>
      <c r="AF139" s="660"/>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5" t="s">
        <v>335</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row>
    <row r="153" spans="1:36" ht="15" customHeight="1">
      <c r="A153" s="625"/>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199"/>
      <c r="AI153" s="199"/>
    </row>
    <row r="154" spans="1:36" ht="15" customHeight="1">
      <c r="A154" s="3"/>
      <c r="B154" s="3"/>
      <c r="C154" s="3" t="s">
        <v>15</v>
      </c>
      <c r="D154" s="3"/>
      <c r="E154" s="626"/>
      <c r="F154" s="626"/>
      <c r="G154" s="3" t="s">
        <v>16</v>
      </c>
      <c r="H154" s="626"/>
      <c r="I154" s="626"/>
      <c r="J154" s="3" t="s">
        <v>264</v>
      </c>
      <c r="K154" s="626"/>
      <c r="L154" s="626"/>
      <c r="M154" s="3" t="s">
        <v>18</v>
      </c>
      <c r="N154" s="3"/>
      <c r="O154" s="3"/>
      <c r="P154" s="3" t="s">
        <v>336</v>
      </c>
      <c r="Q154" s="3"/>
      <c r="R154" s="3"/>
      <c r="S154" s="3"/>
      <c r="T154" s="627"/>
      <c r="U154" s="627"/>
      <c r="V154" s="627"/>
      <c r="W154" s="627"/>
      <c r="X154" s="627"/>
      <c r="Y154" s="627"/>
      <c r="Z154" s="627"/>
      <c r="AA154" s="627"/>
      <c r="AB154" s="627"/>
      <c r="AC154" s="627"/>
      <c r="AD154" s="627"/>
      <c r="AE154" s="627"/>
      <c r="AF154" s="62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topLeftCell="A160" zoomScaleNormal="100" zoomScaleSheetLayoutView="100" workbookViewId="0">
      <selection activeCell="AP38" sqref="AP38"/>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583" t="s">
        <v>367</v>
      </c>
      <c r="B2" s="583"/>
      <c r="C2" s="583"/>
      <c r="D2" s="583"/>
      <c r="E2" s="583"/>
      <c r="F2" s="583"/>
      <c r="G2" s="583"/>
      <c r="H2" s="583"/>
      <c r="I2" s="583"/>
      <c r="J2" s="583"/>
      <c r="K2" s="583"/>
      <c r="L2" s="583"/>
      <c r="M2" s="583"/>
      <c r="N2" s="583"/>
      <c r="O2" s="583"/>
      <c r="P2" s="583"/>
      <c r="Q2" s="583"/>
      <c r="R2" s="583"/>
      <c r="S2" s="584"/>
      <c r="T2" s="584"/>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6" t="s">
        <v>257</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81"/>
      <c r="AI4" s="196"/>
      <c r="AJ4" s="196"/>
    </row>
    <row r="5" spans="1:36" ht="16.149999999999999" customHeight="1">
      <c r="A5" s="48"/>
      <c r="B5" s="48"/>
      <c r="C5" s="48"/>
      <c r="D5" s="48"/>
      <c r="E5" s="48"/>
      <c r="F5" s="48"/>
      <c r="G5" s="48"/>
      <c r="H5" s="48"/>
      <c r="I5" s="48"/>
      <c r="J5" s="48"/>
      <c r="K5" s="48"/>
      <c r="L5" s="48"/>
      <c r="M5" s="48"/>
      <c r="N5" s="48"/>
      <c r="O5" s="48"/>
      <c r="P5" s="48"/>
      <c r="Q5" s="633" t="s">
        <v>258</v>
      </c>
      <c r="R5" s="633"/>
      <c r="S5" s="633"/>
      <c r="T5" s="633"/>
      <c r="U5" s="634"/>
      <c r="V5" s="638" t="str">
        <f>'様式96_外来・在宅ベースアップ評価料（Ⅱ）'!H6</f>
        <v/>
      </c>
      <c r="W5" s="638"/>
      <c r="X5" s="638"/>
      <c r="Y5" s="638"/>
      <c r="Z5" s="638"/>
      <c r="AA5" s="638"/>
      <c r="AB5" s="638"/>
      <c r="AC5" s="638"/>
      <c r="AD5" s="638"/>
      <c r="AE5" s="638"/>
      <c r="AF5" s="638"/>
      <c r="AG5" s="639"/>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c r="AH9" s="206"/>
    </row>
    <row r="10" spans="1:36" ht="16.149999999999999" customHeight="1">
      <c r="A10" s="2"/>
      <c r="B10" s="643"/>
      <c r="C10" s="643"/>
      <c r="D10" s="644" t="s">
        <v>262</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23" t="s">
        <v>15</v>
      </c>
      <c r="C16" s="642"/>
      <c r="D16" s="642"/>
      <c r="E16" s="598"/>
      <c r="F16" s="598"/>
      <c r="G16" s="20"/>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23" t="s">
        <v>15</v>
      </c>
      <c r="C21" s="642"/>
      <c r="D21" s="642"/>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48" t="s">
        <v>342</v>
      </c>
      <c r="Y27" s="649"/>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270</v>
      </c>
    </row>
    <row r="34" spans="1:41" ht="16.149999999999999" customHeight="1">
      <c r="A34" s="53"/>
      <c r="B34" s="645" t="s">
        <v>370</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1" ht="16.149999999999999" customHeight="1">
      <c r="A35" s="52"/>
      <c r="B35" s="137"/>
      <c r="C35" s="646" t="s">
        <v>371</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IF(AI27=TRUE,'様式96_外来・在宅ベースアップ評価料（Ⅱ）'!M81,'（参考）賃金引き上げ計画書作成のための計算シート'!M53)</f>
        <v>0</v>
      </c>
      <c r="AC35" s="647"/>
      <c r="AD35" s="647"/>
      <c r="AE35" s="647"/>
      <c r="AF35" s="647"/>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5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52"/>
      <c r="T37" s="652"/>
      <c r="U37" s="652"/>
      <c r="V37" s="652"/>
      <c r="W37" s="58" t="s">
        <v>132</v>
      </c>
      <c r="X37" s="653" t="s">
        <v>347</v>
      </c>
      <c r="Y37" s="654"/>
      <c r="Z37" s="654"/>
      <c r="AA37" s="131" t="str">
        <f>VLOOKUP(R37,'リスト（外来）'!C:D,2,FALSE)</f>
        <v>-</v>
      </c>
      <c r="AB37" s="144" t="s">
        <v>276</v>
      </c>
      <c r="AC37" s="654" t="s">
        <v>348</v>
      </c>
      <c r="AD37" s="654"/>
      <c r="AE37" s="654"/>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3" t="str">
        <f>IF(R37&lt;&gt;"届出なし",('様式96_外来・在宅ベースアップ評価料（Ⅱ）'!M60+'様式96_外来・在宅ベースアップ評価料（Ⅱ）'!M68)*V21,"-")</f>
        <v>-</v>
      </c>
      <c r="AC39" s="663"/>
      <c r="AD39" s="663"/>
      <c r="AE39" s="663"/>
      <c r="AF39" s="663"/>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1"/>
      <c r="AC48" s="651"/>
      <c r="AD48" s="651"/>
      <c r="AE48" s="651"/>
      <c r="AF48" s="651"/>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2"/>
      <c r="AC49" s="662"/>
      <c r="AD49" s="662"/>
      <c r="AE49" s="662"/>
      <c r="AF49" s="662"/>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289</v>
      </c>
      <c r="AH74" s="181"/>
      <c r="AI74" s="181"/>
      <c r="AJ74" s="181"/>
    </row>
    <row r="75" spans="1:44" ht="16.149999999999999"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270</v>
      </c>
    </row>
    <row r="76" spans="1:44" ht="16.149999999999999"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270</v>
      </c>
    </row>
    <row r="77" spans="1:44" ht="16.149999999999999"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6">
        <f>1000*AB74</f>
        <v>0</v>
      </c>
      <c r="AC78" s="656"/>
      <c r="AD78" s="656"/>
      <c r="AE78" s="656"/>
      <c r="AF78" s="656"/>
      <c r="AG78" s="339" t="s">
        <v>270</v>
      </c>
    </row>
    <row r="79" spans="1:44" ht="16.149999999999999"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291</v>
      </c>
    </row>
    <row r="80" spans="1:44" ht="16.149999999999999"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c r="AJ119" s="195"/>
    </row>
    <row r="120" spans="1:36" ht="16.149999999999999"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270</v>
      </c>
      <c r="AH121" s="181"/>
      <c r="AI121" s="181"/>
      <c r="AJ121" s="181"/>
    </row>
    <row r="122" spans="1:36" ht="16.149999999999999"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270</v>
      </c>
    </row>
    <row r="124" spans="1:36" ht="16.149999999999999"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270</v>
      </c>
    </row>
    <row r="126" spans="1:36" ht="16.149999999999999"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0">
        <f>1000*AB120</f>
        <v>0</v>
      </c>
      <c r="AC127" s="660"/>
      <c r="AD127" s="660"/>
      <c r="AE127" s="660"/>
      <c r="AF127" s="660"/>
      <c r="AG127" s="385" t="s">
        <v>270</v>
      </c>
    </row>
    <row r="128" spans="1:36" ht="16.149999999999999"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c r="AJ131" s="195"/>
    </row>
    <row r="132" spans="1:36" ht="16.149999999999999"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270</v>
      </c>
      <c r="AH133" s="181"/>
      <c r="AI133" s="181"/>
      <c r="AJ133" s="181"/>
    </row>
    <row r="134" spans="1:36" ht="16.149999999999999"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6" ht="16.149999999999999"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270</v>
      </c>
    </row>
    <row r="138" spans="1:36" ht="16.149999999999999"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0">
        <f>1000*AB132</f>
        <v>0</v>
      </c>
      <c r="AC139" s="660"/>
      <c r="AD139" s="660"/>
      <c r="AE139" s="660"/>
      <c r="AF139" s="660"/>
      <c r="AG139" s="385" t="s">
        <v>270</v>
      </c>
    </row>
    <row r="140" spans="1:36" ht="16.149999999999999"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5" t="s">
        <v>335</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6"/>
      <c r="F154" s="626"/>
      <c r="G154" s="48" t="s">
        <v>16</v>
      </c>
      <c r="H154" s="626"/>
      <c r="I154" s="626"/>
      <c r="J154" s="48" t="s">
        <v>264</v>
      </c>
      <c r="K154" s="626"/>
      <c r="L154" s="626"/>
      <c r="M154" s="48" t="s">
        <v>18</v>
      </c>
      <c r="N154" s="48"/>
      <c r="O154" s="48"/>
      <c r="P154" s="48" t="s">
        <v>336</v>
      </c>
      <c r="Q154" s="48"/>
      <c r="R154" s="48"/>
      <c r="S154" s="48"/>
      <c r="T154" s="627"/>
      <c r="U154" s="627"/>
      <c r="V154" s="627"/>
      <c r="W154" s="627"/>
      <c r="X154" s="627"/>
      <c r="Y154" s="627"/>
      <c r="Z154" s="627"/>
      <c r="AA154" s="627"/>
      <c r="AB154" s="627"/>
      <c r="AC154" s="627"/>
      <c r="AD154" s="627"/>
      <c r="AE154" s="627"/>
      <c r="AF154" s="62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83" t="s">
        <v>390</v>
      </c>
      <c r="B2" s="583"/>
      <c r="C2" s="583"/>
      <c r="D2" s="583"/>
      <c r="E2" s="583"/>
      <c r="F2" s="583"/>
      <c r="G2" s="583"/>
      <c r="H2" s="583"/>
      <c r="I2" s="583"/>
      <c r="J2" s="583"/>
      <c r="K2" s="583"/>
      <c r="L2" s="583"/>
      <c r="M2" s="583"/>
      <c r="N2" s="583"/>
      <c r="O2" s="583"/>
      <c r="P2" s="583"/>
      <c r="Q2" s="583"/>
      <c r="R2" s="583"/>
      <c r="S2" s="583"/>
      <c r="T2" s="583"/>
      <c r="U2" s="584"/>
      <c r="V2" s="584"/>
      <c r="W2" s="632" t="s">
        <v>391</v>
      </c>
      <c r="X2" s="632"/>
      <c r="Y2" s="632"/>
      <c r="Z2" s="632"/>
      <c r="AA2" s="632"/>
      <c r="AB2" s="632"/>
      <c r="AC2" s="632"/>
      <c r="AD2" s="632"/>
      <c r="AE2" s="632"/>
      <c r="AF2" s="632"/>
      <c r="AG2" s="632"/>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6" t="s">
        <v>257</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43" ht="16.149999999999999" customHeight="1">
      <c r="A5" s="3"/>
      <c r="B5" s="3"/>
      <c r="C5" s="3"/>
      <c r="D5" s="3"/>
      <c r="E5" s="3"/>
      <c r="F5" s="3"/>
      <c r="G5" s="3"/>
      <c r="H5" s="3"/>
      <c r="I5" s="3"/>
      <c r="J5" s="3"/>
      <c r="K5" s="3"/>
      <c r="L5" s="3"/>
      <c r="M5" s="3"/>
      <c r="N5" s="3"/>
      <c r="O5" s="3"/>
      <c r="P5" s="3"/>
      <c r="Q5" s="3"/>
      <c r="R5" s="3"/>
      <c r="S5" s="585" t="s">
        <v>258</v>
      </c>
      <c r="T5" s="585"/>
      <c r="U5" s="585"/>
      <c r="V5" s="585"/>
      <c r="W5" s="586"/>
      <c r="X5" s="636" t="str">
        <f>IF('様式95_外来・在宅ベースアップ評価料（Ⅰ）'!H6=0,"",'様式95_外来・在宅ベースアップ評価料（Ⅰ）'!H6)</f>
        <v/>
      </c>
      <c r="Y5" s="704"/>
      <c r="Z5" s="704"/>
      <c r="AA5" s="704"/>
      <c r="AB5" s="704"/>
      <c r="AC5" s="704"/>
      <c r="AD5" s="704"/>
      <c r="AE5" s="704"/>
      <c r="AF5" s="704"/>
      <c r="AG5" s="705"/>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709" t="s">
        <v>1503</v>
      </c>
      <c r="C9" s="710"/>
      <c r="D9" s="711" t="s">
        <v>261</v>
      </c>
      <c r="E9" s="712"/>
      <c r="F9" s="712"/>
      <c r="G9" s="712"/>
      <c r="H9" s="712"/>
      <c r="I9" s="712"/>
      <c r="J9" s="712"/>
      <c r="K9" s="712"/>
      <c r="L9" s="712"/>
      <c r="M9" s="712"/>
      <c r="N9" s="712"/>
      <c r="O9" s="712"/>
      <c r="P9" s="712"/>
      <c r="Q9" s="712"/>
      <c r="R9" s="712"/>
      <c r="S9" s="712"/>
      <c r="T9" s="712"/>
      <c r="U9" s="712"/>
      <c r="V9" s="712"/>
      <c r="W9" s="712"/>
      <c r="X9" s="712"/>
      <c r="Y9" s="712"/>
      <c r="Z9" s="712"/>
      <c r="AA9" s="3"/>
      <c r="AB9" s="3"/>
      <c r="AC9" s="3"/>
      <c r="AD9" s="3"/>
      <c r="AE9" s="3"/>
      <c r="AF9" s="3"/>
      <c r="AG9" s="3"/>
    </row>
    <row r="10" spans="1:43" ht="16.149999999999999" hidden="1" customHeight="1" outlineLevel="1" thickBot="1">
      <c r="A10" s="3"/>
      <c r="B10" s="709" t="s">
        <v>1503</v>
      </c>
      <c r="C10" s="710"/>
      <c r="D10" s="713" t="s">
        <v>262</v>
      </c>
      <c r="E10" s="714"/>
      <c r="F10" s="714"/>
      <c r="G10" s="714"/>
      <c r="H10" s="714"/>
      <c r="I10" s="714"/>
      <c r="J10" s="714"/>
      <c r="K10" s="714"/>
      <c r="L10" s="714"/>
      <c r="M10" s="714"/>
      <c r="N10" s="714"/>
      <c r="O10" s="714"/>
      <c r="P10" s="714"/>
      <c r="Q10" s="714"/>
      <c r="R10" s="714"/>
      <c r="S10" s="714"/>
      <c r="T10" s="714"/>
      <c r="U10" s="714"/>
      <c r="V10" s="714"/>
      <c r="W10" s="714"/>
      <c r="X10" s="714"/>
      <c r="Y10" s="714"/>
      <c r="Z10" s="714"/>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1693</v>
      </c>
      <c r="B12" s="3"/>
      <c r="C12" s="3"/>
      <c r="D12" s="3"/>
      <c r="E12" s="3"/>
      <c r="F12" s="3"/>
      <c r="L12" s="3"/>
      <c r="M12" s="3"/>
      <c r="N12" s="3"/>
      <c r="O12" s="3"/>
      <c r="P12" s="3"/>
      <c r="Q12" s="3"/>
      <c r="R12" s="3"/>
      <c r="S12" s="3"/>
      <c r="T12" s="3"/>
      <c r="U12" s="3"/>
      <c r="V12" s="3"/>
      <c r="AE12" s="3"/>
      <c r="AF12" s="3"/>
      <c r="AG12" s="3"/>
    </row>
    <row r="13" spans="1:43" ht="16.149999999999999" customHeight="1" thickBot="1">
      <c r="B13" s="623" t="s">
        <v>15</v>
      </c>
      <c r="C13" s="642"/>
      <c r="D13" s="642"/>
      <c r="E13" s="706" t="str">
        <f>IF('別添_計画書（病院及び有床診療所）'!E16=0,"",'別添_計画書（病院及び有床診療所）'!E16)</f>
        <v/>
      </c>
      <c r="F13" s="706"/>
      <c r="G13" s="20" t="s">
        <v>16</v>
      </c>
      <c r="H13" s="706" t="str">
        <f>IF('別添_計画書（病院及び有床診療所）'!H16=0,"",'別添_計画書（病院及び有床診療所）'!H16)</f>
        <v/>
      </c>
      <c r="I13" s="706"/>
      <c r="J13" s="20" t="s">
        <v>264</v>
      </c>
      <c r="K13" s="20"/>
      <c r="L13" s="20" t="s">
        <v>265</v>
      </c>
      <c r="M13" s="20" t="s">
        <v>15</v>
      </c>
      <c r="N13" s="20"/>
      <c r="O13" s="706" t="str">
        <f>IF('別添_計画書（病院及び有床診療所）'!O16=0,"",'別添_計画書（病院及び有床診療所）'!O16)</f>
        <v/>
      </c>
      <c r="P13" s="706"/>
      <c r="Q13" s="20" t="s">
        <v>16</v>
      </c>
      <c r="R13" s="706" t="str">
        <f>IF('別添_計画書（病院及び有床診療所）'!R16=0,"",'別添_計画書（病院及び有床診療所）'!R16)</f>
        <v/>
      </c>
      <c r="S13" s="706"/>
      <c r="T13" s="21" t="s">
        <v>264</v>
      </c>
      <c r="V13" s="707">
        <f>'別添_計画書（病院及び有床診療所）'!V16</f>
        <v>1</v>
      </c>
      <c r="W13" s="707"/>
      <c r="X13" s="707"/>
      <c r="Y13" s="708"/>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23" t="s">
        <v>15</v>
      </c>
      <c r="C16" s="642"/>
      <c r="D16" s="642"/>
      <c r="E16" s="706" t="str">
        <f>IF('別添_計画書（病院及び有床診療所）'!E21=0,"",'別添_計画書（病院及び有床診療所）'!E21)</f>
        <v/>
      </c>
      <c r="F16" s="706"/>
      <c r="G16" s="20" t="s">
        <v>16</v>
      </c>
      <c r="H16" s="706" t="str">
        <f>IF('別添_計画書（病院及び有床診療所）'!H21=0,"",'別添_計画書（病院及び有床診療所）'!H21)</f>
        <v/>
      </c>
      <c r="I16" s="706"/>
      <c r="J16" s="20" t="s">
        <v>264</v>
      </c>
      <c r="K16" s="20"/>
      <c r="L16" s="20" t="s">
        <v>265</v>
      </c>
      <c r="M16" s="20" t="s">
        <v>15</v>
      </c>
      <c r="N16" s="20"/>
      <c r="O16" s="598"/>
      <c r="P16" s="598"/>
      <c r="Q16" s="20" t="s">
        <v>16</v>
      </c>
      <c r="R16" s="598"/>
      <c r="S16" s="598"/>
      <c r="T16" s="21" t="s">
        <v>264</v>
      </c>
      <c r="V16" s="707">
        <f>IFERROR(IF(E16=O16,R16-H16+1,IF(O16-E16=1,12-H16+1+R16,IF(O16-E16=2,12-H16+1+R16+12,"エラー"))),1)</f>
        <v>1</v>
      </c>
      <c r="W16" s="707"/>
      <c r="X16" s="707"/>
      <c r="Y16" s="708"/>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99"/>
      <c r="S19" s="700"/>
      <c r="T19" s="700"/>
      <c r="U19" s="700"/>
      <c r="V19" s="700"/>
      <c r="W19" s="700"/>
      <c r="X19" s="700"/>
      <c r="Y19" s="428"/>
      <c r="Z19" s="428"/>
      <c r="AA19" s="428"/>
      <c r="AB19" s="428"/>
      <c r="AC19" s="701"/>
      <c r="AD19" s="701"/>
      <c r="AE19" s="701"/>
      <c r="AF19" s="701"/>
      <c r="AG19" s="429"/>
    </row>
    <row r="20" spans="1:33" ht="16.149999999999999" hidden="1" customHeight="1" outlineLevel="1">
      <c r="A20" s="430"/>
      <c r="B20" s="690" t="s">
        <v>393</v>
      </c>
      <c r="C20" s="690"/>
      <c r="D20" s="690"/>
      <c r="E20" s="690"/>
      <c r="F20" s="690"/>
      <c r="G20" s="690"/>
      <c r="H20" s="690"/>
      <c r="I20" s="690"/>
      <c r="J20" s="690"/>
      <c r="K20" s="690"/>
      <c r="L20" s="690"/>
      <c r="M20" s="690"/>
      <c r="N20" s="690"/>
      <c r="O20" s="690"/>
      <c r="P20" s="690"/>
      <c r="Q20" s="690"/>
      <c r="R20" s="690"/>
      <c r="S20" s="691" t="s">
        <v>394</v>
      </c>
      <c r="T20" s="692"/>
      <c r="U20" s="692"/>
      <c r="V20" s="692"/>
      <c r="W20" s="692"/>
      <c r="X20" s="692"/>
      <c r="Y20" s="692"/>
      <c r="Z20" s="692"/>
      <c r="AA20" s="702"/>
      <c r="AB20" s="691" t="s">
        <v>113</v>
      </c>
      <c r="AC20" s="692"/>
      <c r="AD20" s="692"/>
      <c r="AE20" s="692"/>
      <c r="AF20" s="692"/>
      <c r="AG20" s="693"/>
    </row>
    <row r="21" spans="1:33" ht="16.149999999999999" hidden="1" customHeight="1" outlineLevel="1">
      <c r="A21" s="430"/>
      <c r="B21" s="431" t="s">
        <v>395</v>
      </c>
      <c r="C21" s="432" t="s">
        <v>15</v>
      </c>
      <c r="D21" s="688" t="str">
        <f>IF('別添_計画書（病院及び有床診療所）'!E21=0,"",'別添_計画書（病院及び有床診療所）'!E21)</f>
        <v/>
      </c>
      <c r="E21" s="688"/>
      <c r="F21" s="433" t="s">
        <v>16</v>
      </c>
      <c r="G21" s="688" t="str">
        <f>IF('別添_計画書（病院及び有床診療所）'!H21=0,"",'別添_計画書（病院及び有床診療所）'!H21)</f>
        <v/>
      </c>
      <c r="H21" s="688"/>
      <c r="I21" s="433" t="s">
        <v>264</v>
      </c>
      <c r="J21" s="433" t="s">
        <v>396</v>
      </c>
      <c r="K21" s="433" t="s">
        <v>397</v>
      </c>
      <c r="L21" s="433"/>
      <c r="M21" s="696"/>
      <c r="N21" s="696"/>
      <c r="O21" s="434" t="s">
        <v>16</v>
      </c>
      <c r="P21" s="696"/>
      <c r="Q21" s="696"/>
      <c r="R21" s="435" t="s">
        <v>264</v>
      </c>
      <c r="S21" s="432"/>
      <c r="T21" s="703" t="str">
        <f>'別添_計画書（病院及び有床診療所）'!P31</f>
        <v>算定不可</v>
      </c>
      <c r="U21" s="703"/>
      <c r="V21" s="703"/>
      <c r="W21" s="703"/>
      <c r="X21" s="703"/>
      <c r="Y21" s="703"/>
      <c r="Z21" s="703"/>
      <c r="AA21" s="433"/>
      <c r="AB21" s="421"/>
      <c r="AC21" s="698" t="str">
        <f>IFERROR(IF(T21="","-",VLOOKUP(T21,'リスト（入院）'!C:D,2,FALSE)),"-")</f>
        <v>-</v>
      </c>
      <c r="AD21" s="698"/>
      <c r="AE21" s="698"/>
      <c r="AF21" s="698"/>
      <c r="AG21" s="436" t="s">
        <v>276</v>
      </c>
    </row>
    <row r="22" spans="1:33" ht="16.149999999999999" hidden="1" customHeight="1" outlineLevel="1">
      <c r="A22" s="430"/>
      <c r="B22" s="431" t="s">
        <v>398</v>
      </c>
      <c r="C22" s="432" t="s">
        <v>15</v>
      </c>
      <c r="D22" s="696"/>
      <c r="E22" s="696"/>
      <c r="F22" s="433" t="s">
        <v>16</v>
      </c>
      <c r="G22" s="696"/>
      <c r="H22" s="696"/>
      <c r="I22" s="433" t="s">
        <v>264</v>
      </c>
      <c r="J22" s="433" t="s">
        <v>396</v>
      </c>
      <c r="K22" s="433" t="s">
        <v>397</v>
      </c>
      <c r="L22" s="433"/>
      <c r="M22" s="696"/>
      <c r="N22" s="696"/>
      <c r="O22" s="434" t="s">
        <v>16</v>
      </c>
      <c r="P22" s="696"/>
      <c r="Q22" s="696"/>
      <c r="R22" s="435" t="s">
        <v>264</v>
      </c>
      <c r="S22" s="432"/>
      <c r="T22" s="697"/>
      <c r="U22" s="697"/>
      <c r="V22" s="697"/>
      <c r="W22" s="697"/>
      <c r="X22" s="697"/>
      <c r="Y22" s="697"/>
      <c r="Z22" s="697"/>
      <c r="AA22" s="433"/>
      <c r="AB22" s="421"/>
      <c r="AC22" s="698" t="str">
        <f>IFERROR(IF(T22="","-",VLOOKUP(T22,'リスト（入院）'!C:D,2,FALSE)),"-")</f>
        <v>-</v>
      </c>
      <c r="AD22" s="698"/>
      <c r="AE22" s="698"/>
      <c r="AF22" s="698"/>
      <c r="AG22" s="436" t="s">
        <v>276</v>
      </c>
    </row>
    <row r="23" spans="1:33" ht="16.149999999999999" hidden="1" customHeight="1" outlineLevel="1">
      <c r="A23" s="430"/>
      <c r="B23" s="431" t="s">
        <v>399</v>
      </c>
      <c r="C23" s="432" t="s">
        <v>15</v>
      </c>
      <c r="D23" s="696"/>
      <c r="E23" s="696"/>
      <c r="F23" s="433" t="s">
        <v>16</v>
      </c>
      <c r="G23" s="696"/>
      <c r="H23" s="696"/>
      <c r="I23" s="433" t="s">
        <v>264</v>
      </c>
      <c r="J23" s="433" t="s">
        <v>396</v>
      </c>
      <c r="K23" s="433" t="s">
        <v>397</v>
      </c>
      <c r="L23" s="433"/>
      <c r="M23" s="696"/>
      <c r="N23" s="696"/>
      <c r="O23" s="434" t="s">
        <v>16</v>
      </c>
      <c r="P23" s="696"/>
      <c r="Q23" s="696"/>
      <c r="R23" s="435" t="s">
        <v>264</v>
      </c>
      <c r="S23" s="432"/>
      <c r="T23" s="697"/>
      <c r="U23" s="697"/>
      <c r="V23" s="697"/>
      <c r="W23" s="697"/>
      <c r="X23" s="697"/>
      <c r="Y23" s="697"/>
      <c r="Z23" s="697"/>
      <c r="AA23" s="433"/>
      <c r="AB23" s="421"/>
      <c r="AC23" s="698" t="str">
        <f>IFERROR(IF(T23="","-",VLOOKUP(T23,'リスト（入院）'!C:D,2,FALSE)),"-")</f>
        <v>-</v>
      </c>
      <c r="AD23" s="698"/>
      <c r="AE23" s="698"/>
      <c r="AF23" s="698"/>
      <c r="AG23" s="436" t="s">
        <v>276</v>
      </c>
    </row>
    <row r="24" spans="1:33" ht="16.149999999999999" hidden="1" customHeight="1" outlineLevel="1">
      <c r="A24" s="430"/>
      <c r="B24" s="437" t="s">
        <v>400</v>
      </c>
      <c r="C24" s="432" t="s">
        <v>15</v>
      </c>
      <c r="D24" s="696"/>
      <c r="E24" s="696"/>
      <c r="F24" s="433" t="s">
        <v>16</v>
      </c>
      <c r="G24" s="696"/>
      <c r="H24" s="696"/>
      <c r="I24" s="433" t="s">
        <v>264</v>
      </c>
      <c r="J24" s="433" t="s">
        <v>396</v>
      </c>
      <c r="K24" s="433" t="s">
        <v>397</v>
      </c>
      <c r="L24" s="433"/>
      <c r="M24" s="696"/>
      <c r="N24" s="696"/>
      <c r="O24" s="434" t="s">
        <v>16</v>
      </c>
      <c r="P24" s="696"/>
      <c r="Q24" s="696"/>
      <c r="R24" s="435" t="s">
        <v>264</v>
      </c>
      <c r="S24" s="432"/>
      <c r="T24" s="697"/>
      <c r="U24" s="697"/>
      <c r="V24" s="697"/>
      <c r="W24" s="697"/>
      <c r="X24" s="697"/>
      <c r="Y24" s="697"/>
      <c r="Z24" s="697"/>
      <c r="AA24" s="433"/>
      <c r="AB24" s="421"/>
      <c r="AC24" s="698" t="str">
        <f>IFERROR(IF(T24="","-",VLOOKUP(T24,'リスト（入院）'!C:D,2,FALSE)),"-")</f>
        <v>-</v>
      </c>
      <c r="AD24" s="698"/>
      <c r="AE24" s="698"/>
      <c r="AF24" s="698"/>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5"/>
      <c r="AD25" s="695"/>
      <c r="AE25" s="695"/>
      <c r="AF25" s="695"/>
      <c r="AG25" s="436"/>
    </row>
    <row r="26" spans="1:33" ht="16.149999999999999" hidden="1" customHeight="1" outlineLevel="1">
      <c r="A26" s="430"/>
      <c r="B26" s="690" t="s">
        <v>393</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1" t="s">
        <v>402</v>
      </c>
      <c r="AC26" s="692"/>
      <c r="AD26" s="692"/>
      <c r="AE26" s="692"/>
      <c r="AF26" s="692"/>
      <c r="AG26" s="693"/>
    </row>
    <row r="27" spans="1:33" ht="16.149999999999999" hidden="1" customHeight="1" outlineLevel="1">
      <c r="A27" s="430"/>
      <c r="B27" s="431" t="s">
        <v>395</v>
      </c>
      <c r="C27" s="432" t="s">
        <v>15</v>
      </c>
      <c r="D27" s="688" t="str">
        <f>IF(D21="","",D21)</f>
        <v/>
      </c>
      <c r="E27" s="688"/>
      <c r="F27" s="433" t="s">
        <v>16</v>
      </c>
      <c r="G27" s="688" t="str">
        <f>IF(G21="","",G21)</f>
        <v/>
      </c>
      <c r="H27" s="688"/>
      <c r="I27" s="433" t="s">
        <v>264</v>
      </c>
      <c r="J27" s="433" t="s">
        <v>396</v>
      </c>
      <c r="K27" s="433" t="s">
        <v>397</v>
      </c>
      <c r="L27" s="433"/>
      <c r="M27" s="688" t="str">
        <f>IF(M21="","",M21)</f>
        <v/>
      </c>
      <c r="N27" s="688"/>
      <c r="O27" s="434" t="s">
        <v>16</v>
      </c>
      <c r="P27" s="688" t="str">
        <f>IF(P21="","",P21)</f>
        <v/>
      </c>
      <c r="Q27" s="688"/>
      <c r="R27" s="434" t="s">
        <v>264</v>
      </c>
      <c r="S27" s="440"/>
      <c r="T27" s="440"/>
      <c r="U27" s="440"/>
      <c r="V27" s="440"/>
      <c r="W27" s="440"/>
      <c r="X27" s="440"/>
      <c r="Y27" s="440"/>
      <c r="Z27" s="440"/>
      <c r="AA27" s="441"/>
      <c r="AB27" s="421"/>
      <c r="AC27" s="694"/>
      <c r="AD27" s="694"/>
      <c r="AE27" s="694"/>
      <c r="AF27" s="694"/>
      <c r="AG27" s="436" t="s">
        <v>278</v>
      </c>
    </row>
    <row r="28" spans="1:33" ht="16.149999999999999" hidden="1" customHeight="1" outlineLevel="1">
      <c r="A28" s="430"/>
      <c r="B28" s="431" t="s">
        <v>398</v>
      </c>
      <c r="C28" s="432" t="s">
        <v>15</v>
      </c>
      <c r="D28" s="688" t="str">
        <f>IF(D22="","",D22)</f>
        <v/>
      </c>
      <c r="E28" s="688"/>
      <c r="F28" s="433" t="s">
        <v>16</v>
      </c>
      <c r="G28" s="688" t="str">
        <f>IF(G22="","",G22)</f>
        <v/>
      </c>
      <c r="H28" s="688"/>
      <c r="I28" s="433" t="s">
        <v>264</v>
      </c>
      <c r="J28" s="433" t="s">
        <v>396</v>
      </c>
      <c r="K28" s="433" t="s">
        <v>397</v>
      </c>
      <c r="L28" s="433"/>
      <c r="M28" s="688" t="str">
        <f>IF(M22="","",M22)</f>
        <v/>
      </c>
      <c r="N28" s="688"/>
      <c r="O28" s="434" t="s">
        <v>16</v>
      </c>
      <c r="P28" s="688" t="str">
        <f>IF(P22="","",P22)</f>
        <v/>
      </c>
      <c r="Q28" s="688"/>
      <c r="R28" s="434" t="s">
        <v>264</v>
      </c>
      <c r="S28" s="440"/>
      <c r="T28" s="440"/>
      <c r="U28" s="440"/>
      <c r="V28" s="440"/>
      <c r="W28" s="440"/>
      <c r="X28" s="440"/>
      <c r="Y28" s="440"/>
      <c r="Z28" s="440"/>
      <c r="AA28" s="441"/>
      <c r="AB28" s="421"/>
      <c r="AC28" s="694"/>
      <c r="AD28" s="694"/>
      <c r="AE28" s="694"/>
      <c r="AF28" s="694"/>
      <c r="AG28" s="436" t="s">
        <v>278</v>
      </c>
    </row>
    <row r="29" spans="1:33" ht="16.149999999999999" hidden="1" customHeight="1" outlineLevel="1">
      <c r="A29" s="430"/>
      <c r="B29" s="431" t="s">
        <v>399</v>
      </c>
      <c r="C29" s="432" t="s">
        <v>15</v>
      </c>
      <c r="D29" s="688" t="str">
        <f>IF(D23="","",D23)</f>
        <v/>
      </c>
      <c r="E29" s="688"/>
      <c r="F29" s="433" t="s">
        <v>16</v>
      </c>
      <c r="G29" s="688" t="str">
        <f>IF(G23="","",G23)</f>
        <v/>
      </c>
      <c r="H29" s="688"/>
      <c r="I29" s="433" t="s">
        <v>264</v>
      </c>
      <c r="J29" s="433" t="s">
        <v>396</v>
      </c>
      <c r="K29" s="433" t="s">
        <v>397</v>
      </c>
      <c r="L29" s="433"/>
      <c r="M29" s="688" t="str">
        <f>IF(M23="","",M23)</f>
        <v/>
      </c>
      <c r="N29" s="688"/>
      <c r="O29" s="434" t="s">
        <v>16</v>
      </c>
      <c r="P29" s="688" t="str">
        <f>IF(P23="","",P23)</f>
        <v/>
      </c>
      <c r="Q29" s="688"/>
      <c r="R29" s="434" t="s">
        <v>264</v>
      </c>
      <c r="S29" s="440"/>
      <c r="T29" s="440"/>
      <c r="U29" s="440"/>
      <c r="V29" s="440"/>
      <c r="W29" s="440"/>
      <c r="X29" s="440"/>
      <c r="Y29" s="440"/>
      <c r="Z29" s="440"/>
      <c r="AA29" s="441"/>
      <c r="AB29" s="421"/>
      <c r="AC29" s="694"/>
      <c r="AD29" s="694"/>
      <c r="AE29" s="694"/>
      <c r="AF29" s="694"/>
      <c r="AG29" s="436" t="s">
        <v>278</v>
      </c>
    </row>
    <row r="30" spans="1:33" ht="16.149999999999999" hidden="1" customHeight="1" outlineLevel="1">
      <c r="A30" s="442"/>
      <c r="B30" s="437" t="s">
        <v>400</v>
      </c>
      <c r="C30" s="432" t="s">
        <v>15</v>
      </c>
      <c r="D30" s="688" t="str">
        <f>IF(D24="","",D24)</f>
        <v/>
      </c>
      <c r="E30" s="688"/>
      <c r="F30" s="433" t="s">
        <v>16</v>
      </c>
      <c r="G30" s="688" t="str">
        <f>IF(G24="","",G24)</f>
        <v/>
      </c>
      <c r="H30" s="688"/>
      <c r="I30" s="433" t="s">
        <v>264</v>
      </c>
      <c r="J30" s="433" t="s">
        <v>396</v>
      </c>
      <c r="K30" s="433" t="s">
        <v>397</v>
      </c>
      <c r="L30" s="433"/>
      <c r="M30" s="688" t="str">
        <f>IF(M24="","",M24)</f>
        <v/>
      </c>
      <c r="N30" s="688"/>
      <c r="O30" s="434" t="s">
        <v>16</v>
      </c>
      <c r="P30" s="688" t="str">
        <f>IF(P24="","",P24)</f>
        <v/>
      </c>
      <c r="Q30" s="688"/>
      <c r="R30" s="434" t="s">
        <v>264</v>
      </c>
      <c r="S30" s="440"/>
      <c r="T30" s="434"/>
      <c r="U30" s="434"/>
      <c r="V30" s="434"/>
      <c r="W30" s="434"/>
      <c r="X30" s="434"/>
      <c r="Y30" s="434"/>
      <c r="Z30" s="434"/>
      <c r="AA30" s="434"/>
      <c r="AB30" s="421"/>
      <c r="AC30" s="694"/>
      <c r="AD30" s="694"/>
      <c r="AE30" s="694"/>
      <c r="AF30" s="694"/>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2" t="str">
        <f>IF(AC27="","",SUM(AC27:AF30))</f>
        <v/>
      </c>
      <c r="AD31" s="672"/>
      <c r="AE31" s="672"/>
      <c r="AF31" s="672"/>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89"/>
      <c r="AD32" s="689"/>
      <c r="AE32" s="689"/>
      <c r="AF32" s="689"/>
      <c r="AG32" s="445"/>
    </row>
    <row r="33" spans="1:43" ht="16.149999999999999" hidden="1" customHeight="1" outlineLevel="1">
      <c r="A33" s="430"/>
      <c r="B33" s="690" t="s">
        <v>393</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1"/>
      <c r="AB33" s="691" t="s">
        <v>405</v>
      </c>
      <c r="AC33" s="692"/>
      <c r="AD33" s="692"/>
      <c r="AE33" s="692"/>
      <c r="AF33" s="692"/>
      <c r="AG33" s="693"/>
    </row>
    <row r="34" spans="1:43" ht="16.149999999999999" hidden="1" customHeight="1" outlineLevel="1">
      <c r="A34" s="430"/>
      <c r="B34" s="431" t="s">
        <v>395</v>
      </c>
      <c r="C34" s="432" t="s">
        <v>15</v>
      </c>
      <c r="D34" s="688" t="str">
        <f>IF(D21="","",D21)</f>
        <v/>
      </c>
      <c r="E34" s="688"/>
      <c r="F34" s="433" t="s">
        <v>16</v>
      </c>
      <c r="G34" s="688" t="str">
        <f>IF(G21="","",G21)</f>
        <v/>
      </c>
      <c r="H34" s="688"/>
      <c r="I34" s="433" t="s">
        <v>264</v>
      </c>
      <c r="J34" s="433" t="s">
        <v>396</v>
      </c>
      <c r="K34" s="433" t="s">
        <v>397</v>
      </c>
      <c r="L34" s="433"/>
      <c r="M34" s="688" t="str">
        <f>IF(M21="","",M21)</f>
        <v/>
      </c>
      <c r="N34" s="688"/>
      <c r="O34" s="434" t="s">
        <v>16</v>
      </c>
      <c r="P34" s="688" t="str">
        <f>IF(P21="","",P21)</f>
        <v/>
      </c>
      <c r="Q34" s="688"/>
      <c r="R34" s="434" t="s">
        <v>264</v>
      </c>
      <c r="S34" s="440"/>
      <c r="T34" s="440"/>
      <c r="U34" s="440"/>
      <c r="V34" s="440"/>
      <c r="W34" s="440"/>
      <c r="X34" s="440"/>
      <c r="Y34" s="440"/>
      <c r="Z34" s="440"/>
      <c r="AA34" s="440"/>
      <c r="AB34" s="421"/>
      <c r="AC34" s="672" t="str">
        <f>IFERROR(AC21*AC27*10,"")</f>
        <v/>
      </c>
      <c r="AD34" s="672"/>
      <c r="AE34" s="672"/>
      <c r="AF34" s="672"/>
      <c r="AG34" s="436" t="s">
        <v>270</v>
      </c>
    </row>
    <row r="35" spans="1:43" ht="16.149999999999999" hidden="1" customHeight="1" outlineLevel="1">
      <c r="A35" s="430"/>
      <c r="B35" s="431" t="s">
        <v>398</v>
      </c>
      <c r="C35" s="432" t="s">
        <v>15</v>
      </c>
      <c r="D35" s="688" t="str">
        <f>IF(D22="","",D22)</f>
        <v/>
      </c>
      <c r="E35" s="688"/>
      <c r="F35" s="433" t="s">
        <v>16</v>
      </c>
      <c r="G35" s="688" t="str">
        <f>IF(G22="","",G22)</f>
        <v/>
      </c>
      <c r="H35" s="688"/>
      <c r="I35" s="433" t="s">
        <v>264</v>
      </c>
      <c r="J35" s="433" t="s">
        <v>396</v>
      </c>
      <c r="K35" s="433" t="s">
        <v>397</v>
      </c>
      <c r="L35" s="433"/>
      <c r="M35" s="688" t="str">
        <f>IF(M22="","",M22)</f>
        <v/>
      </c>
      <c r="N35" s="688"/>
      <c r="O35" s="434" t="s">
        <v>16</v>
      </c>
      <c r="P35" s="688" t="str">
        <f>IF(P22="","",P22)</f>
        <v/>
      </c>
      <c r="Q35" s="688"/>
      <c r="R35" s="434" t="s">
        <v>264</v>
      </c>
      <c r="S35" s="440"/>
      <c r="T35" s="440"/>
      <c r="U35" s="440"/>
      <c r="V35" s="440"/>
      <c r="W35" s="440"/>
      <c r="X35" s="440"/>
      <c r="Y35" s="440"/>
      <c r="Z35" s="440"/>
      <c r="AA35" s="440"/>
      <c r="AB35" s="421"/>
      <c r="AC35" s="672" t="str">
        <f>IFERROR(AC22*AC28*10,"")</f>
        <v/>
      </c>
      <c r="AD35" s="672"/>
      <c r="AE35" s="672"/>
      <c r="AF35" s="672"/>
      <c r="AG35" s="436" t="s">
        <v>270</v>
      </c>
    </row>
    <row r="36" spans="1:43" ht="16.149999999999999" hidden="1" customHeight="1" outlineLevel="1">
      <c r="A36" s="430"/>
      <c r="B36" s="431" t="s">
        <v>399</v>
      </c>
      <c r="C36" s="432" t="s">
        <v>15</v>
      </c>
      <c r="D36" s="688" t="str">
        <f>IF(D23="","",D23)</f>
        <v/>
      </c>
      <c r="E36" s="688"/>
      <c r="F36" s="433" t="s">
        <v>16</v>
      </c>
      <c r="G36" s="688" t="str">
        <f>IF(G23="","",G23)</f>
        <v/>
      </c>
      <c r="H36" s="688"/>
      <c r="I36" s="433" t="s">
        <v>264</v>
      </c>
      <c r="J36" s="433" t="s">
        <v>396</v>
      </c>
      <c r="K36" s="433" t="s">
        <v>397</v>
      </c>
      <c r="L36" s="433"/>
      <c r="M36" s="688" t="str">
        <f>IF(M23="","",M23)</f>
        <v/>
      </c>
      <c r="N36" s="688"/>
      <c r="O36" s="434" t="s">
        <v>16</v>
      </c>
      <c r="P36" s="688" t="str">
        <f>IF(P23="","",P23)</f>
        <v/>
      </c>
      <c r="Q36" s="688"/>
      <c r="R36" s="434" t="s">
        <v>264</v>
      </c>
      <c r="S36" s="440"/>
      <c r="T36" s="440"/>
      <c r="U36" s="440"/>
      <c r="V36" s="440"/>
      <c r="W36" s="440"/>
      <c r="X36" s="440"/>
      <c r="Y36" s="440"/>
      <c r="Z36" s="440"/>
      <c r="AA36" s="440"/>
      <c r="AB36" s="421"/>
      <c r="AC36" s="672" t="str">
        <f>IFERROR(AC23*AC29*10,"")</f>
        <v/>
      </c>
      <c r="AD36" s="672"/>
      <c r="AE36" s="672"/>
      <c r="AF36" s="672"/>
      <c r="AG36" s="436" t="s">
        <v>270</v>
      </c>
    </row>
    <row r="37" spans="1:43" ht="16.149999999999999" hidden="1" customHeight="1" outlineLevel="1">
      <c r="A37" s="430"/>
      <c r="B37" s="446" t="s">
        <v>400</v>
      </c>
      <c r="C37" s="421" t="s">
        <v>15</v>
      </c>
      <c r="D37" s="688" t="str">
        <f>IF(D24="","",D24)</f>
        <v/>
      </c>
      <c r="E37" s="688"/>
      <c r="F37" s="433" t="s">
        <v>16</v>
      </c>
      <c r="G37" s="688" t="str">
        <f>IF(G24="","",G24)</f>
        <v/>
      </c>
      <c r="H37" s="688"/>
      <c r="I37" s="433" t="s">
        <v>264</v>
      </c>
      <c r="J37" s="433" t="s">
        <v>396</v>
      </c>
      <c r="K37" s="433" t="s">
        <v>397</v>
      </c>
      <c r="L37" s="433"/>
      <c r="M37" s="688" t="str">
        <f>IF(M24="","",M24)</f>
        <v/>
      </c>
      <c r="N37" s="688"/>
      <c r="O37" s="434" t="s">
        <v>16</v>
      </c>
      <c r="P37" s="688" t="str">
        <f>IF(P24="","",P24)</f>
        <v/>
      </c>
      <c r="Q37" s="688"/>
      <c r="R37" s="434" t="s">
        <v>264</v>
      </c>
      <c r="S37" s="440"/>
      <c r="T37" s="434"/>
      <c r="U37" s="434"/>
      <c r="V37" s="434"/>
      <c r="W37" s="434"/>
      <c r="X37" s="434"/>
      <c r="Y37" s="434"/>
      <c r="Z37" s="434"/>
      <c r="AA37" s="434"/>
      <c r="AB37" s="421"/>
      <c r="AC37" s="672" t="str">
        <f>IFERROR(AC24*AC30*10,"")</f>
        <v/>
      </c>
      <c r="AD37" s="672"/>
      <c r="AE37" s="672"/>
      <c r="AF37" s="672"/>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2">
        <v>1</v>
      </c>
      <c r="AD38" s="682"/>
      <c r="AE38" s="682"/>
      <c r="AF38" s="682"/>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2">
        <v>2</v>
      </c>
      <c r="AD39" s="682"/>
      <c r="AE39" s="682"/>
      <c r="AF39" s="682"/>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3" t="str">
        <f>IF(AC34="","",SUM(AC34:AF37)-AC38+AC39)</f>
        <v/>
      </c>
      <c r="AD40" s="683"/>
      <c r="AE40" s="683"/>
      <c r="AF40" s="683"/>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5"/>
      <c r="AC42" s="685"/>
      <c r="AD42" s="685"/>
      <c r="AE42" s="685"/>
      <c r="AF42" s="685"/>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1"/>
      <c r="AC43" s="591"/>
      <c r="AD43" s="591"/>
      <c r="AE43" s="591"/>
      <c r="AF43" s="591"/>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SUM(AB42:AF44)</f>
        <v>0</v>
      </c>
      <c r="AC46" s="686"/>
      <c r="AD46" s="686"/>
      <c r="AE46" s="686"/>
      <c r="AF46" s="686"/>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4">
        <f>AB46-AB50+AB51</f>
        <v>0</v>
      </c>
      <c r="AC54" s="614"/>
      <c r="AD54" s="614"/>
      <c r="AE54" s="614"/>
      <c r="AF54" s="614"/>
      <c r="AG54" s="17" t="s">
        <v>270</v>
      </c>
    </row>
    <row r="55" spans="1:43" ht="16.149999999999999"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1"/>
      <c r="AC55" s="651"/>
      <c r="AD55" s="651"/>
      <c r="AE55" s="651"/>
      <c r="AF55" s="651"/>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7" t="str">
        <f>IF(AH55=TRUE,"問題なし","問題あり")</f>
        <v>問題あり</v>
      </c>
      <c r="AC56" s="687"/>
      <c r="AD56" s="687"/>
      <c r="AE56" s="687"/>
      <c r="AF56" s="687"/>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t="str">
        <f>IF(AC57=0,"",AC57)</f>
        <v/>
      </c>
      <c r="AC61" s="597"/>
      <c r="AD61" s="597"/>
      <c r="AE61" s="597"/>
      <c r="AF61" s="597"/>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7"/>
      <c r="AC62" s="677"/>
      <c r="AD62" s="677"/>
      <c r="AE62" s="677"/>
      <c r="AF62" s="677"/>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7"/>
      <c r="AC63" s="677"/>
      <c r="AD63" s="677"/>
      <c r="AE63" s="677"/>
      <c r="AF63" s="677"/>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c r="AC65" s="678"/>
      <c r="AD65" s="678"/>
      <c r="AE65" s="678"/>
      <c r="AF65" s="678"/>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AB59-SUM(AB60:AF65)</f>
        <v>0</v>
      </c>
      <c r="AC66" s="679"/>
      <c r="AD66" s="679"/>
      <c r="AE66" s="679"/>
      <c r="AF66" s="679"/>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0" t="s">
        <v>1531</v>
      </c>
      <c r="AC67" s="680"/>
      <c r="AD67" s="680"/>
      <c r="AE67" s="680"/>
      <c r="AF67" s="680"/>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1" t="str">
        <f>IF(AH67=TRUE,"問題なし","問題あり")</f>
        <v>問題あり</v>
      </c>
      <c r="AC68" s="681"/>
      <c r="AD68" s="681"/>
      <c r="AE68" s="681"/>
      <c r="AF68" s="681"/>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1">
        <f>'別添_計画書（病院及び有床診療所）'!AB69</f>
        <v>0</v>
      </c>
      <c r="AC87" s="671"/>
      <c r="AD87" s="671"/>
      <c r="AE87" s="671"/>
      <c r="AF87" s="671"/>
      <c r="AG87" s="78" t="s">
        <v>289</v>
      </c>
    </row>
    <row r="88" spans="1:33" ht="16.149999999999999"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5">
        <f>'別添_計画書（病院及び有床診療所）'!AB70</f>
        <v>0</v>
      </c>
      <c r="AC88" s="655"/>
      <c r="AD88" s="655"/>
      <c r="AE88" s="655"/>
      <c r="AF88" s="655"/>
      <c r="AG88" s="118" t="s">
        <v>270</v>
      </c>
    </row>
    <row r="89" spans="1:33" ht="16.149999999999999"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676">
        <f>SUM(AB98,AB107,AB116,AB125,AB134)</f>
        <v>0</v>
      </c>
      <c r="AC89" s="676"/>
      <c r="AD89" s="676"/>
      <c r="AE89" s="676"/>
      <c r="AF89" s="676"/>
      <c r="AG89" s="168" t="s">
        <v>270</v>
      </c>
    </row>
    <row r="90" spans="1:33" ht="16.149999999999999"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270</v>
      </c>
    </row>
    <row r="91" spans="1:33" ht="16.149999999999999"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4">
        <f>SUM(AB100,AB109,AB118,AB127,AB136)</f>
        <v>0</v>
      </c>
      <c r="AC91" s="594"/>
      <c r="AD91" s="594"/>
      <c r="AE91" s="594"/>
      <c r="AF91" s="594"/>
      <c r="AG91" s="121" t="s">
        <v>270</v>
      </c>
    </row>
    <row r="92" spans="1:33" ht="16.149999999999999"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1" t="s">
        <v>291</v>
      </c>
    </row>
    <row r="93" spans="1:33" ht="16.149999999999999"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5">
        <f>IFERROR(AB92/AB88*100,0)</f>
        <v>0</v>
      </c>
      <c r="AC93" s="675"/>
      <c r="AD93" s="675"/>
      <c r="AE93" s="675"/>
      <c r="AF93" s="675"/>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1">
        <f>'別添_計画書（病院及び有床診療所）'!AB78</f>
        <v>0</v>
      </c>
      <c r="AC96" s="671"/>
      <c r="AD96" s="671"/>
      <c r="AE96" s="671"/>
      <c r="AF96" s="671"/>
      <c r="AG96" s="78" t="s">
        <v>289</v>
      </c>
    </row>
    <row r="97" spans="1:33" ht="16.149999999999999"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5">
        <f>'別添_計画書（病院及び有床診療所）'!AB79</f>
        <v>0</v>
      </c>
      <c r="AC97" s="655"/>
      <c r="AD97" s="655"/>
      <c r="AE97" s="655"/>
      <c r="AF97" s="655"/>
      <c r="AG97" s="118" t="s">
        <v>270</v>
      </c>
    </row>
    <row r="98" spans="1:33" ht="16.149999999999999"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270</v>
      </c>
    </row>
    <row r="99" spans="1:33" ht="16.149999999999999"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270</v>
      </c>
    </row>
    <row r="100" spans="1:33" ht="16.149999999999999"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270</v>
      </c>
    </row>
    <row r="101" spans="1:33" ht="16.149999999999999"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292</v>
      </c>
    </row>
    <row r="103" spans="1:33" ht="16.350000000000001" customHeight="1"/>
    <row r="104" spans="1:33" ht="16.149999999999999"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0"/>
      <c r="AB104" s="630"/>
      <c r="AC104" s="630"/>
      <c r="AD104" s="630"/>
      <c r="AE104" s="630"/>
      <c r="AF104" s="630"/>
      <c r="AG104" s="630"/>
    </row>
    <row r="105" spans="1:33" ht="16.149999999999999"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1">
        <f>'別添_計画書（病院及び有床診療所）'!AB87</f>
        <v>0</v>
      </c>
      <c r="AC105" s="671"/>
      <c r="AD105" s="671"/>
      <c r="AE105" s="671"/>
      <c r="AF105" s="671"/>
      <c r="AG105" s="78" t="s">
        <v>289</v>
      </c>
    </row>
    <row r="106" spans="1:33" ht="16.149999999999999"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5">
        <f>'別添_計画書（病院及び有床診療所）'!AB88</f>
        <v>0</v>
      </c>
      <c r="AC106" s="655"/>
      <c r="AD106" s="655"/>
      <c r="AE106" s="655"/>
      <c r="AF106" s="655"/>
      <c r="AG106" s="118" t="s">
        <v>270</v>
      </c>
    </row>
    <row r="107" spans="1:33" ht="16.149999999999999"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270</v>
      </c>
    </row>
    <row r="108" spans="1:33" ht="16.149999999999999"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270</v>
      </c>
    </row>
    <row r="109" spans="1:33" ht="16.149999999999999"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270</v>
      </c>
    </row>
    <row r="110" spans="1:33" ht="16.149999999999999"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row>
    <row r="114" spans="1:35" ht="16.149999999999999"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1">
        <f>'別添_計画書（病院及び有床診療所）'!AB96</f>
        <v>0</v>
      </c>
      <c r="AC114" s="671"/>
      <c r="AD114" s="671"/>
      <c r="AE114" s="671"/>
      <c r="AF114" s="671"/>
      <c r="AG114" s="78" t="s">
        <v>289</v>
      </c>
    </row>
    <row r="115" spans="1:35" ht="16.149999999999999"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5">
        <f>'別添_計画書（病院及び有床診療所）'!AB97</f>
        <v>0</v>
      </c>
      <c r="AC115" s="655"/>
      <c r="AD115" s="655"/>
      <c r="AE115" s="655"/>
      <c r="AF115" s="655"/>
      <c r="AG115" s="118" t="s">
        <v>270</v>
      </c>
    </row>
    <row r="116" spans="1:35" ht="16.149999999999999"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270</v>
      </c>
    </row>
    <row r="117" spans="1:35" ht="16.149999999999999"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270</v>
      </c>
    </row>
    <row r="118" spans="1:35" ht="16.149999999999999"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292</v>
      </c>
    </row>
    <row r="121" spans="1:35" ht="16.350000000000001" customHeight="1">
      <c r="AG121" s="28"/>
    </row>
    <row r="122" spans="1:35" ht="16.350000000000001" customHeight="1" thickBot="1">
      <c r="A122" s="631" t="s">
        <v>317</v>
      </c>
      <c r="B122" s="631"/>
      <c r="C122" s="631"/>
      <c r="D122" s="631"/>
      <c r="E122" s="631"/>
      <c r="F122" s="631"/>
      <c r="G122" s="631"/>
      <c r="H122" s="631"/>
      <c r="I122" s="631"/>
      <c r="J122" s="631"/>
      <c r="K122" s="631"/>
      <c r="L122" s="631"/>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1">
        <f>'別添_計画書（病院及び有床診療所）'!AB105</f>
        <v>0</v>
      </c>
      <c r="AC123" s="671"/>
      <c r="AD123" s="671"/>
      <c r="AE123" s="671"/>
      <c r="AF123" s="671"/>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5">
        <f>'別添_計画書（病院及び有床診療所）'!AB106</f>
        <v>0</v>
      </c>
      <c r="AC124" s="655"/>
      <c r="AD124" s="655"/>
      <c r="AE124" s="655"/>
      <c r="AF124" s="655"/>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1"/>
      <c r="AC125" s="611"/>
      <c r="AD125" s="611"/>
      <c r="AE125" s="611"/>
      <c r="AF125" s="611"/>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3">
        <f>AB125-AB124</f>
        <v>0</v>
      </c>
      <c r="AC126" s="613"/>
      <c r="AD126" s="613"/>
      <c r="AE126" s="613"/>
      <c r="AF126" s="613"/>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1"/>
      <c r="AC127" s="591"/>
      <c r="AD127" s="591"/>
      <c r="AE127" s="591"/>
      <c r="AF127" s="591"/>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4">
        <f>AB126-AB127</f>
        <v>0</v>
      </c>
      <c r="AC128" s="614"/>
      <c r="AD128" s="614"/>
      <c r="AE128" s="614"/>
      <c r="AF128" s="614"/>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09">
        <f>IFERROR(AB128/AB124*100,0)</f>
        <v>0</v>
      </c>
      <c r="AC129" s="609"/>
      <c r="AD129" s="609"/>
      <c r="AE129" s="609"/>
      <c r="AF129" s="609"/>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0"/>
      <c r="AB131" s="630"/>
      <c r="AC131" s="630"/>
      <c r="AD131" s="630"/>
      <c r="AE131" s="630"/>
      <c r="AF131" s="630"/>
      <c r="AG131" s="630"/>
    </row>
    <row r="132" spans="1:35" ht="16.149999999999999"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1">
        <f>'別添_計画書（病院及び有床診療所）'!AB114</f>
        <v>0</v>
      </c>
      <c r="AC132" s="671"/>
      <c r="AD132" s="671"/>
      <c r="AE132" s="671"/>
      <c r="AF132" s="671"/>
      <c r="AG132" s="78" t="s">
        <v>289</v>
      </c>
    </row>
    <row r="133" spans="1:35" ht="16.149999999999999"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5">
        <f>'別添_計画書（病院及び有床診療所）'!AB115</f>
        <v>0</v>
      </c>
      <c r="AC133" s="655"/>
      <c r="AD133" s="655"/>
      <c r="AE133" s="655"/>
      <c r="AF133" s="655"/>
      <c r="AG133" s="118" t="s">
        <v>270</v>
      </c>
    </row>
    <row r="134" spans="1:35" ht="16.149999999999999"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1"/>
      <c r="AC134" s="611"/>
      <c r="AD134" s="611"/>
      <c r="AE134" s="611"/>
      <c r="AF134" s="611"/>
      <c r="AG134" s="168" t="s">
        <v>270</v>
      </c>
    </row>
    <row r="135" spans="1:35" ht="16.149999999999999"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3">
        <f>AB134-AB133</f>
        <v>0</v>
      </c>
      <c r="AC135" s="613"/>
      <c r="AD135" s="613"/>
      <c r="AE135" s="613"/>
      <c r="AF135" s="613"/>
      <c r="AG135" s="168" t="s">
        <v>270</v>
      </c>
    </row>
    <row r="136" spans="1:35" ht="16.149999999999999"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1"/>
      <c r="AC136" s="591"/>
      <c r="AD136" s="591"/>
      <c r="AE136" s="591"/>
      <c r="AF136" s="591"/>
      <c r="AG136" s="120" t="s">
        <v>270</v>
      </c>
    </row>
    <row r="137" spans="1:35" ht="16.149999999999999"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4">
        <f>AB135-AB136</f>
        <v>0</v>
      </c>
      <c r="AC137" s="614"/>
      <c r="AD137" s="614"/>
      <c r="AE137" s="614"/>
      <c r="AF137" s="614"/>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09">
        <f>IFERROR(AB137/AB133*100,0)</f>
        <v>0</v>
      </c>
      <c r="AC138" s="609"/>
      <c r="AD138" s="609"/>
      <c r="AE138" s="609"/>
      <c r="AF138" s="609"/>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28"/>
      <c r="AB141" s="628"/>
      <c r="AC141" s="628"/>
      <c r="AD141" s="628"/>
      <c r="AE141" s="628"/>
      <c r="AF141" s="628"/>
      <c r="AG141" s="628"/>
      <c r="AH141" s="195"/>
      <c r="AI141" s="195"/>
    </row>
    <row r="142" spans="1:35" ht="16.149999999999999"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1">
        <f>'別添_計画書（病院及び有床診療所）'!AB124</f>
        <v>0</v>
      </c>
      <c r="AC142" s="671"/>
      <c r="AD142" s="671"/>
      <c r="AE142" s="671"/>
      <c r="AF142" s="671"/>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2">
        <f>'別添_計画書（病院及び有床診療所）'!AB125</f>
        <v>0</v>
      </c>
      <c r="AC143" s="672"/>
      <c r="AD143" s="672"/>
      <c r="AE143" s="672"/>
      <c r="AF143" s="672"/>
      <c r="AG143" s="478" t="s">
        <v>270</v>
      </c>
      <c r="AH143" s="181"/>
      <c r="AI143" s="181"/>
    </row>
    <row r="144" spans="1:35" ht="16.149999999999999"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'別添_計画書（病院及び有床診療所）'!AB126</f>
        <v>0</v>
      </c>
      <c r="AC144" s="655"/>
      <c r="AD144" s="655"/>
      <c r="AE144" s="655"/>
      <c r="AF144" s="655"/>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3"/>
      <c r="AC145" s="673"/>
      <c r="AD145" s="673"/>
      <c r="AE145" s="673"/>
      <c r="AF145" s="673"/>
      <c r="AG145" s="479" t="s">
        <v>270</v>
      </c>
    </row>
    <row r="146" spans="1:35" ht="16.149999999999999"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4"/>
      <c r="AC146" s="604"/>
      <c r="AD146" s="604"/>
      <c r="AE146" s="604"/>
      <c r="AF146" s="604"/>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4">
        <f>AB145-AB143</f>
        <v>0</v>
      </c>
      <c r="AC147" s="674"/>
      <c r="AD147" s="674"/>
      <c r="AE147" s="674"/>
      <c r="AF147" s="674"/>
      <c r="AG147" s="479" t="s">
        <v>270</v>
      </c>
    </row>
    <row r="148" spans="1:35" ht="16.149999999999999"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0">
        <f>AB146-AB144</f>
        <v>0</v>
      </c>
      <c r="AC148" s="610"/>
      <c r="AD148" s="610"/>
      <c r="AE148" s="610"/>
      <c r="AF148" s="610"/>
      <c r="AG148" s="124" t="s">
        <v>270</v>
      </c>
    </row>
    <row r="149" spans="1:35" ht="16.149999999999999"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4"/>
      <c r="AC149" s="604"/>
      <c r="AD149" s="604"/>
      <c r="AE149" s="604"/>
      <c r="AF149" s="604"/>
      <c r="AG149" s="127" t="s">
        <v>270</v>
      </c>
    </row>
    <row r="150" spans="1:35" ht="16.149999999999999"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7">
        <f>AB148-AB149</f>
        <v>0</v>
      </c>
      <c r="AC150" s="667"/>
      <c r="AD150" s="667"/>
      <c r="AE150" s="667"/>
      <c r="AF150" s="667"/>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8">
        <f>IFERROR(AB150/AB144*100,0)</f>
        <v>0</v>
      </c>
      <c r="AC151" s="668"/>
      <c r="AD151" s="668"/>
      <c r="AE151" s="668"/>
      <c r="AF151" s="668"/>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28"/>
      <c r="AB153" s="628"/>
      <c r="AC153" s="628"/>
      <c r="AD153" s="628"/>
      <c r="AE153" s="628"/>
      <c r="AF153" s="628"/>
      <c r="AG153" s="628"/>
      <c r="AH153" s="195"/>
      <c r="AI153" s="195"/>
    </row>
    <row r="154" spans="1:35" ht="16.149999999999999"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1">
        <f>'別添_計画書（病院及び有床診療所）'!AB136</f>
        <v>0</v>
      </c>
      <c r="AC154" s="671"/>
      <c r="AD154" s="671"/>
      <c r="AE154" s="671"/>
      <c r="AF154" s="671"/>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7">
        <f>'別添_計画書（病院及び有床診療所）'!AB137</f>
        <v>0</v>
      </c>
      <c r="AC155" s="597"/>
      <c r="AD155" s="597"/>
      <c r="AE155" s="597"/>
      <c r="AF155" s="597"/>
      <c r="AG155" s="323" t="s">
        <v>270</v>
      </c>
      <c r="AH155" s="181"/>
      <c r="AI155" s="181"/>
    </row>
    <row r="156" spans="1:35" ht="16.149999999999999"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5">
        <f>'別添_計画書（病院及び有床診療所）'!AB138</f>
        <v>0</v>
      </c>
      <c r="AC156" s="655"/>
      <c r="AD156" s="655"/>
      <c r="AE156" s="655"/>
      <c r="AF156" s="655"/>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69"/>
      <c r="AC157" s="669"/>
      <c r="AD157" s="669"/>
      <c r="AE157" s="669"/>
      <c r="AF157" s="669"/>
      <c r="AG157" s="326" t="s">
        <v>270</v>
      </c>
    </row>
    <row r="158" spans="1:35" ht="16.149999999999999"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4"/>
      <c r="AC158" s="604"/>
      <c r="AD158" s="604"/>
      <c r="AE158" s="604"/>
      <c r="AF158" s="604"/>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0">
        <f>AB157-AB155</f>
        <v>0</v>
      </c>
      <c r="AC159" s="670"/>
      <c r="AD159" s="670"/>
      <c r="AE159" s="670"/>
      <c r="AF159" s="670"/>
      <c r="AG159" s="326" t="s">
        <v>270</v>
      </c>
    </row>
    <row r="160" spans="1:35" ht="16.149999999999999"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0">
        <f>AB158-AB156</f>
        <v>0</v>
      </c>
      <c r="AC160" s="610"/>
      <c r="AD160" s="610"/>
      <c r="AE160" s="610"/>
      <c r="AF160" s="610"/>
      <c r="AG160" s="70" t="s">
        <v>270</v>
      </c>
    </row>
    <row r="161" spans="1:34" ht="16.149999999999999"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4"/>
      <c r="AC161" s="604"/>
      <c r="AD161" s="604"/>
      <c r="AE161" s="604"/>
      <c r="AF161" s="604"/>
      <c r="AG161" s="125" t="s">
        <v>270</v>
      </c>
    </row>
    <row r="162" spans="1:34" ht="16.149999999999999"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7">
        <f>AB160-AB161</f>
        <v>0</v>
      </c>
      <c r="AC162" s="667"/>
      <c r="AD162" s="667"/>
      <c r="AE162" s="667"/>
      <c r="AF162" s="667"/>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8">
        <f>IFERROR(AB162/AB156*100,0)</f>
        <v>0</v>
      </c>
      <c r="AC163" s="668"/>
      <c r="AD163" s="668"/>
      <c r="AE163" s="668"/>
      <c r="AF163" s="668"/>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6"/>
      <c r="G168" s="626"/>
      <c r="H168" s="3" t="s">
        <v>16</v>
      </c>
      <c r="I168" s="626"/>
      <c r="J168" s="626"/>
      <c r="K168" s="3" t="s">
        <v>264</v>
      </c>
      <c r="L168" s="626"/>
      <c r="M168" s="626"/>
      <c r="N168" s="3" t="s">
        <v>18</v>
      </c>
      <c r="O168" s="3"/>
      <c r="P168" s="3"/>
      <c r="Q168" s="3" t="s">
        <v>444</v>
      </c>
      <c r="R168" s="3"/>
      <c r="S168" s="3"/>
      <c r="T168" s="3"/>
      <c r="U168" s="627"/>
      <c r="V168" s="627"/>
      <c r="W168" s="627"/>
      <c r="X168" s="627"/>
      <c r="Y168" s="627"/>
      <c r="Z168" s="627"/>
      <c r="AA168" s="627"/>
      <c r="AB168" s="627"/>
      <c r="AC168" s="627"/>
      <c r="AD168" s="627"/>
      <c r="AE168" s="627"/>
      <c r="AF168" s="627"/>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3" t="s">
        <v>445</v>
      </c>
      <c r="B2" s="583"/>
      <c r="C2" s="583"/>
      <c r="D2" s="583"/>
      <c r="E2" s="583"/>
      <c r="F2" s="583"/>
      <c r="G2" s="583"/>
      <c r="H2" s="583"/>
      <c r="I2" s="583"/>
      <c r="J2" s="583"/>
      <c r="K2" s="583"/>
      <c r="L2" s="583"/>
      <c r="M2" s="583"/>
      <c r="N2" s="583"/>
      <c r="O2" s="583"/>
      <c r="P2" s="583"/>
      <c r="Q2" s="583"/>
      <c r="R2" s="583"/>
      <c r="S2" s="583"/>
      <c r="T2" s="584"/>
      <c r="U2" s="584"/>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257</v>
      </c>
      <c r="T4" s="606"/>
      <c r="U4" s="606"/>
      <c r="V4" s="606"/>
      <c r="W4" s="606"/>
      <c r="X4" s="776" t="str">
        <f>IF('様式95_外来・在宅ベースアップ評価料（Ⅰ）'!H5=0,"",'様式95_外来・在宅ベースアップ評価料（Ⅰ）'!H5)</f>
        <v/>
      </c>
      <c r="Y4" s="777"/>
      <c r="Z4" s="777"/>
      <c r="AA4" s="777"/>
      <c r="AB4" s="777"/>
      <c r="AC4" s="777"/>
      <c r="AD4" s="777"/>
      <c r="AE4" s="777"/>
      <c r="AF4" s="777"/>
      <c r="AG4" s="778"/>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76" t="str">
        <f>IF('様式95_外来・在宅ベースアップ評価料（Ⅰ）'!H6=0,"",'様式95_外来・在宅ベースアップ評価料（Ⅰ）'!H6)</f>
        <v/>
      </c>
      <c r="Y5" s="777"/>
      <c r="Z5" s="777"/>
      <c r="AA5" s="777"/>
      <c r="AB5" s="777"/>
      <c r="AC5" s="777"/>
      <c r="AD5" s="777"/>
      <c r="AE5" s="777"/>
      <c r="AF5" s="777"/>
      <c r="AG5" s="778"/>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09" t="s">
        <v>1503</v>
      </c>
      <c r="C8" s="710"/>
      <c r="D8" s="711" t="s">
        <v>261</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149999999999999" hidden="1" customHeight="1" outlineLevel="1" thickBot="1">
      <c r="A9" s="424"/>
      <c r="B9" s="709" t="s">
        <v>1503</v>
      </c>
      <c r="C9" s="710"/>
      <c r="D9" s="713" t="s">
        <v>262</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23" t="s">
        <v>15</v>
      </c>
      <c r="C12" s="642"/>
      <c r="D12" s="642"/>
      <c r="E12" s="771" t="str">
        <f>IF('（別添）_計画書（無床診療所及びⅡを算定する有床診療所）'!E16=0,"",'（別添）_計画書（無床診療所及びⅡを算定する有床診療所）'!E16)</f>
        <v/>
      </c>
      <c r="F12" s="771"/>
      <c r="G12" s="20" t="s">
        <v>16</v>
      </c>
      <c r="H12" s="771" t="str">
        <f>IF('（別添）_計画書（無床診療所及びⅡを算定する有床診療所）'!H16=0,"",'（別添）_計画書（無床診療所及びⅡを算定する有床診療所）'!H16)</f>
        <v/>
      </c>
      <c r="I12" s="771"/>
      <c r="J12" s="20" t="s">
        <v>264</v>
      </c>
      <c r="K12" s="20"/>
      <c r="L12" s="20" t="s">
        <v>265</v>
      </c>
      <c r="M12" s="20" t="s">
        <v>15</v>
      </c>
      <c r="N12" s="20"/>
      <c r="O12" s="771" t="str">
        <f>IF('（別添）_計画書（無床診療所及びⅡを算定する有床診療所）'!O16=0,"",'（別添）_計画書（無床診療所及びⅡを算定する有床診療所）'!O16)</f>
        <v/>
      </c>
      <c r="P12" s="771"/>
      <c r="Q12" s="20" t="s">
        <v>16</v>
      </c>
      <c r="R12" s="771" t="str">
        <f>IF('（別添）_計画書（無床診療所及びⅡを算定する有床診療所）'!R16=0,"",'（別添）_計画書（無床診療所及びⅡを算定する有床診療所）'!R16)</f>
        <v/>
      </c>
      <c r="S12" s="771"/>
      <c r="T12" s="21" t="s">
        <v>264</v>
      </c>
      <c r="V12" s="772">
        <f>'（別添）_計画書（無床診療所及びⅡを算定する有床診療所）'!V16</f>
        <v>1</v>
      </c>
      <c r="W12" s="772"/>
      <c r="X12" s="772"/>
      <c r="Y12" s="773"/>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3" t="s">
        <v>15</v>
      </c>
      <c r="C15" s="642"/>
      <c r="D15" s="642"/>
      <c r="E15" s="771" t="str">
        <f>IF('（別添）_計画書（無床診療所及びⅡを算定する有床診療所）'!E21=0,"",'（別添）_計画書（無床診療所及びⅡを算定する有床診療所）'!E21)</f>
        <v/>
      </c>
      <c r="F15" s="771"/>
      <c r="G15" s="20" t="s">
        <v>16</v>
      </c>
      <c r="H15" s="771" t="str">
        <f>IF('（別添）_計画書（無床診療所及びⅡを算定する有床診療所）'!H21=0,"",'（別添）_計画書（無床診療所及びⅡを算定する有床診療所）'!H21)</f>
        <v/>
      </c>
      <c r="I15" s="771"/>
      <c r="J15" s="20" t="s">
        <v>264</v>
      </c>
      <c r="K15" s="20"/>
      <c r="L15" s="20" t="s">
        <v>265</v>
      </c>
      <c r="M15" s="20" t="s">
        <v>15</v>
      </c>
      <c r="N15" s="20"/>
      <c r="O15" s="598"/>
      <c r="P15" s="598"/>
      <c r="Q15" s="20" t="s">
        <v>16</v>
      </c>
      <c r="R15" s="598"/>
      <c r="S15" s="598"/>
      <c r="T15" s="21" t="s">
        <v>264</v>
      </c>
      <c r="V15" s="772">
        <f>IFERROR(IF(E15=O15,R15-H15+1,IF(O15-E15=1,12-H15+1+R15,IF(O15-E15=2,12-H15+1+R15+12,"エラー"))),1)</f>
        <v>1</v>
      </c>
      <c r="W15" s="772"/>
      <c r="X15" s="772"/>
      <c r="Y15" s="773"/>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38"/>
      <c r="X17" s="766"/>
      <c r="Y17" s="766"/>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74" t="s">
        <v>342</v>
      </c>
      <c r="Y18" s="775"/>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4" ht="16.149999999999999" hidden="1" customHeight="1" outlineLevel="1">
      <c r="A21" s="492"/>
      <c r="B21" s="770" t="s">
        <v>393</v>
      </c>
      <c r="C21" s="770"/>
      <c r="D21" s="770"/>
      <c r="E21" s="770"/>
      <c r="F21" s="770"/>
      <c r="G21" s="770"/>
      <c r="H21" s="770"/>
      <c r="I21" s="770"/>
      <c r="J21" s="770"/>
      <c r="K21" s="770"/>
      <c r="L21" s="770"/>
      <c r="M21" s="770"/>
      <c r="N21" s="770"/>
      <c r="O21" s="770"/>
      <c r="P21" s="770"/>
      <c r="Q21" s="770"/>
      <c r="R21" s="770"/>
      <c r="S21" s="754" t="s">
        <v>394</v>
      </c>
      <c r="T21" s="755"/>
      <c r="U21" s="755"/>
      <c r="V21" s="755"/>
      <c r="W21" s="755"/>
      <c r="X21" s="755"/>
      <c r="Y21" s="756"/>
      <c r="Z21" s="754" t="s">
        <v>347</v>
      </c>
      <c r="AA21" s="755"/>
      <c r="AB21" s="755"/>
      <c r="AC21" s="756"/>
      <c r="AD21" s="754" t="s">
        <v>348</v>
      </c>
      <c r="AE21" s="755"/>
      <c r="AF21" s="755"/>
      <c r="AG21" s="757"/>
    </row>
    <row r="22" spans="1:34" ht="16.149999999999999" hidden="1" customHeight="1" outlineLevel="1">
      <c r="A22" s="492"/>
      <c r="B22" s="493" t="s">
        <v>395</v>
      </c>
      <c r="C22" s="494" t="s">
        <v>15</v>
      </c>
      <c r="D22" s="688" t="str">
        <f>E15</f>
        <v/>
      </c>
      <c r="E22" s="688"/>
      <c r="F22" s="495" t="s">
        <v>16</v>
      </c>
      <c r="G22" s="688" t="str">
        <f>H15</f>
        <v/>
      </c>
      <c r="H22" s="688"/>
      <c r="I22" s="495" t="s">
        <v>264</v>
      </c>
      <c r="J22" s="495" t="s">
        <v>396</v>
      </c>
      <c r="K22" s="495" t="s">
        <v>397</v>
      </c>
      <c r="L22" s="495"/>
      <c r="M22" s="696"/>
      <c r="N22" s="696"/>
      <c r="O22" s="496" t="s">
        <v>16</v>
      </c>
      <c r="P22" s="696"/>
      <c r="Q22" s="696"/>
      <c r="R22" s="497" t="s">
        <v>264</v>
      </c>
      <c r="S22" s="764"/>
      <c r="T22" s="697"/>
      <c r="U22" s="697"/>
      <c r="V22" s="697"/>
      <c r="W22" s="697"/>
      <c r="X22" s="697"/>
      <c r="Y22" s="765"/>
      <c r="Z22" s="763" t="str">
        <f>IF(S22="","",VLOOKUP(S22,'リスト（外来）'!C:D,2,FALSE))</f>
        <v/>
      </c>
      <c r="AA22" s="688"/>
      <c r="AB22" s="688"/>
      <c r="AC22" s="498" t="s">
        <v>276</v>
      </c>
      <c r="AD22" s="763" t="str">
        <f>IF(S22="","",VLOOKUP(S22,'リスト（外来）'!C:E,3,FALSE))</f>
        <v/>
      </c>
      <c r="AE22" s="688"/>
      <c r="AF22" s="688"/>
      <c r="AG22" s="499" t="s">
        <v>276</v>
      </c>
    </row>
    <row r="23" spans="1:34" ht="16.149999999999999" hidden="1" customHeight="1" outlineLevel="1">
      <c r="A23" s="492"/>
      <c r="B23" s="493" t="s">
        <v>398</v>
      </c>
      <c r="C23" s="494" t="s">
        <v>15</v>
      </c>
      <c r="D23" s="696"/>
      <c r="E23" s="696"/>
      <c r="F23" s="495" t="s">
        <v>16</v>
      </c>
      <c r="G23" s="696"/>
      <c r="H23" s="696"/>
      <c r="I23" s="495" t="s">
        <v>264</v>
      </c>
      <c r="J23" s="495" t="s">
        <v>396</v>
      </c>
      <c r="K23" s="495" t="s">
        <v>397</v>
      </c>
      <c r="L23" s="495"/>
      <c r="M23" s="696"/>
      <c r="N23" s="696"/>
      <c r="O23" s="496" t="s">
        <v>16</v>
      </c>
      <c r="P23" s="696"/>
      <c r="Q23" s="696"/>
      <c r="R23" s="497" t="s">
        <v>264</v>
      </c>
      <c r="S23" s="764"/>
      <c r="T23" s="697"/>
      <c r="U23" s="697"/>
      <c r="V23" s="697"/>
      <c r="W23" s="697"/>
      <c r="X23" s="697"/>
      <c r="Y23" s="765"/>
      <c r="Z23" s="763" t="str">
        <f>IF(S23="","",VLOOKUP(S23,'リスト（外来）'!C:D,2,FALSE))</f>
        <v/>
      </c>
      <c r="AA23" s="688"/>
      <c r="AB23" s="688"/>
      <c r="AC23" s="498" t="s">
        <v>276</v>
      </c>
      <c r="AD23" s="763" t="str">
        <f>IF(S23="","",VLOOKUP(S23,'リスト（外来）'!C:E,3,FALSE))</f>
        <v/>
      </c>
      <c r="AE23" s="688"/>
      <c r="AF23" s="688"/>
      <c r="AG23" s="499" t="s">
        <v>276</v>
      </c>
    </row>
    <row r="24" spans="1:34" ht="16.149999999999999" hidden="1" customHeight="1" outlineLevel="1">
      <c r="A24" s="492"/>
      <c r="B24" s="493" t="s">
        <v>399</v>
      </c>
      <c r="C24" s="494" t="s">
        <v>15</v>
      </c>
      <c r="D24" s="696"/>
      <c r="E24" s="696"/>
      <c r="F24" s="495" t="s">
        <v>16</v>
      </c>
      <c r="G24" s="696"/>
      <c r="H24" s="696"/>
      <c r="I24" s="495" t="s">
        <v>264</v>
      </c>
      <c r="J24" s="495" t="s">
        <v>396</v>
      </c>
      <c r="K24" s="495" t="s">
        <v>397</v>
      </c>
      <c r="L24" s="495"/>
      <c r="M24" s="696"/>
      <c r="N24" s="696"/>
      <c r="O24" s="496" t="s">
        <v>16</v>
      </c>
      <c r="P24" s="696"/>
      <c r="Q24" s="696"/>
      <c r="R24" s="497" t="s">
        <v>264</v>
      </c>
      <c r="S24" s="764"/>
      <c r="T24" s="697"/>
      <c r="U24" s="697"/>
      <c r="V24" s="697"/>
      <c r="W24" s="697"/>
      <c r="X24" s="697"/>
      <c r="Y24" s="765"/>
      <c r="Z24" s="763" t="str">
        <f>IF(S24="","",VLOOKUP(S24,'リスト（外来）'!C:D,2,FALSE))</f>
        <v/>
      </c>
      <c r="AA24" s="688"/>
      <c r="AB24" s="688"/>
      <c r="AC24" s="498" t="s">
        <v>276</v>
      </c>
      <c r="AD24" s="763" t="str">
        <f>IF(S24="","",VLOOKUP(S24,'リスト（外来）'!C:E,3,FALSE))</f>
        <v/>
      </c>
      <c r="AE24" s="688"/>
      <c r="AF24" s="688"/>
      <c r="AG24" s="499" t="s">
        <v>276</v>
      </c>
    </row>
    <row r="25" spans="1:34" ht="16.149999999999999" hidden="1" customHeight="1" outlineLevel="1">
      <c r="A25" s="492"/>
      <c r="B25" s="500" t="s">
        <v>400</v>
      </c>
      <c r="C25" s="494" t="s">
        <v>15</v>
      </c>
      <c r="D25" s="696"/>
      <c r="E25" s="696"/>
      <c r="F25" s="495" t="s">
        <v>16</v>
      </c>
      <c r="G25" s="696"/>
      <c r="H25" s="696"/>
      <c r="I25" s="495" t="s">
        <v>264</v>
      </c>
      <c r="J25" s="495" t="s">
        <v>396</v>
      </c>
      <c r="K25" s="495" t="s">
        <v>397</v>
      </c>
      <c r="L25" s="495"/>
      <c r="M25" s="696"/>
      <c r="N25" s="696"/>
      <c r="O25" s="496" t="s">
        <v>16</v>
      </c>
      <c r="P25" s="696"/>
      <c r="Q25" s="696"/>
      <c r="R25" s="497" t="s">
        <v>264</v>
      </c>
      <c r="S25" s="764"/>
      <c r="T25" s="697"/>
      <c r="U25" s="697"/>
      <c r="V25" s="697"/>
      <c r="W25" s="697"/>
      <c r="X25" s="697"/>
      <c r="Y25" s="765"/>
      <c r="Z25" s="763" t="str">
        <f>IF(S25="","",VLOOKUP(S25,'リスト（外来）'!C:D,2,FALSE))</f>
        <v/>
      </c>
      <c r="AA25" s="688"/>
      <c r="AB25" s="688"/>
      <c r="AC25" s="498" t="s">
        <v>276</v>
      </c>
      <c r="AD25" s="763" t="str">
        <f>IF(S25="","",VLOOKUP(S25,'リスト（外来）'!C:E,3,FALSE))</f>
        <v/>
      </c>
      <c r="AE25" s="688"/>
      <c r="AF25" s="688"/>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row>
    <row r="27" spans="1:34" ht="16.149999999999999" hidden="1" customHeight="1" outlineLevel="1">
      <c r="A27" s="492"/>
      <c r="B27" s="754" t="s">
        <v>393</v>
      </c>
      <c r="C27" s="755"/>
      <c r="D27" s="755"/>
      <c r="E27" s="755"/>
      <c r="F27" s="755"/>
      <c r="G27" s="755"/>
      <c r="H27" s="755"/>
      <c r="I27" s="755"/>
      <c r="J27" s="755"/>
      <c r="K27" s="755"/>
      <c r="L27" s="755"/>
      <c r="M27" s="755"/>
      <c r="N27" s="755"/>
      <c r="O27" s="755"/>
      <c r="P27" s="755"/>
      <c r="Q27" s="755"/>
      <c r="R27" s="756"/>
      <c r="S27" s="754" t="s">
        <v>448</v>
      </c>
      <c r="T27" s="755"/>
      <c r="U27" s="755"/>
      <c r="V27" s="755"/>
      <c r="W27" s="755"/>
      <c r="X27" s="755"/>
      <c r="Y27" s="756"/>
      <c r="Z27" s="755" t="s">
        <v>449</v>
      </c>
      <c r="AA27" s="755"/>
      <c r="AB27" s="755"/>
      <c r="AC27" s="755"/>
      <c r="AD27" s="755"/>
      <c r="AE27" s="755"/>
      <c r="AF27" s="755"/>
      <c r="AG27" s="757"/>
    </row>
    <row r="28" spans="1:34" ht="16.149999999999999" hidden="1" customHeight="1" outlineLevel="1">
      <c r="A28" s="492"/>
      <c r="B28" s="493" t="s">
        <v>395</v>
      </c>
      <c r="C28" s="494" t="s">
        <v>15</v>
      </c>
      <c r="D28" s="688" t="str">
        <f>IF(D22="","",D22)</f>
        <v/>
      </c>
      <c r="E28" s="688"/>
      <c r="F28" s="495" t="s">
        <v>16</v>
      </c>
      <c r="G28" s="688" t="str">
        <f>IF(G22="","",G22)</f>
        <v/>
      </c>
      <c r="H28" s="688"/>
      <c r="I28" s="495" t="s">
        <v>264</v>
      </c>
      <c r="J28" s="495" t="s">
        <v>396</v>
      </c>
      <c r="K28" s="495" t="s">
        <v>397</v>
      </c>
      <c r="L28" s="495"/>
      <c r="M28" s="742" t="str">
        <f>IF(M22="","",M22)</f>
        <v/>
      </c>
      <c r="N28" s="742"/>
      <c r="O28" s="496" t="s">
        <v>16</v>
      </c>
      <c r="P28" s="742" t="str">
        <f>IF(P22="","",P22)</f>
        <v/>
      </c>
      <c r="Q28" s="742"/>
      <c r="R28" s="497" t="s">
        <v>264</v>
      </c>
      <c r="S28" s="758"/>
      <c r="T28" s="759"/>
      <c r="U28" s="759"/>
      <c r="V28" s="759"/>
      <c r="W28" s="759"/>
      <c r="X28" s="759"/>
      <c r="Y28" s="502" t="s">
        <v>278</v>
      </c>
      <c r="Z28" s="760"/>
      <c r="AA28" s="761"/>
      <c r="AB28" s="761"/>
      <c r="AC28" s="761"/>
      <c r="AD28" s="761"/>
      <c r="AE28" s="761"/>
      <c r="AF28" s="761"/>
      <c r="AG28" s="499" t="s">
        <v>278</v>
      </c>
    </row>
    <row r="29" spans="1:34" ht="16.149999999999999" hidden="1" customHeight="1" outlineLevel="1">
      <c r="A29" s="492"/>
      <c r="B29" s="493" t="s">
        <v>398</v>
      </c>
      <c r="C29" s="494" t="s">
        <v>15</v>
      </c>
      <c r="D29" s="742" t="str">
        <f>IF(D23="","",D23)</f>
        <v/>
      </c>
      <c r="E29" s="742"/>
      <c r="F29" s="495" t="s">
        <v>16</v>
      </c>
      <c r="G29" s="742" t="str">
        <f>IF(G23="","",G23)</f>
        <v/>
      </c>
      <c r="H29" s="742"/>
      <c r="I29" s="495" t="s">
        <v>264</v>
      </c>
      <c r="J29" s="495" t="s">
        <v>396</v>
      </c>
      <c r="K29" s="495" t="s">
        <v>397</v>
      </c>
      <c r="L29" s="495"/>
      <c r="M29" s="742" t="str">
        <f>IF(M23="","",M23)</f>
        <v/>
      </c>
      <c r="N29" s="742"/>
      <c r="O29" s="496" t="s">
        <v>16</v>
      </c>
      <c r="P29" s="742" t="str">
        <f>IF(P23="","",P23)</f>
        <v/>
      </c>
      <c r="Q29" s="742"/>
      <c r="R29" s="497" t="s">
        <v>264</v>
      </c>
      <c r="S29" s="758"/>
      <c r="T29" s="759"/>
      <c r="U29" s="759"/>
      <c r="V29" s="759"/>
      <c r="W29" s="759"/>
      <c r="X29" s="759"/>
      <c r="Y29" s="502" t="s">
        <v>278</v>
      </c>
      <c r="Z29" s="760"/>
      <c r="AA29" s="761"/>
      <c r="AB29" s="761"/>
      <c r="AC29" s="761"/>
      <c r="AD29" s="761"/>
      <c r="AE29" s="761"/>
      <c r="AF29" s="761"/>
      <c r="AG29" s="499" t="s">
        <v>278</v>
      </c>
    </row>
    <row r="30" spans="1:34" ht="16.149999999999999" hidden="1" customHeight="1" outlineLevel="1">
      <c r="A30" s="492"/>
      <c r="B30" s="493" t="s">
        <v>399</v>
      </c>
      <c r="C30" s="494" t="s">
        <v>15</v>
      </c>
      <c r="D30" s="742" t="str">
        <f>IF(D24="","",D24)</f>
        <v/>
      </c>
      <c r="E30" s="742"/>
      <c r="F30" s="495" t="s">
        <v>16</v>
      </c>
      <c r="G30" s="742" t="str">
        <f>IF(G24="","",G24)</f>
        <v/>
      </c>
      <c r="H30" s="742"/>
      <c r="I30" s="495" t="s">
        <v>264</v>
      </c>
      <c r="J30" s="495" t="s">
        <v>396</v>
      </c>
      <c r="K30" s="495" t="s">
        <v>397</v>
      </c>
      <c r="L30" s="495"/>
      <c r="M30" s="742" t="str">
        <f>IF(M24="","",M24)</f>
        <v/>
      </c>
      <c r="N30" s="742"/>
      <c r="O30" s="496" t="s">
        <v>16</v>
      </c>
      <c r="P30" s="742" t="str">
        <f>IF(P24="","",P24)</f>
        <v/>
      </c>
      <c r="Q30" s="742"/>
      <c r="R30" s="497" t="s">
        <v>264</v>
      </c>
      <c r="S30" s="758"/>
      <c r="T30" s="759"/>
      <c r="U30" s="759"/>
      <c r="V30" s="759"/>
      <c r="W30" s="759"/>
      <c r="X30" s="759"/>
      <c r="Y30" s="502" t="s">
        <v>278</v>
      </c>
      <c r="Z30" s="760"/>
      <c r="AA30" s="761"/>
      <c r="AB30" s="761"/>
      <c r="AC30" s="761"/>
      <c r="AD30" s="761"/>
      <c r="AE30" s="761"/>
      <c r="AF30" s="761"/>
      <c r="AG30" s="499" t="s">
        <v>278</v>
      </c>
    </row>
    <row r="31" spans="1:34" ht="16.149999999999999" hidden="1" customHeight="1" outlineLevel="1">
      <c r="A31" s="503"/>
      <c r="B31" s="500" t="s">
        <v>400</v>
      </c>
      <c r="C31" s="494" t="s">
        <v>15</v>
      </c>
      <c r="D31" s="742" t="str">
        <f>IF(D25="","",D25)</f>
        <v/>
      </c>
      <c r="E31" s="742"/>
      <c r="F31" s="495" t="s">
        <v>16</v>
      </c>
      <c r="G31" s="742" t="str">
        <f>IF(G25="","",G25)</f>
        <v/>
      </c>
      <c r="H31" s="742"/>
      <c r="I31" s="495" t="s">
        <v>264</v>
      </c>
      <c r="J31" s="495" t="s">
        <v>396</v>
      </c>
      <c r="K31" s="495" t="s">
        <v>397</v>
      </c>
      <c r="L31" s="495"/>
      <c r="M31" s="742" t="str">
        <f>IF(M25="","",M25)</f>
        <v/>
      </c>
      <c r="N31" s="742"/>
      <c r="O31" s="496" t="s">
        <v>16</v>
      </c>
      <c r="P31" s="742" t="str">
        <f>IF(P25="","",P25)</f>
        <v/>
      </c>
      <c r="Q31" s="742"/>
      <c r="R31" s="497" t="s">
        <v>264</v>
      </c>
      <c r="S31" s="758"/>
      <c r="T31" s="759"/>
      <c r="U31" s="759"/>
      <c r="V31" s="759"/>
      <c r="W31" s="759"/>
      <c r="X31" s="759"/>
      <c r="Y31" s="502" t="s">
        <v>278</v>
      </c>
      <c r="Z31" s="760"/>
      <c r="AA31" s="761"/>
      <c r="AB31" s="761"/>
      <c r="AC31" s="761"/>
      <c r="AD31" s="761"/>
      <c r="AE31" s="761"/>
      <c r="AF31" s="761"/>
      <c r="AG31" s="499" t="s">
        <v>278</v>
      </c>
    </row>
    <row r="32" spans="1:34" ht="16.149999999999999" hidden="1" customHeight="1" outlineLevel="1">
      <c r="A32" s="492"/>
      <c r="B32" s="747" t="s">
        <v>403</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278</v>
      </c>
      <c r="Z32" s="752">
        <f>SUM(Z28:AF31)</f>
        <v>0</v>
      </c>
      <c r="AA32" s="672"/>
      <c r="AB32" s="672"/>
      <c r="AC32" s="672"/>
      <c r="AD32" s="672"/>
      <c r="AE32" s="672"/>
      <c r="AF32" s="672"/>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149999999999999" hidden="1" customHeight="1" outlineLevel="1">
      <c r="A34" s="492"/>
      <c r="B34" s="754" t="s">
        <v>393</v>
      </c>
      <c r="C34" s="755"/>
      <c r="D34" s="755"/>
      <c r="E34" s="755"/>
      <c r="F34" s="755"/>
      <c r="G34" s="755"/>
      <c r="H34" s="755"/>
      <c r="I34" s="755"/>
      <c r="J34" s="755"/>
      <c r="K34" s="755"/>
      <c r="L34" s="755"/>
      <c r="M34" s="755"/>
      <c r="N34" s="755"/>
      <c r="O34" s="755"/>
      <c r="P34" s="755"/>
      <c r="Q34" s="755"/>
      <c r="R34" s="756"/>
      <c r="S34" s="754" t="s">
        <v>451</v>
      </c>
      <c r="T34" s="755"/>
      <c r="U34" s="755"/>
      <c r="V34" s="755"/>
      <c r="W34" s="755"/>
      <c r="X34" s="755"/>
      <c r="Y34" s="756"/>
      <c r="Z34" s="755" t="s">
        <v>452</v>
      </c>
      <c r="AA34" s="755"/>
      <c r="AB34" s="755"/>
      <c r="AC34" s="755"/>
      <c r="AD34" s="755"/>
      <c r="AE34" s="755"/>
      <c r="AF34" s="755"/>
      <c r="AG34" s="757"/>
    </row>
    <row r="35" spans="1:43" ht="16.149999999999999" hidden="1" customHeight="1" outlineLevel="1">
      <c r="A35" s="492"/>
      <c r="B35" s="493" t="s">
        <v>395</v>
      </c>
      <c r="C35" s="494" t="s">
        <v>15</v>
      </c>
      <c r="D35" s="688" t="str">
        <f>IF(D22="","",D22)</f>
        <v/>
      </c>
      <c r="E35" s="688"/>
      <c r="F35" s="495" t="s">
        <v>16</v>
      </c>
      <c r="G35" s="688" t="str">
        <f>IF(G22="","",G22)</f>
        <v/>
      </c>
      <c r="H35" s="688"/>
      <c r="I35" s="495" t="s">
        <v>264</v>
      </c>
      <c r="J35" s="495" t="s">
        <v>396</v>
      </c>
      <c r="K35" s="495" t="s">
        <v>397</v>
      </c>
      <c r="L35" s="495"/>
      <c r="M35" s="742" t="str">
        <f>IF(M22="","",M22)</f>
        <v/>
      </c>
      <c r="N35" s="742"/>
      <c r="O35" s="496" t="s">
        <v>16</v>
      </c>
      <c r="P35" s="742" t="str">
        <f>IF(P22="","",P22)</f>
        <v/>
      </c>
      <c r="Q35" s="742"/>
      <c r="R35" s="496" t="s">
        <v>264</v>
      </c>
      <c r="S35" s="743" t="str">
        <f>IFERROR(S28*Z22*10,"")</f>
        <v/>
      </c>
      <c r="T35" s="744"/>
      <c r="U35" s="744"/>
      <c r="V35" s="744"/>
      <c r="W35" s="744"/>
      <c r="X35" s="744"/>
      <c r="Y35" s="502" t="s">
        <v>270</v>
      </c>
      <c r="Z35" s="745" t="str">
        <f>IFERROR(Z28*AD22*10,"")</f>
        <v/>
      </c>
      <c r="AA35" s="746"/>
      <c r="AB35" s="746"/>
      <c r="AC35" s="746"/>
      <c r="AD35" s="746"/>
      <c r="AE35" s="746"/>
      <c r="AF35" s="746"/>
      <c r="AG35" s="499" t="s">
        <v>270</v>
      </c>
    </row>
    <row r="36" spans="1:43" ht="16.149999999999999" hidden="1" customHeight="1" outlineLevel="1">
      <c r="A36" s="492"/>
      <c r="B36" s="493" t="s">
        <v>398</v>
      </c>
      <c r="C36" s="494" t="s">
        <v>15</v>
      </c>
      <c r="D36" s="742" t="str">
        <f>IF(D23="","",D23)</f>
        <v/>
      </c>
      <c r="E36" s="742"/>
      <c r="F36" s="495" t="s">
        <v>16</v>
      </c>
      <c r="G36" s="742" t="str">
        <f>IF(G23="","",G23)</f>
        <v/>
      </c>
      <c r="H36" s="742"/>
      <c r="I36" s="495" t="s">
        <v>264</v>
      </c>
      <c r="J36" s="495" t="s">
        <v>396</v>
      </c>
      <c r="K36" s="495" t="s">
        <v>397</v>
      </c>
      <c r="L36" s="495"/>
      <c r="M36" s="742" t="str">
        <f>IF(M23="","",M23)</f>
        <v/>
      </c>
      <c r="N36" s="742"/>
      <c r="O36" s="496" t="s">
        <v>16</v>
      </c>
      <c r="P36" s="742" t="str">
        <f>IF(P23="","",P23)</f>
        <v/>
      </c>
      <c r="Q36" s="742"/>
      <c r="R36" s="496" t="s">
        <v>264</v>
      </c>
      <c r="S36" s="743" t="str">
        <f t="shared" ref="S36:S38" si="0">IFERROR(S29*Z23*10,"")</f>
        <v/>
      </c>
      <c r="T36" s="744"/>
      <c r="U36" s="744"/>
      <c r="V36" s="744"/>
      <c r="W36" s="744"/>
      <c r="X36" s="744"/>
      <c r="Y36" s="502" t="s">
        <v>270</v>
      </c>
      <c r="Z36" s="745" t="str">
        <f t="shared" ref="Z36:Z38" si="1">IFERROR(Z29*AD23*10,"")</f>
        <v/>
      </c>
      <c r="AA36" s="746"/>
      <c r="AB36" s="746"/>
      <c r="AC36" s="746"/>
      <c r="AD36" s="746"/>
      <c r="AE36" s="746"/>
      <c r="AF36" s="746"/>
      <c r="AG36" s="499" t="s">
        <v>270</v>
      </c>
    </row>
    <row r="37" spans="1:43" ht="16.149999999999999" hidden="1" customHeight="1" outlineLevel="1">
      <c r="A37" s="492"/>
      <c r="B37" s="493" t="s">
        <v>399</v>
      </c>
      <c r="C37" s="494" t="s">
        <v>15</v>
      </c>
      <c r="D37" s="742" t="str">
        <f>IF(D24="","",D24)</f>
        <v/>
      </c>
      <c r="E37" s="742"/>
      <c r="F37" s="495" t="s">
        <v>16</v>
      </c>
      <c r="G37" s="742" t="str">
        <f>IF(G24="","",G24)</f>
        <v/>
      </c>
      <c r="H37" s="742"/>
      <c r="I37" s="495" t="s">
        <v>264</v>
      </c>
      <c r="J37" s="495" t="s">
        <v>396</v>
      </c>
      <c r="K37" s="495" t="s">
        <v>397</v>
      </c>
      <c r="L37" s="495"/>
      <c r="M37" s="742" t="str">
        <f>IF(M24="","",M24)</f>
        <v/>
      </c>
      <c r="N37" s="742"/>
      <c r="O37" s="496" t="s">
        <v>16</v>
      </c>
      <c r="P37" s="742" t="str">
        <f>IF(P24="","",P24)</f>
        <v/>
      </c>
      <c r="Q37" s="742"/>
      <c r="R37" s="496" t="s">
        <v>264</v>
      </c>
      <c r="S37" s="743" t="str">
        <f t="shared" si="0"/>
        <v/>
      </c>
      <c r="T37" s="744"/>
      <c r="U37" s="744"/>
      <c r="V37" s="744"/>
      <c r="W37" s="744"/>
      <c r="X37" s="744"/>
      <c r="Y37" s="502" t="s">
        <v>270</v>
      </c>
      <c r="Z37" s="745" t="str">
        <f t="shared" si="1"/>
        <v/>
      </c>
      <c r="AA37" s="746"/>
      <c r="AB37" s="746"/>
      <c r="AC37" s="746"/>
      <c r="AD37" s="746"/>
      <c r="AE37" s="746"/>
      <c r="AF37" s="746"/>
      <c r="AG37" s="499" t="s">
        <v>270</v>
      </c>
    </row>
    <row r="38" spans="1:43" ht="16.149999999999999" hidden="1" customHeight="1" outlineLevel="1">
      <c r="A38" s="492"/>
      <c r="B38" s="506" t="s">
        <v>400</v>
      </c>
      <c r="C38" s="507" t="s">
        <v>15</v>
      </c>
      <c r="D38" s="742" t="str">
        <f>IF(D25="","",D25)</f>
        <v/>
      </c>
      <c r="E38" s="742"/>
      <c r="F38" s="495" t="s">
        <v>16</v>
      </c>
      <c r="G38" s="742" t="str">
        <f>IF(G25="","",G25)</f>
        <v/>
      </c>
      <c r="H38" s="742"/>
      <c r="I38" s="495" t="s">
        <v>264</v>
      </c>
      <c r="J38" s="495" t="s">
        <v>396</v>
      </c>
      <c r="K38" s="495" t="s">
        <v>397</v>
      </c>
      <c r="L38" s="495"/>
      <c r="M38" s="742" t="str">
        <f>IF(M25="","",M25)</f>
        <v/>
      </c>
      <c r="N38" s="742"/>
      <c r="O38" s="496" t="s">
        <v>16</v>
      </c>
      <c r="P38" s="742" t="str">
        <f>IF(P25="","",P25)</f>
        <v/>
      </c>
      <c r="Q38" s="742"/>
      <c r="R38" s="496" t="s">
        <v>264</v>
      </c>
      <c r="S38" s="743" t="str">
        <f t="shared" si="0"/>
        <v/>
      </c>
      <c r="T38" s="744"/>
      <c r="U38" s="744"/>
      <c r="V38" s="744"/>
      <c r="W38" s="744"/>
      <c r="X38" s="744"/>
      <c r="Y38" s="502" t="s">
        <v>270</v>
      </c>
      <c r="Z38" s="745" t="str">
        <f t="shared" si="1"/>
        <v/>
      </c>
      <c r="AA38" s="746"/>
      <c r="AB38" s="746"/>
      <c r="AC38" s="746"/>
      <c r="AD38" s="746"/>
      <c r="AE38" s="746"/>
      <c r="AF38" s="746"/>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c r="AA39" s="696"/>
      <c r="AB39" s="696"/>
      <c r="AC39" s="696"/>
      <c r="AD39" s="696"/>
      <c r="AE39" s="696"/>
      <c r="AF39" s="696"/>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c r="AA40" s="696"/>
      <c r="AB40" s="696"/>
      <c r="AC40" s="696"/>
      <c r="AD40" s="696"/>
      <c r="AE40" s="696"/>
      <c r="AF40" s="696"/>
      <c r="AG40" s="499" t="s">
        <v>270</v>
      </c>
      <c r="AH40" s="206"/>
      <c r="AI40" s="206"/>
      <c r="AJ40" s="206"/>
      <c r="AK40" s="206"/>
      <c r="AL40" s="206"/>
      <c r="AM40" s="206"/>
      <c r="AN40" s="206"/>
      <c r="AO40" s="206"/>
      <c r="AP40" s="206"/>
    </row>
    <row r="41" spans="1:43" ht="16.149999999999999" hidden="1" customHeight="1" outlineLevel="1" thickBot="1">
      <c r="A41" s="509"/>
      <c r="B41" s="733" t="s">
        <v>403</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0</v>
      </c>
      <c r="AA41" s="665"/>
      <c r="AB41" s="665"/>
      <c r="AC41" s="665"/>
      <c r="AD41" s="665"/>
      <c r="AE41" s="665"/>
      <c r="AF41" s="665"/>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37">
        <f>AB46-AB50+AB51</f>
        <v>0</v>
      </c>
      <c r="AC54" s="737"/>
      <c r="AD54" s="737"/>
      <c r="AE54" s="737"/>
      <c r="AF54" s="737"/>
      <c r="AG54" s="9" t="s">
        <v>270</v>
      </c>
      <c r="AQ54" s="176"/>
    </row>
    <row r="55" spans="1:43" ht="15.6" customHeight="1" thickBot="1">
      <c r="A55" s="738" t="s">
        <v>1761</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40"/>
      <c r="AC55" s="740"/>
      <c r="AD55" s="740"/>
      <c r="AE55" s="740"/>
      <c r="AF55" s="740"/>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0</v>
      </c>
      <c r="AC61" s="597"/>
      <c r="AD61" s="597"/>
      <c r="AE61" s="597"/>
      <c r="AF61" s="597"/>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1"/>
      <c r="AC62" s="731"/>
      <c r="AD62" s="731"/>
      <c r="AE62" s="731"/>
      <c r="AF62" s="731"/>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1"/>
      <c r="AC63" s="731"/>
      <c r="AD63" s="731"/>
      <c r="AE63" s="731"/>
      <c r="AF63" s="731"/>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AB59-SUM(AB64:AF65)</f>
        <v>0</v>
      </c>
      <c r="AC66" s="679"/>
      <c r="AD66" s="679"/>
      <c r="AE66" s="679"/>
      <c r="AF66" s="679"/>
      <c r="AG66" s="315" t="s">
        <v>270</v>
      </c>
    </row>
    <row r="67" spans="1:43" ht="16.149999999999999" hidden="1" customHeight="1" outlineLevel="1" thickBot="1">
      <c r="A67" s="724" t="s">
        <v>412</v>
      </c>
      <c r="B67" s="725"/>
      <c r="C67" s="725"/>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6"/>
      <c r="AC67" s="726"/>
      <c r="AD67" s="726"/>
      <c r="AE67" s="726"/>
      <c r="AF67" s="726"/>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5">
        <f>'（別添）_計画書（無床診療所及びⅡを算定する有床診療所）'!AB74</f>
        <v>0</v>
      </c>
      <c r="AC85" s="595"/>
      <c r="AD85" s="595"/>
      <c r="AE85" s="595"/>
      <c r="AF85" s="595"/>
      <c r="AG85" s="78" t="s">
        <v>289</v>
      </c>
    </row>
    <row r="86" spans="1:43"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4">
        <f>'（別添）_計画書（無床診療所及びⅡを算定する有床診療所）'!AB75</f>
        <v>0</v>
      </c>
      <c r="AC86" s="594"/>
      <c r="AD86" s="594"/>
      <c r="AE86" s="594"/>
      <c r="AF86" s="594"/>
      <c r="AG86" s="118" t="s">
        <v>270</v>
      </c>
    </row>
    <row r="87" spans="1:43"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270</v>
      </c>
    </row>
    <row r="88" spans="1:43"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28">
        <v>0</v>
      </c>
      <c r="AC89" s="728"/>
      <c r="AD89" s="728"/>
      <c r="AE89" s="728"/>
      <c r="AF89" s="728"/>
      <c r="AG89" s="121" t="s">
        <v>270</v>
      </c>
    </row>
    <row r="90" spans="1:43" ht="16.149999999999999"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29"/>
      <c r="AC90" s="729"/>
      <c r="AD90" s="729"/>
      <c r="AE90" s="729"/>
      <c r="AF90" s="729"/>
      <c r="AG90" s="121" t="s">
        <v>291</v>
      </c>
    </row>
    <row r="91" spans="1:43" ht="16.149999999999999"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0">
        <f>IFERROR(AB90/AB86*100,0)</f>
        <v>0</v>
      </c>
      <c r="AC91" s="730"/>
      <c r="AD91" s="730"/>
      <c r="AE91" s="730"/>
      <c r="AF91" s="730"/>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'（別添）_計画書（無床診療所及びⅡを算定する有床診療所）'!AB83</f>
        <v>0</v>
      </c>
      <c r="AC94" s="723"/>
      <c r="AD94" s="723"/>
      <c r="AE94" s="723"/>
      <c r="AF94" s="723"/>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'（別添）_計画書（無床診療所及びⅡを算定する有床診療所）'!AB84</f>
        <v>0</v>
      </c>
      <c r="AC95" s="597"/>
      <c r="AD95" s="597"/>
      <c r="AE95" s="597"/>
      <c r="AF95" s="597"/>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'（別添）_計画書（無床診療所及びⅡを算定する有床診療所）'!AB92</f>
        <v>0</v>
      </c>
      <c r="AC103" s="723"/>
      <c r="AD103" s="723"/>
      <c r="AE103" s="723"/>
      <c r="AF103" s="723"/>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'（別添）_計画書（無床診療所及びⅡを算定する有床診療所）'!AB93</f>
        <v>0</v>
      </c>
      <c r="AC104" s="597"/>
      <c r="AD104" s="597"/>
      <c r="AE104" s="597"/>
      <c r="AF104" s="597"/>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'（別添）_計画書（無床診療所及びⅡを算定する有床診療所）'!AB101</f>
        <v>0</v>
      </c>
      <c r="AC112" s="723"/>
      <c r="AD112" s="723"/>
      <c r="AE112" s="723"/>
      <c r="AF112" s="723"/>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'（別添）_計画書（無床診療所及びⅡを算定する有床診療所）'!AB102</f>
        <v>0</v>
      </c>
      <c r="AC113" s="597"/>
      <c r="AD113" s="597"/>
      <c r="AE113" s="597"/>
      <c r="AF113" s="597"/>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'（別添）_計画書（無床診療所及びⅡを算定する有床診療所）'!AB110</f>
        <v>0</v>
      </c>
      <c r="AC121" s="723"/>
      <c r="AD121" s="723"/>
      <c r="AE121" s="723"/>
      <c r="AF121" s="72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'（別添）_計画書（無床診療所及びⅡを算定する有床診療所）'!AB111</f>
        <v>0</v>
      </c>
      <c r="AC122" s="597"/>
      <c r="AD122" s="597"/>
      <c r="AE122" s="597"/>
      <c r="AF122" s="59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5">
        <f>'（別添）_計画書（無床診療所及びⅡを算定する有床診療所）'!AB120</f>
        <v>0</v>
      </c>
      <c r="AC131" s="595"/>
      <c r="AD131" s="595"/>
      <c r="AE131" s="595"/>
      <c r="AF131" s="595"/>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7">
        <f>'（別添）_計画書（無床診療所及びⅡを算定する有床診療所）'!AB121</f>
        <v>0</v>
      </c>
      <c r="AC132" s="717"/>
      <c r="AD132" s="717"/>
      <c r="AE132" s="717"/>
      <c r="AF132" s="717"/>
      <c r="AG132" s="478"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4">
        <f>'（別添）_計画書（無床診療所及びⅡを算定する有床診療所）'!AB122</f>
        <v>0</v>
      </c>
      <c r="AC133" s="594"/>
      <c r="AD133" s="594"/>
      <c r="AE133" s="594"/>
      <c r="AF133" s="594"/>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3"/>
      <c r="AC134" s="673"/>
      <c r="AD134" s="673"/>
      <c r="AE134" s="673"/>
      <c r="AF134" s="673"/>
      <c r="AG134" s="479"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4">
        <f>AB134-AB132</f>
        <v>0</v>
      </c>
      <c r="AC136" s="674"/>
      <c r="AD136" s="674"/>
      <c r="AE136" s="674"/>
      <c r="AF136" s="674"/>
      <c r="AG136" s="479"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5">
        <f>AB135-AB133</f>
        <v>0</v>
      </c>
      <c r="AC137" s="715"/>
      <c r="AD137" s="715"/>
      <c r="AE137" s="715"/>
      <c r="AF137" s="715"/>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18">
        <f>1000*AB131</f>
        <v>0</v>
      </c>
      <c r="AC138" s="718"/>
      <c r="AD138" s="718"/>
      <c r="AE138" s="718"/>
      <c r="AF138" s="718"/>
      <c r="AG138" s="515"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6">
        <f>IFERROR(AB139/AB133*100,0)</f>
        <v>0</v>
      </c>
      <c r="AC140" s="716"/>
      <c r="AD140" s="716"/>
      <c r="AE140" s="716"/>
      <c r="AF140" s="716"/>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5">
        <f>'（別添）_計画書（無床診療所及びⅡを算定する有床診療所）'!AB132</f>
        <v>0</v>
      </c>
      <c r="AC143" s="595"/>
      <c r="AD143" s="595"/>
      <c r="AE143" s="595"/>
      <c r="AF143" s="595"/>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7">
        <f>'（別添）_計画書（無床診療所及びⅡを算定する有床診療所）'!AB133</f>
        <v>0</v>
      </c>
      <c r="AC144" s="717"/>
      <c r="AD144" s="717"/>
      <c r="AE144" s="717"/>
      <c r="AF144" s="717"/>
      <c r="AG144" s="478"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4">
        <f>'（別添）_計画書（無床診療所及びⅡを算定する有床診療所）'!AB134</f>
        <v>0</v>
      </c>
      <c r="AC145" s="594"/>
      <c r="AD145" s="594"/>
      <c r="AE145" s="594"/>
      <c r="AF145" s="594"/>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3"/>
      <c r="AC146" s="673"/>
      <c r="AD146" s="673"/>
      <c r="AE146" s="673"/>
      <c r="AF146" s="673"/>
      <c r="AG146" s="479"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4">
        <f>AB146-AB144</f>
        <v>0</v>
      </c>
      <c r="AC148" s="674"/>
      <c r="AD148" s="674"/>
      <c r="AE148" s="674"/>
      <c r="AF148" s="674"/>
      <c r="AG148" s="479"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5">
        <f>AB147-AB145</f>
        <v>0</v>
      </c>
      <c r="AC149" s="715"/>
      <c r="AD149" s="715"/>
      <c r="AE149" s="715"/>
      <c r="AF149" s="715"/>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f>1000*AB143</f>
        <v>0</v>
      </c>
      <c r="AC150" s="604"/>
      <c r="AD150" s="604"/>
      <c r="AE150" s="604"/>
      <c r="AF150" s="604"/>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6">
        <f>IFERROR(AB151/AB145*100,0)</f>
        <v>0</v>
      </c>
      <c r="AC152" s="716"/>
      <c r="AD152" s="716"/>
      <c r="AE152" s="716"/>
      <c r="AF152" s="716"/>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6"/>
      <c r="G157" s="626"/>
      <c r="H157" s="3" t="s">
        <v>16</v>
      </c>
      <c r="I157" s="626"/>
      <c r="J157" s="626"/>
      <c r="K157" s="3" t="s">
        <v>264</v>
      </c>
      <c r="L157" s="626"/>
      <c r="M157" s="626"/>
      <c r="N157" s="3" t="s">
        <v>18</v>
      </c>
      <c r="O157" s="3"/>
      <c r="P157" s="3"/>
      <c r="Q157" s="3" t="s">
        <v>444</v>
      </c>
      <c r="R157" s="3"/>
      <c r="S157" s="3"/>
      <c r="T157" s="3"/>
      <c r="U157" s="627"/>
      <c r="V157" s="627"/>
      <c r="W157" s="627"/>
      <c r="X157" s="627"/>
      <c r="Y157" s="627"/>
      <c r="Z157" s="627"/>
      <c r="AA157" s="627"/>
      <c r="AB157" s="627"/>
      <c r="AC157" s="627"/>
      <c r="AD157" s="627"/>
      <c r="AE157" s="627"/>
      <c r="AF157" s="627"/>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583" t="s">
        <v>463</v>
      </c>
      <c r="B2" s="583"/>
      <c r="C2" s="583"/>
      <c r="D2" s="583"/>
      <c r="E2" s="583"/>
      <c r="F2" s="583"/>
      <c r="G2" s="583"/>
      <c r="H2" s="583"/>
      <c r="I2" s="583"/>
      <c r="J2" s="583"/>
      <c r="K2" s="583"/>
      <c r="L2" s="583"/>
      <c r="M2" s="583"/>
      <c r="N2" s="583"/>
      <c r="O2" s="583"/>
      <c r="P2" s="583"/>
      <c r="Q2" s="583"/>
      <c r="R2" s="583"/>
      <c r="S2" s="583"/>
      <c r="T2" s="584"/>
      <c r="U2" s="584"/>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257</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36" t="str">
        <f>IF('様式95_外来・在宅ベースアップ評価料（Ⅰ）'!H6=0,"",'様式95_外来・在宅ベースアップ評価料（Ⅰ）'!H6)</f>
        <v/>
      </c>
      <c r="Y5" s="704"/>
      <c r="Z5" s="704"/>
      <c r="AA5" s="704"/>
      <c r="AB5" s="704"/>
      <c r="AC5" s="704"/>
      <c r="AD5" s="704"/>
      <c r="AE5" s="704"/>
      <c r="AF5" s="704"/>
      <c r="AG5" s="705"/>
    </row>
    <row r="6" spans="1:33" ht="16.149999999999999"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709" t="s">
        <v>1503</v>
      </c>
      <c r="C8" s="710"/>
      <c r="D8" s="711" t="s">
        <v>261</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149999999999999" hidden="1" customHeight="1" outlineLevel="1" thickBot="1">
      <c r="A9" s="424"/>
      <c r="B9" s="709" t="s">
        <v>1503</v>
      </c>
      <c r="C9" s="710"/>
      <c r="D9" s="713" t="s">
        <v>262</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1693</v>
      </c>
      <c r="B11" s="3"/>
      <c r="C11" s="3"/>
      <c r="D11" s="3"/>
      <c r="E11" s="3"/>
      <c r="F11" s="3"/>
      <c r="L11" s="3"/>
      <c r="M11" s="3"/>
      <c r="N11" s="3"/>
      <c r="O11" s="3"/>
      <c r="P11" s="3"/>
      <c r="Q11" s="3"/>
      <c r="R11" s="3"/>
      <c r="S11" s="3"/>
      <c r="T11" s="3"/>
      <c r="U11" s="3"/>
      <c r="V11" s="3"/>
      <c r="AE11" s="3"/>
      <c r="AF11" s="3"/>
      <c r="AG11" s="413"/>
    </row>
    <row r="12" spans="1:33" ht="16.149999999999999" customHeight="1" thickBot="1">
      <c r="B12" s="623" t="s">
        <v>15</v>
      </c>
      <c r="C12" s="642"/>
      <c r="D12" s="642"/>
      <c r="E12" s="706" t="str">
        <f>IF('（別添）_計画書（歯科診療所及びⅡを算定する有床診療所）'!E16=0,"",'（別添）_計画書（歯科診療所及びⅡを算定する有床診療所）'!E16)</f>
        <v/>
      </c>
      <c r="F12" s="706"/>
      <c r="G12" s="20" t="s">
        <v>16</v>
      </c>
      <c r="H12" s="706" t="str">
        <f>IF('（別添）_計画書（歯科診療所及びⅡを算定する有床診療所）'!H16=0,"",'（別添）_計画書（歯科診療所及びⅡを算定する有床診療所）'!H16)</f>
        <v/>
      </c>
      <c r="I12" s="706"/>
      <c r="J12" s="20" t="s">
        <v>264</v>
      </c>
      <c r="K12" s="20"/>
      <c r="L12" s="20" t="s">
        <v>265</v>
      </c>
      <c r="M12" s="20" t="s">
        <v>15</v>
      </c>
      <c r="N12" s="20"/>
      <c r="O12" s="706" t="str">
        <f>IF('（別添）_計画書（歯科診療所及びⅡを算定する有床診療所）'!O16=0,"",'（別添）_計画書（歯科診療所及びⅡを算定する有床診療所）'!O16)</f>
        <v/>
      </c>
      <c r="P12" s="706"/>
      <c r="Q12" s="20" t="s">
        <v>16</v>
      </c>
      <c r="R12" s="706" t="str">
        <f>IF('（別添）_計画書（歯科診療所及びⅡを算定する有床診療所）'!R16=0,"",'（別添）_計画書（歯科診療所及びⅡを算定する有床診療所）'!R16)</f>
        <v/>
      </c>
      <c r="S12" s="706"/>
      <c r="T12" s="21" t="s">
        <v>264</v>
      </c>
      <c r="V12" s="618">
        <f>'（別添）_計画書（歯科診療所及びⅡを算定する有床診療所）'!V16</f>
        <v>1</v>
      </c>
      <c r="W12" s="618"/>
      <c r="X12" s="618"/>
      <c r="Y12" s="619"/>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23" t="s">
        <v>15</v>
      </c>
      <c r="C15" s="642"/>
      <c r="D15" s="642"/>
      <c r="E15" s="706" t="str">
        <f>IF('（別添）_計画書（歯科診療所及びⅡを算定する有床診療所）'!E21=0,"",'（別添）_計画書（歯科診療所及びⅡを算定する有床診療所）'!E21)</f>
        <v/>
      </c>
      <c r="F15" s="706"/>
      <c r="G15" s="20" t="s">
        <v>16</v>
      </c>
      <c r="H15" s="706" t="str">
        <f>IF('（別添）_計画書（歯科診療所及びⅡを算定する有床診療所）'!H21=0,"",'（別添）_計画書（歯科診療所及びⅡを算定する有床診療所）'!H21)</f>
        <v/>
      </c>
      <c r="I15" s="706"/>
      <c r="J15" s="20" t="s">
        <v>264</v>
      </c>
      <c r="K15" s="20"/>
      <c r="L15" s="20" t="s">
        <v>265</v>
      </c>
      <c r="M15" s="20" t="s">
        <v>15</v>
      </c>
      <c r="N15" s="20"/>
      <c r="O15" s="598">
        <v>7</v>
      </c>
      <c r="P15" s="598"/>
      <c r="Q15" s="20" t="s">
        <v>16</v>
      </c>
      <c r="R15" s="598">
        <v>3</v>
      </c>
      <c r="S15" s="598"/>
      <c r="T15" s="21" t="s">
        <v>264</v>
      </c>
      <c r="V15" s="618">
        <f>IFERROR(IF(E15=O15,R15-H15+1,IF(O15-E15=1,12-H15+1+R15,IF(O15-E15=2,12-H15+1+R15+12,"エラー"))),1)</f>
        <v>1</v>
      </c>
      <c r="W15" s="618"/>
      <c r="X15" s="618"/>
      <c r="Y15" s="619"/>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1760</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6" ht="16.149999999999999" hidden="1" customHeight="1" outlineLevel="1">
      <c r="A21" s="492"/>
      <c r="B21" s="770" t="s">
        <v>393</v>
      </c>
      <c r="C21" s="770"/>
      <c r="D21" s="770"/>
      <c r="E21" s="770"/>
      <c r="F21" s="770"/>
      <c r="G21" s="770"/>
      <c r="H21" s="770"/>
      <c r="I21" s="770"/>
      <c r="J21" s="770"/>
      <c r="K21" s="770"/>
      <c r="L21" s="770"/>
      <c r="M21" s="770"/>
      <c r="N21" s="770"/>
      <c r="O21" s="770"/>
      <c r="P21" s="770"/>
      <c r="Q21" s="770"/>
      <c r="R21" s="770"/>
      <c r="S21" s="754" t="s">
        <v>394</v>
      </c>
      <c r="T21" s="755"/>
      <c r="U21" s="755"/>
      <c r="V21" s="755"/>
      <c r="W21" s="755"/>
      <c r="X21" s="755"/>
      <c r="Y21" s="756"/>
      <c r="Z21" s="754" t="s">
        <v>347</v>
      </c>
      <c r="AA21" s="755"/>
      <c r="AB21" s="755"/>
      <c r="AC21" s="756"/>
      <c r="AD21" s="754" t="s">
        <v>348</v>
      </c>
      <c r="AE21" s="755"/>
      <c r="AF21" s="755"/>
      <c r="AG21" s="757"/>
    </row>
    <row r="22" spans="1:36" ht="16.149999999999999" hidden="1" customHeight="1" outlineLevel="1">
      <c r="A22" s="492"/>
      <c r="B22" s="493" t="s">
        <v>395</v>
      </c>
      <c r="C22" s="494" t="s">
        <v>15</v>
      </c>
      <c r="D22" s="688" t="str">
        <f>E15</f>
        <v/>
      </c>
      <c r="E22" s="688"/>
      <c r="F22" s="495" t="s">
        <v>16</v>
      </c>
      <c r="G22" s="688" t="str">
        <f>H15</f>
        <v/>
      </c>
      <c r="H22" s="688"/>
      <c r="I22" s="495" t="s">
        <v>264</v>
      </c>
      <c r="J22" s="495" t="s">
        <v>396</v>
      </c>
      <c r="K22" s="495" t="s">
        <v>397</v>
      </c>
      <c r="L22" s="495"/>
      <c r="M22" s="696"/>
      <c r="N22" s="696"/>
      <c r="O22" s="496" t="s">
        <v>16</v>
      </c>
      <c r="P22" s="696"/>
      <c r="Q22" s="696"/>
      <c r="R22" s="497" t="s">
        <v>264</v>
      </c>
      <c r="S22" s="764"/>
      <c r="T22" s="697"/>
      <c r="U22" s="697"/>
      <c r="V22" s="697"/>
      <c r="W22" s="697"/>
      <c r="X22" s="697"/>
      <c r="Y22" s="765"/>
      <c r="Z22" s="763" t="str">
        <f>IF(S22="","",VLOOKUP(S22,'リスト（外来）'!C:D,2,FALSE))</f>
        <v/>
      </c>
      <c r="AA22" s="688"/>
      <c r="AB22" s="688"/>
      <c r="AC22" s="498" t="s">
        <v>276</v>
      </c>
      <c r="AD22" s="763" t="str">
        <f>IF(S22="","",VLOOKUP(S22,'リスト（外来）'!C:E,3,FALSE))</f>
        <v/>
      </c>
      <c r="AE22" s="688"/>
      <c r="AF22" s="688"/>
      <c r="AG22" s="499" t="s">
        <v>276</v>
      </c>
    </row>
    <row r="23" spans="1:36" ht="16.149999999999999" hidden="1" customHeight="1" outlineLevel="1">
      <c r="A23" s="492"/>
      <c r="B23" s="493" t="s">
        <v>398</v>
      </c>
      <c r="C23" s="494" t="s">
        <v>15</v>
      </c>
      <c r="D23" s="696"/>
      <c r="E23" s="696"/>
      <c r="F23" s="495" t="s">
        <v>16</v>
      </c>
      <c r="G23" s="696"/>
      <c r="H23" s="696"/>
      <c r="I23" s="495" t="s">
        <v>264</v>
      </c>
      <c r="J23" s="495" t="s">
        <v>396</v>
      </c>
      <c r="K23" s="495" t="s">
        <v>397</v>
      </c>
      <c r="L23" s="495"/>
      <c r="M23" s="696"/>
      <c r="N23" s="696"/>
      <c r="O23" s="496" t="s">
        <v>16</v>
      </c>
      <c r="P23" s="696"/>
      <c r="Q23" s="696"/>
      <c r="R23" s="497" t="s">
        <v>264</v>
      </c>
      <c r="S23" s="764"/>
      <c r="T23" s="697"/>
      <c r="U23" s="697"/>
      <c r="V23" s="697"/>
      <c r="W23" s="697"/>
      <c r="X23" s="697"/>
      <c r="Y23" s="765"/>
      <c r="Z23" s="763" t="str">
        <f>IF(S23="","",VLOOKUP(S23,'リスト（外来）'!C:D,2,FALSE))</f>
        <v/>
      </c>
      <c r="AA23" s="688"/>
      <c r="AB23" s="688"/>
      <c r="AC23" s="498" t="s">
        <v>276</v>
      </c>
      <c r="AD23" s="763" t="str">
        <f>IF(S23="","",VLOOKUP(S23,'リスト（外来）'!C:E,3,FALSE))</f>
        <v/>
      </c>
      <c r="AE23" s="688"/>
      <c r="AF23" s="688"/>
      <c r="AG23" s="499" t="s">
        <v>276</v>
      </c>
    </row>
    <row r="24" spans="1:36" ht="16.149999999999999" hidden="1" customHeight="1" outlineLevel="1">
      <c r="A24" s="492"/>
      <c r="B24" s="493" t="s">
        <v>399</v>
      </c>
      <c r="C24" s="494" t="s">
        <v>15</v>
      </c>
      <c r="D24" s="696"/>
      <c r="E24" s="696"/>
      <c r="F24" s="495" t="s">
        <v>16</v>
      </c>
      <c r="G24" s="696"/>
      <c r="H24" s="696"/>
      <c r="I24" s="495" t="s">
        <v>264</v>
      </c>
      <c r="J24" s="495" t="s">
        <v>396</v>
      </c>
      <c r="K24" s="495" t="s">
        <v>397</v>
      </c>
      <c r="L24" s="495"/>
      <c r="M24" s="696"/>
      <c r="N24" s="696"/>
      <c r="O24" s="496" t="s">
        <v>16</v>
      </c>
      <c r="P24" s="696"/>
      <c r="Q24" s="696"/>
      <c r="R24" s="497" t="s">
        <v>264</v>
      </c>
      <c r="S24" s="764"/>
      <c r="T24" s="697"/>
      <c r="U24" s="697"/>
      <c r="V24" s="697"/>
      <c r="W24" s="697"/>
      <c r="X24" s="697"/>
      <c r="Y24" s="765"/>
      <c r="Z24" s="763" t="str">
        <f>IF(S24="","",VLOOKUP(S24,'リスト（外来）'!C:D,2,FALSE))</f>
        <v/>
      </c>
      <c r="AA24" s="688"/>
      <c r="AB24" s="688"/>
      <c r="AC24" s="498" t="s">
        <v>276</v>
      </c>
      <c r="AD24" s="763" t="str">
        <f>IF(S24="","",VLOOKUP(S24,'リスト（外来）'!C:E,3,FALSE))</f>
        <v/>
      </c>
      <c r="AE24" s="688"/>
      <c r="AF24" s="688"/>
      <c r="AG24" s="499" t="s">
        <v>276</v>
      </c>
    </row>
    <row r="25" spans="1:36" ht="16.149999999999999" hidden="1" customHeight="1" outlineLevel="1">
      <c r="A25" s="492"/>
      <c r="B25" s="500" t="s">
        <v>400</v>
      </c>
      <c r="C25" s="494" t="s">
        <v>15</v>
      </c>
      <c r="D25" s="696"/>
      <c r="E25" s="696"/>
      <c r="F25" s="495" t="s">
        <v>16</v>
      </c>
      <c r="G25" s="696"/>
      <c r="H25" s="696"/>
      <c r="I25" s="495" t="s">
        <v>264</v>
      </c>
      <c r="J25" s="495" t="s">
        <v>396</v>
      </c>
      <c r="K25" s="495" t="s">
        <v>397</v>
      </c>
      <c r="L25" s="495"/>
      <c r="M25" s="696"/>
      <c r="N25" s="696"/>
      <c r="O25" s="496" t="s">
        <v>16</v>
      </c>
      <c r="P25" s="696"/>
      <c r="Q25" s="696"/>
      <c r="R25" s="497" t="s">
        <v>264</v>
      </c>
      <c r="S25" s="764"/>
      <c r="T25" s="697"/>
      <c r="U25" s="697"/>
      <c r="V25" s="697"/>
      <c r="W25" s="697"/>
      <c r="X25" s="697"/>
      <c r="Y25" s="765"/>
      <c r="Z25" s="763" t="str">
        <f>IF(S25="","",VLOOKUP(S25,'リスト（外来）'!C:D,2,FALSE))</f>
        <v/>
      </c>
      <c r="AA25" s="688"/>
      <c r="AB25" s="688"/>
      <c r="AC25" s="498" t="s">
        <v>276</v>
      </c>
      <c r="AD25" s="763" t="str">
        <f>IF(S25="","",VLOOKUP(S25,'リスト（外来）'!C:E,3,FALSE))</f>
        <v/>
      </c>
      <c r="AE25" s="688"/>
      <c r="AF25" s="688"/>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c r="AJ26" s="359"/>
    </row>
    <row r="27" spans="1:36" ht="16.149999999999999" hidden="1" customHeight="1" outlineLevel="1">
      <c r="A27" s="492"/>
      <c r="B27" s="754" t="s">
        <v>393</v>
      </c>
      <c r="C27" s="755"/>
      <c r="D27" s="755"/>
      <c r="E27" s="755"/>
      <c r="F27" s="755"/>
      <c r="G27" s="755"/>
      <c r="H27" s="755"/>
      <c r="I27" s="755"/>
      <c r="J27" s="755"/>
      <c r="K27" s="755"/>
      <c r="L27" s="755"/>
      <c r="M27" s="755"/>
      <c r="N27" s="755"/>
      <c r="O27" s="755"/>
      <c r="P27" s="755"/>
      <c r="Q27" s="755"/>
      <c r="R27" s="756"/>
      <c r="S27" s="754" t="s">
        <v>448</v>
      </c>
      <c r="T27" s="755"/>
      <c r="U27" s="755"/>
      <c r="V27" s="755"/>
      <c r="W27" s="755"/>
      <c r="X27" s="755"/>
      <c r="Y27" s="756"/>
      <c r="Z27" s="755" t="s">
        <v>449</v>
      </c>
      <c r="AA27" s="755"/>
      <c r="AB27" s="755"/>
      <c r="AC27" s="755"/>
      <c r="AD27" s="755"/>
      <c r="AE27" s="755"/>
      <c r="AF27" s="755"/>
      <c r="AG27" s="757"/>
    </row>
    <row r="28" spans="1:36" ht="16.149999999999999" hidden="1" customHeight="1" outlineLevel="1">
      <c r="A28" s="492"/>
      <c r="B28" s="493" t="s">
        <v>395</v>
      </c>
      <c r="C28" s="494" t="s">
        <v>15</v>
      </c>
      <c r="D28" s="688" t="str">
        <f>IF(D22="","",D22)</f>
        <v/>
      </c>
      <c r="E28" s="688"/>
      <c r="F28" s="495" t="s">
        <v>16</v>
      </c>
      <c r="G28" s="688" t="str">
        <f>IF(G22="","",G22)</f>
        <v/>
      </c>
      <c r="H28" s="688"/>
      <c r="I28" s="495" t="s">
        <v>264</v>
      </c>
      <c r="J28" s="495" t="s">
        <v>396</v>
      </c>
      <c r="K28" s="495" t="s">
        <v>397</v>
      </c>
      <c r="L28" s="495"/>
      <c r="M28" s="742" t="str">
        <f>IF(M22="","",M22)</f>
        <v/>
      </c>
      <c r="N28" s="742"/>
      <c r="O28" s="496" t="s">
        <v>16</v>
      </c>
      <c r="P28" s="742" t="str">
        <f>IF(P22="","",P22)</f>
        <v/>
      </c>
      <c r="Q28" s="742"/>
      <c r="R28" s="497" t="s">
        <v>264</v>
      </c>
      <c r="S28" s="758"/>
      <c r="T28" s="759"/>
      <c r="U28" s="759"/>
      <c r="V28" s="759"/>
      <c r="W28" s="759"/>
      <c r="X28" s="759"/>
      <c r="Y28" s="502" t="s">
        <v>278</v>
      </c>
      <c r="Z28" s="760"/>
      <c r="AA28" s="761"/>
      <c r="AB28" s="761"/>
      <c r="AC28" s="761"/>
      <c r="AD28" s="761"/>
      <c r="AE28" s="761"/>
      <c r="AF28" s="761"/>
      <c r="AG28" s="499" t="s">
        <v>278</v>
      </c>
    </row>
    <row r="29" spans="1:36" ht="16.149999999999999" hidden="1" customHeight="1" outlineLevel="1">
      <c r="A29" s="492"/>
      <c r="B29" s="493" t="s">
        <v>398</v>
      </c>
      <c r="C29" s="494" t="s">
        <v>15</v>
      </c>
      <c r="D29" s="742" t="str">
        <f>IF(D23="","",D23)</f>
        <v/>
      </c>
      <c r="E29" s="742"/>
      <c r="F29" s="495" t="s">
        <v>16</v>
      </c>
      <c r="G29" s="742" t="str">
        <f>IF(G23="","",G23)</f>
        <v/>
      </c>
      <c r="H29" s="742"/>
      <c r="I29" s="495" t="s">
        <v>264</v>
      </c>
      <c r="J29" s="495" t="s">
        <v>396</v>
      </c>
      <c r="K29" s="495" t="s">
        <v>397</v>
      </c>
      <c r="L29" s="495"/>
      <c r="M29" s="742" t="str">
        <f>IF(M23="","",M23)</f>
        <v/>
      </c>
      <c r="N29" s="742"/>
      <c r="O29" s="496" t="s">
        <v>16</v>
      </c>
      <c r="P29" s="742" t="str">
        <f>IF(P23="","",P23)</f>
        <v/>
      </c>
      <c r="Q29" s="742"/>
      <c r="R29" s="497" t="s">
        <v>264</v>
      </c>
      <c r="S29" s="758"/>
      <c r="T29" s="759"/>
      <c r="U29" s="759"/>
      <c r="V29" s="759"/>
      <c r="W29" s="759"/>
      <c r="X29" s="759"/>
      <c r="Y29" s="502" t="s">
        <v>278</v>
      </c>
      <c r="Z29" s="760"/>
      <c r="AA29" s="761"/>
      <c r="AB29" s="761"/>
      <c r="AC29" s="761"/>
      <c r="AD29" s="761"/>
      <c r="AE29" s="761"/>
      <c r="AF29" s="761"/>
      <c r="AG29" s="499" t="s">
        <v>278</v>
      </c>
    </row>
    <row r="30" spans="1:36" ht="16.149999999999999" hidden="1" customHeight="1" outlineLevel="1">
      <c r="A30" s="492"/>
      <c r="B30" s="493" t="s">
        <v>399</v>
      </c>
      <c r="C30" s="494" t="s">
        <v>15</v>
      </c>
      <c r="D30" s="742" t="str">
        <f>IF(D24="","",D24)</f>
        <v/>
      </c>
      <c r="E30" s="742"/>
      <c r="F30" s="495" t="s">
        <v>16</v>
      </c>
      <c r="G30" s="742" t="str">
        <f>IF(G24="","",G24)</f>
        <v/>
      </c>
      <c r="H30" s="742"/>
      <c r="I30" s="495" t="s">
        <v>264</v>
      </c>
      <c r="J30" s="495" t="s">
        <v>396</v>
      </c>
      <c r="K30" s="495" t="s">
        <v>397</v>
      </c>
      <c r="L30" s="495"/>
      <c r="M30" s="742" t="str">
        <f>IF(M24="","",M24)</f>
        <v/>
      </c>
      <c r="N30" s="742"/>
      <c r="O30" s="496" t="s">
        <v>16</v>
      </c>
      <c r="P30" s="742" t="str">
        <f>IF(P24="","",P24)</f>
        <v/>
      </c>
      <c r="Q30" s="742"/>
      <c r="R30" s="497" t="s">
        <v>264</v>
      </c>
      <c r="S30" s="758"/>
      <c r="T30" s="759"/>
      <c r="U30" s="759"/>
      <c r="V30" s="759"/>
      <c r="W30" s="759"/>
      <c r="X30" s="759"/>
      <c r="Y30" s="502" t="s">
        <v>278</v>
      </c>
      <c r="Z30" s="760"/>
      <c r="AA30" s="761"/>
      <c r="AB30" s="761"/>
      <c r="AC30" s="761"/>
      <c r="AD30" s="761"/>
      <c r="AE30" s="761"/>
      <c r="AF30" s="761"/>
      <c r="AG30" s="499" t="s">
        <v>278</v>
      </c>
    </row>
    <row r="31" spans="1:36" ht="16.149999999999999" hidden="1" customHeight="1" outlineLevel="1">
      <c r="A31" s="503"/>
      <c r="B31" s="500" t="s">
        <v>400</v>
      </c>
      <c r="C31" s="494" t="s">
        <v>15</v>
      </c>
      <c r="D31" s="742" t="str">
        <f>IF(D25="","",D25)</f>
        <v/>
      </c>
      <c r="E31" s="742"/>
      <c r="F31" s="495" t="s">
        <v>16</v>
      </c>
      <c r="G31" s="742" t="str">
        <f>IF(G25="","",G25)</f>
        <v/>
      </c>
      <c r="H31" s="742"/>
      <c r="I31" s="495" t="s">
        <v>264</v>
      </c>
      <c r="J31" s="495" t="s">
        <v>396</v>
      </c>
      <c r="K31" s="495" t="s">
        <v>397</v>
      </c>
      <c r="L31" s="495"/>
      <c r="M31" s="742" t="str">
        <f>IF(M25="","",M25)</f>
        <v/>
      </c>
      <c r="N31" s="742"/>
      <c r="O31" s="496" t="s">
        <v>16</v>
      </c>
      <c r="P31" s="742" t="str">
        <f>IF(P25="","",P25)</f>
        <v/>
      </c>
      <c r="Q31" s="742"/>
      <c r="R31" s="497" t="s">
        <v>264</v>
      </c>
      <c r="S31" s="758"/>
      <c r="T31" s="759"/>
      <c r="U31" s="759"/>
      <c r="V31" s="759"/>
      <c r="W31" s="759"/>
      <c r="X31" s="759"/>
      <c r="Y31" s="502" t="s">
        <v>278</v>
      </c>
      <c r="Z31" s="760"/>
      <c r="AA31" s="761"/>
      <c r="AB31" s="761"/>
      <c r="AC31" s="761"/>
      <c r="AD31" s="761"/>
      <c r="AE31" s="761"/>
      <c r="AF31" s="761"/>
      <c r="AG31" s="499" t="s">
        <v>278</v>
      </c>
    </row>
    <row r="32" spans="1:36" ht="16.149999999999999" hidden="1" customHeight="1" outlineLevel="1">
      <c r="A32" s="492"/>
      <c r="B32" s="747" t="s">
        <v>403</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278</v>
      </c>
      <c r="Z32" s="752">
        <f>SUM(Z28:AF31)</f>
        <v>0</v>
      </c>
      <c r="AA32" s="672"/>
      <c r="AB32" s="672"/>
      <c r="AC32" s="672"/>
      <c r="AD32" s="672"/>
      <c r="AE32" s="672"/>
      <c r="AF32" s="672"/>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149999999999999" hidden="1" customHeight="1" outlineLevel="1">
      <c r="A34" s="492"/>
      <c r="B34" s="754" t="s">
        <v>393</v>
      </c>
      <c r="C34" s="755"/>
      <c r="D34" s="755"/>
      <c r="E34" s="755"/>
      <c r="F34" s="755"/>
      <c r="G34" s="755"/>
      <c r="H34" s="755"/>
      <c r="I34" s="755"/>
      <c r="J34" s="755"/>
      <c r="K34" s="755"/>
      <c r="L34" s="755"/>
      <c r="M34" s="755"/>
      <c r="N34" s="755"/>
      <c r="O34" s="755"/>
      <c r="P34" s="755"/>
      <c r="Q34" s="755"/>
      <c r="R34" s="756"/>
      <c r="S34" s="754" t="s">
        <v>451</v>
      </c>
      <c r="T34" s="755"/>
      <c r="U34" s="755"/>
      <c r="V34" s="755"/>
      <c r="W34" s="755"/>
      <c r="X34" s="755"/>
      <c r="Y34" s="756"/>
      <c r="Z34" s="755" t="s">
        <v>452</v>
      </c>
      <c r="AA34" s="755"/>
      <c r="AB34" s="755"/>
      <c r="AC34" s="755"/>
      <c r="AD34" s="755"/>
      <c r="AE34" s="755"/>
      <c r="AF34" s="755"/>
      <c r="AG34" s="757"/>
    </row>
    <row r="35" spans="1:43" ht="16.149999999999999" hidden="1" customHeight="1" outlineLevel="1">
      <c r="A35" s="492"/>
      <c r="B35" s="493" t="s">
        <v>395</v>
      </c>
      <c r="C35" s="494" t="s">
        <v>15</v>
      </c>
      <c r="D35" s="688" t="str">
        <f>IF(D22="","",D22)</f>
        <v/>
      </c>
      <c r="E35" s="688"/>
      <c r="F35" s="495" t="s">
        <v>16</v>
      </c>
      <c r="G35" s="688" t="str">
        <f>IF(G22="","",G22)</f>
        <v/>
      </c>
      <c r="H35" s="688"/>
      <c r="I35" s="495" t="s">
        <v>264</v>
      </c>
      <c r="J35" s="495" t="s">
        <v>396</v>
      </c>
      <c r="K35" s="495" t="s">
        <v>397</v>
      </c>
      <c r="L35" s="495"/>
      <c r="M35" s="742" t="str">
        <f>IF(M22="","",M22)</f>
        <v/>
      </c>
      <c r="N35" s="742"/>
      <c r="O35" s="496" t="s">
        <v>16</v>
      </c>
      <c r="P35" s="742" t="str">
        <f>IF(P22="","",P22)</f>
        <v/>
      </c>
      <c r="Q35" s="742"/>
      <c r="R35" s="496" t="s">
        <v>264</v>
      </c>
      <c r="S35" s="743" t="str">
        <f>IFERROR(S28*Z22*10,"")</f>
        <v/>
      </c>
      <c r="T35" s="744"/>
      <c r="U35" s="744"/>
      <c r="V35" s="744"/>
      <c r="W35" s="744"/>
      <c r="X35" s="744"/>
      <c r="Y35" s="502" t="s">
        <v>270</v>
      </c>
      <c r="Z35" s="745" t="str">
        <f>IFERROR(Z28*AD22*10,"")</f>
        <v/>
      </c>
      <c r="AA35" s="746"/>
      <c r="AB35" s="746"/>
      <c r="AC35" s="746"/>
      <c r="AD35" s="746"/>
      <c r="AE35" s="746"/>
      <c r="AF35" s="746"/>
      <c r="AG35" s="499" t="s">
        <v>270</v>
      </c>
    </row>
    <row r="36" spans="1:43" ht="16.149999999999999" hidden="1" customHeight="1" outlineLevel="1">
      <c r="A36" s="492"/>
      <c r="B36" s="493" t="s">
        <v>398</v>
      </c>
      <c r="C36" s="494" t="s">
        <v>15</v>
      </c>
      <c r="D36" s="742" t="str">
        <f>IF(D23="","",D23)</f>
        <v/>
      </c>
      <c r="E36" s="742"/>
      <c r="F36" s="495" t="s">
        <v>16</v>
      </c>
      <c r="G36" s="742" t="str">
        <f>IF(G23="","",G23)</f>
        <v/>
      </c>
      <c r="H36" s="742"/>
      <c r="I36" s="495" t="s">
        <v>264</v>
      </c>
      <c r="J36" s="495" t="s">
        <v>396</v>
      </c>
      <c r="K36" s="495" t="s">
        <v>397</v>
      </c>
      <c r="L36" s="495"/>
      <c r="M36" s="742" t="str">
        <f>IF(M23="","",M23)</f>
        <v/>
      </c>
      <c r="N36" s="742"/>
      <c r="O36" s="496" t="s">
        <v>16</v>
      </c>
      <c r="P36" s="742" t="str">
        <f>IF(P23="","",P23)</f>
        <v/>
      </c>
      <c r="Q36" s="742"/>
      <c r="R36" s="496" t="s">
        <v>264</v>
      </c>
      <c r="S36" s="743" t="str">
        <f t="shared" ref="S36:S38" si="0">IFERROR(S29*Z23*10,"")</f>
        <v/>
      </c>
      <c r="T36" s="744"/>
      <c r="U36" s="744"/>
      <c r="V36" s="744"/>
      <c r="W36" s="744"/>
      <c r="X36" s="744"/>
      <c r="Y36" s="502" t="s">
        <v>270</v>
      </c>
      <c r="Z36" s="745" t="str">
        <f t="shared" ref="Z36:Z37" si="1">IFERROR(Z29*AD23*10,"")</f>
        <v/>
      </c>
      <c r="AA36" s="746"/>
      <c r="AB36" s="746"/>
      <c r="AC36" s="746"/>
      <c r="AD36" s="746"/>
      <c r="AE36" s="746"/>
      <c r="AF36" s="746"/>
      <c r="AG36" s="499" t="s">
        <v>270</v>
      </c>
    </row>
    <row r="37" spans="1:43" ht="16.149999999999999" hidden="1" customHeight="1" outlineLevel="1">
      <c r="A37" s="492"/>
      <c r="B37" s="493" t="s">
        <v>399</v>
      </c>
      <c r="C37" s="494" t="s">
        <v>15</v>
      </c>
      <c r="D37" s="742" t="str">
        <f>IF(D24="","",D24)</f>
        <v/>
      </c>
      <c r="E37" s="742"/>
      <c r="F37" s="495" t="s">
        <v>16</v>
      </c>
      <c r="G37" s="742" t="str">
        <f>IF(G24="","",G24)</f>
        <v/>
      </c>
      <c r="H37" s="742"/>
      <c r="I37" s="495" t="s">
        <v>264</v>
      </c>
      <c r="J37" s="495" t="s">
        <v>396</v>
      </c>
      <c r="K37" s="495" t="s">
        <v>397</v>
      </c>
      <c r="L37" s="495"/>
      <c r="M37" s="742" t="str">
        <f>IF(M24="","",M24)</f>
        <v/>
      </c>
      <c r="N37" s="742"/>
      <c r="O37" s="496" t="s">
        <v>16</v>
      </c>
      <c r="P37" s="742" t="str">
        <f>IF(P24="","",P24)</f>
        <v/>
      </c>
      <c r="Q37" s="742"/>
      <c r="R37" s="496" t="s">
        <v>264</v>
      </c>
      <c r="S37" s="743" t="str">
        <f t="shared" si="0"/>
        <v/>
      </c>
      <c r="T37" s="744"/>
      <c r="U37" s="744"/>
      <c r="V37" s="744"/>
      <c r="W37" s="744"/>
      <c r="X37" s="744"/>
      <c r="Y37" s="502" t="s">
        <v>270</v>
      </c>
      <c r="Z37" s="745" t="str">
        <f t="shared" si="1"/>
        <v/>
      </c>
      <c r="AA37" s="746"/>
      <c r="AB37" s="746"/>
      <c r="AC37" s="746"/>
      <c r="AD37" s="746"/>
      <c r="AE37" s="746"/>
      <c r="AF37" s="746"/>
      <c r="AG37" s="499" t="s">
        <v>270</v>
      </c>
    </row>
    <row r="38" spans="1:43" ht="16.149999999999999" hidden="1" customHeight="1" outlineLevel="1">
      <c r="A38" s="492"/>
      <c r="B38" s="506" t="s">
        <v>400</v>
      </c>
      <c r="C38" s="507" t="s">
        <v>15</v>
      </c>
      <c r="D38" s="742" t="str">
        <f>IF(D25="","",D25)</f>
        <v/>
      </c>
      <c r="E38" s="742"/>
      <c r="F38" s="495" t="s">
        <v>16</v>
      </c>
      <c r="G38" s="742" t="str">
        <f>IF(G25="","",G25)</f>
        <v/>
      </c>
      <c r="H38" s="742"/>
      <c r="I38" s="495" t="s">
        <v>264</v>
      </c>
      <c r="J38" s="495" t="s">
        <v>396</v>
      </c>
      <c r="K38" s="495" t="s">
        <v>397</v>
      </c>
      <c r="L38" s="495"/>
      <c r="M38" s="742" t="str">
        <f>IF(M25="","",M25)</f>
        <v/>
      </c>
      <c r="N38" s="742"/>
      <c r="O38" s="496" t="s">
        <v>16</v>
      </c>
      <c r="P38" s="742" t="str">
        <f>IF(P25="","",P25)</f>
        <v/>
      </c>
      <c r="Q38" s="742"/>
      <c r="R38" s="496" t="s">
        <v>264</v>
      </c>
      <c r="S38" s="743" t="str">
        <f t="shared" si="0"/>
        <v/>
      </c>
      <c r="T38" s="744"/>
      <c r="U38" s="744"/>
      <c r="V38" s="744"/>
      <c r="W38" s="744"/>
      <c r="X38" s="744"/>
      <c r="Y38" s="502" t="s">
        <v>270</v>
      </c>
      <c r="Z38" s="745" t="str">
        <f>IFERROR(Z31*AD25*10,"")</f>
        <v/>
      </c>
      <c r="AA38" s="746"/>
      <c r="AB38" s="746"/>
      <c r="AC38" s="746"/>
      <c r="AD38" s="746"/>
      <c r="AE38" s="746"/>
      <c r="AF38" s="746"/>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v>1</v>
      </c>
      <c r="AA39" s="696"/>
      <c r="AB39" s="696"/>
      <c r="AC39" s="696"/>
      <c r="AD39" s="696"/>
      <c r="AE39" s="696"/>
      <c r="AF39" s="696"/>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v>2</v>
      </c>
      <c r="AA40" s="696"/>
      <c r="AB40" s="696"/>
      <c r="AC40" s="696"/>
      <c r="AD40" s="696"/>
      <c r="AE40" s="696"/>
      <c r="AF40" s="696"/>
      <c r="AG40" s="499" t="s">
        <v>270</v>
      </c>
      <c r="AH40" s="206"/>
      <c r="AI40" s="206"/>
      <c r="AJ40" s="206"/>
      <c r="AK40" s="206"/>
      <c r="AL40" s="206"/>
      <c r="AM40" s="206"/>
      <c r="AN40" s="206"/>
      <c r="AO40" s="206"/>
      <c r="AP40" s="206"/>
      <c r="AQ40" s="206"/>
    </row>
    <row r="41" spans="1:43" ht="16.149999999999999" hidden="1" customHeight="1" outlineLevel="1" thickBot="1">
      <c r="A41" s="509"/>
      <c r="B41" s="733" t="s">
        <v>403</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1</v>
      </c>
      <c r="AA41" s="665"/>
      <c r="AB41" s="665"/>
      <c r="AC41" s="665"/>
      <c r="AD41" s="665"/>
      <c r="AE41" s="665"/>
      <c r="AF41" s="665"/>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614">
        <f>AB46-AB50+AB51</f>
        <v>0</v>
      </c>
      <c r="AC54" s="614"/>
      <c r="AD54" s="614"/>
      <c r="AE54" s="614"/>
      <c r="AF54" s="614"/>
      <c r="AG54" s="17" t="s">
        <v>270</v>
      </c>
    </row>
    <row r="55" spans="1:43" ht="15.6" customHeight="1" thickBot="1">
      <c r="A55" s="738" t="s">
        <v>1761</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651"/>
      <c r="AC55" s="651"/>
      <c r="AD55" s="651"/>
      <c r="AE55" s="651"/>
      <c r="AF55" s="651"/>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1</v>
      </c>
      <c r="AC61" s="597"/>
      <c r="AD61" s="597"/>
      <c r="AE61" s="597"/>
      <c r="AF61" s="597"/>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1"/>
      <c r="AC62" s="731"/>
      <c r="AD62" s="731"/>
      <c r="AE62" s="731"/>
      <c r="AF62" s="731"/>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1"/>
      <c r="AC63" s="731"/>
      <c r="AD63" s="731"/>
      <c r="AE63" s="731"/>
      <c r="AF63" s="731"/>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7">
        <f>AB59-SUM(AB64:AF65)</f>
        <v>0</v>
      </c>
      <c r="AC66" s="597"/>
      <c r="AD66" s="597"/>
      <c r="AE66" s="597"/>
      <c r="AF66" s="597"/>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79"/>
      <c r="AC67" s="779"/>
      <c r="AD67" s="779"/>
      <c r="AE67" s="779"/>
      <c r="AF67" s="779"/>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1">
        <f>'（別添）_計画書（歯科診療所及びⅡを算定する有床診療所）'!AB74</f>
        <v>0</v>
      </c>
      <c r="AC85" s="671"/>
      <c r="AD85" s="671"/>
      <c r="AE85" s="671"/>
      <c r="AF85" s="671"/>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5">
        <f>'（別添）_計画書（歯科診療所及びⅡを算定する有床診療所）'!AB75</f>
        <v>0</v>
      </c>
      <c r="AC86" s="655"/>
      <c r="AD86" s="655"/>
      <c r="AE86" s="655"/>
      <c r="AF86" s="655"/>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28"/>
      <c r="AC89" s="728"/>
      <c r="AD89" s="728"/>
      <c r="AE89" s="728"/>
      <c r="AF89" s="728"/>
      <c r="AG89" s="121" t="s">
        <v>270</v>
      </c>
    </row>
    <row r="90" spans="1:72" ht="16.149999999999999"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29"/>
      <c r="AC90" s="729"/>
      <c r="AD90" s="729"/>
      <c r="AE90" s="729"/>
      <c r="AF90" s="729"/>
      <c r="AG90" s="121" t="s">
        <v>291</v>
      </c>
    </row>
    <row r="91" spans="1:72" ht="16.149999999999999"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5">
        <f>IFERROR(AB90/AB86*100,0)</f>
        <v>0</v>
      </c>
      <c r="AC91" s="675"/>
      <c r="AD91" s="675"/>
      <c r="AE91" s="675"/>
      <c r="AF91" s="675"/>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'（別添）_計画書（歯科診療所及びⅡを算定する有床診療所）'!AB83</f>
        <v>0</v>
      </c>
      <c r="AC94" s="723"/>
      <c r="AD94" s="723"/>
      <c r="AE94" s="723"/>
      <c r="AF94" s="723"/>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'（別添）_計画書（歯科診療所及びⅡを算定する有床診療所）'!AB84</f>
        <v>0</v>
      </c>
      <c r="AC95" s="597"/>
      <c r="AD95" s="597"/>
      <c r="AE95" s="597"/>
      <c r="AF95" s="597"/>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'（別添）_計画書（歯科診療所及びⅡを算定する有床診療所）'!AB92</f>
        <v>0</v>
      </c>
      <c r="AC103" s="723"/>
      <c r="AD103" s="723"/>
      <c r="AE103" s="723"/>
      <c r="AF103" s="723"/>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'（別添）_計画書（歯科診療所及びⅡを算定する有床診療所）'!AB93</f>
        <v>0</v>
      </c>
      <c r="AC104" s="597"/>
      <c r="AD104" s="597"/>
      <c r="AE104" s="597"/>
      <c r="AF104" s="597"/>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'（別添）_計画書（歯科診療所及びⅡを算定する有床診療所）'!AB101</f>
        <v>0</v>
      </c>
      <c r="AC112" s="723"/>
      <c r="AD112" s="723"/>
      <c r="AE112" s="723"/>
      <c r="AF112" s="723"/>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'（別添）_計画書（歯科診療所及びⅡを算定する有床診療所）'!AB102</f>
        <v>0</v>
      </c>
      <c r="AC113" s="597"/>
      <c r="AD113" s="597"/>
      <c r="AE113" s="597"/>
      <c r="AF113" s="597"/>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'（別添）_計画書（歯科診療所及びⅡを算定する有床診療所）'!AB110</f>
        <v>0</v>
      </c>
      <c r="AC121" s="723"/>
      <c r="AD121" s="723"/>
      <c r="AE121" s="723"/>
      <c r="AF121" s="723"/>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'（別添）_計画書（歯科診療所及びⅡを算定する有床診療所）'!AB111</f>
        <v>0</v>
      </c>
      <c r="AC122" s="597"/>
      <c r="AD122" s="597"/>
      <c r="AE122" s="597"/>
      <c r="AF122" s="59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149999999999999"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1">
        <f>'（別添）_計画書（歯科診療所及びⅡを算定する有床診療所）'!AB120</f>
        <v>0</v>
      </c>
      <c r="AC131" s="671"/>
      <c r="AD131" s="671"/>
      <c r="AE131" s="671"/>
      <c r="AF131" s="671"/>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5">
        <f>'（別添）_計画書（歯科診療所及びⅡを算定する有床診療所）'!AB121</f>
        <v>0</v>
      </c>
      <c r="AC132" s="655"/>
      <c r="AD132" s="655"/>
      <c r="AE132" s="655"/>
      <c r="AF132" s="655"/>
      <c r="AG132" s="112" t="s">
        <v>270</v>
      </c>
      <c r="AH132" s="181"/>
      <c r="AI132" s="181"/>
    </row>
    <row r="133" spans="1:35" ht="16.149999999999999"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5">
        <f>'（別添）_計画書（歯科診療所及びⅡを算定する有床診療所）'!AB122</f>
        <v>0</v>
      </c>
      <c r="AC133" s="655"/>
      <c r="AD133" s="655"/>
      <c r="AE133" s="655"/>
      <c r="AF133" s="655"/>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5"/>
      <c r="AC134" s="605"/>
      <c r="AD134" s="605"/>
      <c r="AE134" s="605"/>
      <c r="AF134" s="605"/>
      <c r="AG134" s="124" t="s">
        <v>270</v>
      </c>
    </row>
    <row r="135" spans="1:35" ht="16.149999999999999"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0">
        <f>AB134-AB132</f>
        <v>0</v>
      </c>
      <c r="AC136" s="610"/>
      <c r="AD136" s="610"/>
      <c r="AE136" s="610"/>
      <c r="AF136" s="610"/>
      <c r="AG136" s="124" t="s">
        <v>270</v>
      </c>
    </row>
    <row r="137" spans="1:35" ht="16.149999999999999"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0">
        <f>AB135-AB133</f>
        <v>0</v>
      </c>
      <c r="AC137" s="610"/>
      <c r="AD137" s="610"/>
      <c r="AE137" s="610"/>
      <c r="AF137" s="610"/>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4"/>
      <c r="AC138" s="604"/>
      <c r="AD138" s="604"/>
      <c r="AE138" s="604"/>
      <c r="AF138" s="604"/>
      <c r="AG138" s="127" t="s">
        <v>270</v>
      </c>
    </row>
    <row r="139" spans="1:35" ht="16.149999999999999"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8">
        <f>IFERROR(AB139/AB133*100,0)</f>
        <v>0</v>
      </c>
      <c r="AC140" s="668"/>
      <c r="AD140" s="668"/>
      <c r="AE140" s="668"/>
      <c r="AF140" s="66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149999999999999"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1">
        <f>'（別添）_計画書（歯科診療所及びⅡを算定する有床診療所）'!AB132</f>
        <v>0</v>
      </c>
      <c r="AC143" s="671"/>
      <c r="AD143" s="671"/>
      <c r="AE143" s="671"/>
      <c r="AF143" s="671"/>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'（別添）_計画書（歯科診療所及びⅡを算定する有床診療所）'!AB133</f>
        <v>0</v>
      </c>
      <c r="AC144" s="655"/>
      <c r="AD144" s="655"/>
      <c r="AE144" s="655"/>
      <c r="AF144" s="655"/>
      <c r="AG144" s="112" t="s">
        <v>270</v>
      </c>
      <c r="AH144" s="181"/>
      <c r="AI144" s="181"/>
    </row>
    <row r="145" spans="1:34" ht="16.149999999999999"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5">
        <f>'（別添）_計画書（歯科診療所及びⅡを算定する有床診療所）'!AB134</f>
        <v>0</v>
      </c>
      <c r="AC145" s="655"/>
      <c r="AD145" s="655"/>
      <c r="AE145" s="655"/>
      <c r="AF145" s="655"/>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5"/>
      <c r="AC146" s="605"/>
      <c r="AD146" s="605"/>
      <c r="AE146" s="605"/>
      <c r="AF146" s="605"/>
      <c r="AG146" s="124" t="s">
        <v>270</v>
      </c>
    </row>
    <row r="147" spans="1:34" ht="16.149999999999999"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0">
        <f>AB146-AB144</f>
        <v>0</v>
      </c>
      <c r="AC148" s="610"/>
      <c r="AD148" s="610"/>
      <c r="AE148" s="610"/>
      <c r="AF148" s="610"/>
      <c r="AG148" s="124" t="s">
        <v>270</v>
      </c>
    </row>
    <row r="149" spans="1:34" ht="16.149999999999999"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0">
        <f>AB147-AB145</f>
        <v>0</v>
      </c>
      <c r="AC149" s="610"/>
      <c r="AD149" s="610"/>
      <c r="AE149" s="610"/>
      <c r="AF149" s="610"/>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c r="AC150" s="604"/>
      <c r="AD150" s="604"/>
      <c r="AE150" s="604"/>
      <c r="AF150" s="604"/>
      <c r="AG150" s="127" t="s">
        <v>270</v>
      </c>
    </row>
    <row r="151" spans="1:34" ht="16.149999999999999"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8">
        <f>IFERROR(AB151/AB145*100,0)</f>
        <v>0</v>
      </c>
      <c r="AC152" s="668"/>
      <c r="AD152" s="668"/>
      <c r="AE152" s="668"/>
      <c r="AF152" s="668"/>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6"/>
      <c r="G156" s="626"/>
      <c r="H156" s="3" t="s">
        <v>16</v>
      </c>
      <c r="I156" s="626"/>
      <c r="J156" s="626"/>
      <c r="K156" s="3" t="s">
        <v>264</v>
      </c>
      <c r="L156" s="626"/>
      <c r="M156" s="626"/>
      <c r="N156" s="3" t="s">
        <v>18</v>
      </c>
      <c r="O156" s="3"/>
      <c r="P156" s="3"/>
      <c r="Q156" s="3" t="s">
        <v>444</v>
      </c>
      <c r="R156" s="3"/>
      <c r="S156" s="3"/>
      <c r="T156" s="3"/>
      <c r="U156" s="627"/>
      <c r="V156" s="627"/>
      <c r="W156" s="627"/>
      <c r="X156" s="627"/>
      <c r="Y156" s="627"/>
      <c r="Z156" s="627"/>
      <c r="AA156" s="627"/>
      <c r="AB156" s="627"/>
      <c r="AC156" s="627"/>
      <c r="AD156" s="627"/>
      <c r="AE156" s="627"/>
      <c r="AF156" s="627"/>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85" t="s">
        <v>478</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row>
    <row r="4" spans="1:39">
      <c r="A4" s="114"/>
      <c r="B4" s="114"/>
      <c r="C4" s="114"/>
      <c r="D4" s="114"/>
      <c r="E4" s="114"/>
      <c r="G4" s="114"/>
      <c r="H4" s="114"/>
      <c r="I4" s="114"/>
    </row>
    <row r="5" spans="1:39">
      <c r="A5" s="35" t="s">
        <v>28</v>
      </c>
      <c r="B5" s="547" t="s">
        <v>29</v>
      </c>
      <c r="C5" s="547"/>
      <c r="D5" s="547"/>
      <c r="E5" s="547"/>
      <c r="F5" s="547"/>
      <c r="G5" s="547"/>
      <c r="H5" s="571" t="str">
        <f>IF(別添2!E6=0,"",別添2!E6)</f>
        <v/>
      </c>
      <c r="I5" s="571"/>
      <c r="J5" s="571"/>
      <c r="K5" s="571"/>
      <c r="L5" s="571"/>
      <c r="M5" s="571"/>
      <c r="N5" s="571"/>
      <c r="O5" s="571"/>
      <c r="P5" s="571"/>
      <c r="Q5" s="571"/>
      <c r="R5" s="571"/>
      <c r="S5" s="571"/>
      <c r="T5" s="571"/>
    </row>
    <row r="6" spans="1:39">
      <c r="B6" s="547" t="s">
        <v>30</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74"/>
      <c r="I9" s="574"/>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3"/>
      <c r="N18" s="783"/>
      <c r="O18" s="783"/>
      <c r="P18" s="783"/>
      <c r="Q18" s="783"/>
      <c r="R18" s="783"/>
      <c r="S18" s="783"/>
      <c r="T18" s="43" t="s">
        <v>100</v>
      </c>
      <c r="U18" s="44"/>
      <c r="V18" s="278"/>
      <c r="W18" s="277"/>
      <c r="X18" s="279"/>
      <c r="Y18" s="277"/>
      <c r="Z18" s="784"/>
      <c r="AA18" s="784"/>
      <c r="AB18" s="784"/>
      <c r="AC18" s="784"/>
      <c r="AD18" s="784"/>
      <c r="AE18" s="784"/>
      <c r="AF18" s="784"/>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114</v>
      </c>
      <c r="U30" s="272"/>
      <c r="V30" s="278"/>
      <c r="W30" s="272"/>
      <c r="X30" s="279"/>
      <c r="Y30" s="272"/>
      <c r="Z30" s="784"/>
      <c r="AA30" s="784"/>
      <c r="AB30" s="784"/>
      <c r="AC30" s="784"/>
      <c r="AD30" s="784"/>
      <c r="AE30" s="784"/>
      <c r="AF30" s="784"/>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114</v>
      </c>
      <c r="U32" s="272"/>
      <c r="V32" s="278"/>
      <c r="W32" s="272"/>
      <c r="X32" s="279"/>
      <c r="Y32" s="272"/>
      <c r="Z32" s="784"/>
      <c r="AA32" s="784"/>
      <c r="AB32" s="784"/>
      <c r="AC32" s="784"/>
      <c r="AD32" s="784"/>
      <c r="AE32" s="784"/>
      <c r="AF32" s="784"/>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114</v>
      </c>
      <c r="U34" s="272"/>
      <c r="V34" s="278"/>
      <c r="W34" s="272"/>
      <c r="X34" s="279"/>
      <c r="Y34" s="272"/>
      <c r="Z34" s="784"/>
      <c r="AA34" s="784"/>
      <c r="AB34" s="784"/>
      <c r="AC34" s="784"/>
      <c r="AD34" s="784"/>
      <c r="AE34" s="784"/>
      <c r="AF34" s="784"/>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114</v>
      </c>
      <c r="U36" s="277"/>
      <c r="V36" s="278"/>
      <c r="W36" s="277"/>
      <c r="X36" s="279"/>
      <c r="Y36" s="277"/>
      <c r="Z36" s="784"/>
      <c r="AA36" s="784"/>
      <c r="AB36" s="784"/>
      <c r="AC36" s="784"/>
      <c r="AD36" s="784"/>
      <c r="AE36" s="784"/>
      <c r="AF36" s="784"/>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114</v>
      </c>
      <c r="U38" s="277"/>
      <c r="V38" s="278"/>
      <c r="W38" s="277"/>
      <c r="X38" s="279"/>
      <c r="Y38" s="277"/>
      <c r="Z38" s="784"/>
      <c r="AA38" s="784"/>
      <c r="AB38" s="784"/>
      <c r="AC38" s="784"/>
      <c r="AD38" s="784"/>
      <c r="AE38" s="784"/>
      <c r="AF38" s="784"/>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114</v>
      </c>
      <c r="U40" s="272"/>
      <c r="V40" s="278"/>
      <c r="W40" s="272"/>
      <c r="X40" s="279"/>
      <c r="Y40" s="272"/>
      <c r="Z40" s="784"/>
      <c r="AA40" s="784"/>
      <c r="AB40" s="784"/>
      <c r="AC40" s="784"/>
      <c r="AD40" s="784"/>
      <c r="AE40" s="784"/>
      <c r="AF40" s="784"/>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114</v>
      </c>
      <c r="U42" s="272"/>
      <c r="V42" s="278"/>
      <c r="W42" s="272"/>
      <c r="X42" s="279"/>
      <c r="Y42" s="272"/>
      <c r="Z42" s="784"/>
      <c r="AA42" s="784"/>
      <c r="AB42" s="784"/>
      <c r="AC42" s="784"/>
      <c r="AD42" s="784"/>
      <c r="AE42" s="784"/>
      <c r="AF42" s="784"/>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114</v>
      </c>
      <c r="U44" s="277"/>
      <c r="V44" s="278"/>
      <c r="W44" s="277"/>
      <c r="X44" s="279"/>
      <c r="Y44" s="277"/>
      <c r="Z44" s="784"/>
      <c r="AA44" s="784"/>
      <c r="AB44" s="784"/>
      <c r="AC44" s="784"/>
      <c r="AD44" s="784"/>
      <c r="AE44" s="784"/>
      <c r="AF44" s="784"/>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7">
        <f>SUM(M29:S44)</f>
        <v>0</v>
      </c>
      <c r="N51" s="787"/>
      <c r="O51" s="787"/>
      <c r="P51" s="787"/>
      <c r="Q51" s="787"/>
      <c r="R51" s="787"/>
      <c r="S51" s="787"/>
      <c r="T51" s="43" t="s">
        <v>114</v>
      </c>
      <c r="U51" s="44"/>
      <c r="V51" s="284"/>
      <c r="W51" s="280"/>
      <c r="X51" s="283"/>
      <c r="Y51" s="280"/>
      <c r="Z51" s="788"/>
      <c r="AA51" s="788"/>
      <c r="AB51" s="788"/>
      <c r="AC51" s="788"/>
      <c r="AD51" s="788"/>
      <c r="AE51" s="788"/>
      <c r="AF51" s="788"/>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7">
        <f>M30*AK30+M32*AK32+M34*AK34+M36*AK36+M38*AK38+M40*AK40+M42*AK42+M44*AK44</f>
        <v>0</v>
      </c>
      <c r="N53" s="787"/>
      <c r="O53" s="787"/>
      <c r="P53" s="787"/>
      <c r="Q53" s="787"/>
      <c r="R53" s="787"/>
      <c r="S53" s="787"/>
      <c r="T53" s="43" t="s">
        <v>129</v>
      </c>
      <c r="U53" s="44"/>
      <c r="V53" s="284"/>
      <c r="W53" s="280"/>
      <c r="X53" s="283"/>
      <c r="Y53" s="280"/>
      <c r="Z53" s="788"/>
      <c r="AA53" s="788"/>
      <c r="AB53" s="788"/>
      <c r="AC53" s="788"/>
      <c r="AD53" s="788"/>
      <c r="AE53" s="788"/>
      <c r="AF53" s="788"/>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7" t="e">
        <f>ROUNDDOWN(M53*10/M18,4)</f>
        <v>#DIV/0!</v>
      </c>
      <c r="N56" s="567"/>
      <c r="O56" s="567"/>
      <c r="P56" s="567"/>
      <c r="Q56" s="567"/>
      <c r="R56" s="567"/>
      <c r="S56" s="567"/>
      <c r="T56" s="43"/>
      <c r="U56" s="44"/>
      <c r="V56" s="284"/>
      <c r="W56" s="280"/>
      <c r="X56" s="283"/>
      <c r="Y56" s="280"/>
      <c r="Z56" s="789"/>
      <c r="AA56" s="789"/>
      <c r="AB56" s="789"/>
      <c r="AC56" s="789"/>
      <c r="AD56" s="789"/>
      <c r="AE56" s="789"/>
      <c r="AF56" s="789"/>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0" t="s">
        <v>1272</v>
      </c>
      <c r="B2" s="790"/>
      <c r="C2" s="790" t="s">
        <v>1273</v>
      </c>
      <c r="D2" s="790" t="s">
        <v>1274</v>
      </c>
    </row>
    <row r="3" spans="1:11">
      <c r="A3" s="32" t="s">
        <v>1275</v>
      </c>
      <c r="B3" s="32" t="s">
        <v>1276</v>
      </c>
      <c r="C3" s="790"/>
      <c r="D3" s="790"/>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0" t="s">
        <v>1272</v>
      </c>
      <c r="B2" s="790"/>
      <c r="C2" s="790" t="s">
        <v>1446</v>
      </c>
      <c r="D2" s="790" t="s">
        <v>1447</v>
      </c>
      <c r="E2" s="790" t="s">
        <v>1448</v>
      </c>
    </row>
    <row r="3" spans="1:14">
      <c r="A3" s="32" t="s">
        <v>1275</v>
      </c>
      <c r="B3" s="32" t="s">
        <v>1276</v>
      </c>
      <c r="C3" s="790"/>
      <c r="D3" s="790"/>
      <c r="E3" s="790"/>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0" t="s">
        <v>1272</v>
      </c>
      <c r="B13" s="790"/>
      <c r="C13" s="790" t="s">
        <v>1446</v>
      </c>
      <c r="D13" s="790" t="s">
        <v>1447</v>
      </c>
      <c r="E13" s="790" t="s">
        <v>1448</v>
      </c>
    </row>
    <row r="14" spans="1:14">
      <c r="A14" s="32" t="s">
        <v>1275</v>
      </c>
      <c r="B14" s="32" t="s">
        <v>1276</v>
      </c>
      <c r="C14" s="790"/>
      <c r="D14" s="790"/>
      <c r="E14" s="790"/>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35ED237-4AAA-4F40-92DC-BBC6800A2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