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BE7305B6-C944-4CF3-8817-B918303EB9FC}" xr6:coauthVersionLast="47" xr6:coauthVersionMax="47" xr10:uidLastSave="{00000000-0000-0000-0000-000000000000}"/>
  <workbookProtection workbookAlgorithmName="SHA-512" workbookHashValue="hTiL8UIpivRqveBxk4rFs+qhWogk3VpLK1qoeIrI0GYeUM5b4nljV/joIG7i3YKeqx7x93WCHpKvV3MGeKrlDQ==" workbookSaltValue="lXxmiArEdHV2oOZ12vhqDw==" workbookSpinCount="100000" lockStructure="1"/>
  <bookViews>
    <workbookView xWindow="-120" yWindow="-120" windowWidth="29040" windowHeight="15840" firstSheet="9" activeTab="9" xr2:uid="{BE66DB03-6562-40D2-B928-911CA94626A8}"/>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state="hidden" r:id="rId9"/>
    <sheet name="（別添）実績報告書（診療所）" sheetId="24"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'（別添）_実績報告書（病院及び有床診療所）'!$A$1:$AG$186</definedName>
    <definedName name="_xlnm.Print_Area" localSheetId="9">'（別添）実績報告書（診療所）'!$A$1:$AI$184</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24" l="1"/>
  <c r="AQ7" i="24" s="1"/>
  <c r="SZ2" i="21"/>
  <c r="SY2" i="21"/>
  <c r="ADA2" i="21"/>
  <c r="AB168" i="24"/>
  <c r="AB156" i="24"/>
  <c r="V18" i="24" l="1"/>
  <c r="AQ18" i="24" s="1"/>
  <c r="J2" i="21"/>
  <c r="I2" i="21"/>
  <c r="H2" i="21"/>
  <c r="D2" i="21"/>
  <c r="C2" i="21"/>
  <c r="B2" i="21"/>
  <c r="AB155" i="24" l="1"/>
  <c r="AB167" i="24"/>
  <c r="AB102" i="24"/>
  <c r="AAQ2" i="21" l="1"/>
  <c r="AB66" i="25"/>
  <c r="AB73" i="24"/>
  <c r="AAS2" i="21"/>
  <c r="AAI2" i="21"/>
  <c r="AAH2" i="21"/>
  <c r="AB55" i="25"/>
  <c r="ADO2" i="21"/>
  <c r="ADN2" i="21"/>
  <c r="AB46" i="25"/>
  <c r="AB53" i="25" s="1"/>
  <c r="AAJ2" i="21" s="1"/>
  <c r="AB75" i="24"/>
  <c r="VH2" i="21"/>
  <c r="VG2" i="21"/>
  <c r="ADL2" i="21"/>
  <c r="ADK2" i="21"/>
  <c r="AB134" i="11"/>
  <c r="AB86" i="9"/>
  <c r="AB77" i="9"/>
  <c r="ADP2" i="21" l="1"/>
  <c r="AB71" i="23"/>
  <c r="AB61" i="23" l="1"/>
  <c r="AB52" i="24"/>
  <c r="ADI2" i="21"/>
  <c r="ADH2" i="21"/>
  <c r="ADG2" i="21"/>
  <c r="AB60" i="24" l="1"/>
  <c r="VI2" i="21" s="1"/>
  <c r="ADM2" i="21"/>
  <c r="AB51" i="23"/>
  <c r="AK9" i="13"/>
  <c r="AB59" i="23" l="1"/>
  <c r="ADJ2" i="21"/>
  <c r="AB67" i="23"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U2" i="21"/>
  <c r="VR2" i="21"/>
  <c r="TJ2" i="21"/>
  <c r="G26" i="23" l="1"/>
  <c r="D26" i="23"/>
  <c r="AK27" i="4" l="1"/>
  <c r="AD23" i="25" l="1"/>
  <c r="AD24" i="25"/>
  <c r="AD25" i="25"/>
  <c r="AD22" i="25"/>
  <c r="Z23" i="25"/>
  <c r="Z24" i="25"/>
  <c r="Z25" i="25"/>
  <c r="Z22" i="25"/>
  <c r="H15" i="25"/>
  <c r="E15" i="25"/>
  <c r="YH2" i="21" s="1"/>
  <c r="R12" i="25"/>
  <c r="YF2" i="21" s="1"/>
  <c r="O12" i="25"/>
  <c r="YE2" i="21" s="1"/>
  <c r="H12" i="25"/>
  <c r="YD2" i="21" s="1"/>
  <c r="E12" i="25"/>
  <c r="YC2" i="21" s="1"/>
  <c r="AD29" i="24"/>
  <c r="AD30" i="24"/>
  <c r="AD31" i="24"/>
  <c r="AD28" i="24"/>
  <c r="Z29" i="24"/>
  <c r="Z30" i="24"/>
  <c r="Z31" i="24"/>
  <c r="Z28" i="24"/>
  <c r="TE2" i="21"/>
  <c r="TD2" i="21"/>
  <c r="TC2" i="21"/>
  <c r="TB2" i="21"/>
  <c r="AC27" i="23"/>
  <c r="AC28" i="23"/>
  <c r="AC29" i="23"/>
  <c r="G32" i="23"/>
  <c r="D32" i="23"/>
  <c r="AB149" i="25"/>
  <c r="ACO2" i="21" s="1"/>
  <c r="AB148" i="25"/>
  <c r="AB147" i="25"/>
  <c r="AB137" i="25"/>
  <c r="AB136" i="25"/>
  <c r="AB135" i="25"/>
  <c r="AB126" i="25"/>
  <c r="AB125" i="25"/>
  <c r="AB117" i="25"/>
  <c r="AB116" i="25"/>
  <c r="AB108" i="25"/>
  <c r="AB107" i="25"/>
  <c r="AB99" i="25"/>
  <c r="AB98" i="25"/>
  <c r="AB90" i="25"/>
  <c r="AB89" i="25"/>
  <c r="AAT2" i="21" s="1"/>
  <c r="AB133" i="24"/>
  <c r="WV2" i="21" s="1"/>
  <c r="AB132" i="24"/>
  <c r="WU2" i="21" s="1"/>
  <c r="AB124" i="24"/>
  <c r="WO2" i="21" s="1"/>
  <c r="AB123" i="24"/>
  <c r="WN2" i="21" s="1"/>
  <c r="AB115" i="24"/>
  <c r="WH2" i="21" s="1"/>
  <c r="AB114" i="24"/>
  <c r="WG2" i="21" s="1"/>
  <c r="AB106" i="24"/>
  <c r="WA2" i="21" s="1"/>
  <c r="AB105" i="24"/>
  <c r="VZ2" i="21" s="1"/>
  <c r="VS2" i="21"/>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AB110" i="25" l="1"/>
  <c r="AB104" i="25"/>
  <c r="ACC2" i="21"/>
  <c r="AB142" i="25"/>
  <c r="ACJ2" i="21" s="1"/>
  <c r="AB139" i="25"/>
  <c r="ACG2" i="21" s="1"/>
  <c r="AB122" i="25"/>
  <c r="ACM2" i="21"/>
  <c r="AB154" i="25"/>
  <c r="ACT2" i="21" s="1"/>
  <c r="AB151" i="25"/>
  <c r="ACQ2" i="21" s="1"/>
  <c r="AB131" i="25"/>
  <c r="AB111" i="24"/>
  <c r="WF2" i="21" s="1"/>
  <c r="XB2" i="21"/>
  <c r="XF2" i="21"/>
  <c r="XL2" i="21"/>
  <c r="XP2" i="21"/>
  <c r="AB135" i="24"/>
  <c r="WX2" i="21" s="1"/>
  <c r="AB120" i="24"/>
  <c r="WM2" i="21" s="1"/>
  <c r="AB138" i="24"/>
  <c r="XA2" i="21" s="1"/>
  <c r="AB129" i="24"/>
  <c r="WT2" i="21" s="1"/>
  <c r="AB117" i="24"/>
  <c r="WJ2" i="21" s="1"/>
  <c r="AB152" i="25"/>
  <c r="ACE2" i="21"/>
  <c r="AB140" i="25"/>
  <c r="AB92" i="25"/>
  <c r="AAW2" i="21" s="1"/>
  <c r="AAU2" i="21"/>
  <c r="D22" i="25"/>
  <c r="D28" i="25" s="1"/>
  <c r="G22" i="25"/>
  <c r="YI2" i="21"/>
  <c r="V15" i="25"/>
  <c r="YL2" i="21" s="1"/>
  <c r="D28" i="24"/>
  <c r="TG2" i="21"/>
  <c r="G28" i="24"/>
  <c r="TH2" i="21"/>
  <c r="V21" i="23"/>
  <c r="Z38" i="25"/>
  <c r="S38" i="25"/>
  <c r="S37" i="25"/>
  <c r="Z37" i="25"/>
  <c r="S36" i="25"/>
  <c r="Z36" i="25"/>
  <c r="S35" i="25"/>
  <c r="Z35" i="25"/>
  <c r="S44" i="24"/>
  <c r="Z44" i="24"/>
  <c r="Z43" i="24"/>
  <c r="S43" i="24"/>
  <c r="S42" i="24"/>
  <c r="Z42" i="24"/>
  <c r="Z41" i="24"/>
  <c r="S41" i="24"/>
  <c r="AC42" i="23"/>
  <c r="AC41" i="23"/>
  <c r="AC40" i="23"/>
  <c r="AB95" i="25"/>
  <c r="AAZ2" i="21" s="1"/>
  <c r="G39" i="23"/>
  <c r="AB108" i="24"/>
  <c r="WC2" i="21" s="1"/>
  <c r="AB126" i="24"/>
  <c r="WQ2" i="21" s="1"/>
  <c r="V21" i="24"/>
  <c r="AB101" i="25"/>
  <c r="AB119" i="25"/>
  <c r="AB153" i="25"/>
  <c r="D39" i="23"/>
  <c r="TK2" i="21" l="1"/>
  <c r="AQ21" i="24"/>
  <c r="AB109" i="23"/>
  <c r="AB145" i="23"/>
  <c r="XH2" i="21"/>
  <c r="AB141" i="25"/>
  <c r="AB143" i="25" s="1"/>
  <c r="ACS2" i="21"/>
  <c r="AB155" i="25"/>
  <c r="D35" i="25"/>
  <c r="G35" i="25"/>
  <c r="G28" i="25"/>
  <c r="D34" i="24"/>
  <c r="D41" i="24"/>
  <c r="G34" i="24"/>
  <c r="G41" i="24"/>
  <c r="Z41" i="25"/>
  <c r="AB61" i="25" s="1"/>
  <c r="Z47" i="24"/>
  <c r="AB68" i="9"/>
  <c r="AB65" i="9"/>
  <c r="AB66" i="9"/>
  <c r="AB64" i="9"/>
  <c r="AB118" i="23" l="1"/>
  <c r="AB158" i="23"/>
  <c r="AB159" i="23" s="1"/>
  <c r="AB127" i="23"/>
  <c r="AB170" i="23"/>
  <c r="AB171" i="23" s="1"/>
  <c r="AB136" i="23"/>
  <c r="AB137" i="23" s="1"/>
  <c r="XR2" i="21"/>
  <c r="ACI2" i="21"/>
  <c r="ACK2" i="21"/>
  <c r="AB144" i="25"/>
  <c r="ACL2" i="21" s="1"/>
  <c r="ACU2" i="21"/>
  <c r="AB156" i="25"/>
  <c r="ACV2" i="21" s="1"/>
  <c r="XU2" i="21"/>
  <c r="AB146" i="23"/>
  <c r="AB110" i="23"/>
  <c r="AAR2" i="21"/>
  <c r="AB119" i="23" l="1"/>
  <c r="AB128" i="23"/>
  <c r="XK2" i="21"/>
  <c r="H6" i="13"/>
  <c r="H5" i="13"/>
  <c r="M71" i="4"/>
  <c r="AB100" i="23" l="1"/>
  <c r="H6" i="6"/>
  <c r="H5" i="6"/>
  <c r="O16" i="22"/>
  <c r="B16" i="22" s="1"/>
  <c r="AK91" i="4"/>
  <c r="AB111" i="18"/>
  <c r="AB102" i="18"/>
  <c r="AB93" i="18"/>
  <c r="AB84" i="18"/>
  <c r="AB111" i="11"/>
  <c r="AB102" i="11"/>
  <c r="AB93" i="11"/>
  <c r="AB84" i="11"/>
  <c r="E5" i="22"/>
  <c r="R37" i="18"/>
  <c r="J44" i="7"/>
  <c r="AB101" i="23" l="1"/>
  <c r="X4" i="25"/>
  <c r="XZ2" i="21" s="1"/>
  <c r="X5" i="25"/>
  <c r="YA2" i="21" s="1"/>
  <c r="H6" i="7"/>
  <c r="J91" i="4"/>
  <c r="C54" i="7" l="1"/>
  <c r="AB133" i="18"/>
  <c r="AB132" i="18"/>
  <c r="AB121" i="18"/>
  <c r="AB124" i="18" s="1"/>
  <c r="AB120" i="18"/>
  <c r="AB108" i="18"/>
  <c r="AB99" i="18"/>
  <c r="AB90" i="18"/>
  <c r="AB81" i="18"/>
  <c r="AB72" i="18"/>
  <c r="AB75" i="18" s="1"/>
  <c r="AB133" i="11"/>
  <c r="AB132" i="11"/>
  <c r="AB121" i="11"/>
  <c r="AB120" i="11"/>
  <c r="AB108" i="11"/>
  <c r="AB99" i="11"/>
  <c r="AB90" i="11"/>
  <c r="AB81" i="11"/>
  <c r="AB72" i="11"/>
  <c r="AB75" i="11" s="1"/>
  <c r="V4" i="11"/>
  <c r="V16" i="9"/>
  <c r="V18" i="23" s="1"/>
  <c r="M69" i="4"/>
  <c r="V16" i="18"/>
  <c r="V12" i="25" s="1"/>
  <c r="YG2" i="21" s="1"/>
  <c r="V4" i="18"/>
  <c r="V4" i="9"/>
  <c r="H5" i="4"/>
  <c r="H5" i="7"/>
  <c r="Z71" i="4"/>
  <c r="V84" i="4" s="1"/>
  <c r="AB135" i="11" l="1"/>
  <c r="V5" i="11"/>
  <c r="AB136" i="18" l="1"/>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87" i="9" s="1"/>
  <c r="AB112" i="9"/>
  <c r="AB94" i="9"/>
  <c r="I84" i="4"/>
  <c r="X34" i="4"/>
  <c r="Q34" i="4"/>
  <c r="J34" i="4"/>
  <c r="C34" i="4"/>
  <c r="M81" i="7"/>
  <c r="M87" i="7" s="1"/>
  <c r="M79" i="7"/>
  <c r="Z81" i="7"/>
  <c r="X44" i="7"/>
  <c r="Q44" i="7"/>
  <c r="C44" i="7"/>
  <c r="TF2" i="21" l="1"/>
  <c r="Z87" i="7"/>
  <c r="M73" i="4"/>
  <c r="M84" i="7"/>
  <c r="Z84" i="7"/>
  <c r="AB35" i="18"/>
  <c r="AB35" i="11"/>
  <c r="AB38" i="11"/>
  <c r="AB39" i="11"/>
  <c r="AK99" i="7"/>
  <c r="AK92" i="4"/>
  <c r="AF37" i="11"/>
  <c r="AB76" i="9"/>
  <c r="V21" i="9"/>
  <c r="AB67" i="9"/>
  <c r="AK37" i="7"/>
  <c r="AB97" i="9" l="1"/>
  <c r="AB88" i="9"/>
  <c r="AB115" i="9"/>
  <c r="AB78"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1" i="24" l="1"/>
  <c r="VY2" i="21"/>
  <c r="VV2" i="21"/>
  <c r="VT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FCA0C272-6DA7-4E1D-936F-4310175E92B3}">
      <text>
        <r>
          <rPr>
            <b/>
            <sz val="9"/>
            <color indexed="81"/>
            <rFont val="MS P ゴシック"/>
            <family val="3"/>
            <charset val="128"/>
          </rPr>
          <t>報告対象年度を記載します</t>
        </r>
      </text>
    </comment>
    <comment ref="J5" authorId="0" shapeId="0" xr:uid="{5B0508EA-EDEE-49C2-BE7D-E4F3D7A16C42}">
      <text>
        <r>
          <rPr>
            <b/>
            <sz val="9"/>
            <color indexed="81"/>
            <rFont val="MS P ゴシック"/>
            <family val="3"/>
            <charset val="128"/>
          </rPr>
          <t>半角数字７桁で記入してください
例：0123456
※小数点やカンマなどの記号は含めないでください</t>
        </r>
      </text>
    </comment>
    <comment ref="J6" authorId="0" shapeId="0" xr:uid="{E1B57DB6-A6FF-4DBF-BB19-0712E06F1683}">
      <text>
        <r>
          <rPr>
            <b/>
            <sz val="9"/>
            <color indexed="81"/>
            <rFont val="MS P ゴシック"/>
            <family val="3"/>
            <charset val="128"/>
          </rPr>
          <t>医療機関名を記載してください
全角文字で記載してください
×　●●ｸﾘﾆｯｸ
○　●●クリニック</t>
        </r>
      </text>
    </comment>
    <comment ref="J7" authorId="0" shapeId="0" xr:uid="{818B562B-3B87-4B62-AC9B-EF0561D86BC1}">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C5687E9A-55A7-4632-9444-FCDA1525E348}">
      <text>
        <r>
          <rPr>
            <b/>
            <sz val="9"/>
            <color indexed="81"/>
            <rFont val="MS P ゴシック"/>
            <family val="3"/>
            <charset val="128"/>
          </rPr>
          <t>医療機関の所在地の住所を記載してください</t>
        </r>
      </text>
    </comment>
    <comment ref="AB49" authorId="0" shapeId="0" xr:uid="{3C082C7A-6EFD-4A8D-979D-6395FAD31418}">
      <text>
        <r>
          <rPr>
            <b/>
            <sz val="9"/>
            <color indexed="81"/>
            <rFont val="MS P ゴシック"/>
            <family val="3"/>
            <charset val="128"/>
          </rPr>
          <t>期間中に算定し、収入となった実績額の合計を記載します</t>
        </r>
      </text>
    </comment>
    <comment ref="AB50" authorId="0" shapeId="0" xr:uid="{313F389B-A6FD-41EE-8D3A-2B2E66B03D9F}">
      <text>
        <r>
          <rPr>
            <b/>
            <sz val="9"/>
            <color indexed="81"/>
            <rFont val="MS P ゴシック"/>
            <family val="3"/>
            <charset val="128"/>
          </rPr>
          <t>期間中に算定し、収入となった実績額の合計を記載します。届出をしていない場合は0と記載してください。</t>
        </r>
      </text>
    </comment>
    <comment ref="AB52" authorId="0" shapeId="0" xr:uid="{B3A60425-2483-4293-B53D-F14DA5524355}">
      <text>
        <r>
          <rPr>
            <b/>
            <sz val="9"/>
            <color indexed="81"/>
            <rFont val="MS P ゴシック"/>
            <family val="3"/>
            <charset val="128"/>
          </rPr>
          <t>緑のセルは、自動計算されるため、記載不要です。</t>
        </r>
      </text>
    </comment>
    <comment ref="AB56" authorId="0" shapeId="0" xr:uid="{6FC46086-1008-448C-8AAE-CFD83D1ED80C}">
      <text>
        <r>
          <rPr>
            <b/>
            <sz val="9"/>
            <color indexed="81"/>
            <rFont val="MS P ゴシック"/>
            <family val="3"/>
            <charset val="128"/>
          </rPr>
          <t>（５）の金額のうち、翌年度への繰越予定額を記載します。（５）の全額をベア等及びそれに伴う賞与、時間外手当、法定福利費等に充当している場合には、0円と記載します。</t>
        </r>
      </text>
    </comment>
    <comment ref="AB57" authorId="0" shapeId="0" xr:uid="{FAE17BC6-B751-4D89-B852-B71C31CB0014}">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1" authorId="0" shapeId="0" xr:uid="{D66B75D2-23BD-4680-9D19-4D6008AC19A8}">
      <text>
        <r>
          <rPr>
            <b/>
            <sz val="9"/>
            <color indexed="81"/>
            <rFont val="MS P ゴシック"/>
            <family val="3"/>
            <charset val="128"/>
          </rPr>
          <t>該当している場合にはチェックをしてください。
該当していない場合には、充当していない金額を翌年度のベア等のために繰越を行い、「（６）翌年度への繰越予定額」に記載してください。</t>
        </r>
      </text>
    </comment>
    <comment ref="AB96" authorId="0" shapeId="0" xr:uid="{F1B0CD6F-E209-4BB8-8494-CEE6EEAF6395}">
      <text>
        <r>
          <rPr>
            <b/>
            <sz val="9"/>
            <color indexed="81"/>
            <rFont val="MS P ゴシック"/>
            <family val="3"/>
            <charset val="128"/>
          </rPr>
          <t>シート末尾の【記載上の注意】４を参照のこと。</t>
        </r>
      </text>
    </comment>
    <comment ref="AB99" authorId="0" shapeId="0" xr:uid="{BE462D98-61C2-4143-926F-FDEE63CCA5CA}">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List>
</comments>
</file>

<file path=xl/sharedStrings.xml><?xml version="1.0" encoding="utf-8"?>
<sst xmlns="http://schemas.openxmlformats.org/spreadsheetml/2006/main" count="4370" uniqueCount="1960">
  <si>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</si>
  <si>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</si>
  <si>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</si>
  <si>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</si>
  <si>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</si>
  <si>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</si>
  <si>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</si>
  <si>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</si>
  <si>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</si>
  <si>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</si>
  <si>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</si>
  <si>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</si>
  <si>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</si>
  <si>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</si>
  <si>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</si>
  <si>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</si>
  <si>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</si>
  <si>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</si>
  <si>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</si>
  <si>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</si>
  <si>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</si>
  <si>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</si>
  <si>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</si>
  <si>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</si>
  <si>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</si>
  <si>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</si>
  <si>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</si>
  <si>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</si>
  <si>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</si>
  <si>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</si>
  <si>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</si>
  <si>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</si>
  <si>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</si>
  <si>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</si>
  <si>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</si>
  <si>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</si>
  <si>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</si>
  <si>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</si>
  <si>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</si>
  <si>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</si>
  <si>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</si>
  <si>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</si>
  <si>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</si>
  <si>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</si>
  <si>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</si>
  <si>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</si>
  <si>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</si>
  <si>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</si>
  <si>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</si>
  <si>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</si>
  <si>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</si>
  <si>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</si>
  <si>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</si>
  <si>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</si>
  <si>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</si>
  <si>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</si>
  <si>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</si>
  <si>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</si>
  <si>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</si>
  <si>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</si>
  <si>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</si>
  <si>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</si>
  <si>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</si>
  <si>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</si>
  <si>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</si>
  <si>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</si>
  <si>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</si>
  <si>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</si>
  <si>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</si>
  <si>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</si>
  <si>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</si>
  <si>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</si>
  <si>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</si>
  <si>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</si>
  <si>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</si>
  <si>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</si>
  <si>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</si>
  <si>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</si>
  <si>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</si>
  <si>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</si>
  <si>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</si>
  <si>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</si>
  <si>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</si>
  <si>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</si>
  <si>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</si>
  <si>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</si>
  <si>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</si>
  <si>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</si>
  <si>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</si>
  <si>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</si>
  <si>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</si>
  <si>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</si>
  <si>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</si>
  <si>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</si>
  <si>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</si>
  <si>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</si>
  <si>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</si>
  <si>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</si>
  <si>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</si>
  <si>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</si>
  <si>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</si>
  <si>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</si>
  <si>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</si>
  <si>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</si>
  <si>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</si>
  <si>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</si>
  <si>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</si>
  <si>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</si>
  <si>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</si>
  <si>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</si>
  <si>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</si>
  <si>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</si>
  <si>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</si>
  <si>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</si>
  <si>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</si>
  <si>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</si>
  <si>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</si>
  <si>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</si>
  <si>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</si>
  <si>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</si>
  <si>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</si>
  <si>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</si>
  <si>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</si>
  <si>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</si>
  <si>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</si>
  <si>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</si>
  <si>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</si>
  <si>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</si>
  <si>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</si>
  <si>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</si>
  <si>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</si>
  <si>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</si>
  <si>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</si>
  <si>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</si>
  <si>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</si>
  <si>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</si>
  <si>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</si>
  <si>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</si>
  <si>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</si>
  <si>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</si>
  <si>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</si>
  <si>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</si>
  <si>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</si>
  <si>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</si>
  <si>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</si>
  <si>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</si>
  <si>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</si>
  <si>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</si>
  <si>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</si>
  <si>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</si>
  <si>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</si>
  <si>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</si>
  <si>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</si>
  <si>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</si>
  <si>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</si>
  <si>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</si>
  <si>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</si>
  <si>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</si>
  <si>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</si>
  <si>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</si>
  <si>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</si>
  <si>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</si>
  <si>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</si>
  <si>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</si>
  <si>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</si>
  <si>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</si>
  <si>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</si>
  <si>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</si>
  <si>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</si>
  <si>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</si>
  <si>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</si>
  <si>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</si>
  <si>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</si>
  <si>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</si>
  <si>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</si>
  <si>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</si>
  <si>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</si>
  <si>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</si>
  <si>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</si>
  <si>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</si>
  <si>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</si>
  <si>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</si>
  <si>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</si>
  <si>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</si>
  <si>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</si>
  <si>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</si>
  <si>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</si>
  <si>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</si>
  <si>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</si>
  <si>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</si>
  <si>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</si>
  <si>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</si>
  <si>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</si>
  <si>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</si>
  <si>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</si>
  <si>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</si>
  <si>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</si>
  <si>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</si>
  <si>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</si>
  <si>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</si>
  <si>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</si>
  <si>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</si>
  <si>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</si>
  <si>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</si>
  <si>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</si>
  <si>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</si>
  <si>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</si>
  <si>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</si>
  <si>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</si>
  <si>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</si>
  <si>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</si>
  <si>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</si>
  <si>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</si>
  <si>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</si>
  <si>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</si>
  <si>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</si>
  <si>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</si>
  <si>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</si>
  <si>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</si>
  <si>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</si>
  <si>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</si>
  <si>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</si>
  <si>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</si>
  <si>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</si>
  <si>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</si>
  <si>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</si>
  <si>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</si>
  <si>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</si>
  <si>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</si>
  <si>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</si>
  <si>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</si>
  <si>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</si>
  <si>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</si>
  <si>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</si>
  <si>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</si>
  <si>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</si>
  <si>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</si>
  <si>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</si>
  <si>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</si>
  <si>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</si>
  <si>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</si>
  <si>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</si>
  <si>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</si>
  <si>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</si>
  <si>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</si>
  <si>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</si>
  <si>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</si>
  <si>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</si>
  <si>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</si>
  <si>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</si>
  <si>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</si>
  <si>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</si>
  <si>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</si>
  <si>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</si>
  <si>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</si>
  <si>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</si>
  <si>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</si>
  <si>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</si>
  <si>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</si>
  <si>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</si>
  <si>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</si>
  <si>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</si>
  <si>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</si>
  <si>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</si>
  <si>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</si>
  <si>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</si>
  <si>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</si>
  <si>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</si>
  <si>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</si>
  <si>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</si>
  <si>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</si>
  <si>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</si>
  <si>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</si>
  <si>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</si>
  <si>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</si>
  <si>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</si>
  <si>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</si>
  <si>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</si>
  <si>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</si>
  <si>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</si>
  <si>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</si>
  <si>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</si>
  <si>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</si>
  <si>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</si>
  <si>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</si>
  <si>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</si>
  <si>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</si>
  <si>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</si>
  <si>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</si>
  <si>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</si>
  <si>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</si>
  <si>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</si>
  <si>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</si>
  <si>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</si>
  <si>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</si>
  <si>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</si>
  <si>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</si>
  <si>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</si>
  <si>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</si>
  <si>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</si>
  <si>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</si>
  <si>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</si>
  <si>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</si>
  <si>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</si>
  <si>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</si>
  <si>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</si>
  <si>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</si>
  <si>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</si>
  <si>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</si>
  <si>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</si>
  <si>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</si>
  <si>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</si>
  <si>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</si>
  <si>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</si>
  <si>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</si>
  <si>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</si>
  <si>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</si>
  <si>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</si>
  <si>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</si>
  <si>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</si>
  <si>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</si>
  <si>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</si>
  <si>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</si>
  <si>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</si>
  <si>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</si>
  <si>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</si>
  <si>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</si>
  <si>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</si>
  <si>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</si>
  <si>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</si>
  <si>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</si>
  <si>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</si>
  <si>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</si>
  <si>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</si>
  <si>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</si>
  <si>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</si>
  <si>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</si>
  <si>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</si>
  <si>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</si>
  <si>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</si>
  <si>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</si>
  <si>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</si>
  <si>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</si>
  <si>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</si>
  <si>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</si>
  <si>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</si>
  <si>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</si>
  <si>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</si>
  <si>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</si>
  <si>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</si>
  <si>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</si>
  <si>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</si>
  <si>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</si>
  <si>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</si>
  <si>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</si>
  <si>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</si>
  <si>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</si>
  <si>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</si>
  <si>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</si>
  <si>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</si>
  <si>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</si>
  <si>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</si>
  <si>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</si>
  <si>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</si>
  <si>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</si>
  <si>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</si>
  <si>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</si>
  <si>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</si>
  <si>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</si>
  <si>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</si>
  <si>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</si>
  <si>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</si>
  <si>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</si>
  <si>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</si>
  <si>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</si>
  <si>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</si>
  <si>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</si>
  <si>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</si>
  <si>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</si>
  <si>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</si>
  <si>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</si>
  <si>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</si>
  <si>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</si>
  <si>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</si>
  <si>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</si>
  <si>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</si>
  <si>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</si>
  <si>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</si>
  <si>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</si>
  <si>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</si>
  <si>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</si>
  <si>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</si>
  <si>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</si>
  <si>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</si>
  <si>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</si>
  <si>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</si>
  <si>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</si>
  <si>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</si>
  <si>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</si>
  <si>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</si>
  <si>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</si>
  <si>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</si>
  <si>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</si>
  <si>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</si>
  <si>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</si>
  <si>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</si>
  <si>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</si>
  <si>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</si>
  <si>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</si>
  <si>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</si>
  <si>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</si>
  <si>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</si>
  <si>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</si>
  <si>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</si>
  <si>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</si>
  <si>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</si>
  <si>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</si>
  <si>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</si>
  <si>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</si>
  <si>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</si>
  <si>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</si>
  <si>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</si>
  <si>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</si>
  <si>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</si>
  <si>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</si>
  <si>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</si>
  <si>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</si>
  <si>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</si>
  <si>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</si>
  <si>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</si>
  <si>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</si>
  <si>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</si>
  <si>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</si>
  <si>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</si>
  <si>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</si>
  <si>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</si>
  <si>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</si>
  <si>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</si>
  <si>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</si>
  <si>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</si>
  <si>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</si>
  <si>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</si>
  <si>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</si>
  <si>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</si>
  <si>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</si>
  <si>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</si>
  <si>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</si>
  <si>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</si>
  <si>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</si>
  <si>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</si>
  <si>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</si>
  <si>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</si>
  <si>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</si>
  <si>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</si>
  <si>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</si>
  <si>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</si>
  <si>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</si>
  <si>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</si>
  <si>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</si>
  <si>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</si>
  <si>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</si>
  <si>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</si>
  <si>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</si>
  <si>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</si>
  <si>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</si>
  <si>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</si>
  <si>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</si>
  <si>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</si>
  <si>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</si>
  <si>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</si>
  <si>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</si>
  <si>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</si>
  <si>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</si>
  <si>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</si>
  <si>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</si>
  <si>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</si>
  <si>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</si>
  <si>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</si>
  <si>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</si>
  <si>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</si>
  <si>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</si>
  <si>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</si>
  <si>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</si>
  <si>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</si>
  <si>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</si>
  <si>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Ⅺ．事務職員の基本給等に係る事項</t>
    <rPh sb="2" eb="4">
      <t>ジム</t>
    </rPh>
    <rPh sb="4" eb="6">
      <t>ショクイン</t>
    </rPh>
    <rPh sb="12" eb="13">
      <t>カカ</t>
    </rPh>
    <rPh sb="14" eb="16">
      <t>ジコウ</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</si>
  <si>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</si>
  <si>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</si>
  <si>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</si>
  <si>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</si>
  <si>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</si>
  <si>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</si>
  <si>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</si>
  <si>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</si>
  <si>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</si>
  <si>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</si>
  <si>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</si>
  <si>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</si>
  <si>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</si>
  <si>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</si>
  <si>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</si>
  <si>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</si>
  <si>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</si>
  <si>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</si>
  <si>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</si>
  <si>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</si>
  <si>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</si>
  <si>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</si>
  <si>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</si>
  <si>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</si>
  <si>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</si>
  <si>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</si>
  <si>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</si>
  <si>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</si>
  <si>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</si>
  <si>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</si>
  <si>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</si>
  <si>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</si>
  <si>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</si>
  <si>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</si>
  <si>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</si>
  <si>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</si>
  <si>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</si>
  <si>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</si>
  <si>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</si>
  <si>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</si>
  <si>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</si>
  <si>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</si>
  <si>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</si>
  <si>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</si>
  <si>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</si>
  <si>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</si>
  <si>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</si>
  <si>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</si>
  <si>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</si>
  <si>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</si>
  <si>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</si>
  <si>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</si>
  <si>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</si>
  <si>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</si>
  <si>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</si>
  <si>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</si>
  <si>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</si>
  <si>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</si>
  <si>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</si>
  <si>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</si>
  <si>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</si>
  <si>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</si>
  <si>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</si>
  <si>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</si>
  <si>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</si>
  <si>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</si>
  <si>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</si>
  <si>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</si>
  <si>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</si>
  <si>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</si>
  <si>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</si>
  <si>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</si>
  <si>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</si>
  <si>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</si>
  <si>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</si>
  <si>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</si>
  <si>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</si>
  <si>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</si>
  <si>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</si>
  <si>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</si>
  <si>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</si>
  <si>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</si>
  <si>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</si>
  <si>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</si>
  <si>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</si>
  <si>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</si>
  <si>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</si>
  <si>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</si>
  <si>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</si>
  <si>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</si>
  <si>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</si>
  <si>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</si>
  <si>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</si>
  <si>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</si>
  <si>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</si>
  <si>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</si>
  <si>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</si>
  <si>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</si>
  <si>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</si>
  <si>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</si>
  <si>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</si>
  <si>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</si>
  <si>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</si>
  <si>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</si>
  <si>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</si>
  <si>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</si>
  <si>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</si>
  <si>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</si>
  <si>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</si>
  <si>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</si>
  <si>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</si>
  <si>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</si>
  <si>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</si>
  <si>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</si>
  <si>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</si>
  <si>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</si>
  <si>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</si>
  <si>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</si>
  <si>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</si>
  <si>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</si>
  <si>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</si>
  <si>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</si>
  <si>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</si>
  <si>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</si>
  <si>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</si>
  <si>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</si>
  <si>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</si>
  <si>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</si>
  <si>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</si>
  <si>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</si>
  <si>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</si>
  <si>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</si>
  <si>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</si>
  <si>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</si>
  <si>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</si>
  <si>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</si>
  <si>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</si>
  <si>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</si>
  <si>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</si>
  <si>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</si>
  <si>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</si>
  <si>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</si>
  <si>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</si>
  <si>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</si>
  <si>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</si>
  <si>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</si>
  <si>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</si>
  <si>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</si>
  <si>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</si>
  <si>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</si>
  <si>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</si>
  <si>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</si>
  <si>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</si>
  <si>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</si>
  <si>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</si>
  <si>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</si>
  <si>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</si>
  <si>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</si>
  <si>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</si>
  <si>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</si>
  <si>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</si>
  <si>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</si>
  <si>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</si>
  <si>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</si>
  <si>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</si>
  <si>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</si>
  <si>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</si>
  <si>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</si>
  <si>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</si>
  <si>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</si>
  <si>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</si>
  <si>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</si>
  <si>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</si>
  <si>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</si>
  <si>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</si>
  <si>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</si>
  <si>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</si>
  <si>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</si>
  <si>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</si>
  <si>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</si>
  <si>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</si>
  <si>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</si>
  <si>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</si>
  <si>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</si>
  <si>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</si>
  <si>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</si>
  <si>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</si>
  <si>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</si>
  <si>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</si>
  <si>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</si>
  <si>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</si>
  <si>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</si>
  <si>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</si>
  <si>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</si>
  <si>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</si>
  <si>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</si>
  <si>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</si>
  <si>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</si>
  <si>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</si>
  <si>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</si>
  <si>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</si>
  <si>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</si>
  <si>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</si>
  <si>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</si>
  <si>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</si>
  <si>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</si>
  <si>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</si>
  <si>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</si>
  <si>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</si>
  <si>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</si>
  <si>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</si>
  <si>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</si>
  <si>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</si>
  <si>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</si>
  <si>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</si>
  <si>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</si>
  <si>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</si>
  <si>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</si>
  <si>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</si>
  <si>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</si>
  <si>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</si>
  <si>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</si>
  <si>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</si>
  <si>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</si>
  <si>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</si>
  <si>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</si>
  <si>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</si>
  <si>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</si>
  <si>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</si>
  <si>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</si>
  <si>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</si>
  <si>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</si>
  <si>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</si>
  <si>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</si>
  <si>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</si>
  <si>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</si>
  <si>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</si>
  <si>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</si>
  <si>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</si>
  <si>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</si>
  <si>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</si>
  <si>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</si>
  <si>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</si>
  <si>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</si>
  <si>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</si>
  <si>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</si>
  <si>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</si>
  <si>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</si>
  <si>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</si>
  <si>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</si>
  <si>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</si>
  <si>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</si>
  <si>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</si>
  <si>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</si>
  <si>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</si>
  <si>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</si>
  <si>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</si>
  <si>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</si>
  <si>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</si>
  <si>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</si>
  <si>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</si>
  <si>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</si>
  <si>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</si>
  <si>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</si>
  <si>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</si>
  <si>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</si>
  <si>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</si>
  <si>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</si>
  <si>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</si>
  <si>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</si>
  <si>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</si>
  <si>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</si>
  <si>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</si>
  <si>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</si>
  <si>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</si>
  <si>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</si>
  <si>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</si>
  <si>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</si>
  <si>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</si>
  <si>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</si>
  <si>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</si>
  <si>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</si>
  <si>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</si>
  <si>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</si>
  <si>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</si>
  <si>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</si>
  <si>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</si>
  <si>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</si>
  <si>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</si>
  <si>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</si>
  <si>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</si>
  <si>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</si>
  <si>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</si>
  <si>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</si>
  <si>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</si>
  <si>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</si>
  <si>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</si>
  <si>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</si>
  <si>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</si>
  <si>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</si>
  <si>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</si>
  <si>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</si>
  <si>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</si>
  <si>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</si>
  <si>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</si>
  <si>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</si>
  <si>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</si>
  <si>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</si>
  <si>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</si>
  <si>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</si>
  <si>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</si>
  <si>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</si>
  <si>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</si>
  <si>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</si>
  <si>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</si>
  <si>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</si>
  <si>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</si>
  <si>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</si>
  <si>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</si>
  <si>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</si>
  <si>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</si>
  <si>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</si>
  <si>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</si>
  <si>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</si>
  <si>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</si>
  <si>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</si>
  <si>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</si>
  <si>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</si>
  <si>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</si>
  <si>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</si>
  <si>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</si>
  <si>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</si>
  <si>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</si>
  <si>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</si>
  <si>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</si>
  <si>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</si>
  <si>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</si>
  <si>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</si>
  <si>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</si>
  <si>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</si>
  <si>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</si>
  <si>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</si>
  <si>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</si>
  <si>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</si>
  <si>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</si>
  <si>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</si>
  <si>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</si>
  <si>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</si>
  <si>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</si>
  <si>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</si>
  <si>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</si>
  <si>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</si>
  <si>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</si>
  <si>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</si>
  <si>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</si>
  <si>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</si>
  <si>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</si>
  <si>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</si>
  <si>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</si>
  <si>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</si>
  <si>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</si>
  <si>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</si>
  <si>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</si>
  <si>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</si>
  <si>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</si>
  <si>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</si>
  <si>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</si>
  <si>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</si>
  <si>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</si>
  <si>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</si>
  <si>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</si>
  <si>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</si>
  <si>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</si>
  <si>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</si>
  <si>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</si>
  <si>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</si>
  <si>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</si>
  <si>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</si>
  <si>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</si>
  <si>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</si>
  <si>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</si>
  <si>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</si>
  <si>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</si>
  <si>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</si>
  <si>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</si>
  <si>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</si>
  <si>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</si>
  <si>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</si>
  <si>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</si>
  <si>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</si>
  <si>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</si>
  <si>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</si>
  <si>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</si>
  <si>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</si>
  <si>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</si>
  <si>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</si>
  <si>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</si>
  <si>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</si>
  <si>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</si>
  <si>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</si>
  <si>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</si>
  <si>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</si>
  <si>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</si>
  <si>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</si>
  <si>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</si>
  <si>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</si>
  <si>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</si>
  <si>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</si>
  <si>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</si>
  <si>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</si>
  <si>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</si>
  <si>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</si>
  <si>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</si>
  <si>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</si>
  <si>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</si>
  <si>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</si>
  <si>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</si>
  <si>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</si>
  <si>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</si>
  <si>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</si>
  <si>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</si>
  <si>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</si>
  <si>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</si>
  <si>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</si>
  <si>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</si>
  <si>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</si>
  <si>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</si>
  <si>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</si>
  <si>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</si>
  <si>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</si>
  <si>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</si>
  <si>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</si>
  <si>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</si>
  <si>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</si>
  <si>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</si>
  <si>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</si>
  <si>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</si>
  <si>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</si>
  <si>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</si>
  <si>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</si>
  <si>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</si>
  <si>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</si>
  <si>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</si>
  <si>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</si>
  <si>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</si>
  <si>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</si>
  <si>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</si>
  <si>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</si>
  <si>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</si>
  <si>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</si>
  <si>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</si>
  <si>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</si>
  <si>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</si>
  <si>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</si>
  <si>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</si>
  <si>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</si>
  <si>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</si>
  <si>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</si>
  <si>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</si>
  <si>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</si>
  <si>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</si>
  <si>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</si>
  <si>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</si>
  <si>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</si>
  <si>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</si>
  <si>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</si>
  <si>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</si>
  <si>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</si>
  <si>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</si>
  <si>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</si>
  <si>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</si>
  <si>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</si>
  <si>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</si>
  <si>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</si>
  <si>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</si>
  <si>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</si>
  <si>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</si>
  <si>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</si>
  <si>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</si>
  <si>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</si>
  <si>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</si>
  <si>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</si>
  <si>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</si>
  <si>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</si>
  <si>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</si>
  <si>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</si>
  <si>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</si>
  <si>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</si>
  <si>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</si>
  <si>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</si>
  <si>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</si>
  <si>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</si>
  <si>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</si>
  <si>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</si>
  <si>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</si>
  <si>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</si>
  <si>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</si>
  <si>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</si>
  <si>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</si>
  <si>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</si>
  <si>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</si>
  <si>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</si>
  <si>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</si>
  <si>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</si>
  <si>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</si>
  <si>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</si>
  <si>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</si>
  <si>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</si>
  <si>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</si>
  <si>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</si>
  <si>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</si>
  <si>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</si>
  <si>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</si>
  <si>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</si>
  <si>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</si>
  <si>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</si>
  <si>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</si>
  <si>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</si>
  <si>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</si>
  <si>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</si>
  <si>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</si>
  <si>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</si>
  <si>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</si>
  <si>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</si>
  <si>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</si>
  <si>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</si>
  <si>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</si>
  <si>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</si>
  <si>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</si>
  <si>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</si>
  <si>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</si>
  <si>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</si>
  <si>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</si>
  <si>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</si>
  <si>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</si>
  <si>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</si>
  <si>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</si>
  <si>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</si>
  <si>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</si>
  <si>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</si>
  <si>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</si>
  <si>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</si>
  <si>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</si>
  <si>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</si>
  <si>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</si>
  <si>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</si>
  <si>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</si>
  <si>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</si>
  <si>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</si>
  <si>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</si>
  <si>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</si>
  <si>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</si>
  <si>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</si>
  <si>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</si>
  <si>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</si>
  <si>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</si>
  <si>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</si>
  <si>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</si>
  <si>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</si>
  <si>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</si>
  <si>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</si>
  <si>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</si>
  <si>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</si>
  <si>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</si>
  <si>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</si>
  <si>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</si>
  <si>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</si>
  <si>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</si>
  <si>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</si>
  <si>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</si>
  <si>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</si>
  <si>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</si>
  <si>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</si>
  <si>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</si>
  <si>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</si>
  <si>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</si>
  <si>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</si>
  <si>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</si>
  <si>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</si>
  <si>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</si>
  <si>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</si>
  <si>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</si>
  <si>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</si>
  <si>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</si>
  <si>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</si>
  <si>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</si>
  <si>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</si>
  <si>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</si>
  <si>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</si>
  <si>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</si>
  <si>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</si>
  <si>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</si>
  <si>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</si>
  <si>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</si>
  <si>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</si>
  <si>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</si>
  <si>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</si>
  <si>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</si>
  <si>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</si>
  <si>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</si>
  <si>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</si>
  <si>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</si>
  <si>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</si>
  <si>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</si>
  <si>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</si>
  <si>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</si>
  <si>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</si>
  <si>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</si>
  <si>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</si>
  <si>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</si>
  <si>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</si>
  <si>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</si>
  <si>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</si>
  <si>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</si>
  <si>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</si>
  <si>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</si>
  <si>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</si>
  <si>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</si>
  <si>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</si>
  <si>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</si>
  <si>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</si>
  <si>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</si>
  <si>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</si>
  <si>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</si>
  <si>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</si>
  <si>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</si>
  <si>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</si>
  <si>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</si>
  <si>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</si>
  <si>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</si>
  <si>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</si>
  <si>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</si>
  <si>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</si>
  <si>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</si>
  <si>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</si>
  <si>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</si>
  <si>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</si>
  <si>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</si>
  <si>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</si>
  <si>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</si>
  <si>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</si>
  <si>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</si>
  <si>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</si>
  <si>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</si>
  <si>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</si>
  <si>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</si>
  <si>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</si>
  <si>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</si>
  <si>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</si>
  <si>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</si>
  <si>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</si>
  <si>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</si>
  <si>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</si>
  <si>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</si>
  <si>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</si>
  <si>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</si>
  <si>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</si>
  <si>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</si>
  <si>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</si>
  <si>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</si>
  <si>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</si>
  <si>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</si>
  <si>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</si>
  <si>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</si>
  <si>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</si>
  <si>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</si>
  <si>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</si>
  <si>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</si>
  <si>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</si>
  <si>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</si>
  <si>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</si>
  <si>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</si>
  <si>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</si>
  <si>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</si>
  <si>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</si>
  <si>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</si>
  <si>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</si>
  <si>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</si>
  <si>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</si>
  <si>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</si>
  <si>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</si>
  <si>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</si>
  <si>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</si>
  <si>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</si>
  <si>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</si>
  <si>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</si>
  <si>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</si>
  <si>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</si>
  <si>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</si>
  <si>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</si>
  <si>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</si>
  <si>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</si>
  <si>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</si>
  <si>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</si>
  <si>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</si>
  <si>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</si>
  <si>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</si>
  <si>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</si>
  <si>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</si>
  <si>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</si>
  <si>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</si>
  <si>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</si>
  <si>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</si>
  <si>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</si>
  <si>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</si>
  <si>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</si>
  <si>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</si>
  <si>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</si>
  <si>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</si>
  <si>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</si>
  <si>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</si>
  <si>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</si>
  <si>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</si>
  <si>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</si>
  <si>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</si>
  <si>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</si>
  <si>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</si>
  <si>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</si>
  <si>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</si>
  <si>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</si>
  <si>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</si>
  <si>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</si>
  <si>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</si>
  <si>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</si>
  <si>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</si>
  <si>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</si>
  <si>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</si>
  <si>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</si>
  <si>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</si>
  <si>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</si>
  <si>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</si>
  <si>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</si>
  <si>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</si>
  <si>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</si>
  <si>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</si>
  <si>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</si>
  <si>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</si>
  <si>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</si>
  <si>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</si>
  <si>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</si>
  <si>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</si>
  <si>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</si>
  <si>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</si>
  <si>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</si>
  <si>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</si>
  <si>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</si>
  <si>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</si>
  <si>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</si>
  <si>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</si>
  <si>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</si>
  <si>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</si>
  <si>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</si>
  <si>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</si>
  <si>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</si>
  <si>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</si>
  <si>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</si>
  <si>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</si>
  <si>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</si>
  <si>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</si>
  <si>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</si>
  <si>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</si>
  <si>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</si>
  <si>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</si>
  <si>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</si>
  <si>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</si>
  <si>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</si>
  <si>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</si>
  <si>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</si>
  <si>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</si>
  <si>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</si>
  <si>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</si>
  <si>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</si>
  <si>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</si>
  <si>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</si>
  <si>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</si>
  <si>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</si>
  <si>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</si>
  <si>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</si>
  <si>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</si>
  <si>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</si>
  <si>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</si>
  <si>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</si>
  <si>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</si>
  <si>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</si>
  <si>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</si>
  <si>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</si>
  <si>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</si>
  <si>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</si>
  <si>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</si>
  <si>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</si>
  <si>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</si>
  <si>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</si>
  <si>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</si>
  <si>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</si>
  <si>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</si>
  <si>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</si>
  <si>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</si>
  <si>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</si>
  <si>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</si>
  <si>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</si>
  <si>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</si>
  <si>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</si>
  <si>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</si>
  <si>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</si>
  <si>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</si>
  <si>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</si>
  <si>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</si>
  <si>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</si>
  <si>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</si>
  <si>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</si>
  <si>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</si>
  <si>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</si>
  <si>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</si>
  <si>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</si>
  <si>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</si>
  <si>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</si>
  <si>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</si>
  <si>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</si>
  <si>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</si>
  <si>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</si>
  <si>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</si>
  <si>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</si>
  <si>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</si>
  <si>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</si>
  <si>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</si>
  <si>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</si>
  <si>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</si>
  <si>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</si>
  <si>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</si>
  <si>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</si>
  <si>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</si>
  <si>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</si>
  <si>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</si>
  <si>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</si>
  <si>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</si>
  <si>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</si>
  <si>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</si>
  <si>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</si>
  <si>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</si>
  <si>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</si>
  <si>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</si>
  <si>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</si>
  <si>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</si>
  <si>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</si>
  <si>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</si>
  <si>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</si>
  <si>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</si>
  <si>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</si>
  <si>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</si>
  <si>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</si>
  <si>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</si>
  <si>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</si>
  <si>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</si>
  <si>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</si>
  <si>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</si>
  <si>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</si>
  <si>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</si>
  <si>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</si>
  <si>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</si>
  <si>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</si>
  <si>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</si>
  <si>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</si>
  <si>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</si>
  <si>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</si>
  <si>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</si>
  <si>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</si>
  <si>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</si>
  <si>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</si>
  <si>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</si>
  <si>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</si>
  <si>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</si>
  <si>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</si>
  <si>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</si>
  <si>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</si>
  <si>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</si>
  <si>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</si>
  <si>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</si>
  <si>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</si>
  <si>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</si>
  <si>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</si>
  <si>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</si>
  <si>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</si>
  <si>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</si>
  <si>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</si>
  <si>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</si>
  <si>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</si>
  <si>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</si>
  <si>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</si>
  <si>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</si>
  <si>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</si>
  <si>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</si>
  <si>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</si>
  <si>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</si>
  <si>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</si>
  <si>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</si>
  <si>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</si>
  <si>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</si>
  <si>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</si>
  <si>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</si>
  <si>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</si>
  <si>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</si>
  <si>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</si>
  <si>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</si>
  <si>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</si>
  <si>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</si>
  <si>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</si>
  <si>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</si>
  <si>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</si>
  <si>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</si>
  <si>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</si>
  <si>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</si>
  <si>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</si>
  <si>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</si>
  <si>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</si>
  <si>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</si>
  <si>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</si>
  <si>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</si>
  <si>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</si>
  <si>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</si>
  <si>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</si>
  <si>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</si>
  <si>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</si>
  <si>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</si>
  <si>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</si>
  <si>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</si>
  <si>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</si>
  <si>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</si>
  <si>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</si>
  <si>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</si>
  <si>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</si>
  <si>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</si>
  <si>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</si>
  <si>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</si>
  <si>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</si>
  <si>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</si>
  <si>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</si>
  <si>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</si>
  <si>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</si>
  <si>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</si>
  <si>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</si>
  <si>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</si>
  <si>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</si>
  <si>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</si>
  <si>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</si>
  <si>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</si>
  <si>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</si>
  <si>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</si>
  <si>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</si>
  <si>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</si>
  <si>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</si>
  <si>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</si>
  <si>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</si>
  <si>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</si>
  <si>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</si>
  <si>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</si>
  <si>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</si>
  <si>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</si>
  <si>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</si>
  <si>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</si>
  <si>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</si>
  <si>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</si>
  <si>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</si>
  <si>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</si>
  <si>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</si>
  <si>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</si>
  <si>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</si>
  <si>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</si>
  <si>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</si>
  <si>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</si>
  <si>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</si>
  <si>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</si>
  <si>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</si>
  <si>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</si>
  <si>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</si>
  <si>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</si>
  <si>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</si>
  <si>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</si>
  <si>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</si>
  <si>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</si>
  <si>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</si>
  <si>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</si>
  <si>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</si>
  <si>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</si>
  <si>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</si>
  <si>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</si>
  <si>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</si>
  <si>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</si>
  <si>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</si>
  <si>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</si>
  <si>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</si>
  <si>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</si>
  <si>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</si>
  <si>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</si>
  <si>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</si>
  <si>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</si>
  <si>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</si>
  <si>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</si>
  <si>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</si>
  <si>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</si>
  <si>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</si>
  <si>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</si>
  <si>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</si>
  <si>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</si>
  <si>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</si>
  <si>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</si>
  <si>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</si>
  <si>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</si>
  <si>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</si>
  <si>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</si>
  <si>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</si>
  <si>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</si>
  <si>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</si>
  <si>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</si>
  <si>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</si>
  <si>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</si>
  <si>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</si>
  <si>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</si>
  <si>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</si>
  <si>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</si>
  <si>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</si>
  <si>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</si>
  <si>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</si>
  <si>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</si>
  <si>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</si>
  <si>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</si>
  <si>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</si>
  <si>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</si>
  <si>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</si>
  <si>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</si>
  <si>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</si>
  <si>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</si>
  <si>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</si>
  <si>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</si>
  <si>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</si>
  <si>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</si>
  <si>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</si>
  <si>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</si>
  <si>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</si>
  <si>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</si>
  <si>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</si>
  <si>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</si>
  <si>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</si>
  <si>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</si>
  <si>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</si>
  <si>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</si>
  <si>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</si>
  <si>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</si>
  <si>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</si>
  <si>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</si>
  <si>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</si>
  <si>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</si>
  <si>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</si>
  <si>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</si>
  <si>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</si>
  <si>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</si>
  <si>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</si>
  <si>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</si>
  <si>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</si>
  <si>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</si>
  <si>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</si>
  <si>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</si>
  <si>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</si>
  <si>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</si>
  <si>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</si>
  <si>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</si>
  <si>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</si>
  <si>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</si>
  <si>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</si>
  <si>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</si>
  <si>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</si>
  <si>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</si>
  <si>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</si>
  <si>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</si>
  <si>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</si>
  <si>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</si>
  <si>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</si>
  <si>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</si>
  <si>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</si>
  <si>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</si>
  <si>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t>（８）前年度からの繰越額</t>
    <rPh sb="3" eb="6">
      <t>ゼンネンド</t>
    </rPh>
    <rPh sb="9" eb="12">
      <t>クリコシガク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</si>
  <si>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</si>
  <si>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</si>
  <si>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</si>
  <si>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</si>
  <si>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</si>
  <si>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</si>
  <si>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t>（９）ベースアップ評価料による収入の実績額のうち、当該年度における対象職員のベア等に充当すべき金額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</si>
  <si>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</si>
  <si>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</si>
  <si>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</si>
  <si>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</si>
  <si>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</si>
  <si>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</si>
  <si>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</si>
  <si>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</si>
  <si>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</si>
  <si>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</si>
  <si>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</si>
  <si>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</si>
  <si>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</si>
  <si>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</si>
  <si>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</si>
  <si>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</si>
  <si>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</si>
  <si>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</si>
  <si>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</si>
  <si>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</si>
  <si>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</si>
  <si>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</si>
  <si>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</si>
  <si>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</si>
  <si>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</si>
  <si>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</si>
  <si>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</si>
  <si>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</si>
  <si>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</si>
  <si>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</si>
  <si>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</si>
  <si>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</si>
  <si>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</si>
  <si>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</si>
  <si>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</si>
  <si>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</si>
  <si>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</si>
  <si>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</si>
  <si>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</si>
  <si>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</si>
  <si>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</si>
  <si>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</si>
  <si>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</si>
  <si>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</si>
  <si>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</si>
  <si>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</si>
  <si>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</si>
  <si>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</si>
  <si>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</si>
  <si>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Ⅸ．その他の対象職種の基本給等に係る事項</t>
    <rPh sb="4" eb="5">
      <t>タ</t>
    </rPh>
    <rPh sb="6" eb="8">
      <t>タイショウ</t>
    </rPh>
    <rPh sb="8" eb="10">
      <t>ショクシュ</t>
    </rPh>
    <rPh sb="16" eb="17">
      <t>カカ</t>
    </rPh>
    <rPh sb="18" eb="20">
      <t>ジコウ</t>
    </rPh>
    <phoneticPr fontId="1"/>
  </si>
  <si>
    <t>【（６）－（７）＋（８）】</t>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</si>
  <si>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</si>
  <si>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</si>
  <si>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</si>
  <si>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</si>
  <si>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</si>
  <si>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</si>
  <si>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</si>
  <si>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</si>
  <si>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</si>
  <si>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</si>
  <si>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</si>
  <si>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</si>
  <si>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</si>
  <si>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</si>
  <si>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</si>
  <si>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t>歯科　開設者</t>
    <rPh sb="0" eb="2">
      <t>シカ</t>
    </rPh>
    <rPh sb="3" eb="6">
      <t>カイセツシャ</t>
    </rPh>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</si>
  <si>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</si>
  <si>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</si>
  <si>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</si>
  <si>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</si>
  <si>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</si>
  <si>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</si>
  <si>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</si>
  <si>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</si>
  <si>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</si>
  <si>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</si>
  <si>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</si>
  <si>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</si>
  <si>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（10）（９）について全てベア等実施分に充当しているか。</t>
    <rPh sb="11" eb="12">
      <t>スベ</t>
    </rPh>
    <rPh sb="15" eb="16">
      <t>トウ</t>
    </rPh>
    <rPh sb="16" eb="19">
      <t>ジッシブン</t>
    </rPh>
    <rPh sb="20" eb="22">
      <t>ジュウトウ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</si>
  <si>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</si>
  <si>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</si>
  <si>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</si>
  <si>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</si>
  <si>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</si>
  <si>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</si>
  <si>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</si>
  <si>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</si>
  <si>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</si>
  <si>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</si>
  <si>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</si>
  <si>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</si>
  <si>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rFont val="ＭＳ ゴシック"/>
        <family val="3"/>
        <charset val="128"/>
      </rPr>
      <t>入院ベースアップ評価料による算定実績</t>
    </r>
    <r>
      <rPr>
        <strike/>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</si>
  <si>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</si>
  <si>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</si>
  <si>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</si>
  <si>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</si>
  <si>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</si>
  <si>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</si>
  <si>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</si>
  <si>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</si>
  <si>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</si>
  <si>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</si>
  <si>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</si>
  <si>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</si>
  <si>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</si>
  <si>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</si>
  <si>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</si>
  <si>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</si>
  <si>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</si>
  <si>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</si>
  <si>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</si>
  <si>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</si>
  <si>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</si>
  <si>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</si>
  <si>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</si>
  <si>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</si>
  <si>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</si>
  <si>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</si>
  <si>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</si>
  <si>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</si>
  <si>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</si>
  <si>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</si>
  <si>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</si>
  <si>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</si>
  <si>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</si>
  <si>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</si>
  <si>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</si>
  <si>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</si>
  <si>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</si>
  <si>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</si>
  <si>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</si>
  <si>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</si>
  <si>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</si>
  <si>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</si>
  <si>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</si>
  <si>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</si>
  <si>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</si>
  <si>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</si>
  <si>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</si>
  <si>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</si>
  <si>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</si>
  <si>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</si>
  <si>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</si>
  <si>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</si>
  <si>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</si>
  <si>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</si>
  <si>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</si>
  <si>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</si>
  <si>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</si>
  <si>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r>
      <t>（</t>
    </r>
    <r>
      <rPr>
        <sz val="11"/>
        <rFont val="ＭＳ ゴシック"/>
        <family val="3"/>
        <charset val="128"/>
      </rPr>
      <t>40</t>
    </r>
    <r>
      <rPr>
        <sz val="11"/>
        <rFont val="ＭＳ ゴシック"/>
        <family val="3"/>
      </rPr>
      <t>）賃金改善する前の歯科衛生士の基本給等総額【賃金改善実施期間（</t>
    </r>
    <r>
      <rPr>
        <sz val="11"/>
        <rFont val="ＭＳ ゴシック"/>
        <family val="3"/>
        <charset val="128"/>
      </rPr>
      <t>１</t>
    </r>
    <r>
      <rPr>
        <sz val="11"/>
        <rFont val="ＭＳ ゴシック"/>
        <family val="3"/>
      </rPr>
      <t>）の開始月時点】</t>
    </r>
    <rPh sb="40" eb="42">
      <t>ジテン</t>
    </rPh>
    <phoneticPr fontId="1"/>
  </si>
  <si>
    <r>
      <t>（47）賃金改善する前のその他の対象職種の基本給等総額【賃金改善実施期間（</t>
    </r>
    <r>
      <rPr>
        <sz val="11"/>
        <rFont val="ＭＳ ゴシック"/>
        <family val="3"/>
        <charset val="128"/>
      </rPr>
      <t>１</t>
    </r>
    <r>
      <rPr>
        <sz val="11"/>
        <rFont val="ＭＳ ゴシック"/>
        <family val="3"/>
      </rPr>
      <t>）の開始月時点】</t>
    </r>
    <rPh sb="43" eb="45">
      <t>ジテン</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</si>
  <si>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</si>
  <si>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</si>
  <si>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</si>
  <si>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</si>
  <si>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</si>
  <si>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</si>
  <si>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</si>
  <si>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</si>
  <si>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</si>
  <si>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</si>
  <si>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</si>
  <si>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</si>
  <si>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</si>
  <si>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</si>
  <si>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（48）賃金改善した後の40歳未満の勤務医師等の基本給等総額【賃金改善実施期間（１）の開始月】</t>
    <rPh sb="10" eb="11">
      <t>アト</t>
    </rPh>
    <phoneticPr fontId="1"/>
  </si>
  <si>
    <t>（54）賃金改善した後の事務職員の基本給等総額（賃金改善実施期間（１）の開始月）</t>
    <rPh sb="10" eb="11">
      <t>アト</t>
    </rPh>
    <phoneticPr fontId="1"/>
  </si>
  <si>
    <t>（15）（14）のうちベア等実施分【（13）－（14）】</t>
    <rPh sb="13" eb="14">
      <t>トウ</t>
    </rPh>
    <rPh sb="14" eb="16">
      <t>ジッシ</t>
    </rPh>
    <rPh sb="16" eb="17">
      <t>ブン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</si>
  <si>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</si>
  <si>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</si>
  <si>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</si>
  <si>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</si>
  <si>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</si>
  <si>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</si>
  <si>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</si>
  <si>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</si>
  <si>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</si>
  <si>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</si>
  <si>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</si>
  <si>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</si>
  <si>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</si>
  <si>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</si>
  <si>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</si>
  <si>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（49）基本給等に係る賃金改善実績額（１ヶ月分）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</si>
  <si>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</si>
  <si>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</si>
  <si>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</si>
  <si>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</si>
  <si>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</si>
  <si>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</si>
  <si>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</si>
  <si>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</si>
  <si>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</si>
  <si>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</si>
  <si>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</si>
  <si>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報告書様式（診）</t>
    <rPh sb="0" eb="3">
      <t>ホウコクショ</t>
    </rPh>
    <rPh sb="3" eb="5">
      <t>ヨウシキ</t>
    </rPh>
    <rPh sb="6" eb="7">
      <t>シン</t>
    </rPh>
    <phoneticPr fontId="1"/>
  </si>
  <si>
    <t>報告書様式（診）</t>
    <rPh sb="0" eb="5">
      <t>ホウコクショヨウシキ</t>
    </rPh>
    <rPh sb="6" eb="7">
      <t>シン</t>
    </rPh>
    <phoneticPr fontId="1"/>
  </si>
  <si>
    <t>202503報告書様式（診）</t>
    <rPh sb="6" eb="8">
      <t>ホウコク</t>
    </rPh>
    <rPh sb="8" eb="9">
      <t>ショ</t>
    </rPh>
    <rPh sb="9" eb="11">
      <t>ヨウシキ</t>
    </rPh>
    <rPh sb="12" eb="13">
      <t>シン</t>
    </rPh>
    <phoneticPr fontId="1"/>
  </si>
  <si>
    <t>（診療所及び歯科診療所用）賃金改善実績報告書（令和</t>
    <rPh sb="1" eb="4">
      <t>シンリョウジョ</t>
    </rPh>
    <rPh sb="4" eb="5">
      <t>オヨ</t>
    </rPh>
    <rPh sb="6" eb="12">
      <t>シカシンリョウジョヨウ</t>
    </rPh>
    <rPh sb="13" eb="15">
      <t>チンギン</t>
    </rPh>
    <rPh sb="15" eb="17">
      <t>カイゼン</t>
    </rPh>
    <rPh sb="17" eb="19">
      <t>ジッセキ</t>
    </rPh>
    <phoneticPr fontId="1"/>
  </si>
  <si>
    <t>１</t>
    <phoneticPr fontId="1"/>
  </si>
  <si>
    <t>在宅ベースアップ評価料（Ⅰ）」のことをいう。</t>
  </si>
  <si>
    <t>２</t>
    <phoneticPr fontId="1"/>
  </si>
  <si>
    <t>ベースアップ評価料（Ⅱ）」のことをいう。</t>
  </si>
  <si>
    <t>「対象職員の常勤換算数」は、当該時点における対象職員の人数を常勤換算で記載すること。常勤の職員の常勤換算数は１とする。</t>
  </si>
  <si>
    <t>本報告書において、「外来・在宅ベースアップ評価料（Ⅰ）等」とは、「外来・在宅ベースアップ評価料（Ⅰ）」及び「歯科外来・在宅</t>
    <phoneticPr fontId="1"/>
  </si>
  <si>
    <t>本報告書において、「外来・在宅ベースアップ評価料（Ⅱ）等」とは、「外来・在宅ベースアップ評価料（Ⅱ）」及び「歯科外来・在宅</t>
    <phoneticPr fontId="1"/>
  </si>
  <si>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</si>
  <si>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</si>
  <si>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本報告書において、「ベースアップ評価料」とは、「外来・在宅ベースアップ評価料（Ⅰ）等」及び「外来・在宅ベースアップ評価料</t>
    <rPh sb="41" eb="42">
      <t>トウ</t>
    </rPh>
    <rPh sb="43" eb="44">
      <t>オヨ</t>
    </rPh>
    <phoneticPr fontId="1"/>
  </si>
  <si>
    <t>（Ⅱ）等」のことをいう。</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</si>
  <si>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</si>
  <si>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</si>
  <si>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</si>
  <si>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</si>
  <si>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</si>
  <si>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</si>
  <si>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</si>
  <si>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</si>
  <si>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</si>
  <si>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</si>
  <si>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</si>
  <si>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</si>
  <si>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</si>
  <si>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</si>
  <si>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</si>
  <si>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</si>
  <si>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</si>
  <si>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</si>
  <si>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</si>
  <si>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</si>
  <si>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</si>
  <si>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</si>
  <si>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</si>
  <si>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</si>
  <si>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</si>
  <si>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</si>
  <si>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</si>
  <si>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</si>
  <si>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</si>
  <si>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</si>
  <si>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</si>
  <si>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</si>
  <si>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</si>
  <si>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</si>
  <si>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</si>
  <si>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</si>
  <si>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</si>
  <si>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</si>
  <si>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</si>
  <si>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</si>
  <si>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</si>
  <si>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</si>
  <si>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</si>
  <si>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</si>
  <si>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</si>
  <si>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</si>
  <si>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</si>
  <si>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</si>
  <si>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</si>
  <si>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</si>
  <si>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</si>
  <si>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</si>
  <si>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</si>
  <si>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</si>
  <si>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</si>
  <si>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</si>
  <si>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</si>
  <si>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</si>
  <si>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</si>
  <si>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</si>
  <si>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</si>
  <si>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</si>
  <si>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</si>
  <si>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</si>
  <si>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</si>
  <si>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</si>
  <si>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</si>
  <si>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</si>
  <si>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</si>
  <si>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</si>
  <si>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</si>
  <si>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</si>
  <si>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</si>
  <si>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</si>
  <si>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</si>
  <si>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</si>
  <si>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</si>
  <si>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</si>
  <si>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</si>
  <si>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</si>
  <si>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</si>
  <si>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</si>
  <si>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</si>
  <si>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</si>
  <si>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</si>
  <si>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</si>
  <si>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</si>
  <si>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</si>
  <si>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</si>
  <si>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</si>
  <si>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</si>
  <si>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</si>
  <si>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</si>
  <si>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</si>
  <si>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</si>
  <si>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</si>
  <si>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</si>
  <si>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</si>
  <si>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</si>
  <si>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</si>
  <si>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</si>
  <si>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</si>
  <si>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</si>
  <si>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</si>
  <si>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</si>
  <si>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</si>
  <si>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</si>
  <si>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</si>
  <si>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</si>
  <si>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</si>
  <si>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</si>
  <si>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</si>
  <si>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</si>
  <si>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</si>
  <si>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</si>
  <si>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</si>
  <si>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</si>
  <si>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</si>
  <si>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</si>
  <si>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</si>
  <si>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</si>
  <si>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</si>
  <si>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</si>
  <si>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</si>
  <si>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</si>
  <si>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</si>
  <si>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</si>
  <si>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</si>
  <si>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</si>
  <si>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</si>
  <si>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</si>
  <si>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</si>
  <si>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</si>
  <si>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</si>
  <si>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</si>
  <si>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</si>
  <si>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</si>
  <si>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</si>
  <si>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</si>
  <si>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</si>
  <si>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</si>
  <si>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</si>
  <si>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</si>
  <si>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</si>
  <si>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</si>
  <si>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</si>
  <si>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</si>
  <si>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</si>
  <si>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</si>
  <si>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</si>
  <si>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</si>
  <si>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</si>
  <si>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</si>
  <si>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（７）前年度からの繰越額（令和７年度分報告時のみ記載）</t>
    <rPh sb="3" eb="6">
      <t>ゼンネンド</t>
    </rPh>
    <rPh sb="9" eb="12">
      <t>クリコシガク</t>
    </rPh>
    <phoneticPr fontId="1"/>
  </si>
  <si>
    <t>※上記でベースアップ評価料対象職種に計上した職員を除く</t>
  </si>
  <si>
    <t>（16）40歳未満の勤務医師等の基本給等総額【賃金改善実施期間（１）の開始月】</t>
    <phoneticPr fontId="1"/>
  </si>
  <si>
    <t>（20）事務職員の基本給等総額【賃金改善実施期間（１）の開始月】</t>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</si>
  <si>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</si>
  <si>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</si>
  <si>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</si>
  <si>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</si>
  <si>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（８）ベースアップ評価料による収入の実績額のうち、当該年度における対象職員のベア等及びそれに伴う賞与、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</si>
  <si>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（９）（８）について全てベア等及びそれに伴う賞与、時間外手当、法定福利費等に充当しているか。</t>
    <rPh sb="10" eb="11">
      <t>スベ</t>
    </rPh>
    <rPh sb="14" eb="15">
      <t>トウ</t>
    </rPh>
    <rPh sb="15" eb="16">
      <t>オヨ</t>
    </rPh>
    <rPh sb="20" eb="21">
      <t>トモナ</t>
    </rPh>
    <rPh sb="22" eb="24">
      <t>ショウヨ</t>
    </rPh>
    <rPh sb="25" eb="28">
      <t>ジカンガイ</t>
    </rPh>
    <rPh sb="28" eb="30">
      <t>テアテ</t>
    </rPh>
    <rPh sb="31" eb="33">
      <t>ホウテイ</t>
    </rPh>
    <rPh sb="33" eb="35">
      <t>フクリ</t>
    </rPh>
    <rPh sb="35" eb="36">
      <t>ヒ</t>
    </rPh>
    <rPh sb="36" eb="37">
      <t>トウ</t>
    </rPh>
    <rPh sb="38" eb="40">
      <t>ジュウトウ</t>
    </rPh>
    <phoneticPr fontId="1"/>
  </si>
  <si>
    <t>時間外手当、法定福利費等に充当すべき金額【（５）－（６）＋（７）】</t>
    <phoneticPr fontId="1"/>
  </si>
  <si>
    <t>（12）ベア等による賃金改善実績額（１ヶ月分）</t>
    <rPh sb="6" eb="7">
      <t>トウ</t>
    </rPh>
    <rPh sb="10" eb="12">
      <t>チンギン</t>
    </rPh>
    <rPh sb="12" eb="14">
      <t>カイゼン</t>
    </rPh>
    <rPh sb="14" eb="16">
      <t>ジッセキ</t>
    </rPh>
    <rPh sb="16" eb="17">
      <t>ガク</t>
    </rPh>
    <rPh sb="20" eb="21">
      <t>ゲツ</t>
    </rPh>
    <rPh sb="21" eb="22">
      <t>ブン</t>
    </rPh>
    <phoneticPr fontId="1"/>
  </si>
  <si>
    <t>には含めないこと。</t>
    <phoneticPr fontId="1"/>
  </si>
  <si>
    <t>定期昇給による賃金増加分は、「賃金改善した後の対象職員の基本給等総額」及び「ベア等による賃金改善実績額（１ヶ月分）」</t>
    <rPh sb="15" eb="19">
      <t>チンギンカイゼン</t>
    </rPh>
    <rPh sb="21" eb="22">
      <t>ノチ</t>
    </rPh>
    <rPh sb="23" eb="25">
      <t>タイショウ</t>
    </rPh>
    <rPh sb="25" eb="27">
      <t>ショクイン</t>
    </rPh>
    <rPh sb="28" eb="30">
      <t>キホン</t>
    </rPh>
    <rPh sb="30" eb="31">
      <t>キュウ</t>
    </rPh>
    <rPh sb="31" eb="32">
      <t>トウ</t>
    </rPh>
    <rPh sb="32" eb="34">
      <t>ソウガク</t>
    </rPh>
    <rPh sb="35" eb="36">
      <t>オヨ</t>
    </rPh>
    <rPh sb="48" eb="50">
      <t>ジッセキ</t>
    </rPh>
    <phoneticPr fontId="1"/>
  </si>
  <si>
    <r>
      <t>（17）ベア等による賃金改善実績額（１ヶ月分）</t>
    </r>
    <r>
      <rPr>
        <sz val="10"/>
        <rFont val="ＭＳ ゴシック"/>
        <family val="3"/>
        <charset val="128"/>
      </rPr>
      <t>※賃金改善を実施していない場合は０</t>
    </r>
    <r>
      <rPr>
        <sz val="11"/>
        <rFont val="ＭＳ ゴシック"/>
        <family val="3"/>
        <charset val="128"/>
      </rPr>
      <t>円</t>
    </r>
    <rPh sb="6" eb="7">
      <t>トウ</t>
    </rPh>
    <rPh sb="10" eb="12">
      <t>チンギン</t>
    </rPh>
    <rPh sb="12" eb="14">
      <t>カイゼン</t>
    </rPh>
    <rPh sb="14" eb="16">
      <t>ジッセキ</t>
    </rPh>
    <rPh sb="16" eb="17">
      <t>ガク</t>
    </rPh>
    <rPh sb="20" eb="21">
      <t>ゲツ</t>
    </rPh>
    <rPh sb="21" eb="22">
      <t>ブン</t>
    </rPh>
    <rPh sb="24" eb="28">
      <t>チンギンカイゼン</t>
    </rPh>
    <rPh sb="29" eb="31">
      <t>ジッシ</t>
    </rPh>
    <rPh sb="36" eb="38">
      <t>バアイ</t>
    </rPh>
    <rPh sb="40" eb="41">
      <t>エン</t>
    </rPh>
    <phoneticPr fontId="1"/>
  </si>
  <si>
    <r>
      <t>（21）ベア等による賃金改善実績額（１ヶ月分）</t>
    </r>
    <r>
      <rPr>
        <sz val="10"/>
        <rFont val="ＭＳ ゴシック"/>
        <family val="3"/>
        <charset val="128"/>
      </rPr>
      <t>※賃金改善を実施していない場合は０円</t>
    </r>
    <rPh sb="6" eb="7">
      <t>トウ</t>
    </rPh>
    <rPh sb="10" eb="12">
      <t>チンギン</t>
    </rPh>
    <rPh sb="12" eb="14">
      <t>カイゼン</t>
    </rPh>
    <rPh sb="14" eb="16">
      <t>ジッセキ</t>
    </rPh>
    <rPh sb="16" eb="17">
      <t>ガク</t>
    </rPh>
    <rPh sb="20" eb="21">
      <t>ゲツ</t>
    </rPh>
    <rPh sb="21" eb="22">
      <t>ブン</t>
    </rPh>
    <phoneticPr fontId="1"/>
  </si>
  <si>
    <t>https://www.mhlw.go.jp/stf/seisakunitsuite/bunya/0000188411_00053.html#note</t>
    <phoneticPr fontId="1"/>
  </si>
  <si>
    <t>1234567</t>
    <phoneticPr fontId="1"/>
  </si>
  <si>
    <t>●●クリニック</t>
    <phoneticPr fontId="1"/>
  </si>
  <si>
    <t>千代田区霞が関X-X-X</t>
    <rPh sb="0" eb="4">
      <t>チヨダク</t>
    </rPh>
    <rPh sb="4" eb="5">
      <t>カスミ</t>
    </rPh>
    <rPh sb="6" eb="7">
      <t>セキ</t>
    </rPh>
    <phoneticPr fontId="1"/>
  </si>
  <si>
    <t>◎◎　◎◎</t>
    <phoneticPr fontId="1"/>
  </si>
  <si>
    <t>03-9999-9999</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</si>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</sst>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strike/>
      <u/>
      <sz val="11"/>
      <name val="游ゴシック"/>
      <family val="2"/>
      <charset val="128"/>
      <scheme val="minor"/>
    </font>
    <font>
      <strike/>
      <sz val="11"/>
      <name val="ＭＳ ゴシック"/>
      <family val="3"/>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7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14" fillId="2" borderId="14"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9" xfId="0" applyFont="1" applyFill="1" applyBorder="1">
      <alignment vertical="center"/>
    </xf>
    <xf numFmtId="0" fontId="57" fillId="2" borderId="15" xfId="0" applyFont="1" applyFill="1" applyBorder="1">
      <alignment vertical="center"/>
    </xf>
    <xf numFmtId="0" fontId="57" fillId="2" borderId="31" xfId="0" applyFont="1" applyFill="1" applyBorder="1" applyAlignment="1">
      <alignment horizontal="center" vertical="center"/>
    </xf>
    <xf numFmtId="0" fontId="57" fillId="2" borderId="2" xfId="0" applyFont="1" applyFill="1" applyBorder="1">
      <alignment vertical="center"/>
    </xf>
    <xf numFmtId="0" fontId="57" fillId="2" borderId="3" xfId="0" applyFont="1" applyFill="1" applyBorder="1">
      <alignment vertical="center"/>
    </xf>
    <xf numFmtId="0" fontId="57"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57" fillId="2" borderId="17" xfId="0" applyFont="1" applyFill="1" applyBorder="1">
      <alignment vertical="center"/>
    </xf>
    <xf numFmtId="0" fontId="57" fillId="2" borderId="21" xfId="0" applyFont="1" applyFill="1" applyBorder="1">
      <alignment vertical="center"/>
    </xf>
    <xf numFmtId="0" fontId="57" fillId="2" borderId="30" xfId="0" applyFont="1" applyFill="1" applyBorder="1" applyAlignment="1">
      <alignment horizontal="center" vertical="center"/>
    </xf>
    <xf numFmtId="0" fontId="57" fillId="2" borderId="29" xfId="0" applyFont="1" applyFill="1" applyBorder="1">
      <alignment vertical="center"/>
    </xf>
    <xf numFmtId="0" fontId="57" fillId="2" borderId="5" xfId="0" applyFont="1" applyFill="1" applyBorder="1">
      <alignment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34" xfId="0" applyFont="1" applyFill="1" applyBorder="1">
      <alignment vertical="center"/>
    </xf>
    <xf numFmtId="0" fontId="58" fillId="0" borderId="5" xfId="5" applyFont="1" applyBorder="1">
      <alignment vertical="center"/>
    </xf>
    <xf numFmtId="0" fontId="57" fillId="2" borderId="30" xfId="0" applyFont="1" applyFill="1" applyBorder="1">
      <alignment vertical="center"/>
    </xf>
    <xf numFmtId="0" fontId="57" fillId="2" borderId="23" xfId="0" applyFont="1" applyFill="1" applyBorder="1">
      <alignment vertical="center"/>
    </xf>
    <xf numFmtId="0" fontId="57" fillId="2" borderId="35" xfId="0" applyFont="1" applyFill="1" applyBorder="1" applyAlignment="1">
      <alignment horizontal="center" vertical="center"/>
    </xf>
    <xf numFmtId="0" fontId="59" fillId="2" borderId="15" xfId="0" applyFont="1" applyFill="1" applyBorder="1">
      <alignment vertical="center"/>
    </xf>
    <xf numFmtId="0" fontId="59" fillId="2" borderId="35" xfId="0" applyFont="1" applyFill="1" applyBorder="1" applyAlignment="1">
      <alignment horizontal="center" vertical="center"/>
    </xf>
    <xf numFmtId="0" fontId="59" fillId="2" borderId="5" xfId="0" applyFont="1" applyFill="1" applyBorder="1">
      <alignment vertical="center"/>
    </xf>
    <xf numFmtId="0" fontId="59" fillId="2" borderId="5"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17" xfId="0" applyFont="1" applyFill="1" applyBorder="1">
      <alignment vertical="center"/>
    </xf>
    <xf numFmtId="0" fontId="59" fillId="2" borderId="21" xfId="0" applyFont="1" applyFill="1" applyBorder="1">
      <alignment vertical="center"/>
    </xf>
    <xf numFmtId="0" fontId="59" fillId="2" borderId="30" xfId="0" applyFont="1" applyFill="1" applyBorder="1" applyAlignment="1">
      <alignment horizontal="center" vertical="center"/>
    </xf>
    <xf numFmtId="0" fontId="57" fillId="2" borderId="16" xfId="0" applyFont="1" applyFill="1" applyBorder="1">
      <alignment vertical="center"/>
    </xf>
    <xf numFmtId="0" fontId="57" fillId="2" borderId="51" xfId="0" applyFont="1" applyFill="1" applyBorder="1" applyAlignment="1">
      <alignment horizontal="center" vertical="center"/>
    </xf>
    <xf numFmtId="0" fontId="57" fillId="2" borderId="12" xfId="0" applyFont="1" applyFill="1" applyBorder="1">
      <alignment vertical="center"/>
    </xf>
    <xf numFmtId="0" fontId="57" fillId="2" borderId="12" xfId="0" applyFont="1" applyFill="1" applyBorder="1" applyAlignment="1">
      <alignment horizontal="center" vertical="center"/>
    </xf>
    <xf numFmtId="0" fontId="57" fillId="2" borderId="32" xfId="0" applyFont="1" applyFill="1" applyBorder="1">
      <alignment vertical="center"/>
    </xf>
    <xf numFmtId="0" fontId="57" fillId="2" borderId="13"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22"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60"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57" fillId="6" borderId="21" xfId="0" applyFont="1" applyFill="1" applyBorder="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60" fillId="2" borderId="0" xfId="0" applyFont="1" applyFill="1">
      <alignment vertical="center"/>
    </xf>
    <xf numFmtId="0" fontId="60"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60" fillId="0" borderId="7" xfId="0" applyFont="1" applyBorder="1" applyAlignment="1">
      <alignment horizontal="center" vertical="center"/>
    </xf>
    <xf numFmtId="0" fontId="57" fillId="2" borderId="20" xfId="0" applyFont="1" applyFill="1" applyBorder="1">
      <alignment vertical="center"/>
    </xf>
    <xf numFmtId="0" fontId="60"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7" fillId="2" borderId="5" xfId="0" applyFont="1" applyFill="1" applyBorder="1" applyAlignment="1">
      <alignment horizontal="center" vertical="center"/>
    </xf>
    <xf numFmtId="0" fontId="61"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2"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57" fillId="2" borderId="9" xfId="0" applyFont="1" applyFill="1" applyBorder="1">
      <alignment vertical="center"/>
    </xf>
    <xf numFmtId="0" fontId="63"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64" fillId="0" borderId="0" xfId="0" applyFont="1">
      <alignment vertical="center"/>
    </xf>
    <xf numFmtId="0" fontId="64" fillId="0" borderId="0" xfId="0" applyFont="1" applyAlignment="1">
      <alignment horizontal="left" vertical="center"/>
    </xf>
    <xf numFmtId="0" fontId="2" fillId="0" borderId="0" xfId="0" quotePrefix="1" applyFont="1" applyAlignment="1">
      <alignment horizontal="center" vertical="top" wrapText="1"/>
    </xf>
    <xf numFmtId="0" fontId="20" fillId="0" borderId="0" xfId="5">
      <alignment vertical="center"/>
    </xf>
    <xf numFmtId="0" fontId="9" fillId="0" borderId="0" xfId="1" applyFont="1" applyAlignment="1">
      <alignment vertical="center" shrinkToFit="1"/>
    </xf>
    <xf numFmtId="0" fontId="65" fillId="0" borderId="36" xfId="5" applyFont="1" applyBorder="1" applyAlignment="1" applyProtection="1">
      <alignment horizontal="center" vertical="center"/>
    </xf>
    <xf numFmtId="0" fontId="2" fillId="2" borderId="16" xfId="0" applyFont="1" applyFill="1" applyBorder="1" applyAlignment="1">
      <alignment horizontal="left" vertical="center" indent="3"/>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8"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7" xfId="0" applyFont="1" applyFill="1" applyBorder="1" applyAlignment="1">
      <alignment vertical="center"/>
    </xf>
    <xf numFmtId="0" fontId="57" fillId="2" borderId="30" xfId="0" applyFont="1" applyFill="1" applyBorder="1" applyAlignment="1">
      <alignment horizontal="center" vertical="center"/>
    </xf>
    <xf numFmtId="0" fontId="57" fillId="2" borderId="17"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21"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4" borderId="5" xfId="0" applyFont="1" applyFill="1" applyBorder="1" applyAlignment="1">
      <alignment horizontal="center" vertical="center" shrinkToFit="1"/>
    </xf>
    <xf numFmtId="0" fontId="57" fillId="3" borderId="5" xfId="0" applyFont="1" applyFill="1" applyBorder="1" applyAlignment="1" applyProtection="1">
      <alignment horizontal="center" vertical="center" shrinkToFit="1"/>
      <protection locked="0"/>
    </xf>
    <xf numFmtId="0" fontId="57" fillId="4" borderId="5" xfId="0" applyFont="1" applyFill="1" applyBorder="1" applyAlignment="1">
      <alignment horizontal="right" vertical="center"/>
    </xf>
    <xf numFmtId="0" fontId="57" fillId="2" borderId="5" xfId="0" applyFont="1" applyFill="1" applyBorder="1" applyAlignment="1">
      <alignment vertical="center"/>
    </xf>
    <xf numFmtId="38" fontId="57" fillId="3" borderId="5" xfId="3" applyFont="1" applyFill="1" applyBorder="1" applyAlignment="1" applyProtection="1">
      <alignment horizontal="right" vertical="center" shrinkToFit="1"/>
      <protection locked="0"/>
    </xf>
    <xf numFmtId="0" fontId="57" fillId="2" borderId="3" xfId="0" applyFont="1" applyFill="1" applyBorder="1" applyAlignment="1">
      <alignment vertical="center"/>
    </xf>
    <xf numFmtId="38" fontId="57" fillId="4" borderId="5" xfId="3" applyFont="1" applyFill="1" applyBorder="1" applyAlignment="1">
      <alignment horizontal="right" vertical="center" shrinkToFit="1"/>
    </xf>
    <xf numFmtId="38" fontId="59" fillId="3" borderId="5"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57" fillId="4" borderId="12"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2" fillId="3" borderId="1" xfId="3" applyFont="1" applyFill="1" applyBorder="1" applyAlignment="1" applyProtection="1">
      <alignment vertical="center" shrinkToFit="1"/>
      <protection locked="0"/>
    </xf>
    <xf numFmtId="176" fontId="2" fillId="4" borderId="49" xfId="3" applyNumberFormat="1" applyFont="1" applyFill="1" applyBorder="1" applyAlignment="1">
      <alignment vertical="center" shrinkToFit="1"/>
    </xf>
    <xf numFmtId="38" fontId="57" fillId="3" borderId="3" xfId="3" applyFont="1" applyFill="1" applyBorder="1" applyAlignment="1" applyProtection="1">
      <alignment vertical="center" shrinkToFit="1"/>
      <protection locked="0"/>
    </xf>
    <xf numFmtId="38" fontId="57" fillId="4" borderId="1" xfId="3" applyFont="1" applyFill="1" applyBorder="1" applyAlignment="1" applyProtection="1">
      <alignment vertical="center" shrinkToFit="1"/>
      <protection locked="0"/>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3" borderId="17"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60"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3" borderId="17" xfId="0"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38" fontId="46" fillId="4" borderId="5"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46" fillId="4" borderId="11" xfId="3" applyFont="1" applyFill="1" applyBorder="1" applyAlignment="1">
      <alignment horizontal="right" vertical="center" shrinkToFit="1"/>
    </xf>
    <xf numFmtId="38" fontId="46" fillId="3" borderId="5" xfId="3" applyFont="1" applyFill="1" applyBorder="1" applyAlignment="1" applyProtection="1">
      <alignment horizontal="right" vertical="center" shrinkToFit="1"/>
      <protection locked="0"/>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38" fontId="46" fillId="3" borderId="12" xfId="3" applyFont="1" applyFill="1" applyBorder="1" applyAlignment="1" applyProtection="1">
      <alignment horizontal="right" vertical="center" shrinkToFit="1"/>
      <protection locked="0"/>
    </xf>
    <xf numFmtId="0" fontId="46" fillId="2" borderId="8" xfId="0" applyFont="1" applyFill="1" applyBorder="1" applyAlignment="1">
      <alignment horizontal="center" vertical="center"/>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checked="Checked" fmlaLink="$AH$61" lockText="1" noThreeD="1"/>
</file>

<file path=xl/ctrlProps/ctrlProp67.xml><?xml version="1.0" encoding="utf-8"?>
<formControlPr xmlns="http://schemas.microsoft.com/office/spreadsheetml/2009/9/main" objectType="Radio" checked="Checked" firstButton="1" fmlaLink="$AH$14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checked="Checked"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180975</xdr:rowOff>
        </xdr:from>
        <xdr:to>
          <xdr:col>2</xdr:col>
          <xdr:colOff>85725</xdr:colOff>
          <xdr:row>142</xdr:row>
          <xdr:rowOff>28575</xdr:rowOff>
        </xdr:to>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171450</xdr:rowOff>
        </xdr:from>
        <xdr:to>
          <xdr:col>2</xdr:col>
          <xdr:colOff>85725</xdr:colOff>
          <xdr:row>143</xdr:row>
          <xdr:rowOff>19050</xdr:rowOff>
        </xdr:to>
        <xdr:sp macro="" textlink="">
          <xdr:nvSpPr>
            <xdr:cNvPr id="54292" name="Option Button 20" hidden="1">
              <a:extLst>
                <a:ext uri="{63B3BB69-23CF-44E3-9099-C40C66FF867C}">
                  <a14:compatExt spid="_x0000_s54292"/>
                </a:ext>
                <a:ext uri="{FF2B5EF4-FFF2-40B4-BE49-F238E27FC236}">
                  <a16:creationId xmlns:a16="http://schemas.microsoft.com/office/drawing/2014/main" id="{00000000-0008-0000-0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178</xdr:row>
      <xdr:rowOff>28575</xdr:rowOff>
    </xdr:from>
    <xdr:to>
      <xdr:col>32</xdr:col>
      <xdr:colOff>142875</xdr:colOff>
      <xdr:row>185</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10.bin" Type="http://schemas.openxmlformats.org/officeDocument/2006/relationships/printerSettings"/><Relationship Id="rId3" Target="../drawings/drawing10.xml" Type="http://schemas.openxmlformats.org/officeDocument/2006/relationships/drawing"/><Relationship Id="rId4" Target="../drawings/vmlDrawing9.vml" Type="http://schemas.openxmlformats.org/officeDocument/2006/relationships/vmlDrawing"/><Relationship Id="rId5" Target="../ctrlProps/ctrlProp66.xml" Type="http://schemas.openxmlformats.org/officeDocument/2006/relationships/ctrlProp"/><Relationship Id="rId6" Target="../ctrlProps/ctrlProp67.xml" Type="http://schemas.openxmlformats.org/officeDocument/2006/relationships/ctrlProp"/><Relationship Id="rId7" Target="../ctrlProps/ctrlProp68.xml" Type="http://schemas.openxmlformats.org/officeDocument/2006/relationships/ctrlProp"/><Relationship Id="rId8" Target="../comments1.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election activeCell="P28" sqref="P28"/>
    </sheetView>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1666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75" t="s">
        <v>2</v>
      </c>
      <c r="C6" s="575"/>
      <c r="D6" s="575"/>
      <c r="E6" s="577"/>
      <c r="F6" s="578"/>
      <c r="G6" s="579"/>
      <c r="H6" s="222"/>
      <c r="I6" s="574" t="s">
        <v>3</v>
      </c>
      <c r="J6" s="574"/>
      <c r="K6" s="574"/>
      <c r="L6" s="222"/>
      <c r="M6" s="227"/>
    </row>
    <row r="7" spans="1:15" ht="22.5" customHeight="1">
      <c r="A7" s="228"/>
      <c r="B7" s="576" t="s">
        <v>4</v>
      </c>
      <c r="C7" s="576"/>
      <c r="D7" s="576"/>
      <c r="E7" s="580"/>
      <c r="F7" s="581"/>
      <c r="G7" s="582"/>
      <c r="H7" s="222"/>
      <c r="I7" s="574"/>
      <c r="J7" s="574"/>
      <c r="K7" s="574"/>
      <c r="L7" s="222"/>
      <c r="M7" s="227"/>
    </row>
    <row r="8" spans="1:15" ht="11.25" customHeight="1">
      <c r="A8" s="229"/>
      <c r="B8" s="230"/>
      <c r="C8" s="230"/>
      <c r="D8" s="230"/>
      <c r="E8" s="193"/>
      <c r="F8" s="193"/>
      <c r="G8" s="193"/>
      <c r="H8" s="193"/>
      <c r="I8" s="193"/>
      <c r="J8" s="193"/>
      <c r="K8" s="193"/>
      <c r="L8" s="193"/>
      <c r="M8" s="231"/>
    </row>
    <row r="9" spans="1:15" ht="22.5" customHeight="1">
      <c r="A9" s="229"/>
      <c r="B9" s="569" t="s">
        <v>5</v>
      </c>
      <c r="C9" s="569"/>
      <c r="D9" s="569"/>
      <c r="E9" s="193"/>
      <c r="F9" s="193"/>
      <c r="G9" s="193"/>
      <c r="H9" s="193"/>
      <c r="I9" s="193"/>
      <c r="J9" s="193"/>
      <c r="K9" s="193"/>
      <c r="L9" s="193"/>
      <c r="M9" s="231"/>
    </row>
    <row r="10" spans="1:15" ht="22.5" customHeight="1">
      <c r="A10" s="229"/>
      <c r="B10" s="572" t="s">
        <v>6</v>
      </c>
      <c r="C10" s="572"/>
      <c r="D10" s="572"/>
      <c r="E10" s="573"/>
      <c r="F10" s="573"/>
      <c r="G10" s="573"/>
      <c r="H10" s="573"/>
      <c r="I10" s="193"/>
      <c r="J10" s="193"/>
      <c r="K10" s="193"/>
      <c r="L10" s="193"/>
      <c r="M10" s="231"/>
    </row>
    <row r="11" spans="1:15" ht="22.5" customHeight="1">
      <c r="A11" s="229"/>
      <c r="B11" s="572" t="s">
        <v>7</v>
      </c>
      <c r="C11" s="572"/>
      <c r="D11" s="572"/>
      <c r="E11" s="573"/>
      <c r="F11" s="573"/>
      <c r="G11" s="573"/>
      <c r="H11" s="57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61"/>
      <c r="D14" s="561"/>
      <c r="E14" s="561"/>
      <c r="F14" s="561"/>
      <c r="G14" s="561"/>
      <c r="H14" s="561"/>
      <c r="I14" s="561"/>
      <c r="J14" s="562" t="s">
        <v>9</v>
      </c>
      <c r="K14" s="562"/>
      <c r="L14" s="56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70" t="s">
        <v>10</v>
      </c>
      <c r="D17" s="570"/>
      <c r="E17" s="570"/>
      <c r="F17" s="570"/>
      <c r="G17" s="570"/>
      <c r="H17" s="570"/>
      <c r="I17" s="570"/>
      <c r="J17" s="570"/>
      <c r="K17" s="570"/>
      <c r="L17" s="571"/>
      <c r="M17" s="249"/>
      <c r="O17" s="260" t="b">
        <v>0</v>
      </c>
    </row>
    <row r="18" spans="1:15" ht="36.75" customHeight="1">
      <c r="A18" s="226"/>
      <c r="B18" s="255"/>
      <c r="C18" s="570" t="s">
        <v>11</v>
      </c>
      <c r="D18" s="570"/>
      <c r="E18" s="570"/>
      <c r="F18" s="570"/>
      <c r="G18" s="570"/>
      <c r="H18" s="570"/>
      <c r="I18" s="570"/>
      <c r="J18" s="570"/>
      <c r="K18" s="570"/>
      <c r="L18" s="571"/>
      <c r="M18" s="249"/>
      <c r="O18" s="260" t="b">
        <v>0</v>
      </c>
    </row>
    <row r="19" spans="1:15" ht="36.75" customHeight="1">
      <c r="A19" s="226"/>
      <c r="B19" s="255"/>
      <c r="C19" s="570" t="s">
        <v>12</v>
      </c>
      <c r="D19" s="570"/>
      <c r="E19" s="570"/>
      <c r="F19" s="570"/>
      <c r="G19" s="570"/>
      <c r="H19" s="570"/>
      <c r="I19" s="570"/>
      <c r="J19" s="570"/>
      <c r="K19" s="570"/>
      <c r="L19" s="571"/>
      <c r="M19" s="249"/>
      <c r="O19" s="260" t="b">
        <v>0</v>
      </c>
    </row>
    <row r="20" spans="1:15" ht="36.75" customHeight="1">
      <c r="A20" s="226"/>
      <c r="B20" s="255"/>
      <c r="C20" s="570" t="s">
        <v>13</v>
      </c>
      <c r="D20" s="570"/>
      <c r="E20" s="570"/>
      <c r="F20" s="570"/>
      <c r="G20" s="570"/>
      <c r="H20" s="570"/>
      <c r="I20" s="570"/>
      <c r="J20" s="570"/>
      <c r="K20" s="570"/>
      <c r="L20" s="571"/>
      <c r="M20" s="249"/>
      <c r="O20" s="260" t="b">
        <v>0</v>
      </c>
    </row>
    <row r="21" spans="1:15" ht="15" customHeight="1">
      <c r="A21" s="226"/>
      <c r="B21" s="243"/>
      <c r="D21" s="564"/>
      <c r="E21" s="564"/>
      <c r="F21" s="564"/>
      <c r="G21" s="564"/>
      <c r="H21" s="564"/>
      <c r="I21" s="564"/>
      <c r="J21" s="564"/>
      <c r="K21" s="564"/>
      <c r="L21" s="565"/>
      <c r="M21" s="232"/>
    </row>
    <row r="22" spans="1:15" ht="22.5" customHeight="1">
      <c r="A22" s="226"/>
      <c r="B22" s="566" t="s">
        <v>14</v>
      </c>
      <c r="C22" s="567"/>
      <c r="D22" s="567"/>
      <c r="E22" s="567"/>
      <c r="F22" s="567"/>
      <c r="G22" s="567"/>
      <c r="H22" s="567"/>
      <c r="I22" s="567"/>
      <c r="J22" s="567"/>
      <c r="K22" s="567"/>
      <c r="L22" s="56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60"/>
      <c r="I26" s="560"/>
      <c r="J26" s="560"/>
      <c r="K26" s="560"/>
      <c r="L26" s="254"/>
      <c r="M26" s="232"/>
    </row>
    <row r="27" spans="1:15" ht="22.5" customHeight="1">
      <c r="A27" s="226"/>
      <c r="B27" s="243"/>
      <c r="C27" s="234" t="s">
        <v>20</v>
      </c>
      <c r="H27" s="560"/>
      <c r="I27" s="560"/>
      <c r="J27" s="560"/>
      <c r="K27" s="560"/>
      <c r="L27" s="254"/>
      <c r="M27" s="232"/>
    </row>
    <row r="28" spans="1:15" ht="15" customHeight="1">
      <c r="A28" s="226"/>
      <c r="B28" s="243"/>
      <c r="L28" s="254"/>
      <c r="M28" s="232"/>
    </row>
    <row r="29" spans="1:15" ht="22.5" customHeight="1">
      <c r="A29" s="226"/>
      <c r="B29" s="243"/>
      <c r="G29" s="192" t="s">
        <v>21</v>
      </c>
      <c r="I29" s="558"/>
      <c r="J29" s="558"/>
      <c r="K29" s="558"/>
      <c r="L29" s="254"/>
      <c r="M29" s="232"/>
    </row>
    <row r="30" spans="1:15" ht="15" customHeight="1">
      <c r="A30" s="226"/>
      <c r="B30" s="243"/>
      <c r="L30" s="254"/>
      <c r="M30" s="232"/>
    </row>
    <row r="31" spans="1:15" ht="22.5" customHeight="1">
      <c r="A31" s="226"/>
      <c r="B31" s="559"/>
      <c r="C31" s="558"/>
      <c r="D31" s="558"/>
      <c r="E31" s="55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7"/>
  <sheetViews>
    <sheetView showGridLines="0" tabSelected="1" view="pageBreakPreview" zoomScaleNormal="100" zoomScaleSheetLayoutView="100" workbookViewId="0">
      <selection activeCell="AY12" sqref="AY12"/>
    </sheetView>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33.875" style="4" bestFit="1" customWidth="1"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82"/>
      <c r="AQ1" s="549" t="s">
        <v>1771</v>
      </c>
    </row>
    <row r="2" spans="1:43" ht="16.149999999999999" customHeight="1">
      <c r="A2" s="655" t="s">
        <v>1772</v>
      </c>
      <c r="B2" s="655"/>
      <c r="C2" s="655"/>
      <c r="D2" s="655"/>
      <c r="E2" s="655"/>
      <c r="F2" s="655"/>
      <c r="G2" s="655"/>
      <c r="H2" s="655"/>
      <c r="I2" s="655"/>
      <c r="J2" s="655"/>
      <c r="K2" s="655"/>
      <c r="L2" s="655"/>
      <c r="M2" s="655"/>
      <c r="N2" s="655"/>
      <c r="O2" s="655"/>
      <c r="P2" s="655"/>
      <c r="Q2" s="655"/>
      <c r="R2" s="655"/>
      <c r="S2" s="655"/>
      <c r="T2" s="655"/>
      <c r="U2" s="655"/>
      <c r="V2" s="656">
        <v>6</v>
      </c>
      <c r="W2" s="656"/>
      <c r="X2" s="177" t="s">
        <v>256</v>
      </c>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82"/>
    </row>
    <row r="4" spans="1:43" s="486" customFormat="1" ht="16.149999999999999" customHeight="1">
      <c r="X4" s="485"/>
      <c r="Y4" s="485"/>
      <c r="Z4" s="485"/>
      <c r="AA4" s="485"/>
      <c r="AB4" s="485"/>
      <c r="AC4" s="485"/>
      <c r="AD4" s="485"/>
      <c r="AE4" s="485"/>
      <c r="AF4" s="485"/>
      <c r="AG4" s="485"/>
      <c r="AH4" s="400"/>
      <c r="AI4" s="400"/>
      <c r="AJ4" s="400"/>
      <c r="AK4" s="400"/>
      <c r="AL4" s="400"/>
      <c r="AM4" s="400"/>
      <c r="AN4" s="400"/>
      <c r="AO4" s="400"/>
      <c r="AP4" s="400"/>
    </row>
    <row r="5" spans="1:43" ht="16.149999999999999" customHeight="1">
      <c r="B5" s="265" t="s">
        <v>257</v>
      </c>
      <c r="C5" s="402"/>
      <c r="D5" s="402"/>
      <c r="E5" s="402"/>
      <c r="F5" s="402"/>
      <c r="G5" s="402"/>
      <c r="H5" s="402"/>
      <c r="I5" s="403"/>
      <c r="J5" s="741" t="s">
        <v>1954</v>
      </c>
      <c r="K5" s="742"/>
      <c r="L5" s="742"/>
      <c r="M5" s="742"/>
      <c r="N5" s="742"/>
      <c r="O5" s="742"/>
      <c r="P5" s="742"/>
      <c r="Q5" s="742"/>
      <c r="R5" s="742"/>
      <c r="S5" s="743"/>
      <c r="X5" s="28"/>
      <c r="Y5" s="28"/>
      <c r="Z5" s="28"/>
      <c r="AA5" s="28"/>
      <c r="AB5" s="28"/>
      <c r="AC5" s="28"/>
      <c r="AD5" s="28"/>
      <c r="AE5" s="28"/>
      <c r="AF5" s="28"/>
      <c r="AQ5" s="189"/>
    </row>
    <row r="6" spans="1:43" ht="16.149999999999999" customHeight="1" thickBot="1">
      <c r="B6" s="265" t="s">
        <v>258</v>
      </c>
      <c r="C6" s="265"/>
      <c r="D6" s="265"/>
      <c r="E6" s="265"/>
      <c r="F6" s="265"/>
      <c r="G6" s="265"/>
      <c r="H6" s="265"/>
      <c r="I6" s="407"/>
      <c r="J6" s="744" t="s">
        <v>1955</v>
      </c>
      <c r="K6" s="745"/>
      <c r="L6" s="745"/>
      <c r="M6" s="745"/>
      <c r="N6" s="745"/>
      <c r="O6" s="745"/>
      <c r="P6" s="745"/>
      <c r="Q6" s="745"/>
      <c r="R6" s="745"/>
      <c r="S6" s="746"/>
      <c r="X6" s="28"/>
      <c r="Y6" s="28"/>
      <c r="Z6" s="28"/>
      <c r="AA6" s="28"/>
      <c r="AB6" s="28"/>
      <c r="AC6" s="28"/>
      <c r="AD6" s="28"/>
      <c r="AE6" s="28"/>
      <c r="AF6" s="28"/>
      <c r="AQ6" s="4" t="s">
        <v>1936</v>
      </c>
    </row>
    <row r="7" spans="1:43" ht="16.149999999999999" customHeight="1" thickBot="1">
      <c r="B7" s="49" t="s">
        <v>1642</v>
      </c>
      <c r="C7" s="49"/>
      <c r="E7" s="49"/>
      <c r="F7" s="49" t="s">
        <v>1643</v>
      </c>
      <c r="G7" s="49"/>
      <c r="H7" s="49"/>
      <c r="I7" s="49"/>
      <c r="J7" s="744" t="s">
        <v>1644</v>
      </c>
      <c r="K7" s="745"/>
      <c r="L7" s="745"/>
      <c r="M7" s="745"/>
      <c r="N7" s="745"/>
      <c r="O7" s="745"/>
      <c r="P7" s="745"/>
      <c r="Q7" s="745"/>
      <c r="R7" s="745"/>
      <c r="S7" s="746"/>
      <c r="X7" s="28"/>
      <c r="Y7" s="28"/>
      <c r="Z7" s="28"/>
      <c r="AA7" s="28"/>
      <c r="AB7" s="28"/>
      <c r="AC7" s="28"/>
      <c r="AD7" s="28"/>
      <c r="AE7" s="28"/>
      <c r="AF7" s="28"/>
      <c r="AH7" s="554" t="str">
        <f>IFERROR(VLOOKUP(J7,リスト用!C:D,2,FALSE),"")</f>
        <v>baseup-hyoukaryou13@mhlw.go.jp</v>
      </c>
      <c r="AQ7" s="555" t="str">
        <f>HYPERLINK("mailto:"&amp;AH7,AH7)</f>
        <v>baseup-hyoukaryou13@mhlw.go.jp</v>
      </c>
    </row>
    <row r="8" spans="1:43" ht="16.149999999999999" customHeight="1">
      <c r="B8" s="49"/>
      <c r="C8" s="49"/>
      <c r="E8" s="49"/>
      <c r="F8" s="49" t="s">
        <v>1645</v>
      </c>
      <c r="G8" s="49"/>
      <c r="H8" s="49"/>
      <c r="I8" s="49"/>
      <c r="J8" s="744" t="s">
        <v>1956</v>
      </c>
      <c r="K8" s="745"/>
      <c r="L8" s="745"/>
      <c r="M8" s="745"/>
      <c r="N8" s="745"/>
      <c r="O8" s="745"/>
      <c r="P8" s="745"/>
      <c r="Q8" s="745"/>
      <c r="R8" s="745"/>
      <c r="S8" s="746"/>
      <c r="X8" s="28"/>
      <c r="Y8" s="28"/>
      <c r="Z8" s="28"/>
      <c r="AA8" s="28"/>
      <c r="AB8" s="28"/>
      <c r="AC8" s="28"/>
      <c r="AD8" s="28"/>
      <c r="AE8" s="28"/>
      <c r="AF8" s="28"/>
      <c r="AQ8" s="189" t="s">
        <v>1944</v>
      </c>
    </row>
    <row r="9" spans="1:43" ht="16.149999999999999" customHeight="1">
      <c r="B9" s="49" t="s">
        <v>5</v>
      </c>
      <c r="C9" s="49"/>
      <c r="D9" s="49"/>
      <c r="E9" s="49"/>
      <c r="F9" s="49" t="s">
        <v>1646</v>
      </c>
      <c r="G9" s="49"/>
      <c r="H9" s="49"/>
      <c r="I9" s="49"/>
      <c r="J9" s="744" t="s">
        <v>1957</v>
      </c>
      <c r="K9" s="745"/>
      <c r="L9" s="745"/>
      <c r="M9" s="745"/>
      <c r="N9" s="745"/>
      <c r="O9" s="745"/>
      <c r="P9" s="745"/>
      <c r="Q9" s="745"/>
      <c r="R9" s="745"/>
      <c r="S9" s="746"/>
      <c r="X9" s="28"/>
      <c r="Y9" s="28"/>
      <c r="Z9" s="28"/>
      <c r="AA9" s="28"/>
      <c r="AB9" s="28"/>
      <c r="AC9" s="28"/>
      <c r="AD9" s="28"/>
      <c r="AE9" s="28"/>
      <c r="AF9" s="28"/>
      <c r="AQ9" s="557" t="s">
        <v>1953</v>
      </c>
    </row>
    <row r="10" spans="1:43" ht="16.149999999999999" customHeight="1">
      <c r="B10" s="49"/>
      <c r="C10" s="49"/>
      <c r="D10" s="49"/>
      <c r="E10" s="49"/>
      <c r="F10" s="49" t="s">
        <v>1647</v>
      </c>
      <c r="G10" s="49"/>
      <c r="H10" s="49"/>
      <c r="I10" s="49"/>
      <c r="J10" s="744" t="s">
        <v>1958</v>
      </c>
      <c r="K10" s="745"/>
      <c r="L10" s="745"/>
      <c r="M10" s="745"/>
      <c r="N10" s="745"/>
      <c r="O10" s="745"/>
      <c r="P10" s="745"/>
      <c r="Q10" s="745"/>
      <c r="R10" s="745"/>
      <c r="S10" s="746"/>
      <c r="X10" s="28"/>
      <c r="Y10" s="28"/>
      <c r="Z10" s="28"/>
      <c r="AA10" s="28"/>
      <c r="AB10" s="28"/>
      <c r="AC10" s="28"/>
      <c r="AD10" s="28"/>
      <c r="AE10" s="28"/>
      <c r="AF10" s="28"/>
      <c r="AQ10" s="189"/>
    </row>
    <row r="11" spans="1:43" s="486" customFormat="1" ht="16.149999999999999" customHeight="1">
      <c r="X11" s="485"/>
      <c r="Y11" s="485"/>
      <c r="Z11" s="485"/>
      <c r="AA11" s="485"/>
      <c r="AB11" s="485"/>
      <c r="AC11" s="485"/>
      <c r="AD11" s="485"/>
      <c r="AE11" s="485"/>
      <c r="AF11" s="485"/>
      <c r="AG11" s="485"/>
      <c r="AH11" s="400"/>
      <c r="AI11" s="400"/>
      <c r="AJ11" s="400"/>
      <c r="AK11" s="400"/>
      <c r="AL11" s="400"/>
      <c r="AM11" s="400"/>
      <c r="AN11" s="400"/>
      <c r="AO11" s="400"/>
      <c r="AP11" s="400"/>
    </row>
    <row r="12" spans="1:43" ht="16.149999999999999" customHeight="1">
      <c r="A12" s="2" t="s">
        <v>1650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82"/>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82"/>
    </row>
    <row r="14" spans="1:43" ht="16.149999999999999" hidden="1" customHeight="1" outlineLevel="1" thickBot="1">
      <c r="A14" s="427"/>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49"/>
      <c r="AB14" s="49"/>
      <c r="AC14" s="49"/>
      <c r="AD14" s="49"/>
      <c r="AE14" s="49"/>
      <c r="AF14" s="49"/>
      <c r="AG14" s="482"/>
    </row>
    <row r="15" spans="1:43" ht="16.149999999999999" hidden="1" customHeight="1" outlineLevel="1" thickBot="1">
      <c r="A15" s="427"/>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49"/>
      <c r="AB15" s="49"/>
      <c r="AC15" s="49"/>
      <c r="AD15" s="49"/>
      <c r="AE15" s="49"/>
      <c r="AF15" s="49"/>
      <c r="AG15" s="482"/>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82"/>
    </row>
    <row r="17" spans="1:43" ht="16.149999999999999" customHeight="1" collapsed="1" thickBot="1">
      <c r="A17" s="49" t="s">
        <v>1668</v>
      </c>
      <c r="B17" s="49"/>
      <c r="C17" s="49"/>
      <c r="D17" s="49"/>
      <c r="E17" s="49"/>
      <c r="F17" s="49"/>
      <c r="L17" s="49"/>
      <c r="M17" s="49"/>
      <c r="N17" s="49"/>
      <c r="O17" s="49"/>
      <c r="P17" s="49"/>
      <c r="Q17" s="49"/>
      <c r="R17" s="49"/>
      <c r="S17" s="49"/>
      <c r="T17" s="49"/>
      <c r="U17" s="49"/>
      <c r="V17" s="49"/>
      <c r="AE17" s="49"/>
      <c r="AF17" s="49"/>
      <c r="AG17" s="482"/>
    </row>
    <row r="18" spans="1:43" ht="16.149999999999999" customHeight="1" thickBot="1">
      <c r="B18" s="647" t="s">
        <v>15</v>
      </c>
      <c r="C18" s="685"/>
      <c r="D18" s="685"/>
      <c r="E18" s="648">
        <v>6</v>
      </c>
      <c r="F18" s="648"/>
      <c r="G18" s="20" t="s">
        <v>16</v>
      </c>
      <c r="H18" s="648">
        <v>6</v>
      </c>
      <c r="I18" s="648"/>
      <c r="J18" s="20" t="s">
        <v>264</v>
      </c>
      <c r="K18" s="20"/>
      <c r="L18" s="20" t="s">
        <v>265</v>
      </c>
      <c r="M18" s="20" t="s">
        <v>15</v>
      </c>
      <c r="N18" s="20"/>
      <c r="O18" s="648">
        <v>7</v>
      </c>
      <c r="P18" s="648"/>
      <c r="Q18" s="20" t="s">
        <v>16</v>
      </c>
      <c r="R18" s="648">
        <v>3</v>
      </c>
      <c r="S18" s="648"/>
      <c r="T18" s="21" t="s">
        <v>264</v>
      </c>
      <c r="V18" s="747">
        <f>IFERROR(IF(E18=O18,R18-H18+1,IF(O18-E18=1,12-H18+1+R18,IF(O18-E18=2,12-H18+1+R18+12,"エラー"))),1)</f>
        <v>10</v>
      </c>
      <c r="W18" s="747"/>
      <c r="X18" s="747"/>
      <c r="Y18" s="748"/>
      <c r="Z18" s="49" t="s">
        <v>266</v>
      </c>
      <c r="AA18" s="49"/>
      <c r="AG18" s="482"/>
      <c r="AQ18" s="548" t="str">
        <f>IF(OR(V18&gt;12,V18&lt;0),"←終了月が開始月と同年度内となるように選択してください","")</f>
        <v/>
      </c>
    </row>
    <row r="19" spans="1:43" ht="16.149999999999999" customHeight="1">
      <c r="B19" s="28"/>
      <c r="C19" s="28"/>
      <c r="D19" s="28"/>
      <c r="E19" s="28"/>
      <c r="F19" s="28"/>
      <c r="H19" s="28"/>
      <c r="I19" s="28"/>
      <c r="O19" s="28"/>
      <c r="P19" s="28"/>
      <c r="R19" s="28"/>
      <c r="S19" s="28"/>
      <c r="V19" s="28"/>
      <c r="W19" s="28"/>
      <c r="X19" s="28"/>
      <c r="Y19" s="28"/>
    </row>
    <row r="20" spans="1:43" ht="16.149999999999999" customHeight="1" thickBot="1">
      <c r="A20" s="49" t="s">
        <v>1669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82"/>
    </row>
    <row r="21" spans="1:43" ht="16.149999999999999" customHeight="1" thickBot="1">
      <c r="A21" s="49"/>
      <c r="B21" s="647" t="s">
        <v>15</v>
      </c>
      <c r="C21" s="685"/>
      <c r="D21" s="685"/>
      <c r="E21" s="648">
        <v>6</v>
      </c>
      <c r="F21" s="648"/>
      <c r="G21" s="20" t="s">
        <v>16</v>
      </c>
      <c r="H21" s="648">
        <v>6</v>
      </c>
      <c r="I21" s="648"/>
      <c r="J21" s="20" t="s">
        <v>264</v>
      </c>
      <c r="K21" s="20"/>
      <c r="L21" s="20" t="s">
        <v>265</v>
      </c>
      <c r="M21" s="20" t="s">
        <v>15</v>
      </c>
      <c r="N21" s="20"/>
      <c r="O21" s="648">
        <v>7</v>
      </c>
      <c r="P21" s="648"/>
      <c r="Q21" s="20" t="s">
        <v>16</v>
      </c>
      <c r="R21" s="648">
        <v>3</v>
      </c>
      <c r="S21" s="648"/>
      <c r="T21" s="21" t="s">
        <v>264</v>
      </c>
      <c r="V21" s="747">
        <f>IFERROR(IF(E21=O21,R21-H21+1,IF(O21-E21=1,12-H21+1+R21,IF(O21-E21=2,12-H21+1+R21+12,"エラー"))),1)</f>
        <v>10</v>
      </c>
      <c r="W21" s="747"/>
      <c r="X21" s="747"/>
      <c r="Y21" s="748"/>
      <c r="Z21" s="49" t="s">
        <v>266</v>
      </c>
      <c r="AA21" s="49"/>
      <c r="AG21" s="482"/>
      <c r="AQ21" s="548" t="str">
        <f>IF(OR(V21&gt;12,V21&lt;0),"←終了月が開始月と同年度内となるように選択してください","")</f>
        <v/>
      </c>
    </row>
    <row r="22" spans="1:43" ht="16.149999999999999" customHeight="1">
      <c r="B22" s="28"/>
      <c r="C22" s="28"/>
      <c r="D22" s="28"/>
      <c r="E22" s="28"/>
      <c r="F22" s="28"/>
      <c r="H22" s="28"/>
      <c r="I22" s="28"/>
      <c r="O22" s="28"/>
      <c r="P22" s="28"/>
      <c r="R22" s="28"/>
      <c r="S22" s="28"/>
      <c r="V22" s="487"/>
      <c r="W22" s="487"/>
      <c r="X22" s="487"/>
      <c r="Y22" s="487"/>
    </row>
    <row r="23" spans="1:43" ht="16.149999999999999" customHeight="1" thickBot="1">
      <c r="A23" s="2" t="s">
        <v>1670</v>
      </c>
      <c r="B23" s="2"/>
      <c r="C23" s="49"/>
      <c r="D23" s="49"/>
      <c r="E23" s="49"/>
      <c r="F23" s="49"/>
      <c r="G23" s="49"/>
      <c r="H23" s="49"/>
      <c r="I23" s="49"/>
      <c r="J23" s="49"/>
      <c r="K23" s="49"/>
      <c r="L23" s="49"/>
      <c r="M23" s="49"/>
      <c r="N23" s="49"/>
      <c r="O23" s="49"/>
      <c r="P23" s="49"/>
      <c r="Q23" s="49"/>
      <c r="R23" s="49"/>
      <c r="S23" s="49"/>
      <c r="T23" s="49"/>
      <c r="U23" s="49"/>
      <c r="W23" s="373"/>
      <c r="X23" s="749"/>
      <c r="Y23" s="749"/>
      <c r="Z23" s="49"/>
      <c r="AA23" s="49"/>
      <c r="AB23" s="49"/>
      <c r="AC23" s="49"/>
      <c r="AD23" s="49"/>
      <c r="AE23" s="49"/>
      <c r="AF23" s="49"/>
      <c r="AG23" s="482"/>
    </row>
    <row r="24" spans="1:43" ht="16.149999999999999" hidden="1" customHeight="1" outlineLevel="1" thickBot="1">
      <c r="A24" s="488" t="s">
        <v>374</v>
      </c>
      <c r="B24" s="488"/>
      <c r="C24" s="427"/>
      <c r="D24" s="427"/>
      <c r="E24" s="427"/>
      <c r="F24" s="427"/>
      <c r="G24" s="427"/>
      <c r="H24" s="427"/>
      <c r="I24" s="427"/>
      <c r="J24" s="427"/>
      <c r="K24" s="427"/>
      <c r="L24" s="427"/>
      <c r="M24" s="427"/>
      <c r="N24" s="427"/>
      <c r="O24" s="427"/>
      <c r="P24" s="427"/>
      <c r="Q24" s="427"/>
      <c r="R24" s="427"/>
      <c r="S24" s="427"/>
      <c r="T24" s="427"/>
      <c r="U24" s="427"/>
      <c r="V24" s="471"/>
      <c r="W24" s="483" t="s">
        <v>1588</v>
      </c>
      <c r="X24" s="758" t="s">
        <v>375</v>
      </c>
      <c r="Y24" s="759"/>
      <c r="Z24" s="49"/>
      <c r="AA24" s="49"/>
      <c r="AB24" s="49"/>
      <c r="AC24" s="49"/>
      <c r="AD24" s="49"/>
      <c r="AE24" s="49"/>
      <c r="AF24" s="49"/>
      <c r="AG24" s="482"/>
      <c r="AH24" s="189" t="b">
        <v>1</v>
      </c>
    </row>
    <row r="25" spans="1:43" ht="16.149999999999999" hidden="1" customHeight="1" outlineLevel="1" thickBot="1">
      <c r="A25" s="471" t="s">
        <v>490</v>
      </c>
      <c r="B25" s="489"/>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90"/>
    </row>
    <row r="26" spans="1:43" ht="16.149999999999999" hidden="1" customHeight="1" outlineLevel="1">
      <c r="A26" s="491" t="s">
        <v>491</v>
      </c>
      <c r="B26" s="430"/>
      <c r="C26" s="430"/>
      <c r="D26" s="430"/>
      <c r="E26" s="430"/>
      <c r="F26" s="430"/>
      <c r="G26" s="430"/>
      <c r="H26" s="430"/>
      <c r="I26" s="430"/>
      <c r="J26" s="430"/>
      <c r="K26" s="430"/>
      <c r="L26" s="430"/>
      <c r="M26" s="430"/>
      <c r="N26" s="430"/>
      <c r="O26" s="430"/>
      <c r="P26" s="430"/>
      <c r="Q26" s="430"/>
      <c r="R26" s="750"/>
      <c r="S26" s="751"/>
      <c r="T26" s="751"/>
      <c r="U26" s="751"/>
      <c r="V26" s="751"/>
      <c r="W26" s="751"/>
      <c r="X26" s="751"/>
      <c r="Y26" s="492"/>
      <c r="Z26" s="492"/>
      <c r="AA26" s="492"/>
      <c r="AB26" s="492"/>
      <c r="AC26" s="752"/>
      <c r="AD26" s="752"/>
      <c r="AE26" s="752"/>
      <c r="AF26" s="752"/>
      <c r="AG26" s="493"/>
    </row>
    <row r="27" spans="1:43" ht="16.149999999999999" hidden="1" customHeight="1" outlineLevel="1">
      <c r="A27" s="494"/>
      <c r="B27" s="753" t="s">
        <v>436</v>
      </c>
      <c r="C27" s="753"/>
      <c r="D27" s="753"/>
      <c r="E27" s="753"/>
      <c r="F27" s="753"/>
      <c r="G27" s="753"/>
      <c r="H27" s="753"/>
      <c r="I27" s="753"/>
      <c r="J27" s="753"/>
      <c r="K27" s="753"/>
      <c r="L27" s="753"/>
      <c r="M27" s="753"/>
      <c r="N27" s="753"/>
      <c r="O27" s="753"/>
      <c r="P27" s="753"/>
      <c r="Q27" s="753"/>
      <c r="R27" s="753"/>
      <c r="S27" s="754" t="s">
        <v>437</v>
      </c>
      <c r="T27" s="755"/>
      <c r="U27" s="755"/>
      <c r="V27" s="755"/>
      <c r="W27" s="755"/>
      <c r="X27" s="755"/>
      <c r="Y27" s="756"/>
      <c r="Z27" s="754" t="s">
        <v>380</v>
      </c>
      <c r="AA27" s="755"/>
      <c r="AB27" s="755"/>
      <c r="AC27" s="756"/>
      <c r="AD27" s="754" t="s">
        <v>381</v>
      </c>
      <c r="AE27" s="755"/>
      <c r="AF27" s="755"/>
      <c r="AG27" s="757"/>
    </row>
    <row r="28" spans="1:43" ht="16.149999999999999" hidden="1" customHeight="1" outlineLevel="1">
      <c r="A28" s="494"/>
      <c r="B28" s="495" t="s">
        <v>438</v>
      </c>
      <c r="C28" s="496" t="s">
        <v>15</v>
      </c>
      <c r="D28" s="714">
        <f>E21</f>
        <v>6</v>
      </c>
      <c r="E28" s="714"/>
      <c r="F28" s="497" t="s">
        <v>16</v>
      </c>
      <c r="G28" s="714">
        <f>H21</f>
        <v>6</v>
      </c>
      <c r="H28" s="714"/>
      <c r="I28" s="497" t="s">
        <v>264</v>
      </c>
      <c r="J28" s="497" t="s">
        <v>439</v>
      </c>
      <c r="K28" s="497" t="s">
        <v>440</v>
      </c>
      <c r="L28" s="497"/>
      <c r="M28" s="715"/>
      <c r="N28" s="715"/>
      <c r="O28" s="498" t="s">
        <v>16</v>
      </c>
      <c r="P28" s="715"/>
      <c r="Q28" s="715"/>
      <c r="R28" s="499" t="s">
        <v>264</v>
      </c>
      <c r="S28" s="761"/>
      <c r="T28" s="717"/>
      <c r="U28" s="717"/>
      <c r="V28" s="717"/>
      <c r="W28" s="717"/>
      <c r="X28" s="717"/>
      <c r="Y28" s="762"/>
      <c r="Z28" s="760" t="str">
        <f>IF(S28="","",VLOOKUP(S28,'リスト（外来）'!C:D,2,FALSE))</f>
        <v/>
      </c>
      <c r="AA28" s="714"/>
      <c r="AB28" s="714"/>
      <c r="AC28" s="500" t="s">
        <v>276</v>
      </c>
      <c r="AD28" s="760" t="str">
        <f>IF(S28="","",VLOOKUP(S28,'リスト（外来）'!C:E,3,FALSE))</f>
        <v/>
      </c>
      <c r="AE28" s="714"/>
      <c r="AF28" s="714"/>
      <c r="AG28" s="501" t="s">
        <v>276</v>
      </c>
    </row>
    <row r="29" spans="1:43" ht="16.149999999999999" hidden="1" customHeight="1" outlineLevel="1">
      <c r="A29" s="494"/>
      <c r="B29" s="495" t="s">
        <v>441</v>
      </c>
      <c r="C29" s="496" t="s">
        <v>15</v>
      </c>
      <c r="D29" s="715"/>
      <c r="E29" s="715"/>
      <c r="F29" s="497" t="s">
        <v>16</v>
      </c>
      <c r="G29" s="715"/>
      <c r="H29" s="715"/>
      <c r="I29" s="497" t="s">
        <v>264</v>
      </c>
      <c r="J29" s="497" t="s">
        <v>439</v>
      </c>
      <c r="K29" s="497" t="s">
        <v>440</v>
      </c>
      <c r="L29" s="497"/>
      <c r="M29" s="715"/>
      <c r="N29" s="715"/>
      <c r="O29" s="498" t="s">
        <v>16</v>
      </c>
      <c r="P29" s="715"/>
      <c r="Q29" s="715"/>
      <c r="R29" s="499" t="s">
        <v>264</v>
      </c>
      <c r="S29" s="761"/>
      <c r="T29" s="717"/>
      <c r="U29" s="717"/>
      <c r="V29" s="717"/>
      <c r="W29" s="717"/>
      <c r="X29" s="717"/>
      <c r="Y29" s="762"/>
      <c r="Z29" s="760" t="str">
        <f>IF(S29="","",VLOOKUP(S29,'リスト（外来）'!C:D,2,FALSE))</f>
        <v/>
      </c>
      <c r="AA29" s="714"/>
      <c r="AB29" s="714"/>
      <c r="AC29" s="500" t="s">
        <v>276</v>
      </c>
      <c r="AD29" s="760" t="str">
        <f>IF(S29="","",VLOOKUP(S29,'リスト（外来）'!C:E,3,FALSE))</f>
        <v/>
      </c>
      <c r="AE29" s="714"/>
      <c r="AF29" s="714"/>
      <c r="AG29" s="501" t="s">
        <v>276</v>
      </c>
    </row>
    <row r="30" spans="1:43" ht="16.149999999999999" hidden="1" customHeight="1" outlineLevel="1">
      <c r="A30" s="494"/>
      <c r="B30" s="495" t="s">
        <v>442</v>
      </c>
      <c r="C30" s="496" t="s">
        <v>15</v>
      </c>
      <c r="D30" s="715"/>
      <c r="E30" s="715"/>
      <c r="F30" s="497" t="s">
        <v>16</v>
      </c>
      <c r="G30" s="715"/>
      <c r="H30" s="715"/>
      <c r="I30" s="497" t="s">
        <v>264</v>
      </c>
      <c r="J30" s="497" t="s">
        <v>439</v>
      </c>
      <c r="K30" s="497" t="s">
        <v>440</v>
      </c>
      <c r="L30" s="497"/>
      <c r="M30" s="715"/>
      <c r="N30" s="715"/>
      <c r="O30" s="498" t="s">
        <v>16</v>
      </c>
      <c r="P30" s="715"/>
      <c r="Q30" s="715"/>
      <c r="R30" s="499" t="s">
        <v>264</v>
      </c>
      <c r="S30" s="761"/>
      <c r="T30" s="717"/>
      <c r="U30" s="717"/>
      <c r="V30" s="717"/>
      <c r="W30" s="717"/>
      <c r="X30" s="717"/>
      <c r="Y30" s="762"/>
      <c r="Z30" s="760" t="str">
        <f>IF(S30="","",VLOOKUP(S30,'リスト（外来）'!C:D,2,FALSE))</f>
        <v/>
      </c>
      <c r="AA30" s="714"/>
      <c r="AB30" s="714"/>
      <c r="AC30" s="500" t="s">
        <v>276</v>
      </c>
      <c r="AD30" s="760" t="str">
        <f>IF(S30="","",VLOOKUP(S30,'リスト（外来）'!C:E,3,FALSE))</f>
        <v/>
      </c>
      <c r="AE30" s="714"/>
      <c r="AF30" s="714"/>
      <c r="AG30" s="501" t="s">
        <v>276</v>
      </c>
    </row>
    <row r="31" spans="1:43" ht="16.149999999999999" hidden="1" customHeight="1" outlineLevel="1">
      <c r="A31" s="494"/>
      <c r="B31" s="502" t="s">
        <v>443</v>
      </c>
      <c r="C31" s="496" t="s">
        <v>15</v>
      </c>
      <c r="D31" s="715"/>
      <c r="E31" s="715"/>
      <c r="F31" s="497" t="s">
        <v>16</v>
      </c>
      <c r="G31" s="715"/>
      <c r="H31" s="715"/>
      <c r="I31" s="497" t="s">
        <v>264</v>
      </c>
      <c r="J31" s="497" t="s">
        <v>439</v>
      </c>
      <c r="K31" s="497" t="s">
        <v>440</v>
      </c>
      <c r="L31" s="497"/>
      <c r="M31" s="715"/>
      <c r="N31" s="715"/>
      <c r="O31" s="498" t="s">
        <v>16</v>
      </c>
      <c r="P31" s="715"/>
      <c r="Q31" s="715"/>
      <c r="R31" s="499" t="s">
        <v>264</v>
      </c>
      <c r="S31" s="761"/>
      <c r="T31" s="717"/>
      <c r="U31" s="717"/>
      <c r="V31" s="717"/>
      <c r="W31" s="717"/>
      <c r="X31" s="717"/>
      <c r="Y31" s="762"/>
      <c r="Z31" s="760" t="str">
        <f>IF(S31="","",VLOOKUP(S31,'リスト（外来）'!C:D,2,FALSE))</f>
        <v/>
      </c>
      <c r="AA31" s="714"/>
      <c r="AB31" s="714"/>
      <c r="AC31" s="500" t="s">
        <v>276</v>
      </c>
      <c r="AD31" s="760" t="str">
        <f>IF(S31="","",VLOOKUP(S31,'リスト（外来）'!C:E,3,FALSE))</f>
        <v/>
      </c>
      <c r="AE31" s="714"/>
      <c r="AF31" s="714"/>
      <c r="AG31" s="501" t="s">
        <v>276</v>
      </c>
    </row>
    <row r="32" spans="1:43" ht="16.149999999999999" hidden="1" customHeight="1" outlineLevel="1">
      <c r="A32" s="503" t="s">
        <v>444</v>
      </c>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768"/>
      <c r="AD32" s="768"/>
      <c r="AE32" s="768"/>
      <c r="AF32" s="768"/>
      <c r="AG32" s="501"/>
    </row>
    <row r="33" spans="1:43" ht="16.149999999999999" hidden="1" customHeight="1" outlineLevel="1">
      <c r="A33" s="494"/>
      <c r="B33" s="754" t="s">
        <v>436</v>
      </c>
      <c r="C33" s="755"/>
      <c r="D33" s="755"/>
      <c r="E33" s="755"/>
      <c r="F33" s="755"/>
      <c r="G33" s="755"/>
      <c r="H33" s="755"/>
      <c r="I33" s="755"/>
      <c r="J33" s="755"/>
      <c r="K33" s="755"/>
      <c r="L33" s="755"/>
      <c r="M33" s="755"/>
      <c r="N33" s="755"/>
      <c r="O33" s="755"/>
      <c r="P33" s="755"/>
      <c r="Q33" s="755"/>
      <c r="R33" s="756"/>
      <c r="S33" s="754" t="s">
        <v>492</v>
      </c>
      <c r="T33" s="755"/>
      <c r="U33" s="755"/>
      <c r="V33" s="755"/>
      <c r="W33" s="755"/>
      <c r="X33" s="755"/>
      <c r="Y33" s="756"/>
      <c r="Z33" s="755" t="s">
        <v>493</v>
      </c>
      <c r="AA33" s="755"/>
      <c r="AB33" s="755"/>
      <c r="AC33" s="755"/>
      <c r="AD33" s="755"/>
      <c r="AE33" s="755"/>
      <c r="AF33" s="755"/>
      <c r="AG33" s="757"/>
    </row>
    <row r="34" spans="1:43" ht="16.149999999999999" hidden="1" customHeight="1" outlineLevel="1">
      <c r="A34" s="494"/>
      <c r="B34" s="495" t="s">
        <v>438</v>
      </c>
      <c r="C34" s="496" t="s">
        <v>15</v>
      </c>
      <c r="D34" s="714">
        <f>IF(D28="","",D28)</f>
        <v>6</v>
      </c>
      <c r="E34" s="714"/>
      <c r="F34" s="497" t="s">
        <v>16</v>
      </c>
      <c r="G34" s="714">
        <f>IF(G28="","",G28)</f>
        <v>6</v>
      </c>
      <c r="H34" s="714"/>
      <c r="I34" s="497" t="s">
        <v>264</v>
      </c>
      <c r="J34" s="497" t="s">
        <v>439</v>
      </c>
      <c r="K34" s="497" t="s">
        <v>440</v>
      </c>
      <c r="L34" s="497"/>
      <c r="M34" s="763" t="str">
        <f>IF(M28="","",M28)</f>
        <v/>
      </c>
      <c r="N34" s="763"/>
      <c r="O34" s="498" t="s">
        <v>16</v>
      </c>
      <c r="P34" s="763" t="str">
        <f>IF(P28="","",P28)</f>
        <v/>
      </c>
      <c r="Q34" s="763"/>
      <c r="R34" s="499" t="s">
        <v>264</v>
      </c>
      <c r="S34" s="764"/>
      <c r="T34" s="765"/>
      <c r="U34" s="765"/>
      <c r="V34" s="765"/>
      <c r="W34" s="765"/>
      <c r="X34" s="765"/>
      <c r="Y34" s="504" t="s">
        <v>278</v>
      </c>
      <c r="Z34" s="766"/>
      <c r="AA34" s="767"/>
      <c r="AB34" s="767"/>
      <c r="AC34" s="767"/>
      <c r="AD34" s="767"/>
      <c r="AE34" s="767"/>
      <c r="AF34" s="767"/>
      <c r="AG34" s="501" t="s">
        <v>278</v>
      </c>
    </row>
    <row r="35" spans="1:43" ht="16.149999999999999" hidden="1" customHeight="1" outlineLevel="1">
      <c r="A35" s="494"/>
      <c r="B35" s="495" t="s">
        <v>441</v>
      </c>
      <c r="C35" s="496" t="s">
        <v>15</v>
      </c>
      <c r="D35" s="763" t="str">
        <f>IF(D29="","",D29)</f>
        <v/>
      </c>
      <c r="E35" s="763"/>
      <c r="F35" s="497" t="s">
        <v>16</v>
      </c>
      <c r="G35" s="763" t="str">
        <f>IF(G29="","",G29)</f>
        <v/>
      </c>
      <c r="H35" s="763"/>
      <c r="I35" s="497" t="s">
        <v>264</v>
      </c>
      <c r="J35" s="497" t="s">
        <v>439</v>
      </c>
      <c r="K35" s="497" t="s">
        <v>440</v>
      </c>
      <c r="L35" s="497"/>
      <c r="M35" s="763" t="str">
        <f>IF(M29="","",M29)</f>
        <v/>
      </c>
      <c r="N35" s="763"/>
      <c r="O35" s="498" t="s">
        <v>16</v>
      </c>
      <c r="P35" s="763" t="str">
        <f>IF(P29="","",P29)</f>
        <v/>
      </c>
      <c r="Q35" s="763"/>
      <c r="R35" s="499" t="s">
        <v>264</v>
      </c>
      <c r="S35" s="764"/>
      <c r="T35" s="765"/>
      <c r="U35" s="765"/>
      <c r="V35" s="765"/>
      <c r="W35" s="765"/>
      <c r="X35" s="765"/>
      <c r="Y35" s="504" t="s">
        <v>278</v>
      </c>
      <c r="Z35" s="766"/>
      <c r="AA35" s="767"/>
      <c r="AB35" s="767"/>
      <c r="AC35" s="767"/>
      <c r="AD35" s="767"/>
      <c r="AE35" s="767"/>
      <c r="AF35" s="767"/>
      <c r="AG35" s="501" t="s">
        <v>278</v>
      </c>
    </row>
    <row r="36" spans="1:43" ht="16.149999999999999" hidden="1" customHeight="1" outlineLevel="1">
      <c r="A36" s="494"/>
      <c r="B36" s="495" t="s">
        <v>442</v>
      </c>
      <c r="C36" s="496" t="s">
        <v>15</v>
      </c>
      <c r="D36" s="763" t="str">
        <f>IF(D30="","",D30)</f>
        <v/>
      </c>
      <c r="E36" s="763"/>
      <c r="F36" s="497" t="s">
        <v>16</v>
      </c>
      <c r="G36" s="763" t="str">
        <f>IF(G30="","",G30)</f>
        <v/>
      </c>
      <c r="H36" s="763"/>
      <c r="I36" s="497" t="s">
        <v>264</v>
      </c>
      <c r="J36" s="497" t="s">
        <v>439</v>
      </c>
      <c r="K36" s="497" t="s">
        <v>440</v>
      </c>
      <c r="L36" s="497"/>
      <c r="M36" s="763" t="str">
        <f>IF(M30="","",M30)</f>
        <v/>
      </c>
      <c r="N36" s="763"/>
      <c r="O36" s="498" t="s">
        <v>16</v>
      </c>
      <c r="P36" s="763" t="str">
        <f>IF(P30="","",P30)</f>
        <v/>
      </c>
      <c r="Q36" s="763"/>
      <c r="R36" s="499" t="s">
        <v>264</v>
      </c>
      <c r="S36" s="764"/>
      <c r="T36" s="765"/>
      <c r="U36" s="765"/>
      <c r="V36" s="765"/>
      <c r="W36" s="765"/>
      <c r="X36" s="765"/>
      <c r="Y36" s="504" t="s">
        <v>278</v>
      </c>
      <c r="Z36" s="766"/>
      <c r="AA36" s="767"/>
      <c r="AB36" s="767"/>
      <c r="AC36" s="767"/>
      <c r="AD36" s="767"/>
      <c r="AE36" s="767"/>
      <c r="AF36" s="767"/>
      <c r="AG36" s="501" t="s">
        <v>278</v>
      </c>
    </row>
    <row r="37" spans="1:43" ht="16.149999999999999" hidden="1" customHeight="1" outlineLevel="1">
      <c r="A37" s="505"/>
      <c r="B37" s="502" t="s">
        <v>443</v>
      </c>
      <c r="C37" s="496" t="s">
        <v>15</v>
      </c>
      <c r="D37" s="763" t="str">
        <f>IF(D31="","",D31)</f>
        <v/>
      </c>
      <c r="E37" s="763"/>
      <c r="F37" s="497" t="s">
        <v>16</v>
      </c>
      <c r="G37" s="763" t="str">
        <f>IF(G31="","",G31)</f>
        <v/>
      </c>
      <c r="H37" s="763"/>
      <c r="I37" s="497" t="s">
        <v>264</v>
      </c>
      <c r="J37" s="497" t="s">
        <v>439</v>
      </c>
      <c r="K37" s="497" t="s">
        <v>440</v>
      </c>
      <c r="L37" s="497"/>
      <c r="M37" s="763" t="str">
        <f>IF(M31="","",M31)</f>
        <v/>
      </c>
      <c r="N37" s="763"/>
      <c r="O37" s="498" t="s">
        <v>16</v>
      </c>
      <c r="P37" s="763" t="str">
        <f>IF(P31="","",P31)</f>
        <v/>
      </c>
      <c r="Q37" s="763"/>
      <c r="R37" s="499" t="s">
        <v>264</v>
      </c>
      <c r="S37" s="764"/>
      <c r="T37" s="765"/>
      <c r="U37" s="765"/>
      <c r="V37" s="765"/>
      <c r="W37" s="765"/>
      <c r="X37" s="765"/>
      <c r="Y37" s="504" t="s">
        <v>278</v>
      </c>
      <c r="Z37" s="766"/>
      <c r="AA37" s="767"/>
      <c r="AB37" s="767"/>
      <c r="AC37" s="767"/>
      <c r="AD37" s="767"/>
      <c r="AE37" s="767"/>
      <c r="AF37" s="767"/>
      <c r="AG37" s="501" t="s">
        <v>278</v>
      </c>
    </row>
    <row r="38" spans="1:43" ht="16.149999999999999" hidden="1" customHeight="1" outlineLevel="1">
      <c r="A38" s="494"/>
      <c r="B38" s="773" t="s">
        <v>446</v>
      </c>
      <c r="C38" s="774"/>
      <c r="D38" s="774"/>
      <c r="E38" s="774"/>
      <c r="F38" s="774"/>
      <c r="G38" s="774"/>
      <c r="H38" s="774"/>
      <c r="I38" s="774"/>
      <c r="J38" s="774"/>
      <c r="K38" s="774"/>
      <c r="L38" s="774"/>
      <c r="M38" s="774"/>
      <c r="N38" s="774"/>
      <c r="O38" s="774"/>
      <c r="P38" s="774"/>
      <c r="Q38" s="774"/>
      <c r="R38" s="775"/>
      <c r="S38" s="776">
        <f>SUM(S34:X37)</f>
        <v>0</v>
      </c>
      <c r="T38" s="777"/>
      <c r="U38" s="777"/>
      <c r="V38" s="777"/>
      <c r="W38" s="777"/>
      <c r="X38" s="777"/>
      <c r="Y38" s="504" t="s">
        <v>278</v>
      </c>
      <c r="Z38" s="778">
        <f>SUM(Z34:AF37)</f>
        <v>0</v>
      </c>
      <c r="AA38" s="722"/>
      <c r="AB38" s="722"/>
      <c r="AC38" s="722"/>
      <c r="AD38" s="722"/>
      <c r="AE38" s="722"/>
      <c r="AF38" s="722"/>
      <c r="AG38" s="501" t="s">
        <v>278</v>
      </c>
    </row>
    <row r="39" spans="1:43" ht="16.149999999999999" hidden="1" customHeight="1" outlineLevel="1">
      <c r="A39" s="503" t="s">
        <v>494</v>
      </c>
      <c r="B39" s="506"/>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779"/>
      <c r="AD39" s="779"/>
      <c r="AE39" s="779"/>
      <c r="AF39" s="779"/>
      <c r="AG39" s="507"/>
    </row>
    <row r="40" spans="1:43" ht="16.149999999999999" hidden="1" customHeight="1" outlineLevel="1">
      <c r="A40" s="494"/>
      <c r="B40" s="754" t="s">
        <v>436</v>
      </c>
      <c r="C40" s="755"/>
      <c r="D40" s="755"/>
      <c r="E40" s="755"/>
      <c r="F40" s="755"/>
      <c r="G40" s="755"/>
      <c r="H40" s="755"/>
      <c r="I40" s="755"/>
      <c r="J40" s="755"/>
      <c r="K40" s="755"/>
      <c r="L40" s="755"/>
      <c r="M40" s="755"/>
      <c r="N40" s="755"/>
      <c r="O40" s="755"/>
      <c r="P40" s="755"/>
      <c r="Q40" s="755"/>
      <c r="R40" s="756"/>
      <c r="S40" s="754" t="s">
        <v>495</v>
      </c>
      <c r="T40" s="755"/>
      <c r="U40" s="755"/>
      <c r="V40" s="755"/>
      <c r="W40" s="755"/>
      <c r="X40" s="755"/>
      <c r="Y40" s="756"/>
      <c r="Z40" s="755" t="s">
        <v>496</v>
      </c>
      <c r="AA40" s="755"/>
      <c r="AB40" s="755"/>
      <c r="AC40" s="755"/>
      <c r="AD40" s="755"/>
      <c r="AE40" s="755"/>
      <c r="AF40" s="755"/>
      <c r="AG40" s="757"/>
    </row>
    <row r="41" spans="1:43" ht="16.149999999999999" hidden="1" customHeight="1" outlineLevel="1">
      <c r="A41" s="494"/>
      <c r="B41" s="495" t="s">
        <v>438</v>
      </c>
      <c r="C41" s="496" t="s">
        <v>15</v>
      </c>
      <c r="D41" s="714">
        <f>IF(D28="","",D28)</f>
        <v>6</v>
      </c>
      <c r="E41" s="714"/>
      <c r="F41" s="497" t="s">
        <v>16</v>
      </c>
      <c r="G41" s="714">
        <f>IF(G28="","",G28)</f>
        <v>6</v>
      </c>
      <c r="H41" s="714"/>
      <c r="I41" s="497" t="s">
        <v>264</v>
      </c>
      <c r="J41" s="497" t="s">
        <v>439</v>
      </c>
      <c r="K41" s="497" t="s">
        <v>440</v>
      </c>
      <c r="L41" s="497"/>
      <c r="M41" s="763" t="str">
        <f>IF(M28="","",M28)</f>
        <v/>
      </c>
      <c r="N41" s="763"/>
      <c r="O41" s="498" t="s">
        <v>16</v>
      </c>
      <c r="P41" s="763" t="str">
        <f>IF(P28="","",P28)</f>
        <v/>
      </c>
      <c r="Q41" s="763"/>
      <c r="R41" s="498" t="s">
        <v>264</v>
      </c>
      <c r="S41" s="769" t="str">
        <f>IFERROR(S34*Z28*10,"")</f>
        <v/>
      </c>
      <c r="T41" s="770"/>
      <c r="U41" s="770"/>
      <c r="V41" s="770"/>
      <c r="W41" s="770"/>
      <c r="X41" s="770"/>
      <c r="Y41" s="504" t="s">
        <v>270</v>
      </c>
      <c r="Z41" s="771" t="str">
        <f>IFERROR(Z34*AD28*10,"")</f>
        <v/>
      </c>
      <c r="AA41" s="772"/>
      <c r="AB41" s="772"/>
      <c r="AC41" s="772"/>
      <c r="AD41" s="772"/>
      <c r="AE41" s="772"/>
      <c r="AF41" s="772"/>
      <c r="AG41" s="501" t="s">
        <v>270</v>
      </c>
    </row>
    <row r="42" spans="1:43" ht="16.149999999999999" hidden="1" customHeight="1" outlineLevel="1">
      <c r="A42" s="494"/>
      <c r="B42" s="495" t="s">
        <v>441</v>
      </c>
      <c r="C42" s="496" t="s">
        <v>15</v>
      </c>
      <c r="D42" s="763" t="str">
        <f>IF(D29="","",D29)</f>
        <v/>
      </c>
      <c r="E42" s="763"/>
      <c r="F42" s="497" t="s">
        <v>16</v>
      </c>
      <c r="G42" s="763" t="str">
        <f>IF(G29="","",G29)</f>
        <v/>
      </c>
      <c r="H42" s="763"/>
      <c r="I42" s="497" t="s">
        <v>264</v>
      </c>
      <c r="J42" s="497" t="s">
        <v>439</v>
      </c>
      <c r="K42" s="497" t="s">
        <v>440</v>
      </c>
      <c r="L42" s="497"/>
      <c r="M42" s="763" t="str">
        <f>IF(M29="","",M29)</f>
        <v/>
      </c>
      <c r="N42" s="763"/>
      <c r="O42" s="498" t="s">
        <v>16</v>
      </c>
      <c r="P42" s="763" t="str">
        <f>IF(P29="","",P29)</f>
        <v/>
      </c>
      <c r="Q42" s="763"/>
      <c r="R42" s="498" t="s">
        <v>264</v>
      </c>
      <c r="S42" s="769" t="str">
        <f t="shared" ref="S42:S44" si="0">IFERROR(S35*Z29*10,"")</f>
        <v/>
      </c>
      <c r="T42" s="770"/>
      <c r="U42" s="770"/>
      <c r="V42" s="770"/>
      <c r="W42" s="770"/>
      <c r="X42" s="770"/>
      <c r="Y42" s="504" t="s">
        <v>270</v>
      </c>
      <c r="Z42" s="771" t="str">
        <f t="shared" ref="Z42:Z44" si="1">IFERROR(Z35*AD29*10,"")</f>
        <v/>
      </c>
      <c r="AA42" s="772"/>
      <c r="AB42" s="772"/>
      <c r="AC42" s="772"/>
      <c r="AD42" s="772"/>
      <c r="AE42" s="772"/>
      <c r="AF42" s="772"/>
      <c r="AG42" s="501" t="s">
        <v>270</v>
      </c>
    </row>
    <row r="43" spans="1:43" ht="16.149999999999999" hidden="1" customHeight="1" outlineLevel="1">
      <c r="A43" s="494"/>
      <c r="B43" s="495" t="s">
        <v>442</v>
      </c>
      <c r="C43" s="496" t="s">
        <v>15</v>
      </c>
      <c r="D43" s="763" t="str">
        <f>IF(D30="","",D30)</f>
        <v/>
      </c>
      <c r="E43" s="763"/>
      <c r="F43" s="497" t="s">
        <v>16</v>
      </c>
      <c r="G43" s="763" t="str">
        <f>IF(G30="","",G30)</f>
        <v/>
      </c>
      <c r="H43" s="763"/>
      <c r="I43" s="497" t="s">
        <v>264</v>
      </c>
      <c r="J43" s="497" t="s">
        <v>439</v>
      </c>
      <c r="K43" s="497" t="s">
        <v>440</v>
      </c>
      <c r="L43" s="497"/>
      <c r="M43" s="763" t="str">
        <f>IF(M30="","",M30)</f>
        <v/>
      </c>
      <c r="N43" s="763"/>
      <c r="O43" s="498" t="s">
        <v>16</v>
      </c>
      <c r="P43" s="763" t="str">
        <f>IF(P30="","",P30)</f>
        <v/>
      </c>
      <c r="Q43" s="763"/>
      <c r="R43" s="498" t="s">
        <v>264</v>
      </c>
      <c r="S43" s="769" t="str">
        <f t="shared" si="0"/>
        <v/>
      </c>
      <c r="T43" s="770"/>
      <c r="U43" s="770"/>
      <c r="V43" s="770"/>
      <c r="W43" s="770"/>
      <c r="X43" s="770"/>
      <c r="Y43" s="504" t="s">
        <v>270</v>
      </c>
      <c r="Z43" s="771" t="str">
        <f t="shared" si="1"/>
        <v/>
      </c>
      <c r="AA43" s="772"/>
      <c r="AB43" s="772"/>
      <c r="AC43" s="772"/>
      <c r="AD43" s="772"/>
      <c r="AE43" s="772"/>
      <c r="AF43" s="772"/>
      <c r="AG43" s="501" t="s">
        <v>270</v>
      </c>
    </row>
    <row r="44" spans="1:43" ht="16.149999999999999" hidden="1" customHeight="1" outlineLevel="1">
      <c r="A44" s="494"/>
      <c r="B44" s="508" t="s">
        <v>443</v>
      </c>
      <c r="C44" s="509" t="s">
        <v>15</v>
      </c>
      <c r="D44" s="763" t="str">
        <f>IF(D31="","",D31)</f>
        <v/>
      </c>
      <c r="E44" s="763"/>
      <c r="F44" s="497" t="s">
        <v>16</v>
      </c>
      <c r="G44" s="763" t="str">
        <f>IF(G31="","",G31)</f>
        <v/>
      </c>
      <c r="H44" s="763"/>
      <c r="I44" s="497" t="s">
        <v>264</v>
      </c>
      <c r="J44" s="497" t="s">
        <v>439</v>
      </c>
      <c r="K44" s="497" t="s">
        <v>440</v>
      </c>
      <c r="L44" s="497"/>
      <c r="M44" s="763" t="str">
        <f>IF(M31="","",M31)</f>
        <v/>
      </c>
      <c r="N44" s="763"/>
      <c r="O44" s="498" t="s">
        <v>16</v>
      </c>
      <c r="P44" s="763" t="str">
        <f>IF(P31="","",P31)</f>
        <v/>
      </c>
      <c r="Q44" s="763"/>
      <c r="R44" s="498" t="s">
        <v>264</v>
      </c>
      <c r="S44" s="769" t="str">
        <f t="shared" si="0"/>
        <v/>
      </c>
      <c r="T44" s="770"/>
      <c r="U44" s="770"/>
      <c r="V44" s="770"/>
      <c r="W44" s="770"/>
      <c r="X44" s="770"/>
      <c r="Y44" s="504" t="s">
        <v>270</v>
      </c>
      <c r="Z44" s="771" t="str">
        <f t="shared" si="1"/>
        <v/>
      </c>
      <c r="AA44" s="772"/>
      <c r="AB44" s="772"/>
      <c r="AC44" s="772"/>
      <c r="AD44" s="772"/>
      <c r="AE44" s="772"/>
      <c r="AF44" s="772"/>
      <c r="AG44" s="501" t="s">
        <v>270</v>
      </c>
    </row>
    <row r="45" spans="1:43" ht="16.149999999999999" hidden="1" customHeight="1" outlineLevel="1">
      <c r="A45" s="494"/>
      <c r="B45" s="508" t="s">
        <v>449</v>
      </c>
      <c r="C45" s="500" t="s">
        <v>450</v>
      </c>
      <c r="D45" s="510"/>
      <c r="E45" s="510"/>
      <c r="F45" s="500"/>
      <c r="G45" s="510"/>
      <c r="H45" s="510"/>
      <c r="I45" s="500"/>
      <c r="J45" s="500"/>
      <c r="K45" s="500"/>
      <c r="L45" s="500"/>
      <c r="M45" s="510"/>
      <c r="N45" s="510"/>
      <c r="O45" s="510"/>
      <c r="P45" s="510"/>
      <c r="Q45" s="510"/>
      <c r="R45" s="510"/>
      <c r="S45" s="510"/>
      <c r="T45" s="510"/>
      <c r="U45" s="510"/>
      <c r="V45" s="510"/>
      <c r="W45" s="510"/>
      <c r="X45" s="510"/>
      <c r="Y45" s="510"/>
      <c r="Z45" s="781"/>
      <c r="AA45" s="715"/>
      <c r="AB45" s="715"/>
      <c r="AC45" s="715"/>
      <c r="AD45" s="715"/>
      <c r="AE45" s="715"/>
      <c r="AF45" s="715"/>
      <c r="AG45" s="501" t="s">
        <v>270</v>
      </c>
    </row>
    <row r="46" spans="1:43" ht="16.149999999999999" hidden="1" customHeight="1" outlineLevel="1">
      <c r="A46" s="494"/>
      <c r="B46" s="502" t="s">
        <v>451</v>
      </c>
      <c r="C46" s="500" t="s">
        <v>452</v>
      </c>
      <c r="D46" s="510"/>
      <c r="E46" s="510"/>
      <c r="F46" s="500"/>
      <c r="G46" s="510"/>
      <c r="H46" s="510"/>
      <c r="I46" s="500"/>
      <c r="J46" s="500"/>
      <c r="K46" s="500"/>
      <c r="L46" s="500"/>
      <c r="M46" s="510"/>
      <c r="N46" s="510"/>
      <c r="O46" s="510"/>
      <c r="P46" s="510"/>
      <c r="Q46" s="510"/>
      <c r="R46" s="510"/>
      <c r="S46" s="510"/>
      <c r="T46" s="510"/>
      <c r="U46" s="510"/>
      <c r="V46" s="510"/>
      <c r="W46" s="510"/>
      <c r="X46" s="510"/>
      <c r="Y46" s="510"/>
      <c r="Z46" s="781"/>
      <c r="AA46" s="715"/>
      <c r="AB46" s="715"/>
      <c r="AC46" s="715"/>
      <c r="AD46" s="715"/>
      <c r="AE46" s="715"/>
      <c r="AF46" s="715"/>
      <c r="AG46" s="501" t="s">
        <v>270</v>
      </c>
    </row>
    <row r="47" spans="1:43" ht="16.149999999999999" hidden="1" customHeight="1" outlineLevel="1" thickBot="1">
      <c r="A47" s="511"/>
      <c r="B47" s="782" t="s">
        <v>446</v>
      </c>
      <c r="C47" s="783"/>
      <c r="D47" s="783"/>
      <c r="E47" s="783"/>
      <c r="F47" s="783"/>
      <c r="G47" s="783"/>
      <c r="H47" s="783"/>
      <c r="I47" s="783"/>
      <c r="J47" s="783"/>
      <c r="K47" s="783"/>
      <c r="L47" s="783"/>
      <c r="M47" s="783"/>
      <c r="N47" s="783"/>
      <c r="O47" s="783"/>
      <c r="P47" s="783"/>
      <c r="Q47" s="783"/>
      <c r="R47" s="783"/>
      <c r="S47" s="783"/>
      <c r="T47" s="783"/>
      <c r="U47" s="783"/>
      <c r="V47" s="783"/>
      <c r="W47" s="783"/>
      <c r="X47" s="783"/>
      <c r="Y47" s="784"/>
      <c r="Z47" s="785">
        <f>IFERROR(SUM(S41:X44)+SUM(Z41:AF44)-Z45+Z46,0)</f>
        <v>0</v>
      </c>
      <c r="AA47" s="726"/>
      <c r="AB47" s="726"/>
      <c r="AC47" s="726"/>
      <c r="AD47" s="726"/>
      <c r="AE47" s="726"/>
      <c r="AF47" s="726"/>
      <c r="AG47" s="512"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7" t="s">
        <v>1559</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32">
        <v>120000</v>
      </c>
      <c r="AC49" s="732"/>
      <c r="AD49" s="732"/>
      <c r="AE49" s="732"/>
      <c r="AF49" s="732"/>
      <c r="AG49" s="37" t="s">
        <v>270</v>
      </c>
      <c r="AQ49" s="189"/>
    </row>
    <row r="50" spans="1:43" ht="16.149999999999999" customHeight="1" thickBot="1">
      <c r="A50" s="414" t="s">
        <v>1560</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33">
        <v>120000</v>
      </c>
      <c r="AC50" s="733"/>
      <c r="AD50" s="733"/>
      <c r="AE50" s="733"/>
      <c r="AF50" s="733"/>
      <c r="AG50" s="375" t="s">
        <v>270</v>
      </c>
      <c r="AQ50" s="189"/>
    </row>
    <row r="51" spans="1:43" ht="16.149999999999999" customHeight="1" thickBot="1">
      <c r="A51" s="513"/>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4"/>
      <c r="AC51" s="514"/>
      <c r="AD51" s="514"/>
      <c r="AE51" s="514"/>
      <c r="AF51" s="514"/>
      <c r="AG51" s="513"/>
      <c r="AQ51" s="189"/>
    </row>
    <row r="52" spans="1:43" ht="16.149999999999999" customHeight="1" thickBot="1">
      <c r="A52" s="415" t="s">
        <v>1589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34">
        <f>SUM(AB49:AF50)</f>
        <v>240000</v>
      </c>
      <c r="AC52" s="734"/>
      <c r="AD52" s="734"/>
      <c r="AE52" s="734"/>
      <c r="AF52" s="734"/>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1563</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1567</v>
      </c>
      <c r="B55" s="333" t="s">
        <v>1729</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7" t="s">
        <v>1590</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32">
        <v>0</v>
      </c>
      <c r="AC56" s="732"/>
      <c r="AD56" s="732"/>
      <c r="AE56" s="732"/>
      <c r="AF56" s="732"/>
      <c r="AG56" s="37" t="s">
        <v>270</v>
      </c>
      <c r="AQ56" s="189"/>
    </row>
    <row r="57" spans="1:43" ht="16.149999999999999" customHeight="1" thickBot="1">
      <c r="A57" s="414" t="s">
        <v>1937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33">
        <v>0</v>
      </c>
      <c r="AC57" s="733"/>
      <c r="AD57" s="733"/>
      <c r="AE57" s="733"/>
      <c r="AF57" s="733"/>
      <c r="AG57" s="375"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65"/>
      <c r="AC58" s="465"/>
      <c r="AD58" s="465"/>
      <c r="AE58" s="465"/>
      <c r="AF58" s="465"/>
      <c r="AG58" s="152"/>
      <c r="AQ58" s="189"/>
    </row>
    <row r="59" spans="1:43" ht="16.149999999999999" customHeight="1">
      <c r="A59" s="10" t="s">
        <v>1945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thickBot="1">
      <c r="A60" s="556" t="s">
        <v>1947</v>
      </c>
      <c r="B60" s="8"/>
      <c r="C60" s="8"/>
      <c r="D60" s="8"/>
      <c r="E60" s="8"/>
      <c r="F60" s="8"/>
      <c r="G60" s="8"/>
      <c r="H60" s="8"/>
      <c r="I60" s="8"/>
      <c r="J60" s="8"/>
      <c r="K60" s="8"/>
      <c r="L60" s="8"/>
      <c r="M60" s="8"/>
      <c r="N60" s="8"/>
      <c r="O60" s="8"/>
      <c r="P60" s="8"/>
      <c r="Q60" s="8"/>
      <c r="R60" s="8"/>
      <c r="S60" s="8"/>
      <c r="T60" s="8"/>
      <c r="U60" s="8"/>
      <c r="V60" s="8"/>
      <c r="W60" s="8"/>
      <c r="X60" s="8"/>
      <c r="Y60" s="8"/>
      <c r="Z60" s="8"/>
      <c r="AA60" s="8"/>
      <c r="AB60" s="786">
        <f>AB52-AB56+AB57</f>
        <v>240000</v>
      </c>
      <c r="AC60" s="786"/>
      <c r="AD60" s="786"/>
      <c r="AE60" s="786"/>
      <c r="AF60" s="786"/>
      <c r="AG60" s="9" t="s">
        <v>270</v>
      </c>
      <c r="AQ60" s="189"/>
    </row>
    <row r="61" spans="1:43" ht="15.6" customHeight="1" thickBot="1">
      <c r="A61" s="787" t="s">
        <v>1946</v>
      </c>
      <c r="B61" s="788"/>
      <c r="C61" s="788"/>
      <c r="D61" s="788"/>
      <c r="E61" s="788"/>
      <c r="F61" s="788"/>
      <c r="G61" s="788"/>
      <c r="H61" s="788"/>
      <c r="I61" s="788"/>
      <c r="J61" s="788"/>
      <c r="K61" s="788"/>
      <c r="L61" s="788"/>
      <c r="M61" s="788"/>
      <c r="N61" s="788"/>
      <c r="O61" s="788"/>
      <c r="P61" s="788"/>
      <c r="Q61" s="788"/>
      <c r="R61" s="788"/>
      <c r="S61" s="788"/>
      <c r="T61" s="788"/>
      <c r="U61" s="788"/>
      <c r="V61" s="788"/>
      <c r="W61" s="788"/>
      <c r="X61" s="788"/>
      <c r="Y61" s="788"/>
      <c r="Z61" s="788"/>
      <c r="AA61" s="788"/>
      <c r="AB61" s="733"/>
      <c r="AC61" s="733"/>
      <c r="AD61" s="733"/>
      <c r="AE61" s="733"/>
      <c r="AF61" s="733"/>
      <c r="AG61" s="272"/>
      <c r="AH61" s="189" t="b">
        <v>1</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789" t="str">
        <f>IF(AH61=TRUE,"問題なし","問題あり")</f>
        <v>問題なし</v>
      </c>
      <c r="AC62" s="789"/>
      <c r="AD62" s="789"/>
      <c r="AE62" s="789"/>
      <c r="AF62" s="789"/>
      <c r="AG62" s="482"/>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33" t="s">
        <v>1653</v>
      </c>
      <c r="B64" s="533"/>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517"/>
    </row>
    <row r="65" spans="1:43" ht="16.149999999999999" hidden="1" customHeight="1" outlineLevel="1" thickBot="1">
      <c r="A65" s="472" t="s">
        <v>1567</v>
      </c>
      <c r="B65" s="422" t="s">
        <v>1624</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1671</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730"/>
      <c r="AC66" s="730"/>
      <c r="AD66" s="730"/>
      <c r="AE66" s="730"/>
      <c r="AF66" s="730"/>
      <c r="AG66" s="534" t="s">
        <v>270</v>
      </c>
    </row>
    <row r="67" spans="1:43" ht="16.149999999999999" hidden="1" customHeight="1" outlineLevel="2">
      <c r="A67" s="433"/>
      <c r="B67" s="468" t="s">
        <v>1664</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20"/>
      <c r="AC67" s="720"/>
      <c r="AD67" s="720"/>
      <c r="AE67" s="720"/>
      <c r="AF67" s="720"/>
      <c r="AG67" s="515" t="s">
        <v>270</v>
      </c>
    </row>
    <row r="68" spans="1:43" ht="16.149999999999999" hidden="1" customHeight="1" outlineLevel="2">
      <c r="A68" s="433"/>
      <c r="B68" s="468" t="s">
        <v>1672</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722"/>
      <c r="AC68" s="722"/>
      <c r="AD68" s="722"/>
      <c r="AE68" s="722"/>
      <c r="AF68" s="722"/>
      <c r="AG68" s="515" t="s">
        <v>270</v>
      </c>
    </row>
    <row r="69" spans="1:43" ht="16.149999999999999" hidden="1" customHeight="1" outlineLevel="2">
      <c r="A69" s="433"/>
      <c r="B69" s="439" t="s">
        <v>453</v>
      </c>
      <c r="C69" s="443"/>
      <c r="D69" s="529"/>
      <c r="E69" s="529"/>
      <c r="F69" s="443"/>
      <c r="G69" s="529"/>
      <c r="H69" s="529"/>
      <c r="I69" s="443"/>
      <c r="J69" s="443"/>
      <c r="K69" s="443"/>
      <c r="L69" s="443"/>
      <c r="M69" s="529"/>
      <c r="N69" s="529"/>
      <c r="O69" s="529"/>
      <c r="P69" s="529"/>
      <c r="Q69" s="529"/>
      <c r="R69" s="529"/>
      <c r="S69" s="529"/>
      <c r="T69" s="529"/>
      <c r="U69" s="529"/>
      <c r="V69" s="529"/>
      <c r="W69" s="529"/>
      <c r="X69" s="529"/>
      <c r="Y69" s="529"/>
      <c r="Z69" s="529"/>
      <c r="AA69" s="529"/>
      <c r="AB69" s="780"/>
      <c r="AC69" s="780"/>
      <c r="AD69" s="780"/>
      <c r="AE69" s="780"/>
      <c r="AF69" s="780"/>
      <c r="AG69" s="530" t="s">
        <v>270</v>
      </c>
    </row>
    <row r="70" spans="1:43" ht="16.149999999999999" hidden="1" customHeight="1" outlineLevel="2">
      <c r="A70" s="433"/>
      <c r="B70" s="469" t="s">
        <v>497</v>
      </c>
      <c r="C70" s="443"/>
      <c r="D70" s="529"/>
      <c r="E70" s="529"/>
      <c r="F70" s="443"/>
      <c r="G70" s="529"/>
      <c r="H70" s="529"/>
      <c r="I70" s="443"/>
      <c r="J70" s="443"/>
      <c r="K70" s="443"/>
      <c r="L70" s="443"/>
      <c r="M70" s="529"/>
      <c r="N70" s="529"/>
      <c r="O70" s="529"/>
      <c r="P70" s="529"/>
      <c r="Q70" s="529"/>
      <c r="R70" s="529"/>
      <c r="S70" s="529"/>
      <c r="T70" s="529"/>
      <c r="U70" s="529"/>
      <c r="V70" s="529"/>
      <c r="W70" s="529"/>
      <c r="X70" s="529"/>
      <c r="Y70" s="529"/>
      <c r="Z70" s="529"/>
      <c r="AA70" s="529"/>
      <c r="AB70" s="780"/>
      <c r="AC70" s="780"/>
      <c r="AD70" s="780"/>
      <c r="AE70" s="780"/>
      <c r="AF70" s="780"/>
      <c r="AG70" s="530" t="s">
        <v>270</v>
      </c>
    </row>
    <row r="71" spans="1:43" ht="16.149999999999999" hidden="1" customHeight="1" outlineLevel="1">
      <c r="A71" s="433"/>
      <c r="B71" s="468" t="s">
        <v>1673</v>
      </c>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725"/>
      <c r="AC71" s="725"/>
      <c r="AD71" s="725"/>
      <c r="AE71" s="725"/>
      <c r="AF71" s="725"/>
      <c r="AG71" s="515" t="s">
        <v>270</v>
      </c>
    </row>
    <row r="72" spans="1:43" ht="16.149999999999999" hidden="1" customHeight="1" outlineLevel="1">
      <c r="A72" s="433"/>
      <c r="B72" s="468" t="s">
        <v>1674</v>
      </c>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725"/>
      <c r="AC72" s="725"/>
      <c r="AD72" s="725"/>
      <c r="AE72" s="725"/>
      <c r="AF72" s="725"/>
      <c r="AG72" s="515" t="s">
        <v>270</v>
      </c>
    </row>
    <row r="73" spans="1:43" ht="16.149999999999999" hidden="1" customHeight="1" outlineLevel="1" thickBot="1">
      <c r="A73" s="459"/>
      <c r="B73" s="535" t="s">
        <v>1675</v>
      </c>
      <c r="C73" s="536"/>
      <c r="D73" s="536"/>
      <c r="E73" s="536"/>
      <c r="F73" s="536"/>
      <c r="G73" s="536"/>
      <c r="H73" s="536"/>
      <c r="I73" s="536"/>
      <c r="J73" s="536"/>
      <c r="K73" s="536"/>
      <c r="L73" s="536"/>
      <c r="M73" s="536"/>
      <c r="N73" s="536"/>
      <c r="O73" s="536"/>
      <c r="P73" s="536"/>
      <c r="Q73" s="536"/>
      <c r="R73" s="536"/>
      <c r="S73" s="536"/>
      <c r="T73" s="536"/>
      <c r="U73" s="536"/>
      <c r="V73" s="536"/>
      <c r="W73" s="536"/>
      <c r="X73" s="536"/>
      <c r="Y73" s="536"/>
      <c r="Z73" s="536"/>
      <c r="AA73" s="536"/>
      <c r="AB73" s="726">
        <f>AB66-SUM(AB71:AF72)</f>
        <v>0</v>
      </c>
      <c r="AC73" s="726"/>
      <c r="AD73" s="726"/>
      <c r="AE73" s="726"/>
      <c r="AF73" s="726"/>
      <c r="AG73" s="537" t="s">
        <v>270</v>
      </c>
    </row>
    <row r="74" spans="1:43" ht="16.149999999999999" hidden="1" customHeight="1" outlineLevel="2" thickBot="1">
      <c r="A74" s="790" t="s">
        <v>455</v>
      </c>
      <c r="B74" s="791"/>
      <c r="C74" s="791"/>
      <c r="D74" s="791"/>
      <c r="E74" s="791"/>
      <c r="F74" s="791"/>
      <c r="G74" s="791"/>
      <c r="H74" s="791"/>
      <c r="I74" s="791"/>
      <c r="J74" s="791"/>
      <c r="K74" s="791"/>
      <c r="L74" s="791"/>
      <c r="M74" s="791"/>
      <c r="N74" s="791"/>
      <c r="O74" s="791"/>
      <c r="P74" s="791"/>
      <c r="Q74" s="791"/>
      <c r="R74" s="791"/>
      <c r="S74" s="791"/>
      <c r="T74" s="791"/>
      <c r="U74" s="791"/>
      <c r="V74" s="791"/>
      <c r="W74" s="791"/>
      <c r="X74" s="791"/>
      <c r="Y74" s="791"/>
      <c r="Z74" s="791"/>
      <c r="AA74" s="791"/>
      <c r="AB74" s="727"/>
      <c r="AC74" s="727"/>
      <c r="AD74" s="727"/>
      <c r="AE74" s="727"/>
      <c r="AF74" s="727"/>
      <c r="AG74" s="516"/>
      <c r="AH74" s="470"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706" t="str">
        <f>IF(AH74=TRUE,"問題なし","問題あり")</f>
        <v>問題あり</v>
      </c>
      <c r="AC75" s="706"/>
      <c r="AD75" s="706"/>
      <c r="AE75" s="706"/>
      <c r="AF75" s="706"/>
      <c r="AG75" s="517"/>
      <c r="AH75" s="470"/>
    </row>
    <row r="76" spans="1:43" ht="16.149999999999999" hidden="1" customHeight="1" outlineLevel="1" collapsed="1">
      <c r="A76" s="472" t="s">
        <v>1567</v>
      </c>
      <c r="B76" s="422" t="s">
        <v>1676</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1568</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72" t="s">
        <v>1567</v>
      </c>
      <c r="B78" s="422" t="s">
        <v>1570</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1569</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72" t="s">
        <v>1567</v>
      </c>
      <c r="B80" s="538" t="s">
        <v>1677</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1667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517" t="s">
        <v>1567</v>
      </c>
      <c r="B82" s="538" t="s">
        <v>1678</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39"/>
      <c r="AC82" s="539"/>
      <c r="AD82" s="539"/>
      <c r="AE82" s="539"/>
      <c r="AF82" s="539"/>
      <c r="AG82" s="427"/>
      <c r="AQ82" s="189"/>
    </row>
    <row r="83" spans="1:43" ht="16.149999999999999" hidden="1" customHeight="1" outlineLevel="1">
      <c r="A83" s="517"/>
      <c r="B83" s="538" t="s">
        <v>1595</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39"/>
      <c r="AC83" s="539"/>
      <c r="AD83" s="539"/>
      <c r="AE83" s="539"/>
      <c r="AF83" s="539"/>
      <c r="AG83" s="427"/>
      <c r="AQ83" s="189"/>
    </row>
    <row r="84" spans="1:43" ht="16.149999999999999" hidden="1" customHeight="1" outlineLevel="1">
      <c r="A84" s="517"/>
      <c r="B84" s="538" t="s">
        <v>1596</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39"/>
      <c r="AC84" s="539"/>
      <c r="AD84" s="539"/>
      <c r="AE84" s="539"/>
      <c r="AF84" s="539"/>
      <c r="AG84" s="427"/>
      <c r="AQ84" s="189"/>
    </row>
    <row r="85" spans="1:43" ht="16.149999999999999" hidden="1" customHeight="1" outlineLevel="1">
      <c r="A85" s="517" t="s">
        <v>1567</v>
      </c>
      <c r="B85" s="538" t="s">
        <v>1679</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39"/>
      <c r="AC85" s="539"/>
      <c r="AD85" s="539"/>
      <c r="AE85" s="539"/>
      <c r="AF85" s="539"/>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82"/>
      <c r="AB86" s="482"/>
      <c r="AC86" s="482"/>
      <c r="AD86" s="482"/>
      <c r="AE86" s="482"/>
      <c r="AF86" s="49"/>
      <c r="AG86" s="4"/>
    </row>
    <row r="87" spans="1:43" ht="16.149999999999999" customHeight="1" collapsed="1">
      <c r="A87" s="164" t="s">
        <v>1524</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82"/>
      <c r="AB87" s="482"/>
      <c r="AC87" s="482"/>
      <c r="AD87" s="482"/>
      <c r="AE87" s="482"/>
      <c r="AF87" s="49"/>
      <c r="AG87" s="4"/>
    </row>
    <row r="88" spans="1:43" ht="16.149999999999999" customHeight="1">
      <c r="A88" s="332" t="s">
        <v>1567</v>
      </c>
      <c r="B88" s="425" t="s">
        <v>1576</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31" t="s">
        <v>1567</v>
      </c>
      <c r="B89" s="333" t="s">
        <v>1730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1567</v>
      </c>
      <c r="B90" s="425" t="s">
        <v>1950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customHeight="1">
      <c r="A91" s="332"/>
      <c r="B91" s="425" t="s">
        <v>1949</v>
      </c>
      <c r="C91" s="333"/>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2"/>
      <c r="AB91" s="332"/>
      <c r="AC91" s="332"/>
      <c r="AD91" s="332"/>
      <c r="AE91" s="332"/>
      <c r="AF91" s="333"/>
      <c r="AG91" s="424"/>
      <c r="AQ91" s="189"/>
    </row>
    <row r="92" spans="1:43" ht="16.149999999999999" hidden="1" customHeight="1" outlineLevel="1">
      <c r="A92" s="332" t="s">
        <v>1567</v>
      </c>
      <c r="B92" s="333" t="s">
        <v>1581</v>
      </c>
      <c r="C92" s="3"/>
      <c r="D92" s="3"/>
      <c r="E92" s="3"/>
      <c r="F92" s="3"/>
      <c r="G92" s="3"/>
      <c r="H92" s="3"/>
      <c r="I92" s="3"/>
      <c r="J92" s="3"/>
      <c r="K92" s="3"/>
      <c r="L92" s="3"/>
      <c r="M92" s="3"/>
      <c r="N92" s="3"/>
      <c r="O92" s="3"/>
      <c r="P92" s="3"/>
      <c r="Q92" s="3"/>
      <c r="R92" s="3"/>
      <c r="S92" s="3"/>
      <c r="T92" s="3"/>
      <c r="U92" s="3"/>
      <c r="V92" s="3"/>
      <c r="W92" s="3"/>
      <c r="X92" s="3"/>
      <c r="Y92" s="3"/>
      <c r="Z92" s="3"/>
      <c r="AA92" s="482"/>
      <c r="AB92" s="482"/>
      <c r="AC92" s="482"/>
      <c r="AD92" s="482"/>
      <c r="AE92" s="482"/>
      <c r="AF92" s="3"/>
      <c r="AG92" s="4"/>
      <c r="AQ92" s="189"/>
    </row>
    <row r="93" spans="1:43" ht="16.149999999999999" hidden="1" customHeight="1" outlineLevel="1">
      <c r="A93" s="164"/>
      <c r="B93" s="333" t="s">
        <v>1578</v>
      </c>
      <c r="C93" s="3"/>
      <c r="D93" s="3"/>
      <c r="E93" s="3"/>
      <c r="F93" s="3"/>
      <c r="G93" s="3"/>
      <c r="H93" s="3"/>
      <c r="I93" s="3"/>
      <c r="J93" s="3"/>
      <c r="K93" s="3"/>
      <c r="L93" s="3"/>
      <c r="M93" s="3"/>
      <c r="N93" s="3"/>
      <c r="O93" s="3"/>
      <c r="P93" s="3"/>
      <c r="Q93" s="3"/>
      <c r="R93" s="3"/>
      <c r="S93" s="3"/>
      <c r="T93" s="3"/>
      <c r="U93" s="3"/>
      <c r="V93" s="3"/>
      <c r="W93" s="3"/>
      <c r="X93" s="3"/>
      <c r="Y93" s="3"/>
      <c r="Z93" s="3"/>
      <c r="AA93" s="482"/>
      <c r="AB93" s="482"/>
      <c r="AC93" s="482"/>
      <c r="AD93" s="482"/>
      <c r="AE93" s="482"/>
      <c r="AF93" s="3"/>
      <c r="AG93" s="4"/>
      <c r="AQ93" s="189"/>
    </row>
    <row r="94" spans="1:43" ht="16.149999999999999" customHeight="1" collapsed="1">
      <c r="A94" s="518" t="s">
        <v>1625</v>
      </c>
      <c r="B94" s="333"/>
      <c r="C94" s="3"/>
      <c r="D94" s="3"/>
      <c r="E94" s="3"/>
      <c r="F94" s="3"/>
      <c r="G94" s="3"/>
      <c r="H94" s="3"/>
      <c r="I94" s="3"/>
      <c r="J94" s="3"/>
      <c r="K94" s="3"/>
      <c r="L94" s="3"/>
      <c r="M94" s="3"/>
      <c r="N94" s="3"/>
      <c r="O94" s="3"/>
      <c r="P94" s="3"/>
      <c r="Q94" s="3"/>
      <c r="R94" s="3"/>
      <c r="S94" s="3"/>
      <c r="T94" s="3"/>
      <c r="U94" s="3"/>
      <c r="V94" s="3"/>
      <c r="W94" s="3"/>
      <c r="X94" s="3"/>
      <c r="Y94" s="3"/>
      <c r="Z94" s="3"/>
      <c r="AA94" s="482"/>
      <c r="AB94" s="482"/>
      <c r="AC94" s="482"/>
      <c r="AD94" s="482"/>
      <c r="AE94" s="482"/>
      <c r="AF94" s="3"/>
      <c r="AG94" s="4"/>
      <c r="AQ94" s="189"/>
    </row>
    <row r="95" spans="1:43" ht="16.149999999999999" customHeight="1" thickBot="1">
      <c r="A95" s="2" t="s">
        <v>1706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177"/>
      <c r="AB95" s="177"/>
      <c r="AC95" s="177"/>
      <c r="AD95" s="177"/>
      <c r="AE95" s="177"/>
      <c r="AF95" s="177"/>
      <c r="AG95" s="102"/>
    </row>
    <row r="96" spans="1:43" ht="16.149999999999999" customHeight="1">
      <c r="A96" s="115" t="s">
        <v>1685</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v>3.5</v>
      </c>
      <c r="AC96" s="628"/>
      <c r="AD96" s="628"/>
      <c r="AE96" s="628"/>
      <c r="AF96" s="628"/>
      <c r="AG96" s="79" t="s">
        <v>291</v>
      </c>
    </row>
    <row r="97" spans="1:33" ht="16.149999999999999" hidden="1" customHeight="1" outlineLevel="1">
      <c r="A97" s="1" t="s">
        <v>1680</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798"/>
      <c r="AC97" s="798"/>
      <c r="AD97" s="798"/>
      <c r="AE97" s="798"/>
      <c r="AF97" s="798"/>
      <c r="AG97" s="126" t="s">
        <v>270</v>
      </c>
    </row>
    <row r="98" spans="1:33" ht="16.149999999999999" customHeight="1" collapsed="1">
      <c r="A98" s="1" t="s">
        <v>1686</v>
      </c>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631">
        <v>1360000</v>
      </c>
      <c r="AC98" s="631"/>
      <c r="AD98" s="631"/>
      <c r="AE98" s="631"/>
      <c r="AF98" s="631"/>
      <c r="AG98" s="181" t="s">
        <v>270</v>
      </c>
    </row>
    <row r="99" spans="1:33" ht="16.149999999999999" customHeight="1" thickBot="1">
      <c r="A99" s="22" t="s">
        <v>1948</v>
      </c>
      <c r="B99" s="5"/>
      <c r="C99" s="5"/>
      <c r="D99" s="5"/>
      <c r="E99" s="5"/>
      <c r="F99" s="5"/>
      <c r="G99" s="5"/>
      <c r="H99" s="5"/>
      <c r="I99" s="5"/>
      <c r="J99" s="5"/>
      <c r="K99" s="5"/>
      <c r="L99" s="5"/>
      <c r="M99" s="5"/>
      <c r="N99" s="5"/>
      <c r="O99" s="5"/>
      <c r="P99" s="5"/>
      <c r="Q99" s="5"/>
      <c r="R99" s="5"/>
      <c r="S99" s="5"/>
      <c r="T99" s="5"/>
      <c r="U99" s="5"/>
      <c r="V99" s="5"/>
      <c r="W99" s="5"/>
      <c r="X99" s="5"/>
      <c r="Y99" s="5"/>
      <c r="Z99" s="5"/>
      <c r="AA99" s="5"/>
      <c r="AB99" s="663">
        <v>30000</v>
      </c>
      <c r="AC99" s="663"/>
      <c r="AD99" s="663"/>
      <c r="AE99" s="663"/>
      <c r="AF99" s="663"/>
      <c r="AG99" s="181" t="s">
        <v>270</v>
      </c>
    </row>
    <row r="100" spans="1:33" ht="16.149999999999999" hidden="1" customHeight="1" outlineLevel="1">
      <c r="A100" s="16"/>
      <c r="B100" s="39" t="s">
        <v>1681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v>0</v>
      </c>
      <c r="AC100" s="626"/>
      <c r="AD100" s="626"/>
      <c r="AE100" s="626"/>
      <c r="AF100" s="626"/>
      <c r="AG100" s="128" t="s">
        <v>270</v>
      </c>
    </row>
    <row r="101" spans="1:33" ht="16.149999999999999" hidden="1" customHeight="1" outlineLevel="1" thickBot="1">
      <c r="A101" s="40"/>
      <c r="B101" s="104" t="s">
        <v>1682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f>AB99-AB100</f>
        <v>30000</v>
      </c>
      <c r="AC101" s="627"/>
      <c r="AD101" s="627"/>
      <c r="AE101" s="627"/>
      <c r="AF101" s="627"/>
      <c r="AG101" s="128" t="s">
        <v>297</v>
      </c>
    </row>
    <row r="102" spans="1:33" ht="16.149999999999999" customHeight="1" collapsed="1" thickTop="1" thickBot="1">
      <c r="A102" s="90"/>
      <c r="B102" s="105" t="s">
        <v>1693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54">
        <f>IFERROR(AB99/(AB98-AB99)*100,0)</f>
        <v>2.2556390977443606</v>
      </c>
      <c r="AC102" s="654"/>
      <c r="AD102" s="654"/>
      <c r="AE102" s="654"/>
      <c r="AF102" s="654"/>
      <c r="AG102" s="162" t="s">
        <v>299</v>
      </c>
    </row>
    <row r="103" spans="1:33" ht="16.149999999999999" customHeight="1">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33" ht="16.149999999999999" hidden="1" customHeight="1" outlineLevel="1" thickBot="1">
      <c r="A104" s="488" t="s">
        <v>386</v>
      </c>
      <c r="B104" s="427"/>
      <c r="C104" s="427"/>
      <c r="D104" s="427"/>
      <c r="E104" s="427"/>
      <c r="F104" s="427"/>
      <c r="G104" s="427"/>
      <c r="H104" s="427"/>
      <c r="I104" s="427"/>
      <c r="J104" s="427"/>
      <c r="K104" s="427"/>
      <c r="L104" s="427"/>
      <c r="M104" s="427"/>
      <c r="N104" s="427"/>
      <c r="O104" s="427"/>
      <c r="P104" s="427"/>
      <c r="Q104" s="427"/>
      <c r="R104" s="427"/>
      <c r="S104" s="427"/>
      <c r="T104" s="427"/>
      <c r="U104" s="427"/>
      <c r="V104" s="427"/>
      <c r="W104" s="427"/>
      <c r="X104" s="427"/>
      <c r="Y104" s="427"/>
      <c r="Z104" s="427"/>
      <c r="AA104" s="796"/>
      <c r="AB104" s="796"/>
      <c r="AC104" s="796"/>
      <c r="AD104" s="796"/>
      <c r="AE104" s="796"/>
      <c r="AF104" s="796"/>
      <c r="AG104" s="796"/>
    </row>
    <row r="105" spans="1:33" ht="16.149999999999999" hidden="1" customHeight="1" outlineLevel="1">
      <c r="A105" s="519" t="s">
        <v>456</v>
      </c>
      <c r="B105" s="492"/>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520"/>
      <c r="AB105" s="797">
        <f>'（別添）_計画書（無床診療所及びⅡを算定する有床診療所）'!AB78</f>
        <v>0</v>
      </c>
      <c r="AC105" s="797"/>
      <c r="AD105" s="797"/>
      <c r="AE105" s="797"/>
      <c r="AF105" s="797"/>
      <c r="AG105" s="493" t="s">
        <v>291</v>
      </c>
    </row>
    <row r="106" spans="1:33" ht="16.149999999999999" hidden="1" customHeight="1" outlineLevel="1">
      <c r="A106" s="521" t="s">
        <v>457</v>
      </c>
      <c r="B106" s="497"/>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522"/>
      <c r="AB106" s="722">
        <f>'（別添）_計画書（無床診療所及びⅡを算定する有床診療所）'!AB79</f>
        <v>0</v>
      </c>
      <c r="AC106" s="722"/>
      <c r="AD106" s="722"/>
      <c r="AE106" s="722"/>
      <c r="AF106" s="722"/>
      <c r="AG106" s="523" t="s">
        <v>270</v>
      </c>
    </row>
    <row r="107" spans="1:33" ht="16.149999999999999" hidden="1" customHeight="1" outlineLevel="1">
      <c r="A107" s="521" t="s">
        <v>458</v>
      </c>
      <c r="B107" s="427"/>
      <c r="C107" s="427"/>
      <c r="D107" s="427"/>
      <c r="E107" s="427"/>
      <c r="F107" s="427"/>
      <c r="G107" s="427"/>
      <c r="H107" s="427"/>
      <c r="I107" s="427"/>
      <c r="J107" s="427"/>
      <c r="K107" s="427"/>
      <c r="L107" s="427"/>
      <c r="M107" s="427"/>
      <c r="N107" s="427"/>
      <c r="O107" s="427"/>
      <c r="P107" s="427"/>
      <c r="Q107" s="427"/>
      <c r="R107" s="427"/>
      <c r="S107" s="427"/>
      <c r="T107" s="427"/>
      <c r="U107" s="427"/>
      <c r="V107" s="427"/>
      <c r="W107" s="427"/>
      <c r="X107" s="427"/>
      <c r="Y107" s="427"/>
      <c r="Z107" s="427"/>
      <c r="AA107" s="427"/>
      <c r="AB107" s="792"/>
      <c r="AC107" s="792"/>
      <c r="AD107" s="792"/>
      <c r="AE107" s="792"/>
      <c r="AF107" s="792"/>
      <c r="AG107" s="484" t="s">
        <v>270</v>
      </c>
    </row>
    <row r="108" spans="1:33" ht="16.149999999999999" hidden="1" customHeight="1" outlineLevel="1">
      <c r="A108" s="442" t="s">
        <v>1700</v>
      </c>
      <c r="B108" s="443"/>
      <c r="C108" s="443"/>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793">
        <f>AB107-AB106</f>
        <v>0</v>
      </c>
      <c r="AC108" s="793"/>
      <c r="AD108" s="793"/>
      <c r="AE108" s="793"/>
      <c r="AF108" s="793"/>
      <c r="AG108" s="484" t="s">
        <v>270</v>
      </c>
    </row>
    <row r="109" spans="1:33" ht="16.149999999999999" hidden="1" customHeight="1" outlineLevel="1">
      <c r="A109" s="433"/>
      <c r="B109" s="439" t="s">
        <v>460</v>
      </c>
      <c r="C109" s="466"/>
      <c r="D109" s="466"/>
      <c r="E109" s="466"/>
      <c r="F109" s="466"/>
      <c r="G109" s="466"/>
      <c r="H109" s="466"/>
      <c r="I109" s="466"/>
      <c r="J109" s="466"/>
      <c r="K109" s="466"/>
      <c r="L109" s="466"/>
      <c r="M109" s="466"/>
      <c r="N109" s="466"/>
      <c r="O109" s="466"/>
      <c r="P109" s="466"/>
      <c r="Q109" s="466"/>
      <c r="R109" s="466"/>
      <c r="S109" s="466"/>
      <c r="T109" s="466"/>
      <c r="U109" s="466"/>
      <c r="V109" s="466"/>
      <c r="W109" s="466"/>
      <c r="X109" s="466"/>
      <c r="Y109" s="466"/>
      <c r="Z109" s="466"/>
      <c r="AA109" s="466"/>
      <c r="AB109" s="720"/>
      <c r="AC109" s="720"/>
      <c r="AD109" s="720"/>
      <c r="AE109" s="720"/>
      <c r="AF109" s="720"/>
      <c r="AG109" s="515" t="s">
        <v>270</v>
      </c>
    </row>
    <row r="110" spans="1:33" ht="16.149999999999999" hidden="1" customHeight="1" outlineLevel="1" thickBot="1">
      <c r="A110" s="446"/>
      <c r="B110" s="524" t="s">
        <v>461</v>
      </c>
      <c r="C110" s="466"/>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794"/>
      <c r="AC110" s="794"/>
      <c r="AD110" s="794"/>
      <c r="AE110" s="794"/>
      <c r="AF110" s="794"/>
      <c r="AG110" s="515" t="s">
        <v>297</v>
      </c>
    </row>
    <row r="111" spans="1:33" ht="16.350000000000001" hidden="1" customHeight="1" outlineLevel="1" thickTop="1" thickBot="1">
      <c r="A111" s="525"/>
      <c r="B111" s="526" t="s">
        <v>462</v>
      </c>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795">
        <f>IFERROR(AB110/AB106*100,0)</f>
        <v>0</v>
      </c>
      <c r="AC111" s="795"/>
      <c r="AD111" s="795"/>
      <c r="AE111" s="795"/>
      <c r="AF111" s="795"/>
      <c r="AG111" s="528" t="s">
        <v>299</v>
      </c>
    </row>
    <row r="112" spans="1:33" ht="16.350000000000001" hidden="1" customHeight="1" outlineLevel="1">
      <c r="A112" s="471"/>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90"/>
    </row>
    <row r="113" spans="1:33" ht="16.149999999999999" hidden="1" customHeight="1" outlineLevel="1" thickBot="1">
      <c r="A113" s="488" t="s">
        <v>387</v>
      </c>
      <c r="B113" s="427"/>
      <c r="C113" s="427"/>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796"/>
      <c r="AB113" s="796"/>
      <c r="AC113" s="796"/>
      <c r="AD113" s="796"/>
      <c r="AE113" s="796"/>
      <c r="AF113" s="796"/>
      <c r="AG113" s="796"/>
    </row>
    <row r="114" spans="1:33" ht="16.149999999999999" hidden="1" customHeight="1" outlineLevel="1">
      <c r="A114" s="519" t="s">
        <v>463</v>
      </c>
      <c r="B114" s="492"/>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520"/>
      <c r="AB114" s="797">
        <f>'（別添）_計画書（無床診療所及びⅡを算定する有床診療所）'!AB87</f>
        <v>0</v>
      </c>
      <c r="AC114" s="797"/>
      <c r="AD114" s="797"/>
      <c r="AE114" s="797"/>
      <c r="AF114" s="797"/>
      <c r="AG114" s="493" t="s">
        <v>291</v>
      </c>
    </row>
    <row r="115" spans="1:33" ht="16.149999999999999" hidden="1" customHeight="1" outlineLevel="1">
      <c r="A115" s="521" t="s">
        <v>464</v>
      </c>
      <c r="B115" s="497"/>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522"/>
      <c r="AB115" s="722">
        <f>'（別添）_計画書（無床診療所及びⅡを算定する有床診療所）'!AB88</f>
        <v>0</v>
      </c>
      <c r="AC115" s="722"/>
      <c r="AD115" s="722"/>
      <c r="AE115" s="722"/>
      <c r="AF115" s="722"/>
      <c r="AG115" s="523" t="s">
        <v>270</v>
      </c>
    </row>
    <row r="116" spans="1:33" ht="16.149999999999999" hidden="1" customHeight="1" outlineLevel="1">
      <c r="A116" s="521" t="s">
        <v>465</v>
      </c>
      <c r="B116" s="427"/>
      <c r="C116" s="427"/>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792"/>
      <c r="AC116" s="792"/>
      <c r="AD116" s="792"/>
      <c r="AE116" s="792"/>
      <c r="AF116" s="792"/>
      <c r="AG116" s="484" t="s">
        <v>270</v>
      </c>
    </row>
    <row r="117" spans="1:33" ht="16.149999999999999" hidden="1" customHeight="1" outlineLevel="1">
      <c r="A117" s="442" t="s">
        <v>1701</v>
      </c>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793">
        <f>AB116-AB115</f>
        <v>0</v>
      </c>
      <c r="AC117" s="793"/>
      <c r="AD117" s="793"/>
      <c r="AE117" s="793"/>
      <c r="AF117" s="793"/>
      <c r="AG117" s="484" t="s">
        <v>270</v>
      </c>
    </row>
    <row r="118" spans="1:33" ht="16.149999999999999" hidden="1" customHeight="1" outlineLevel="1">
      <c r="A118" s="433"/>
      <c r="B118" s="439" t="s">
        <v>467</v>
      </c>
      <c r="C118" s="466"/>
      <c r="D118" s="466"/>
      <c r="E118" s="466"/>
      <c r="F118" s="466"/>
      <c r="G118" s="466"/>
      <c r="H118" s="466"/>
      <c r="I118" s="466"/>
      <c r="J118" s="466"/>
      <c r="K118" s="466"/>
      <c r="L118" s="466"/>
      <c r="M118" s="466"/>
      <c r="N118" s="466"/>
      <c r="O118" s="466"/>
      <c r="P118" s="466"/>
      <c r="Q118" s="466"/>
      <c r="R118" s="466"/>
      <c r="S118" s="466"/>
      <c r="T118" s="466"/>
      <c r="U118" s="466"/>
      <c r="V118" s="466"/>
      <c r="W118" s="466"/>
      <c r="X118" s="466"/>
      <c r="Y118" s="466"/>
      <c r="Z118" s="466"/>
      <c r="AA118" s="466"/>
      <c r="AB118" s="720"/>
      <c r="AC118" s="720"/>
      <c r="AD118" s="720"/>
      <c r="AE118" s="720"/>
      <c r="AF118" s="720"/>
      <c r="AG118" s="515" t="s">
        <v>270</v>
      </c>
    </row>
    <row r="119" spans="1:33" ht="16.149999999999999" hidden="1" customHeight="1" outlineLevel="1" thickBot="1">
      <c r="A119" s="446"/>
      <c r="B119" s="524" t="s">
        <v>468</v>
      </c>
      <c r="C119" s="466"/>
      <c r="D119" s="466"/>
      <c r="E119" s="466"/>
      <c r="F119" s="466"/>
      <c r="G119" s="466"/>
      <c r="H119" s="466"/>
      <c r="I119" s="466"/>
      <c r="J119" s="466"/>
      <c r="K119" s="466"/>
      <c r="L119" s="466"/>
      <c r="M119" s="466"/>
      <c r="N119" s="466"/>
      <c r="O119" s="466"/>
      <c r="P119" s="466"/>
      <c r="Q119" s="466"/>
      <c r="R119" s="466"/>
      <c r="S119" s="466"/>
      <c r="T119" s="466"/>
      <c r="U119" s="466"/>
      <c r="V119" s="466"/>
      <c r="W119" s="466"/>
      <c r="X119" s="466"/>
      <c r="Y119" s="466"/>
      <c r="Z119" s="466"/>
      <c r="AA119" s="466"/>
      <c r="AB119" s="794"/>
      <c r="AC119" s="794"/>
      <c r="AD119" s="794"/>
      <c r="AE119" s="794"/>
      <c r="AF119" s="794"/>
      <c r="AG119" s="515" t="s">
        <v>297</v>
      </c>
    </row>
    <row r="120" spans="1:33" ht="16.350000000000001" hidden="1" customHeight="1" outlineLevel="1" thickTop="1" thickBot="1">
      <c r="A120" s="525"/>
      <c r="B120" s="526" t="s">
        <v>469</v>
      </c>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795">
        <f>IFERROR(AB119/AB115*100,0)</f>
        <v>0</v>
      </c>
      <c r="AC120" s="795"/>
      <c r="AD120" s="795"/>
      <c r="AE120" s="795"/>
      <c r="AF120" s="795"/>
      <c r="AG120" s="528" t="s">
        <v>299</v>
      </c>
    </row>
    <row r="121" spans="1:33" ht="16.350000000000001" hidden="1" customHeight="1" outlineLevel="1">
      <c r="A121" s="471"/>
      <c r="B121" s="471"/>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1"/>
      <c r="AD121" s="471"/>
      <c r="AE121" s="471"/>
      <c r="AF121" s="471"/>
      <c r="AG121" s="490"/>
    </row>
    <row r="122" spans="1:33" ht="16.149999999999999" hidden="1" customHeight="1" outlineLevel="1" thickBot="1">
      <c r="A122" s="488" t="s">
        <v>388</v>
      </c>
      <c r="B122" s="427"/>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796"/>
      <c r="AB122" s="796"/>
      <c r="AC122" s="796"/>
      <c r="AD122" s="796"/>
      <c r="AE122" s="796"/>
      <c r="AF122" s="796"/>
      <c r="AG122" s="796"/>
    </row>
    <row r="123" spans="1:33" ht="16.149999999999999" hidden="1" customHeight="1" outlineLevel="1">
      <c r="A123" s="519" t="s">
        <v>470</v>
      </c>
      <c r="B123" s="492"/>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520"/>
      <c r="AB123" s="797">
        <f>'（別添）_計画書（無床診療所及びⅡを算定する有床診療所）'!AB96</f>
        <v>0</v>
      </c>
      <c r="AC123" s="797"/>
      <c r="AD123" s="797"/>
      <c r="AE123" s="797"/>
      <c r="AF123" s="797"/>
      <c r="AG123" s="493" t="s">
        <v>291</v>
      </c>
    </row>
    <row r="124" spans="1:33" ht="16.149999999999999" hidden="1" customHeight="1" outlineLevel="1">
      <c r="A124" s="521" t="s">
        <v>471</v>
      </c>
      <c r="B124" s="497"/>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522"/>
      <c r="AB124" s="722">
        <f>'（別添）_計画書（無床診療所及びⅡを算定する有床診療所）'!AB97</f>
        <v>0</v>
      </c>
      <c r="AC124" s="722"/>
      <c r="AD124" s="722"/>
      <c r="AE124" s="722"/>
      <c r="AF124" s="722"/>
      <c r="AG124" s="523" t="s">
        <v>270</v>
      </c>
    </row>
    <row r="125" spans="1:33" ht="16.149999999999999" hidden="1" customHeight="1" outlineLevel="1">
      <c r="A125" s="521" t="s">
        <v>472</v>
      </c>
      <c r="B125" s="427"/>
      <c r="C125" s="427"/>
      <c r="D125" s="427"/>
      <c r="E125" s="427"/>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792"/>
      <c r="AC125" s="792"/>
      <c r="AD125" s="792"/>
      <c r="AE125" s="792"/>
      <c r="AF125" s="792"/>
      <c r="AG125" s="484" t="s">
        <v>270</v>
      </c>
    </row>
    <row r="126" spans="1:33" ht="16.149999999999999" hidden="1" customHeight="1" outlineLevel="1">
      <c r="A126" s="442" t="s">
        <v>1702</v>
      </c>
      <c r="B126" s="443"/>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793">
        <f>AB125-AB124</f>
        <v>0</v>
      </c>
      <c r="AC126" s="793"/>
      <c r="AD126" s="793"/>
      <c r="AE126" s="793"/>
      <c r="AF126" s="793"/>
      <c r="AG126" s="484" t="s">
        <v>270</v>
      </c>
    </row>
    <row r="127" spans="1:33" ht="16.149999999999999" hidden="1" customHeight="1" outlineLevel="1">
      <c r="A127" s="433"/>
      <c r="B127" s="439" t="s">
        <v>474</v>
      </c>
      <c r="C127" s="466"/>
      <c r="D127" s="466"/>
      <c r="E127" s="466"/>
      <c r="F127" s="466"/>
      <c r="G127" s="466"/>
      <c r="H127" s="466"/>
      <c r="I127" s="466"/>
      <c r="J127" s="466"/>
      <c r="K127" s="466"/>
      <c r="L127" s="466"/>
      <c r="M127" s="466"/>
      <c r="N127" s="466"/>
      <c r="O127" s="466"/>
      <c r="P127" s="466"/>
      <c r="Q127" s="466"/>
      <c r="R127" s="466"/>
      <c r="S127" s="466"/>
      <c r="T127" s="466"/>
      <c r="U127" s="466"/>
      <c r="V127" s="466"/>
      <c r="W127" s="466"/>
      <c r="X127" s="466"/>
      <c r="Y127" s="466"/>
      <c r="Z127" s="466"/>
      <c r="AA127" s="466"/>
      <c r="AB127" s="720"/>
      <c r="AC127" s="720"/>
      <c r="AD127" s="720"/>
      <c r="AE127" s="720"/>
      <c r="AF127" s="720"/>
      <c r="AG127" s="515" t="s">
        <v>270</v>
      </c>
    </row>
    <row r="128" spans="1:33" ht="16.350000000000001" hidden="1" customHeight="1" outlineLevel="1" thickBot="1">
      <c r="A128" s="446"/>
      <c r="B128" s="524" t="s">
        <v>475</v>
      </c>
      <c r="C128" s="466"/>
      <c r="D128" s="466"/>
      <c r="E128" s="466"/>
      <c r="F128" s="466"/>
      <c r="G128" s="466"/>
      <c r="H128" s="466"/>
      <c r="I128" s="466"/>
      <c r="J128" s="466"/>
      <c r="K128" s="466"/>
      <c r="L128" s="466"/>
      <c r="M128" s="466"/>
      <c r="N128" s="466"/>
      <c r="O128" s="466"/>
      <c r="P128" s="466"/>
      <c r="Q128" s="466"/>
      <c r="R128" s="466"/>
      <c r="S128" s="466"/>
      <c r="T128" s="466"/>
      <c r="U128" s="466"/>
      <c r="V128" s="466"/>
      <c r="W128" s="466"/>
      <c r="X128" s="466"/>
      <c r="Y128" s="466"/>
      <c r="Z128" s="466"/>
      <c r="AA128" s="466"/>
      <c r="AB128" s="794"/>
      <c r="AC128" s="794"/>
      <c r="AD128" s="794"/>
      <c r="AE128" s="794"/>
      <c r="AF128" s="794"/>
      <c r="AG128" s="515" t="s">
        <v>297</v>
      </c>
    </row>
    <row r="129" spans="1:34" ht="16.350000000000001" hidden="1" customHeight="1" outlineLevel="1" thickTop="1" thickBot="1">
      <c r="A129" s="525"/>
      <c r="B129" s="526" t="s">
        <v>476</v>
      </c>
      <c r="C129" s="527"/>
      <c r="D129" s="527"/>
      <c r="E129" s="527"/>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795">
        <f>IFERROR(AB128/AB124*100,0)</f>
        <v>0</v>
      </c>
      <c r="AC129" s="795"/>
      <c r="AD129" s="795"/>
      <c r="AE129" s="795"/>
      <c r="AF129" s="795"/>
      <c r="AG129" s="528" t="s">
        <v>299</v>
      </c>
    </row>
    <row r="130" spans="1:34" ht="16.350000000000001" hidden="1" customHeight="1" outlineLevel="1">
      <c r="A130" s="471"/>
      <c r="B130" s="471"/>
      <c r="C130" s="471"/>
      <c r="D130" s="471"/>
      <c r="E130" s="471"/>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c r="AE130" s="471"/>
      <c r="AF130" s="471"/>
      <c r="AG130" s="490"/>
    </row>
    <row r="131" spans="1:34" ht="16.149999999999999" hidden="1" customHeight="1" outlineLevel="1" thickBot="1">
      <c r="A131" s="488" t="s">
        <v>332</v>
      </c>
      <c r="B131" s="427"/>
      <c r="C131" s="427"/>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796"/>
      <c r="AB131" s="796"/>
      <c r="AC131" s="796"/>
      <c r="AD131" s="796"/>
      <c r="AE131" s="796"/>
      <c r="AF131" s="796"/>
      <c r="AG131" s="796"/>
    </row>
    <row r="132" spans="1:34" ht="16.149999999999999" hidden="1" customHeight="1" outlineLevel="1">
      <c r="A132" s="519" t="s">
        <v>498</v>
      </c>
      <c r="B132" s="492"/>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520"/>
      <c r="AB132" s="797">
        <f>'（別添）_計画書（無床診療所及びⅡを算定する有床診療所）'!AB105</f>
        <v>0</v>
      </c>
      <c r="AC132" s="797"/>
      <c r="AD132" s="797"/>
      <c r="AE132" s="797"/>
      <c r="AF132" s="797"/>
      <c r="AG132" s="493" t="s">
        <v>291</v>
      </c>
    </row>
    <row r="133" spans="1:34" ht="16.149999999999999" hidden="1" customHeight="1" outlineLevel="1">
      <c r="A133" s="521" t="s">
        <v>499</v>
      </c>
      <c r="B133" s="497"/>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522"/>
      <c r="AB133" s="722">
        <f>'（別添）_計画書（無床診療所及びⅡを算定する有床診療所）'!AB106</f>
        <v>0</v>
      </c>
      <c r="AC133" s="722"/>
      <c r="AD133" s="722"/>
      <c r="AE133" s="722"/>
      <c r="AF133" s="722"/>
      <c r="AG133" s="523" t="s">
        <v>270</v>
      </c>
    </row>
    <row r="134" spans="1:34" ht="16.149999999999999" hidden="1" customHeight="1" outlineLevel="1">
      <c r="A134" s="521" t="s">
        <v>500</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792"/>
      <c r="AC134" s="792"/>
      <c r="AD134" s="792"/>
      <c r="AE134" s="792"/>
      <c r="AF134" s="792"/>
      <c r="AG134" s="484" t="s">
        <v>270</v>
      </c>
    </row>
    <row r="135" spans="1:34" ht="16.149999999999999" hidden="1" customHeight="1" outlineLevel="1">
      <c r="A135" s="442" t="s">
        <v>1703</v>
      </c>
      <c r="B135" s="443"/>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793">
        <f>AB134-AB133</f>
        <v>0</v>
      </c>
      <c r="AC135" s="793"/>
      <c r="AD135" s="793"/>
      <c r="AE135" s="793"/>
      <c r="AF135" s="793"/>
      <c r="AG135" s="484" t="s">
        <v>270</v>
      </c>
    </row>
    <row r="136" spans="1:34" ht="16.149999999999999" hidden="1" customHeight="1" outlineLevel="1">
      <c r="A136" s="433"/>
      <c r="B136" s="439" t="s">
        <v>479</v>
      </c>
      <c r="C136" s="466"/>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720"/>
      <c r="AC136" s="720"/>
      <c r="AD136" s="720"/>
      <c r="AE136" s="720"/>
      <c r="AF136" s="720"/>
      <c r="AG136" s="515" t="s">
        <v>270</v>
      </c>
    </row>
    <row r="137" spans="1:34" ht="16.149999999999999" hidden="1" customHeight="1" outlineLevel="1" thickBot="1">
      <c r="A137" s="446"/>
      <c r="B137" s="524" t="s">
        <v>480</v>
      </c>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794"/>
      <c r="AC137" s="794"/>
      <c r="AD137" s="794"/>
      <c r="AE137" s="794"/>
      <c r="AF137" s="794"/>
      <c r="AG137" s="515" t="s">
        <v>297</v>
      </c>
    </row>
    <row r="138" spans="1:34" ht="16.350000000000001" hidden="1" customHeight="1" outlineLevel="1" thickTop="1" thickBot="1">
      <c r="A138" s="525"/>
      <c r="B138" s="526" t="s">
        <v>481</v>
      </c>
      <c r="C138" s="527"/>
      <c r="D138" s="527"/>
      <c r="E138" s="527"/>
      <c r="F138" s="527"/>
      <c r="G138" s="527"/>
      <c r="H138" s="527"/>
      <c r="I138" s="527"/>
      <c r="J138" s="527"/>
      <c r="K138" s="527"/>
      <c r="L138" s="527"/>
      <c r="M138" s="527"/>
      <c r="N138" s="527"/>
      <c r="O138" s="527"/>
      <c r="P138" s="527"/>
      <c r="Q138" s="527"/>
      <c r="R138" s="527"/>
      <c r="S138" s="527"/>
      <c r="T138" s="527"/>
      <c r="U138" s="527"/>
      <c r="V138" s="527"/>
      <c r="W138" s="527"/>
      <c r="X138" s="527"/>
      <c r="Y138" s="527"/>
      <c r="Z138" s="527"/>
      <c r="AA138" s="527"/>
      <c r="AB138" s="795">
        <f>IFERROR(AB137/AB133*100,0)</f>
        <v>0</v>
      </c>
      <c r="AC138" s="795"/>
      <c r="AD138" s="795"/>
      <c r="AE138" s="795"/>
      <c r="AF138" s="795"/>
      <c r="AG138" s="528" t="s">
        <v>299</v>
      </c>
    </row>
    <row r="139" spans="1:34" ht="16.350000000000001" hidden="1" customHeight="1" outlineLevel="1"/>
    <row r="140" spans="1:34" ht="16.350000000000001" customHeight="1" collapsed="1">
      <c r="A140" s="64" t="s">
        <v>340</v>
      </c>
      <c r="B140" s="65"/>
      <c r="C140" s="65"/>
      <c r="D140" s="65"/>
      <c r="E140" s="65"/>
      <c r="F140" s="65"/>
      <c r="G140" s="65"/>
      <c r="H140" s="65"/>
      <c r="I140" s="65"/>
      <c r="J140" s="65"/>
      <c r="K140" s="65"/>
      <c r="L140" s="65"/>
      <c r="M140" s="65"/>
      <c r="N140" s="65" t="s">
        <v>1938</v>
      </c>
      <c r="O140" s="65"/>
      <c r="P140" s="65"/>
      <c r="Q140" s="65"/>
      <c r="R140" s="65"/>
      <c r="S140" s="65"/>
      <c r="T140" s="65"/>
      <c r="U140" s="65"/>
      <c r="V140" s="65"/>
      <c r="W140" s="65"/>
      <c r="X140" s="65"/>
      <c r="Y140" s="65"/>
      <c r="Z140" s="65"/>
      <c r="AA140" s="65"/>
      <c r="AB140" s="65"/>
      <c r="AC140" s="65"/>
      <c r="AD140" s="65"/>
      <c r="AE140" s="65"/>
      <c r="AF140" s="65"/>
      <c r="AG140" s="131"/>
    </row>
    <row r="141" spans="1:34" ht="16.350000000000001" customHeight="1">
      <c r="A141" s="540" t="s">
        <v>1709</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4" ht="16.350000000000001" customHeight="1">
      <c r="A142" s="540"/>
      <c r="B142" s="541"/>
      <c r="C142" s="65" t="s">
        <v>1695</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c r="AH142" s="189">
        <v>1</v>
      </c>
    </row>
    <row r="143" spans="1:34" ht="16.350000000000001" customHeight="1">
      <c r="A143" s="540"/>
      <c r="B143" s="541"/>
      <c r="C143" s="65" t="s">
        <v>1696</v>
      </c>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4" ht="16.350000000000001" customHeight="1">
      <c r="A144" s="540"/>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131"/>
    </row>
    <row r="145" spans="1:35" ht="16.350000000000001" customHeight="1">
      <c r="A145" s="545" t="s">
        <v>1567</v>
      </c>
      <c r="B145" s="65" t="s">
        <v>1697</v>
      </c>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544"/>
      <c r="AC145" s="543"/>
      <c r="AD145" s="542"/>
      <c r="AE145" s="542"/>
      <c r="AF145" s="542"/>
      <c r="AG145" s="131"/>
    </row>
    <row r="146" spans="1:35" ht="16.149999999999999" customHeight="1" thickBot="1">
      <c r="A146" s="64" t="s">
        <v>1707</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1688</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28">
        <v>0.5</v>
      </c>
      <c r="AC147" s="628"/>
      <c r="AD147" s="628"/>
      <c r="AE147" s="628"/>
      <c r="AF147" s="628"/>
      <c r="AG147" s="82" t="s">
        <v>291</v>
      </c>
      <c r="AH147" s="194"/>
      <c r="AI147" s="194"/>
    </row>
    <row r="148" spans="1:35" ht="16.149999999999999" hidden="1" customHeight="1" outlineLevel="1">
      <c r="A148" s="473" t="s">
        <v>501</v>
      </c>
      <c r="B148" s="474"/>
      <c r="C148" s="474"/>
      <c r="D148" s="474"/>
      <c r="E148" s="474"/>
      <c r="F148" s="474"/>
      <c r="G148" s="474"/>
      <c r="H148" s="474"/>
      <c r="I148" s="474"/>
      <c r="J148" s="474"/>
      <c r="K148" s="474"/>
      <c r="L148" s="474"/>
      <c r="M148" s="474"/>
      <c r="N148" s="474"/>
      <c r="O148" s="474"/>
      <c r="P148" s="474"/>
      <c r="Q148" s="474"/>
      <c r="R148" s="474"/>
      <c r="S148" s="474"/>
      <c r="T148" s="474"/>
      <c r="U148" s="474"/>
      <c r="V148" s="474"/>
      <c r="W148" s="474"/>
      <c r="X148" s="474"/>
      <c r="Y148" s="474"/>
      <c r="Z148" s="474"/>
      <c r="AA148" s="475"/>
      <c r="AB148" s="731"/>
      <c r="AC148" s="731"/>
      <c r="AD148" s="731"/>
      <c r="AE148" s="731"/>
      <c r="AF148" s="731"/>
      <c r="AG148" s="476" t="s">
        <v>270</v>
      </c>
      <c r="AH148" s="194"/>
      <c r="AI148" s="194"/>
    </row>
    <row r="149" spans="1:35" ht="16.149999999999999" hidden="1" customHeight="1" outlineLevel="1" collapsed="1">
      <c r="A149" s="103" t="s">
        <v>1687</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798"/>
      <c r="AC149" s="798"/>
      <c r="AD149" s="798"/>
      <c r="AE149" s="798"/>
      <c r="AF149" s="798"/>
      <c r="AG149" s="120" t="s">
        <v>270</v>
      </c>
    </row>
    <row r="150" spans="1:35" ht="16.149999999999999" hidden="1" customHeight="1" outlineLevel="1">
      <c r="A150" s="473" t="s">
        <v>502</v>
      </c>
      <c r="B150" s="477"/>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739"/>
      <c r="AC150" s="739"/>
      <c r="AD150" s="739"/>
      <c r="AE150" s="739"/>
      <c r="AF150" s="739"/>
      <c r="AG150" s="478" t="s">
        <v>270</v>
      </c>
    </row>
    <row r="151" spans="1:35" ht="16.149999999999999" customHeight="1" collapsed="1">
      <c r="A151" s="103" t="s">
        <v>1939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v>250000</v>
      </c>
      <c r="AC151" s="623"/>
      <c r="AD151" s="623"/>
      <c r="AE151" s="623"/>
      <c r="AF151" s="623"/>
      <c r="AG151" s="132" t="s">
        <v>270</v>
      </c>
    </row>
    <row r="152" spans="1:35" ht="16.149999999999999" hidden="1" customHeight="1" outlineLevel="1">
      <c r="A152" s="479" t="s">
        <v>1704</v>
      </c>
      <c r="B152" s="480"/>
      <c r="C152" s="480"/>
      <c r="D152" s="480"/>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c r="AA152" s="480"/>
      <c r="AB152" s="740"/>
      <c r="AC152" s="740"/>
      <c r="AD152" s="740"/>
      <c r="AE152" s="740"/>
      <c r="AF152" s="740"/>
      <c r="AG152" s="478" t="s">
        <v>270</v>
      </c>
    </row>
    <row r="153" spans="1:35" ht="16.149999999999999" customHeight="1" collapsed="1" thickBot="1">
      <c r="A153" s="107" t="s">
        <v>1951</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37">
        <v>5000</v>
      </c>
      <c r="AC153" s="737"/>
      <c r="AD153" s="737"/>
      <c r="AE153" s="737"/>
      <c r="AF153" s="737"/>
      <c r="AG153" s="132" t="s">
        <v>270</v>
      </c>
    </row>
    <row r="154" spans="1:35" ht="16.149999999999999" hidden="1" customHeight="1" outlineLevel="1">
      <c r="A154" s="95"/>
      <c r="B154" s="96" t="s">
        <v>1683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v>0</v>
      </c>
      <c r="AC154" s="623"/>
      <c r="AD154" s="623"/>
      <c r="AE154" s="623"/>
      <c r="AF154" s="623"/>
      <c r="AG154" s="135" t="s">
        <v>270</v>
      </c>
    </row>
    <row r="155" spans="1:35" ht="16.149999999999999" hidden="1" customHeight="1" outlineLevel="1" thickBot="1">
      <c r="A155" s="97"/>
      <c r="B155" s="109" t="s">
        <v>1684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799">
        <f>AB153</f>
        <v>5000</v>
      </c>
      <c r="AC155" s="799"/>
      <c r="AD155" s="799"/>
      <c r="AE155" s="799"/>
      <c r="AF155" s="799"/>
      <c r="AG155" s="135" t="s">
        <v>297</v>
      </c>
    </row>
    <row r="156" spans="1:35" ht="16.350000000000001" customHeight="1" collapsed="1" thickTop="1" thickBot="1">
      <c r="A156" s="98"/>
      <c r="B156" s="110" t="s">
        <v>1694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00">
        <f>IFERROR(AB153/(AB151-AB153)*100,0)</f>
        <v>2.0408163265306123</v>
      </c>
      <c r="AC156" s="800"/>
      <c r="AD156" s="800"/>
      <c r="AE156" s="800"/>
      <c r="AF156" s="800"/>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131"/>
    </row>
    <row r="158" spans="1:35" ht="16.149999999999999" customHeight="1" thickBot="1">
      <c r="A158" s="64" t="s">
        <v>1708</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21"/>
      <c r="AB158" s="621"/>
      <c r="AC158" s="621"/>
      <c r="AD158" s="621"/>
      <c r="AE158" s="621"/>
      <c r="AF158" s="621"/>
      <c r="AG158" s="621"/>
      <c r="AH158" s="204"/>
      <c r="AI158" s="204"/>
    </row>
    <row r="159" spans="1:35" ht="16.149999999999999" customHeight="1">
      <c r="A159" s="114" t="s">
        <v>1689</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28">
        <v>1.2</v>
      </c>
      <c r="AC159" s="628"/>
      <c r="AD159" s="628"/>
      <c r="AE159" s="628"/>
      <c r="AF159" s="628"/>
      <c r="AG159" s="82" t="s">
        <v>291</v>
      </c>
      <c r="AH159" s="194"/>
      <c r="AI159" s="194"/>
    </row>
    <row r="160" spans="1:35" ht="16.149999999999999" hidden="1" customHeight="1" outlineLevel="1">
      <c r="A160" s="473" t="s">
        <v>504</v>
      </c>
      <c r="B160" s="474"/>
      <c r="C160" s="474"/>
      <c r="D160" s="474"/>
      <c r="E160" s="474"/>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5"/>
      <c r="AB160" s="731"/>
      <c r="AC160" s="731"/>
      <c r="AD160" s="731"/>
      <c r="AE160" s="731"/>
      <c r="AF160" s="731"/>
      <c r="AG160" s="476" t="s">
        <v>270</v>
      </c>
      <c r="AH160" s="194"/>
      <c r="AI160" s="194"/>
    </row>
    <row r="161" spans="1:34" ht="16.149999999999999" hidden="1" customHeight="1" outlineLevel="1" collapsed="1">
      <c r="A161" s="103" t="s">
        <v>1690</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798"/>
      <c r="AC161" s="798"/>
      <c r="AD161" s="798"/>
      <c r="AE161" s="798"/>
      <c r="AF161" s="798"/>
      <c r="AG161" s="120" t="s">
        <v>270</v>
      </c>
    </row>
    <row r="162" spans="1:34" ht="16.149999999999999" hidden="1" customHeight="1" outlineLevel="1">
      <c r="A162" s="473" t="s">
        <v>505</v>
      </c>
      <c r="B162" s="477"/>
      <c r="C162" s="477"/>
      <c r="D162" s="477"/>
      <c r="E162" s="477"/>
      <c r="F162" s="477"/>
      <c r="G162" s="477"/>
      <c r="H162" s="477"/>
      <c r="I162" s="477"/>
      <c r="J162" s="477"/>
      <c r="K162" s="477"/>
      <c r="L162" s="477"/>
      <c r="M162" s="477"/>
      <c r="N162" s="477"/>
      <c r="O162" s="477"/>
      <c r="P162" s="477"/>
      <c r="Q162" s="477"/>
      <c r="R162" s="477"/>
      <c r="S162" s="477"/>
      <c r="T162" s="477"/>
      <c r="U162" s="477"/>
      <c r="V162" s="477"/>
      <c r="W162" s="477"/>
      <c r="X162" s="477"/>
      <c r="Y162" s="477"/>
      <c r="Z162" s="477"/>
      <c r="AA162" s="477"/>
      <c r="AB162" s="739"/>
      <c r="AC162" s="739"/>
      <c r="AD162" s="739"/>
      <c r="AE162" s="739"/>
      <c r="AF162" s="739"/>
      <c r="AG162" s="478" t="s">
        <v>270</v>
      </c>
    </row>
    <row r="163" spans="1:34" ht="16.149999999999999" customHeight="1" collapsed="1">
      <c r="A163" s="103" t="s">
        <v>1940</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23">
        <v>250000</v>
      </c>
      <c r="AC163" s="623"/>
      <c r="AD163" s="623"/>
      <c r="AE163" s="623"/>
      <c r="AF163" s="623"/>
      <c r="AG163" s="132" t="s">
        <v>270</v>
      </c>
    </row>
    <row r="164" spans="1:34" ht="16.149999999999999" hidden="1" customHeight="1" outlineLevel="1">
      <c r="A164" s="479" t="s">
        <v>1705</v>
      </c>
      <c r="B164" s="480"/>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740"/>
      <c r="AC164" s="740"/>
      <c r="AD164" s="740"/>
      <c r="AE164" s="740"/>
      <c r="AF164" s="740"/>
      <c r="AG164" s="478" t="s">
        <v>270</v>
      </c>
    </row>
    <row r="165" spans="1:34" ht="16.149999999999999" customHeight="1" collapsed="1" thickBot="1">
      <c r="A165" s="107" t="s">
        <v>1952</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37">
        <v>5000</v>
      </c>
      <c r="AC165" s="737"/>
      <c r="AD165" s="737"/>
      <c r="AE165" s="737"/>
      <c r="AF165" s="737"/>
      <c r="AG165" s="132" t="s">
        <v>270</v>
      </c>
    </row>
    <row r="166" spans="1:34" ht="16.149999999999999" hidden="1" customHeight="1" outlineLevel="1">
      <c r="A166" s="95"/>
      <c r="B166" s="96" t="s">
        <v>1691</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23">
        <v>0</v>
      </c>
      <c r="AC166" s="623"/>
      <c r="AD166" s="623"/>
      <c r="AE166" s="623"/>
      <c r="AF166" s="623"/>
      <c r="AG166" s="135" t="s">
        <v>270</v>
      </c>
    </row>
    <row r="167" spans="1:34" ht="16.149999999999999" hidden="1" customHeight="1" outlineLevel="1" thickBot="1">
      <c r="A167" s="97"/>
      <c r="B167" s="109" t="s">
        <v>1692</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799">
        <f>AB165</f>
        <v>5000</v>
      </c>
      <c r="AC167" s="799"/>
      <c r="AD167" s="799"/>
      <c r="AE167" s="799"/>
      <c r="AF167" s="799"/>
      <c r="AG167" s="135" t="s">
        <v>297</v>
      </c>
    </row>
    <row r="168" spans="1:34" ht="16.350000000000001" customHeight="1" collapsed="1" thickTop="1" thickBot="1">
      <c r="A168" s="98"/>
      <c r="B168" s="110" t="s">
        <v>1768</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800">
        <f>IFERROR(AB165/(AB163-AB165)*100,0)</f>
        <v>2.0408163265306123</v>
      </c>
      <c r="AC168" s="800"/>
      <c r="AD168" s="800"/>
      <c r="AE168" s="800"/>
      <c r="AF168" s="800"/>
      <c r="AG168" s="136" t="s">
        <v>299</v>
      </c>
    </row>
    <row r="169" spans="1:34" ht="4.1500000000000004"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82"/>
    </row>
    <row r="170" spans="1:34" ht="14.45" customHeight="1">
      <c r="A170" s="49" t="s">
        <v>488</v>
      </c>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82"/>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82"/>
    </row>
    <row r="172" spans="1:34">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82"/>
    </row>
    <row r="173" spans="1:34">
      <c r="A173" s="49"/>
      <c r="B173" s="49"/>
      <c r="C173" s="49"/>
      <c r="D173" s="49" t="s">
        <v>15</v>
      </c>
      <c r="E173" s="49"/>
      <c r="F173" s="635">
        <v>7</v>
      </c>
      <c r="G173" s="635"/>
      <c r="H173" s="49" t="s">
        <v>16</v>
      </c>
      <c r="I173" s="635">
        <v>8</v>
      </c>
      <c r="J173" s="635"/>
      <c r="K173" s="49" t="s">
        <v>264</v>
      </c>
      <c r="L173" s="635">
        <v>1</v>
      </c>
      <c r="M173" s="635"/>
      <c r="N173" s="49" t="s">
        <v>18</v>
      </c>
      <c r="O173" s="49"/>
      <c r="P173" s="49"/>
      <c r="Q173" s="49" t="s">
        <v>489</v>
      </c>
      <c r="R173" s="49"/>
      <c r="S173" s="49"/>
      <c r="T173" s="49"/>
      <c r="U173" s="636" t="s">
        <v>1959</v>
      </c>
      <c r="V173" s="636"/>
      <c r="W173" s="636"/>
      <c r="X173" s="636"/>
      <c r="Y173" s="636"/>
      <c r="Z173" s="636"/>
      <c r="AA173" s="636"/>
      <c r="AB173" s="636"/>
      <c r="AC173" s="636"/>
      <c r="AD173" s="636"/>
      <c r="AE173" s="636"/>
      <c r="AF173" s="636"/>
      <c r="AG173" s="482"/>
    </row>
    <row r="174" spans="1:34" ht="10.9" customHeight="1">
      <c r="A174" s="49"/>
      <c r="B174" s="49"/>
      <c r="C174" s="49"/>
      <c r="D174" s="49"/>
      <c r="E174" s="49"/>
      <c r="F174" s="482"/>
      <c r="G174" s="482"/>
      <c r="H174" s="49"/>
      <c r="I174" s="482"/>
      <c r="J174" s="482"/>
      <c r="K174" s="49"/>
      <c r="L174" s="482"/>
      <c r="M174" s="482"/>
      <c r="N174" s="49"/>
      <c r="O174" s="49"/>
      <c r="P174" s="49"/>
      <c r="Q174" s="49"/>
      <c r="R174" s="49"/>
      <c r="S174" s="49"/>
      <c r="T174" s="49"/>
      <c r="U174" s="482"/>
      <c r="V174" s="482"/>
      <c r="W174" s="482"/>
      <c r="X174" s="482"/>
      <c r="Y174" s="482"/>
      <c r="Z174" s="482"/>
      <c r="AA174" s="482"/>
      <c r="AB174" s="482"/>
      <c r="AC174" s="482"/>
      <c r="AD174" s="482"/>
      <c r="AE174" s="482"/>
      <c r="AF174" s="482"/>
      <c r="AG174" s="482"/>
    </row>
    <row r="175" spans="1:34" ht="16.899999999999999" customHeight="1">
      <c r="A175" s="49" t="s">
        <v>370</v>
      </c>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82"/>
    </row>
    <row r="176" spans="1:34" ht="15" customHeight="1">
      <c r="A176" s="552" t="s">
        <v>1773</v>
      </c>
      <c r="B176" s="551" t="s">
        <v>1778</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51" t="s">
        <v>1774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52" t="s">
        <v>1775</v>
      </c>
      <c r="B178" s="551" t="s">
        <v>1779</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51" t="s">
        <v>1776</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52" t="s">
        <v>524</v>
      </c>
      <c r="B180" s="550" t="s">
        <v>1782</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51" t="s">
        <v>1783</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52" t="s">
        <v>1781</v>
      </c>
      <c r="B182" s="551" t="s">
        <v>1777</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51" t="s">
        <v>1780</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51" t="s">
        <v>1943</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63"/>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63"/>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63"/>
    </row>
  </sheetData>
  <sheetProtection algorithmName="SHA-512" hashValue="mpb4hNyxkPQSSOTO+L1gZrR8PwrwlVCiKXEDv7P//04czHqq2kf5gr8f+bfp4k6NwLzAnDm6g3XUoQBu+t9Cug==" saltValue="XYlubvKnOovZAvjXX9lUuA==" spinCount="100000" sheet="1" objects="1" scenarios="1"/>
  <mergeCells count="208">
    <mergeCell ref="AB165:AF165"/>
    <mergeCell ref="AB166:AF166"/>
    <mergeCell ref="AB167:AF167"/>
    <mergeCell ref="AB168:AF168"/>
    <mergeCell ref="F173:G173"/>
    <mergeCell ref="I173:J173"/>
    <mergeCell ref="L173:M173"/>
    <mergeCell ref="U173:AF173"/>
    <mergeCell ref="AB159:AF159"/>
    <mergeCell ref="AB160:AF160"/>
    <mergeCell ref="AB161:AF161"/>
    <mergeCell ref="AB162:AF162"/>
    <mergeCell ref="AB163:AF163"/>
    <mergeCell ref="AB164:AF164"/>
    <mergeCell ref="AB152:AF152"/>
    <mergeCell ref="AB153:AF153"/>
    <mergeCell ref="AB154:AF154"/>
    <mergeCell ref="AB155:AF155"/>
    <mergeCell ref="AB156:AF156"/>
    <mergeCell ref="AA158:AG158"/>
    <mergeCell ref="AA146:AG146"/>
    <mergeCell ref="AB147:AF147"/>
    <mergeCell ref="AB148:AF148"/>
    <mergeCell ref="AB149:AF149"/>
    <mergeCell ref="AB150:AF150"/>
    <mergeCell ref="AB151:AF151"/>
    <mergeCell ref="AB133:AF133"/>
    <mergeCell ref="AB134:AF134"/>
    <mergeCell ref="AB135:AF135"/>
    <mergeCell ref="AB136:AF136"/>
    <mergeCell ref="AB137:AF137"/>
    <mergeCell ref="AB138:AF138"/>
    <mergeCell ref="AB126:AF126"/>
    <mergeCell ref="AB127:AF127"/>
    <mergeCell ref="AB128:AF128"/>
    <mergeCell ref="AB129:AF129"/>
    <mergeCell ref="AA131:AG131"/>
    <mergeCell ref="AB132:AF132"/>
    <mergeCell ref="AB119:AF119"/>
    <mergeCell ref="AB120:AF120"/>
    <mergeCell ref="AA122:AG122"/>
    <mergeCell ref="AB123:AF123"/>
    <mergeCell ref="AB124:AF124"/>
    <mergeCell ref="AB125:AF125"/>
    <mergeCell ref="AA113:AG113"/>
    <mergeCell ref="AB114:AF114"/>
    <mergeCell ref="AB115:AF115"/>
    <mergeCell ref="AB116:AF116"/>
    <mergeCell ref="AB117:AF117"/>
    <mergeCell ref="AB118:AF118"/>
    <mergeCell ref="A74:AA74"/>
    <mergeCell ref="AB74:AF74"/>
    <mergeCell ref="AB75:AF75"/>
    <mergeCell ref="AB106:AF106"/>
    <mergeCell ref="AB107:AF107"/>
    <mergeCell ref="AB108:AF108"/>
    <mergeCell ref="AB109:AF109"/>
    <mergeCell ref="AB110:AF110"/>
    <mergeCell ref="AB111:AF111"/>
    <mergeCell ref="AB99:AF99"/>
    <mergeCell ref="AB100:AF100"/>
    <mergeCell ref="AB101:AF101"/>
    <mergeCell ref="AB102:AF102"/>
    <mergeCell ref="AA104:AG104"/>
    <mergeCell ref="AB105:AF105"/>
    <mergeCell ref="AB96:AF96"/>
    <mergeCell ref="AB97:AF97"/>
    <mergeCell ref="AB98:AF98"/>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8:D18"/>
    <mergeCell ref="E18:F18"/>
    <mergeCell ref="H18:I18"/>
    <mergeCell ref="O18:P18"/>
    <mergeCell ref="R18:S18"/>
    <mergeCell ref="V18:Y18"/>
    <mergeCell ref="B14:C14"/>
    <mergeCell ref="D14:Z14"/>
    <mergeCell ref="X23:Y23"/>
    <mergeCell ref="V2:W2"/>
    <mergeCell ref="A2:U2"/>
    <mergeCell ref="J5:S5"/>
    <mergeCell ref="J6:S6"/>
    <mergeCell ref="J7:S7"/>
    <mergeCell ref="J8:S8"/>
    <mergeCell ref="J9:S9"/>
    <mergeCell ref="J10:S10"/>
    <mergeCell ref="B15:C15"/>
    <mergeCell ref="D15:Z15"/>
  </mergeCells>
  <phoneticPr fontId="1"/>
  <conditionalFormatting sqref="AB62:AF62 AA86:AE93">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4:AE94">
    <cfRule type="containsText" dxfId="12" priority="2" operator="containsText" text="問題あり">
      <formula>NOT(ISERROR(SEARCH("問題あり",AA94)))</formula>
    </cfRule>
  </conditionalFormatting>
  <conditionalFormatting sqref="A147:AG156 A159:AG168">
    <cfRule type="expression" dxfId="11" priority="1">
      <formula>$AH$142=2</formula>
    </cfRule>
  </conditionalFormatting>
  <dataValidations count="4">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 type="list" allowBlank="1" showInputMessage="1" showErrorMessage="1" sqref="E18:F18 E21:F21 O18:P18 O21:P21" xr:uid="{320C4948-9752-488F-B74C-0AFB875A588D}">
      <formula1>"6,7,8"</formula1>
    </dataValidation>
    <dataValidation type="list" allowBlank="1" showInputMessage="1" showErrorMessage="1" sqref="H18:I18 R18:S18 R21:S21 H21:I21" xr:uid="{C862D87F-6CC4-4766-A28E-1A8BC6CF4277}">
      <formula1>"4,5,6,7,8,9,10,11,12,1,2,3"</formula1>
    </dataValidation>
    <dataValidation type="textLength" operator="equal" allowBlank="1" showInputMessage="1" showErrorMessage="1" sqref="J5:S5" xr:uid="{B19CF0D0-2C6A-4D20-B556-8F8F8FB0BA79}">
      <formula1>7</formula1>
    </dataValidation>
  </dataValidations>
  <hyperlinks>
    <hyperlink ref="AQ9" r:id="rId1" location="note" xr:uid="{DA46FB7E-8772-4635-8C23-9D78CE7D9658}"/>
  </hyperlinks>
  <pageMargins left="0.23622047244094491" right="0.23622047244094491" top="0.74803149606299213" bottom="0.74803149606299213" header="0.31496062992125984" footer="0.31496062992125984"/>
  <pageSetup paperSize="9" scale="61" fitToHeight="0" orientation="portrait" cellComments="asDisplayed" r:id="rId2"/>
  <rowBreaks count="1" manualBreakCount="1">
    <brk id="157"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54276" r:id="rId5"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91" r:id="rId6" name="Option Button 19">
              <controlPr defaultSize="0" autoFill="0" autoLine="0" autoPict="0">
                <anchor moveWithCells="1">
                  <from>
                    <xdr:col>1</xdr:col>
                    <xdr:colOff>38100</xdr:colOff>
                    <xdr:row>140</xdr:row>
                    <xdr:rowOff>180975</xdr:rowOff>
                  </from>
                  <to>
                    <xdr:col>2</xdr:col>
                    <xdr:colOff>85725</xdr:colOff>
                    <xdr:row>142</xdr:row>
                    <xdr:rowOff>28575</xdr:rowOff>
                  </to>
                </anchor>
              </controlPr>
            </control>
          </mc:Choice>
        </mc:AlternateContent>
        <mc:AlternateContent xmlns:mc="http://schemas.openxmlformats.org/markup-compatibility/2006">
          <mc:Choice Requires="x14">
            <control shapeId="54292" r:id="rId7" name="Option Button 20">
              <controlPr defaultSize="0" autoFill="0" autoLine="0" autoPict="0">
                <anchor moveWithCells="1">
                  <from>
                    <xdr:col>1</xdr:col>
                    <xdr:colOff>38100</xdr:colOff>
                    <xdr:row>141</xdr:row>
                    <xdr:rowOff>171450</xdr:rowOff>
                  </from>
                  <to>
                    <xdr:col>2</xdr:col>
                    <xdr:colOff>85725</xdr:colOff>
                    <xdr:row>143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AE421C1-19CF-44B1-80E4-FA019130DBC5}">
          <x14:formula1>
            <xm:f>'リスト（外来）'!$C$4:$C$11</xm:f>
          </x14:formula1>
          <xm:sqref>S28:Y31</xm:sqref>
        </x14:dataValidation>
        <x14:dataValidation type="list" allowBlank="1" showInputMessage="1" showErrorMessage="1" xr:uid="{82DF26B0-303B-4825-ACD6-0DD7791014BE}">
          <x14:formula1>
            <xm:f>リスト用!$C$3:$C$50</xm:f>
          </x14:formula1>
          <xm:sqref>J7:S7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55" t="s">
        <v>507</v>
      </c>
      <c r="B2" s="655"/>
      <c r="C2" s="655"/>
      <c r="D2" s="655"/>
      <c r="E2" s="655"/>
      <c r="F2" s="655"/>
      <c r="G2" s="655"/>
      <c r="H2" s="655"/>
      <c r="I2" s="655"/>
      <c r="J2" s="655"/>
      <c r="K2" s="655"/>
      <c r="L2" s="655"/>
      <c r="M2" s="655"/>
      <c r="N2" s="655"/>
      <c r="O2" s="655"/>
      <c r="P2" s="655"/>
      <c r="Q2" s="655"/>
      <c r="R2" s="655"/>
      <c r="S2" s="655"/>
      <c r="T2" s="656"/>
      <c r="U2" s="65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49" t="s">
        <v>257</v>
      </c>
      <c r="T4" s="649"/>
      <c r="U4" s="649"/>
      <c r="V4" s="649"/>
      <c r="W4" s="649"/>
      <c r="X4" s="679" t="str">
        <f>IF('様式95_外来・在宅ベースアップ評価料（Ⅰ）'!H5=0,"",'様式95_外来・在宅ベースアップ評価料（Ⅰ）'!H5)</f>
        <v/>
      </c>
      <c r="Y4" s="806"/>
      <c r="Z4" s="806"/>
      <c r="AA4" s="806"/>
      <c r="AB4" s="806"/>
      <c r="AC4" s="806"/>
      <c r="AD4" s="806"/>
      <c r="AE4" s="806"/>
      <c r="AF4" s="806"/>
      <c r="AG4" s="80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79" t="str">
        <f>IF('様式95_外来・在宅ベースアップ評価料（Ⅰ）'!H6=0,"",'様式95_外来・在宅ベースアップ評価料（Ⅰ）'!H6)</f>
        <v/>
      </c>
      <c r="Y5" s="806"/>
      <c r="Z5" s="806"/>
      <c r="AA5" s="806"/>
      <c r="AB5" s="806"/>
      <c r="AC5" s="806"/>
      <c r="AD5" s="806"/>
      <c r="AE5" s="806"/>
      <c r="AF5" s="806"/>
      <c r="AG5" s="807"/>
    </row>
    <row r="6" spans="1:33" ht="16.149999999999999" customHeight="1">
      <c r="A6" s="2" t="s">
        <v>1641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801" t="s">
        <v>1548</v>
      </c>
      <c r="C8" s="802"/>
      <c r="D8" s="808" t="s">
        <v>261</v>
      </c>
      <c r="E8" s="809"/>
      <c r="F8" s="809"/>
      <c r="G8" s="809"/>
      <c r="H8" s="809"/>
      <c r="I8" s="809"/>
      <c r="J8" s="809"/>
      <c r="K8" s="809"/>
      <c r="L8" s="809"/>
      <c r="M8" s="809"/>
      <c r="N8" s="809"/>
      <c r="O8" s="809"/>
      <c r="P8" s="809"/>
      <c r="Q8" s="809"/>
      <c r="R8" s="809"/>
      <c r="S8" s="809"/>
      <c r="T8" s="809"/>
      <c r="U8" s="809"/>
      <c r="V8" s="809"/>
      <c r="W8" s="809"/>
      <c r="X8" s="809"/>
      <c r="Y8" s="809"/>
      <c r="Z8" s="809"/>
      <c r="AA8" s="3"/>
      <c r="AB8" s="3"/>
      <c r="AC8" s="3"/>
      <c r="AD8" s="3"/>
      <c r="AE8" s="3"/>
      <c r="AF8" s="3"/>
      <c r="AG8" s="19"/>
    </row>
    <row r="9" spans="1:33" ht="16.149999999999999" hidden="1" customHeight="1" outlineLevel="1" thickBot="1">
      <c r="A9" s="317"/>
      <c r="B9" s="801" t="s">
        <v>1548</v>
      </c>
      <c r="C9" s="802"/>
      <c r="D9" s="803" t="s">
        <v>262</v>
      </c>
      <c r="E9" s="804"/>
      <c r="F9" s="804"/>
      <c r="G9" s="804"/>
      <c r="H9" s="804"/>
      <c r="I9" s="804"/>
      <c r="J9" s="804"/>
      <c r="K9" s="804"/>
      <c r="L9" s="804"/>
      <c r="M9" s="804"/>
      <c r="N9" s="804"/>
      <c r="O9" s="804"/>
      <c r="P9" s="804"/>
      <c r="Q9" s="804"/>
      <c r="R9" s="804"/>
      <c r="S9" s="804"/>
      <c r="T9" s="804"/>
      <c r="U9" s="804"/>
      <c r="V9" s="804"/>
      <c r="W9" s="804"/>
      <c r="X9" s="804"/>
      <c r="Y9" s="804"/>
      <c r="Z9" s="804"/>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1549</v>
      </c>
      <c r="B11" s="3"/>
      <c r="C11" s="3"/>
      <c r="D11" s="3"/>
      <c r="E11" s="3"/>
      <c r="F11" s="3"/>
      <c r="L11" s="3"/>
      <c r="M11" s="3"/>
      <c r="N11" s="3"/>
      <c r="O11" s="3"/>
      <c r="P11" s="3"/>
      <c r="Q11" s="3"/>
      <c r="R11" s="3"/>
      <c r="S11" s="3"/>
      <c r="T11" s="3"/>
      <c r="U11" s="3"/>
      <c r="V11" s="3"/>
      <c r="AE11" s="3"/>
      <c r="AF11" s="3"/>
      <c r="AG11" s="19"/>
    </row>
    <row r="12" spans="1:33" ht="16.149999999999999" customHeight="1" thickBot="1">
      <c r="B12" s="647" t="s">
        <v>15</v>
      </c>
      <c r="C12" s="685"/>
      <c r="D12" s="685"/>
      <c r="E12" s="805" t="str">
        <f>IF('（別添）_計画書（歯科診療所及びⅡを算定する有床診療所）'!E16=0,"",'（別添）_計画書（歯科診療所及びⅡを算定する有床診療所）'!E16)</f>
        <v/>
      </c>
      <c r="F12" s="805"/>
      <c r="G12" s="20" t="s">
        <v>16</v>
      </c>
      <c r="H12" s="805" t="str">
        <f>IF('（別添）_計画書（歯科診療所及びⅡを算定する有床診療所）'!H16=0,"",'（別添）_計画書（歯科診療所及びⅡを算定する有床診療所）'!H16)</f>
        <v/>
      </c>
      <c r="I12" s="805"/>
      <c r="J12" s="20" t="s">
        <v>264</v>
      </c>
      <c r="K12" s="20"/>
      <c r="L12" s="20" t="s">
        <v>265</v>
      </c>
      <c r="M12" s="20" t="s">
        <v>15</v>
      </c>
      <c r="N12" s="20"/>
      <c r="O12" s="805" t="str">
        <f>IF('（別添）_計画書（歯科診療所及びⅡを算定する有床診療所）'!O16=0,"",'（別添）_計画書（歯科診療所及びⅡを算定する有床診療所）'!O16)</f>
        <v/>
      </c>
      <c r="P12" s="805"/>
      <c r="Q12" s="20" t="s">
        <v>16</v>
      </c>
      <c r="R12" s="805" t="str">
        <f>IF('（別添）_計画書（歯科診療所及びⅡを算定する有床診療所）'!R16=0,"",'（別添）_計画書（歯科診療所及びⅡを算定する有床診療所）'!R16)</f>
        <v/>
      </c>
      <c r="S12" s="805"/>
      <c r="T12" s="21" t="s">
        <v>264</v>
      </c>
      <c r="V12" s="698">
        <f>'（別添）_計画書（歯科診療所及びⅡを算定する有床診療所）'!V16</f>
        <v>1</v>
      </c>
      <c r="W12" s="698"/>
      <c r="X12" s="698"/>
      <c r="Y12" s="699"/>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1585</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47" t="s">
        <v>15</v>
      </c>
      <c r="C15" s="685"/>
      <c r="D15" s="685"/>
      <c r="E15" s="805" t="str">
        <f>IF('（別添）_計画書（歯科診療所及びⅡを算定する有床診療所）'!E21=0,"",'（別添）_計画書（歯科診療所及びⅡを算定する有床診療所）'!E21)</f>
        <v/>
      </c>
      <c r="F15" s="805"/>
      <c r="G15" s="20" t="s">
        <v>16</v>
      </c>
      <c r="H15" s="805" t="str">
        <f>IF('（別添）_計画書（歯科診療所及びⅡを算定する有床診療所）'!H21=0,"",'（別添）_計画書（歯科診療所及びⅡを算定する有床診療所）'!H21)</f>
        <v/>
      </c>
      <c r="I15" s="805"/>
      <c r="J15" s="20" t="s">
        <v>264</v>
      </c>
      <c r="K15" s="20"/>
      <c r="L15" s="20" t="s">
        <v>265</v>
      </c>
      <c r="M15" s="20" t="s">
        <v>15</v>
      </c>
      <c r="N15" s="20"/>
      <c r="O15" s="648">
        <v>7</v>
      </c>
      <c r="P15" s="648"/>
      <c r="Q15" s="20" t="s">
        <v>16</v>
      </c>
      <c r="R15" s="648">
        <v>3</v>
      </c>
      <c r="S15" s="648"/>
      <c r="T15" s="21" t="s">
        <v>264</v>
      </c>
      <c r="V15" s="698">
        <f>IFERROR(IF(E15=O15,R15-H15+1,IF(O15-E15=1,12-H15+1+R15,IF(O15-E15=2,12-H15+1+R15+12,"エラー"))),1)</f>
        <v>1</v>
      </c>
      <c r="W15" s="698"/>
      <c r="X15" s="698"/>
      <c r="Y15" s="699"/>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1587</v>
      </c>
      <c r="B17" s="2"/>
      <c r="C17" s="3"/>
      <c r="D17" s="3"/>
      <c r="E17" s="3"/>
      <c r="F17" s="3"/>
      <c r="G17" s="3"/>
      <c r="H17" s="3"/>
      <c r="I17" s="3"/>
      <c r="J17" s="3"/>
      <c r="K17" s="3"/>
      <c r="L17" s="3"/>
      <c r="M17" s="3"/>
      <c r="N17" s="3"/>
      <c r="O17" s="3"/>
      <c r="P17" s="3"/>
      <c r="Q17" s="3"/>
      <c r="R17" s="3"/>
      <c r="S17" s="3"/>
      <c r="T17" s="3"/>
      <c r="U17" s="3"/>
      <c r="W17" s="397"/>
      <c r="X17" s="820"/>
      <c r="Y17" s="820"/>
      <c r="Z17" s="3"/>
      <c r="AA17" s="3"/>
      <c r="AB17" s="3"/>
      <c r="AC17" s="3"/>
      <c r="AD17" s="3"/>
      <c r="AE17" s="3"/>
      <c r="AF17" s="3"/>
      <c r="AG17" s="380"/>
    </row>
    <row r="18" spans="1:36" ht="16.149999999999999" hidden="1" customHeight="1" outlineLevel="1" thickBot="1">
      <c r="A18" s="372" t="s">
        <v>410</v>
      </c>
      <c r="B18" s="372"/>
      <c r="C18" s="307"/>
      <c r="D18" s="307"/>
      <c r="E18" s="307"/>
      <c r="F18" s="307"/>
      <c r="G18" s="307"/>
      <c r="H18" s="307"/>
      <c r="I18" s="307"/>
      <c r="J18" s="307"/>
      <c r="K18" s="307"/>
      <c r="L18" s="307"/>
      <c r="M18" s="307"/>
      <c r="N18" s="307"/>
      <c r="O18" s="307"/>
      <c r="P18" s="307"/>
      <c r="Q18" s="307"/>
      <c r="R18" s="3"/>
      <c r="S18" s="3"/>
      <c r="T18" s="3"/>
      <c r="U18" s="3"/>
      <c r="W18" s="396" t="s">
        <v>1588</v>
      </c>
      <c r="X18" s="810" t="s">
        <v>375</v>
      </c>
      <c r="Y18" s="811"/>
      <c r="Z18" s="3"/>
      <c r="AA18" s="3"/>
      <c r="AB18" s="3"/>
      <c r="AC18" s="3"/>
      <c r="AD18" s="3"/>
      <c r="AE18" s="3"/>
      <c r="AF18" s="3"/>
      <c r="AG18" s="19"/>
      <c r="AH18" s="189" t="b">
        <v>0</v>
      </c>
    </row>
    <row r="19" spans="1:36" ht="16.149999999999999" hidden="1" customHeight="1" outlineLevel="1" thickBot="1">
      <c r="A19" s="351" t="s">
        <v>490</v>
      </c>
      <c r="B19" s="352"/>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3"/>
    </row>
    <row r="20" spans="1:36" ht="16.149999999999999" hidden="1" customHeight="1" outlineLevel="1">
      <c r="A20" s="354" t="s">
        <v>508</v>
      </c>
      <c r="B20" s="323"/>
      <c r="C20" s="323"/>
      <c r="D20" s="323"/>
      <c r="E20" s="323"/>
      <c r="F20" s="323"/>
      <c r="G20" s="323"/>
      <c r="H20" s="323"/>
      <c r="I20" s="323"/>
      <c r="J20" s="323"/>
      <c r="K20" s="323"/>
      <c r="L20" s="323"/>
      <c r="M20" s="323"/>
      <c r="N20" s="323"/>
      <c r="O20" s="323"/>
      <c r="P20" s="323"/>
      <c r="Q20" s="323"/>
      <c r="R20" s="812"/>
      <c r="S20" s="813"/>
      <c r="T20" s="813"/>
      <c r="U20" s="813"/>
      <c r="V20" s="813"/>
      <c r="W20" s="813"/>
      <c r="X20" s="813"/>
      <c r="Y20" s="355"/>
      <c r="Z20" s="355"/>
      <c r="AA20" s="355"/>
      <c r="AB20" s="355"/>
      <c r="AC20" s="814"/>
      <c r="AD20" s="814"/>
      <c r="AE20" s="814"/>
      <c r="AF20" s="814"/>
      <c r="AG20" s="356"/>
    </row>
    <row r="21" spans="1:36" ht="16.149999999999999" hidden="1" customHeight="1" outlineLevel="1">
      <c r="A21" s="357"/>
      <c r="B21" s="815" t="s">
        <v>436</v>
      </c>
      <c r="C21" s="815"/>
      <c r="D21" s="815"/>
      <c r="E21" s="815"/>
      <c r="F21" s="815"/>
      <c r="G21" s="815"/>
      <c r="H21" s="815"/>
      <c r="I21" s="815"/>
      <c r="J21" s="815"/>
      <c r="K21" s="815"/>
      <c r="L21" s="815"/>
      <c r="M21" s="815"/>
      <c r="N21" s="815"/>
      <c r="O21" s="815"/>
      <c r="P21" s="815"/>
      <c r="Q21" s="815"/>
      <c r="R21" s="815"/>
      <c r="S21" s="816" t="s">
        <v>437</v>
      </c>
      <c r="T21" s="817"/>
      <c r="U21" s="817"/>
      <c r="V21" s="817"/>
      <c r="W21" s="817"/>
      <c r="X21" s="817"/>
      <c r="Y21" s="818"/>
      <c r="Z21" s="816" t="s">
        <v>380</v>
      </c>
      <c r="AA21" s="817"/>
      <c r="AB21" s="817"/>
      <c r="AC21" s="818"/>
      <c r="AD21" s="816" t="s">
        <v>381</v>
      </c>
      <c r="AE21" s="817"/>
      <c r="AF21" s="817"/>
      <c r="AG21" s="819"/>
    </row>
    <row r="22" spans="1:36" ht="16.149999999999999" hidden="1" customHeight="1" outlineLevel="1">
      <c r="A22" s="357"/>
      <c r="B22" s="358" t="s">
        <v>438</v>
      </c>
      <c r="C22" s="359" t="s">
        <v>15</v>
      </c>
      <c r="D22" s="822" t="str">
        <f>E15</f>
        <v/>
      </c>
      <c r="E22" s="822"/>
      <c r="F22" s="360" t="s">
        <v>16</v>
      </c>
      <c r="G22" s="822" t="str">
        <f>H15</f>
        <v/>
      </c>
      <c r="H22" s="822"/>
      <c r="I22" s="360" t="s">
        <v>264</v>
      </c>
      <c r="J22" s="360" t="s">
        <v>439</v>
      </c>
      <c r="K22" s="360" t="s">
        <v>440</v>
      </c>
      <c r="L22" s="360"/>
      <c r="M22" s="823"/>
      <c r="N22" s="823"/>
      <c r="O22" s="361" t="s">
        <v>16</v>
      </c>
      <c r="P22" s="823"/>
      <c r="Q22" s="823"/>
      <c r="R22" s="362" t="s">
        <v>264</v>
      </c>
      <c r="S22" s="824"/>
      <c r="T22" s="825"/>
      <c r="U22" s="825"/>
      <c r="V22" s="825"/>
      <c r="W22" s="825"/>
      <c r="X22" s="825"/>
      <c r="Y22" s="826"/>
      <c r="Z22" s="821" t="str">
        <f>IF(S22="","",VLOOKUP(S22,'リスト（外来）'!C:D,2,FALSE))</f>
        <v/>
      </c>
      <c r="AA22" s="822"/>
      <c r="AB22" s="822"/>
      <c r="AC22" s="363" t="s">
        <v>276</v>
      </c>
      <c r="AD22" s="821" t="str">
        <f>IF(S22="","",VLOOKUP(S22,'リスト（外来）'!C:E,3,FALSE))</f>
        <v/>
      </c>
      <c r="AE22" s="822"/>
      <c r="AF22" s="822"/>
      <c r="AG22" s="385" t="s">
        <v>276</v>
      </c>
    </row>
    <row r="23" spans="1:36" ht="16.149999999999999" hidden="1" customHeight="1" outlineLevel="1">
      <c r="A23" s="357"/>
      <c r="B23" s="358" t="s">
        <v>441</v>
      </c>
      <c r="C23" s="359" t="s">
        <v>15</v>
      </c>
      <c r="D23" s="823"/>
      <c r="E23" s="823"/>
      <c r="F23" s="360" t="s">
        <v>16</v>
      </c>
      <c r="G23" s="823"/>
      <c r="H23" s="823"/>
      <c r="I23" s="360" t="s">
        <v>264</v>
      </c>
      <c r="J23" s="360" t="s">
        <v>439</v>
      </c>
      <c r="K23" s="360" t="s">
        <v>440</v>
      </c>
      <c r="L23" s="360"/>
      <c r="M23" s="823"/>
      <c r="N23" s="823"/>
      <c r="O23" s="361" t="s">
        <v>16</v>
      </c>
      <c r="P23" s="823"/>
      <c r="Q23" s="823"/>
      <c r="R23" s="362" t="s">
        <v>264</v>
      </c>
      <c r="S23" s="824"/>
      <c r="T23" s="825"/>
      <c r="U23" s="825"/>
      <c r="V23" s="825"/>
      <c r="W23" s="825"/>
      <c r="X23" s="825"/>
      <c r="Y23" s="826"/>
      <c r="Z23" s="821" t="str">
        <f>IF(S23="","",VLOOKUP(S23,'リスト（外来）'!C:D,2,FALSE))</f>
        <v/>
      </c>
      <c r="AA23" s="822"/>
      <c r="AB23" s="822"/>
      <c r="AC23" s="363" t="s">
        <v>276</v>
      </c>
      <c r="AD23" s="821" t="str">
        <f>IF(S23="","",VLOOKUP(S23,'リスト（外来）'!C:E,3,FALSE))</f>
        <v/>
      </c>
      <c r="AE23" s="822"/>
      <c r="AF23" s="822"/>
      <c r="AG23" s="385" t="s">
        <v>276</v>
      </c>
    </row>
    <row r="24" spans="1:36" ht="16.149999999999999" hidden="1" customHeight="1" outlineLevel="1">
      <c r="A24" s="357"/>
      <c r="B24" s="358" t="s">
        <v>442</v>
      </c>
      <c r="C24" s="359" t="s">
        <v>15</v>
      </c>
      <c r="D24" s="823"/>
      <c r="E24" s="823"/>
      <c r="F24" s="360" t="s">
        <v>16</v>
      </c>
      <c r="G24" s="823"/>
      <c r="H24" s="823"/>
      <c r="I24" s="360" t="s">
        <v>264</v>
      </c>
      <c r="J24" s="360" t="s">
        <v>439</v>
      </c>
      <c r="K24" s="360" t="s">
        <v>440</v>
      </c>
      <c r="L24" s="360"/>
      <c r="M24" s="823"/>
      <c r="N24" s="823"/>
      <c r="O24" s="361" t="s">
        <v>16</v>
      </c>
      <c r="P24" s="823"/>
      <c r="Q24" s="823"/>
      <c r="R24" s="362" t="s">
        <v>264</v>
      </c>
      <c r="S24" s="824"/>
      <c r="T24" s="825"/>
      <c r="U24" s="825"/>
      <c r="V24" s="825"/>
      <c r="W24" s="825"/>
      <c r="X24" s="825"/>
      <c r="Y24" s="826"/>
      <c r="Z24" s="821" t="str">
        <f>IF(S24="","",VLOOKUP(S24,'リスト（外来）'!C:D,2,FALSE))</f>
        <v/>
      </c>
      <c r="AA24" s="822"/>
      <c r="AB24" s="822"/>
      <c r="AC24" s="363" t="s">
        <v>276</v>
      </c>
      <c r="AD24" s="821" t="str">
        <f>IF(S24="","",VLOOKUP(S24,'リスト（外来）'!C:E,3,FALSE))</f>
        <v/>
      </c>
      <c r="AE24" s="822"/>
      <c r="AF24" s="822"/>
      <c r="AG24" s="385" t="s">
        <v>276</v>
      </c>
    </row>
    <row r="25" spans="1:36" ht="16.149999999999999" hidden="1" customHeight="1" outlineLevel="1">
      <c r="A25" s="357"/>
      <c r="B25" s="386" t="s">
        <v>443</v>
      </c>
      <c r="C25" s="359" t="s">
        <v>15</v>
      </c>
      <c r="D25" s="823"/>
      <c r="E25" s="823"/>
      <c r="F25" s="360" t="s">
        <v>16</v>
      </c>
      <c r="G25" s="823"/>
      <c r="H25" s="823"/>
      <c r="I25" s="360" t="s">
        <v>264</v>
      </c>
      <c r="J25" s="360" t="s">
        <v>439</v>
      </c>
      <c r="K25" s="360" t="s">
        <v>440</v>
      </c>
      <c r="L25" s="360"/>
      <c r="M25" s="823"/>
      <c r="N25" s="823"/>
      <c r="O25" s="361" t="s">
        <v>16</v>
      </c>
      <c r="P25" s="823"/>
      <c r="Q25" s="823"/>
      <c r="R25" s="362" t="s">
        <v>264</v>
      </c>
      <c r="S25" s="824"/>
      <c r="T25" s="825"/>
      <c r="U25" s="825"/>
      <c r="V25" s="825"/>
      <c r="W25" s="825"/>
      <c r="X25" s="825"/>
      <c r="Y25" s="826"/>
      <c r="Z25" s="821" t="str">
        <f>IF(S25="","",VLOOKUP(S25,'リスト（外来）'!C:D,2,FALSE))</f>
        <v/>
      </c>
      <c r="AA25" s="822"/>
      <c r="AB25" s="822"/>
      <c r="AC25" s="363" t="s">
        <v>276</v>
      </c>
      <c r="AD25" s="821" t="str">
        <f>IF(S25="","",VLOOKUP(S25,'リスト（外来）'!C:E,3,FALSE))</f>
        <v/>
      </c>
      <c r="AE25" s="822"/>
      <c r="AF25" s="822"/>
      <c r="AG25" s="385" t="s">
        <v>276</v>
      </c>
    </row>
    <row r="26" spans="1:36" ht="16.149999999999999" hidden="1" customHeight="1" outlineLevel="1">
      <c r="A26" s="364" t="s">
        <v>444</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832"/>
      <c r="AD26" s="832"/>
      <c r="AE26" s="832"/>
      <c r="AF26" s="832"/>
      <c r="AG26" s="385"/>
      <c r="AJ26" s="400"/>
    </row>
    <row r="27" spans="1:36" ht="16.149999999999999" hidden="1" customHeight="1" outlineLevel="1">
      <c r="A27" s="357"/>
      <c r="B27" s="816" t="s">
        <v>436</v>
      </c>
      <c r="C27" s="817"/>
      <c r="D27" s="817"/>
      <c r="E27" s="817"/>
      <c r="F27" s="817"/>
      <c r="G27" s="817"/>
      <c r="H27" s="817"/>
      <c r="I27" s="817"/>
      <c r="J27" s="817"/>
      <c r="K27" s="817"/>
      <c r="L27" s="817"/>
      <c r="M27" s="817"/>
      <c r="N27" s="817"/>
      <c r="O27" s="817"/>
      <c r="P27" s="817"/>
      <c r="Q27" s="817"/>
      <c r="R27" s="818"/>
      <c r="S27" s="816" t="s">
        <v>492</v>
      </c>
      <c r="T27" s="817"/>
      <c r="U27" s="817"/>
      <c r="V27" s="817"/>
      <c r="W27" s="817"/>
      <c r="X27" s="817"/>
      <c r="Y27" s="818"/>
      <c r="Z27" s="817" t="s">
        <v>493</v>
      </c>
      <c r="AA27" s="817"/>
      <c r="AB27" s="817"/>
      <c r="AC27" s="817"/>
      <c r="AD27" s="817"/>
      <c r="AE27" s="817"/>
      <c r="AF27" s="817"/>
      <c r="AG27" s="819"/>
    </row>
    <row r="28" spans="1:36" ht="16.149999999999999" hidden="1" customHeight="1" outlineLevel="1">
      <c r="A28" s="357"/>
      <c r="B28" s="358" t="s">
        <v>438</v>
      </c>
      <c r="C28" s="359" t="s">
        <v>15</v>
      </c>
      <c r="D28" s="822" t="str">
        <f>IF(D22="","",D22)</f>
        <v/>
      </c>
      <c r="E28" s="822"/>
      <c r="F28" s="360" t="s">
        <v>16</v>
      </c>
      <c r="G28" s="822" t="str">
        <f>IF(G22="","",G22)</f>
        <v/>
      </c>
      <c r="H28" s="822"/>
      <c r="I28" s="360" t="s">
        <v>264</v>
      </c>
      <c r="J28" s="360" t="s">
        <v>439</v>
      </c>
      <c r="K28" s="360" t="s">
        <v>440</v>
      </c>
      <c r="L28" s="360"/>
      <c r="M28" s="827" t="str">
        <f>IF(M22="","",M22)</f>
        <v/>
      </c>
      <c r="N28" s="827"/>
      <c r="O28" s="361" t="s">
        <v>16</v>
      </c>
      <c r="P28" s="827" t="str">
        <f>IF(P22="","",P22)</f>
        <v/>
      </c>
      <c r="Q28" s="827"/>
      <c r="R28" s="362" t="s">
        <v>264</v>
      </c>
      <c r="S28" s="828"/>
      <c r="T28" s="829"/>
      <c r="U28" s="829"/>
      <c r="V28" s="829"/>
      <c r="W28" s="829"/>
      <c r="X28" s="829"/>
      <c r="Y28" s="384" t="s">
        <v>278</v>
      </c>
      <c r="Z28" s="830"/>
      <c r="AA28" s="831"/>
      <c r="AB28" s="831"/>
      <c r="AC28" s="831"/>
      <c r="AD28" s="831"/>
      <c r="AE28" s="831"/>
      <c r="AF28" s="831"/>
      <c r="AG28" s="385" t="s">
        <v>278</v>
      </c>
    </row>
    <row r="29" spans="1:36" ht="16.149999999999999" hidden="1" customHeight="1" outlineLevel="1">
      <c r="A29" s="357"/>
      <c r="B29" s="358" t="s">
        <v>441</v>
      </c>
      <c r="C29" s="359" t="s">
        <v>15</v>
      </c>
      <c r="D29" s="827" t="str">
        <f>IF(D23="","",D23)</f>
        <v/>
      </c>
      <c r="E29" s="827"/>
      <c r="F29" s="360" t="s">
        <v>16</v>
      </c>
      <c r="G29" s="827" t="str">
        <f>IF(G23="","",G23)</f>
        <v/>
      </c>
      <c r="H29" s="827"/>
      <c r="I29" s="360" t="s">
        <v>264</v>
      </c>
      <c r="J29" s="360" t="s">
        <v>439</v>
      </c>
      <c r="K29" s="360" t="s">
        <v>440</v>
      </c>
      <c r="L29" s="360"/>
      <c r="M29" s="827" t="str">
        <f>IF(M23="","",M23)</f>
        <v/>
      </c>
      <c r="N29" s="827"/>
      <c r="O29" s="361" t="s">
        <v>16</v>
      </c>
      <c r="P29" s="827" t="str">
        <f>IF(P23="","",P23)</f>
        <v/>
      </c>
      <c r="Q29" s="827"/>
      <c r="R29" s="362" t="s">
        <v>264</v>
      </c>
      <c r="S29" s="828"/>
      <c r="T29" s="829"/>
      <c r="U29" s="829"/>
      <c r="V29" s="829"/>
      <c r="W29" s="829"/>
      <c r="X29" s="829"/>
      <c r="Y29" s="384" t="s">
        <v>278</v>
      </c>
      <c r="Z29" s="830"/>
      <c r="AA29" s="831"/>
      <c r="AB29" s="831"/>
      <c r="AC29" s="831"/>
      <c r="AD29" s="831"/>
      <c r="AE29" s="831"/>
      <c r="AF29" s="831"/>
      <c r="AG29" s="385" t="s">
        <v>278</v>
      </c>
    </row>
    <row r="30" spans="1:36" ht="16.149999999999999" hidden="1" customHeight="1" outlineLevel="1">
      <c r="A30" s="357"/>
      <c r="B30" s="358" t="s">
        <v>442</v>
      </c>
      <c r="C30" s="359" t="s">
        <v>15</v>
      </c>
      <c r="D30" s="827" t="str">
        <f>IF(D24="","",D24)</f>
        <v/>
      </c>
      <c r="E30" s="827"/>
      <c r="F30" s="360" t="s">
        <v>16</v>
      </c>
      <c r="G30" s="827" t="str">
        <f>IF(G24="","",G24)</f>
        <v/>
      </c>
      <c r="H30" s="827"/>
      <c r="I30" s="360" t="s">
        <v>264</v>
      </c>
      <c r="J30" s="360" t="s">
        <v>439</v>
      </c>
      <c r="K30" s="360" t="s">
        <v>440</v>
      </c>
      <c r="L30" s="360"/>
      <c r="M30" s="827" t="str">
        <f>IF(M24="","",M24)</f>
        <v/>
      </c>
      <c r="N30" s="827"/>
      <c r="O30" s="361" t="s">
        <v>16</v>
      </c>
      <c r="P30" s="827" t="str">
        <f>IF(P24="","",P24)</f>
        <v/>
      </c>
      <c r="Q30" s="827"/>
      <c r="R30" s="362" t="s">
        <v>264</v>
      </c>
      <c r="S30" s="828"/>
      <c r="T30" s="829"/>
      <c r="U30" s="829"/>
      <c r="V30" s="829"/>
      <c r="W30" s="829"/>
      <c r="X30" s="829"/>
      <c r="Y30" s="384" t="s">
        <v>278</v>
      </c>
      <c r="Z30" s="830"/>
      <c r="AA30" s="831"/>
      <c r="AB30" s="831"/>
      <c r="AC30" s="831"/>
      <c r="AD30" s="831"/>
      <c r="AE30" s="831"/>
      <c r="AF30" s="831"/>
      <c r="AG30" s="385" t="s">
        <v>278</v>
      </c>
    </row>
    <row r="31" spans="1:36" ht="16.149999999999999" hidden="1" customHeight="1" outlineLevel="1">
      <c r="A31" s="365"/>
      <c r="B31" s="386" t="s">
        <v>443</v>
      </c>
      <c r="C31" s="359" t="s">
        <v>15</v>
      </c>
      <c r="D31" s="827" t="str">
        <f>IF(D25="","",D25)</f>
        <v/>
      </c>
      <c r="E31" s="827"/>
      <c r="F31" s="360" t="s">
        <v>16</v>
      </c>
      <c r="G31" s="827" t="str">
        <f>IF(G25="","",G25)</f>
        <v/>
      </c>
      <c r="H31" s="827"/>
      <c r="I31" s="360" t="s">
        <v>264</v>
      </c>
      <c r="J31" s="360" t="s">
        <v>439</v>
      </c>
      <c r="K31" s="360" t="s">
        <v>440</v>
      </c>
      <c r="L31" s="360"/>
      <c r="M31" s="827" t="str">
        <f>IF(M25="","",M25)</f>
        <v/>
      </c>
      <c r="N31" s="827"/>
      <c r="O31" s="361" t="s">
        <v>16</v>
      </c>
      <c r="P31" s="827" t="str">
        <f>IF(P25="","",P25)</f>
        <v/>
      </c>
      <c r="Q31" s="827"/>
      <c r="R31" s="362" t="s">
        <v>264</v>
      </c>
      <c r="S31" s="828"/>
      <c r="T31" s="829"/>
      <c r="U31" s="829"/>
      <c r="V31" s="829"/>
      <c r="W31" s="829"/>
      <c r="X31" s="829"/>
      <c r="Y31" s="384" t="s">
        <v>278</v>
      </c>
      <c r="Z31" s="830"/>
      <c r="AA31" s="831"/>
      <c r="AB31" s="831"/>
      <c r="AC31" s="831"/>
      <c r="AD31" s="831"/>
      <c r="AE31" s="831"/>
      <c r="AF31" s="831"/>
      <c r="AG31" s="385" t="s">
        <v>278</v>
      </c>
    </row>
    <row r="32" spans="1:36" ht="16.149999999999999" hidden="1" customHeight="1" outlineLevel="1">
      <c r="A32" s="357"/>
      <c r="B32" s="837" t="s">
        <v>446</v>
      </c>
      <c r="C32" s="838"/>
      <c r="D32" s="838"/>
      <c r="E32" s="838"/>
      <c r="F32" s="838"/>
      <c r="G32" s="838"/>
      <c r="H32" s="838"/>
      <c r="I32" s="838"/>
      <c r="J32" s="838"/>
      <c r="K32" s="838"/>
      <c r="L32" s="838"/>
      <c r="M32" s="838"/>
      <c r="N32" s="838"/>
      <c r="O32" s="838"/>
      <c r="P32" s="838"/>
      <c r="Q32" s="838"/>
      <c r="R32" s="839"/>
      <c r="S32" s="840">
        <f>SUM(S28:X31)</f>
        <v>0</v>
      </c>
      <c r="T32" s="841"/>
      <c r="U32" s="841"/>
      <c r="V32" s="841"/>
      <c r="W32" s="841"/>
      <c r="X32" s="841"/>
      <c r="Y32" s="384" t="s">
        <v>278</v>
      </c>
      <c r="Z32" s="842">
        <f>SUM(Z28:AF31)</f>
        <v>0</v>
      </c>
      <c r="AA32" s="843"/>
      <c r="AB32" s="843"/>
      <c r="AC32" s="843"/>
      <c r="AD32" s="843"/>
      <c r="AE32" s="843"/>
      <c r="AF32" s="843"/>
      <c r="AG32" s="385" t="s">
        <v>278</v>
      </c>
    </row>
    <row r="33" spans="1:43" ht="16.149999999999999" hidden="1" customHeight="1" outlineLevel="1">
      <c r="A33" s="364" t="s">
        <v>509</v>
      </c>
      <c r="B33" s="366"/>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844"/>
      <c r="AD33" s="844"/>
      <c r="AE33" s="844"/>
      <c r="AF33" s="844"/>
      <c r="AG33" s="367"/>
    </row>
    <row r="34" spans="1:43" ht="16.149999999999999" hidden="1" customHeight="1" outlineLevel="1">
      <c r="A34" s="357"/>
      <c r="B34" s="816" t="s">
        <v>436</v>
      </c>
      <c r="C34" s="817"/>
      <c r="D34" s="817"/>
      <c r="E34" s="817"/>
      <c r="F34" s="817"/>
      <c r="G34" s="817"/>
      <c r="H34" s="817"/>
      <c r="I34" s="817"/>
      <c r="J34" s="817"/>
      <c r="K34" s="817"/>
      <c r="L34" s="817"/>
      <c r="M34" s="817"/>
      <c r="N34" s="817"/>
      <c r="O34" s="817"/>
      <c r="P34" s="817"/>
      <c r="Q34" s="817"/>
      <c r="R34" s="818"/>
      <c r="S34" s="816" t="s">
        <v>495</v>
      </c>
      <c r="T34" s="817"/>
      <c r="U34" s="817"/>
      <c r="V34" s="817"/>
      <c r="W34" s="817"/>
      <c r="X34" s="817"/>
      <c r="Y34" s="818"/>
      <c r="Z34" s="817" t="s">
        <v>496</v>
      </c>
      <c r="AA34" s="817"/>
      <c r="AB34" s="817"/>
      <c r="AC34" s="817"/>
      <c r="AD34" s="817"/>
      <c r="AE34" s="817"/>
      <c r="AF34" s="817"/>
      <c r="AG34" s="819"/>
    </row>
    <row r="35" spans="1:43" ht="16.149999999999999" hidden="1" customHeight="1" outlineLevel="1">
      <c r="A35" s="357"/>
      <c r="B35" s="358" t="s">
        <v>438</v>
      </c>
      <c r="C35" s="359" t="s">
        <v>15</v>
      </c>
      <c r="D35" s="822" t="str">
        <f>IF(D22="","",D22)</f>
        <v/>
      </c>
      <c r="E35" s="822"/>
      <c r="F35" s="360" t="s">
        <v>16</v>
      </c>
      <c r="G35" s="822" t="str">
        <f>IF(G22="","",G22)</f>
        <v/>
      </c>
      <c r="H35" s="822"/>
      <c r="I35" s="360" t="s">
        <v>264</v>
      </c>
      <c r="J35" s="360" t="s">
        <v>439</v>
      </c>
      <c r="K35" s="360" t="s">
        <v>440</v>
      </c>
      <c r="L35" s="360"/>
      <c r="M35" s="827" t="str">
        <f>IF(M22="","",M22)</f>
        <v/>
      </c>
      <c r="N35" s="827"/>
      <c r="O35" s="361" t="s">
        <v>16</v>
      </c>
      <c r="P35" s="827" t="str">
        <f>IF(P22="","",P22)</f>
        <v/>
      </c>
      <c r="Q35" s="827"/>
      <c r="R35" s="361" t="s">
        <v>264</v>
      </c>
      <c r="S35" s="833" t="str">
        <f>IFERROR(S28*Z22*10,"")</f>
        <v/>
      </c>
      <c r="T35" s="834"/>
      <c r="U35" s="834"/>
      <c r="V35" s="834"/>
      <c r="W35" s="834"/>
      <c r="X35" s="834"/>
      <c r="Y35" s="384" t="s">
        <v>270</v>
      </c>
      <c r="Z35" s="835" t="str">
        <f>IFERROR(Z28*AD22*10,"")</f>
        <v/>
      </c>
      <c r="AA35" s="836"/>
      <c r="AB35" s="836"/>
      <c r="AC35" s="836"/>
      <c r="AD35" s="836"/>
      <c r="AE35" s="836"/>
      <c r="AF35" s="836"/>
      <c r="AG35" s="385" t="s">
        <v>270</v>
      </c>
    </row>
    <row r="36" spans="1:43" ht="16.149999999999999" hidden="1" customHeight="1" outlineLevel="1">
      <c r="A36" s="357"/>
      <c r="B36" s="358" t="s">
        <v>441</v>
      </c>
      <c r="C36" s="359" t="s">
        <v>15</v>
      </c>
      <c r="D36" s="827" t="str">
        <f>IF(D23="","",D23)</f>
        <v/>
      </c>
      <c r="E36" s="827"/>
      <c r="F36" s="360" t="s">
        <v>16</v>
      </c>
      <c r="G36" s="827" t="str">
        <f>IF(G23="","",G23)</f>
        <v/>
      </c>
      <c r="H36" s="827"/>
      <c r="I36" s="360" t="s">
        <v>264</v>
      </c>
      <c r="J36" s="360" t="s">
        <v>439</v>
      </c>
      <c r="K36" s="360" t="s">
        <v>440</v>
      </c>
      <c r="L36" s="360"/>
      <c r="M36" s="827" t="str">
        <f>IF(M23="","",M23)</f>
        <v/>
      </c>
      <c r="N36" s="827"/>
      <c r="O36" s="361" t="s">
        <v>16</v>
      </c>
      <c r="P36" s="827" t="str">
        <f>IF(P23="","",P23)</f>
        <v/>
      </c>
      <c r="Q36" s="827"/>
      <c r="R36" s="361" t="s">
        <v>264</v>
      </c>
      <c r="S36" s="833" t="str">
        <f t="shared" ref="S36:S38" si="0">IFERROR(S29*Z23*10,"")</f>
        <v/>
      </c>
      <c r="T36" s="834"/>
      <c r="U36" s="834"/>
      <c r="V36" s="834"/>
      <c r="W36" s="834"/>
      <c r="X36" s="834"/>
      <c r="Y36" s="384" t="s">
        <v>270</v>
      </c>
      <c r="Z36" s="835" t="str">
        <f t="shared" ref="Z36:Z37" si="1">IFERROR(Z29*AD23*10,"")</f>
        <v/>
      </c>
      <c r="AA36" s="836"/>
      <c r="AB36" s="836"/>
      <c r="AC36" s="836"/>
      <c r="AD36" s="836"/>
      <c r="AE36" s="836"/>
      <c r="AF36" s="836"/>
      <c r="AG36" s="385" t="s">
        <v>270</v>
      </c>
    </row>
    <row r="37" spans="1:43" ht="16.149999999999999" hidden="1" customHeight="1" outlineLevel="1">
      <c r="A37" s="357"/>
      <c r="B37" s="358" t="s">
        <v>442</v>
      </c>
      <c r="C37" s="359" t="s">
        <v>15</v>
      </c>
      <c r="D37" s="827" t="str">
        <f>IF(D24="","",D24)</f>
        <v/>
      </c>
      <c r="E37" s="827"/>
      <c r="F37" s="360" t="s">
        <v>16</v>
      </c>
      <c r="G37" s="827" t="str">
        <f>IF(G24="","",G24)</f>
        <v/>
      </c>
      <c r="H37" s="827"/>
      <c r="I37" s="360" t="s">
        <v>264</v>
      </c>
      <c r="J37" s="360" t="s">
        <v>439</v>
      </c>
      <c r="K37" s="360" t="s">
        <v>440</v>
      </c>
      <c r="L37" s="360"/>
      <c r="M37" s="827" t="str">
        <f>IF(M24="","",M24)</f>
        <v/>
      </c>
      <c r="N37" s="827"/>
      <c r="O37" s="361" t="s">
        <v>16</v>
      </c>
      <c r="P37" s="827" t="str">
        <f>IF(P24="","",P24)</f>
        <v/>
      </c>
      <c r="Q37" s="827"/>
      <c r="R37" s="361" t="s">
        <v>264</v>
      </c>
      <c r="S37" s="833" t="str">
        <f t="shared" si="0"/>
        <v/>
      </c>
      <c r="T37" s="834"/>
      <c r="U37" s="834"/>
      <c r="V37" s="834"/>
      <c r="W37" s="834"/>
      <c r="X37" s="834"/>
      <c r="Y37" s="384" t="s">
        <v>270</v>
      </c>
      <c r="Z37" s="835" t="str">
        <f t="shared" si="1"/>
        <v/>
      </c>
      <c r="AA37" s="836"/>
      <c r="AB37" s="836"/>
      <c r="AC37" s="836"/>
      <c r="AD37" s="836"/>
      <c r="AE37" s="836"/>
      <c r="AF37" s="836"/>
      <c r="AG37" s="385" t="s">
        <v>270</v>
      </c>
    </row>
    <row r="38" spans="1:43" ht="16.149999999999999" hidden="1" customHeight="1" outlineLevel="1">
      <c r="A38" s="357"/>
      <c r="B38" s="368" t="s">
        <v>443</v>
      </c>
      <c r="C38" s="369" t="s">
        <v>15</v>
      </c>
      <c r="D38" s="827" t="str">
        <f>IF(D25="","",D25)</f>
        <v/>
      </c>
      <c r="E38" s="827"/>
      <c r="F38" s="360" t="s">
        <v>16</v>
      </c>
      <c r="G38" s="827" t="str">
        <f>IF(G25="","",G25)</f>
        <v/>
      </c>
      <c r="H38" s="827"/>
      <c r="I38" s="360" t="s">
        <v>264</v>
      </c>
      <c r="J38" s="360" t="s">
        <v>439</v>
      </c>
      <c r="K38" s="360" t="s">
        <v>440</v>
      </c>
      <c r="L38" s="360"/>
      <c r="M38" s="827" t="str">
        <f>IF(M25="","",M25)</f>
        <v/>
      </c>
      <c r="N38" s="827"/>
      <c r="O38" s="361" t="s">
        <v>16</v>
      </c>
      <c r="P38" s="827" t="str">
        <f>IF(P25="","",P25)</f>
        <v/>
      </c>
      <c r="Q38" s="827"/>
      <c r="R38" s="361" t="s">
        <v>264</v>
      </c>
      <c r="S38" s="833" t="str">
        <f t="shared" si="0"/>
        <v/>
      </c>
      <c r="T38" s="834"/>
      <c r="U38" s="834"/>
      <c r="V38" s="834"/>
      <c r="W38" s="834"/>
      <c r="X38" s="834"/>
      <c r="Y38" s="384" t="s">
        <v>270</v>
      </c>
      <c r="Z38" s="835" t="str">
        <f>IFERROR(Z31*AD25*10,"")</f>
        <v/>
      </c>
      <c r="AA38" s="836"/>
      <c r="AB38" s="836"/>
      <c r="AC38" s="836"/>
      <c r="AD38" s="836"/>
      <c r="AE38" s="836"/>
      <c r="AF38" s="836"/>
      <c r="AG38" s="385" t="s">
        <v>270</v>
      </c>
    </row>
    <row r="39" spans="1:43" s="50" customFormat="1" ht="16.149999999999999" hidden="1" customHeight="1" outlineLevel="1">
      <c r="A39" s="357"/>
      <c r="B39" s="368" t="s">
        <v>449</v>
      </c>
      <c r="C39" s="363" t="s">
        <v>450</v>
      </c>
      <c r="D39" s="383"/>
      <c r="E39" s="383"/>
      <c r="F39" s="363"/>
      <c r="G39" s="383"/>
      <c r="H39" s="383"/>
      <c r="I39" s="363"/>
      <c r="J39" s="363"/>
      <c r="K39" s="363"/>
      <c r="L39" s="363"/>
      <c r="M39" s="383"/>
      <c r="N39" s="383"/>
      <c r="O39" s="383"/>
      <c r="P39" s="383"/>
      <c r="Q39" s="383"/>
      <c r="R39" s="383"/>
      <c r="S39" s="383"/>
      <c r="T39" s="383"/>
      <c r="U39" s="383"/>
      <c r="V39" s="383"/>
      <c r="W39" s="383"/>
      <c r="X39" s="383"/>
      <c r="Y39" s="383"/>
      <c r="Z39" s="845">
        <v>1</v>
      </c>
      <c r="AA39" s="823"/>
      <c r="AB39" s="823"/>
      <c r="AC39" s="823"/>
      <c r="AD39" s="823"/>
      <c r="AE39" s="823"/>
      <c r="AF39" s="823"/>
      <c r="AG39" s="385" t="s">
        <v>270</v>
      </c>
      <c r="AH39" s="215"/>
      <c r="AI39" s="215"/>
      <c r="AJ39" s="215"/>
      <c r="AK39" s="215"/>
      <c r="AL39" s="215"/>
      <c r="AM39" s="215"/>
      <c r="AN39" s="215"/>
      <c r="AO39" s="215"/>
      <c r="AP39" s="215"/>
      <c r="AQ39" s="215"/>
    </row>
    <row r="40" spans="1:43" s="50" customFormat="1" ht="16.149999999999999" hidden="1" customHeight="1" outlineLevel="1">
      <c r="A40" s="357"/>
      <c r="B40" s="386" t="s">
        <v>451</v>
      </c>
      <c r="C40" s="363" t="s">
        <v>510</v>
      </c>
      <c r="D40" s="383"/>
      <c r="E40" s="383"/>
      <c r="F40" s="363"/>
      <c r="G40" s="383"/>
      <c r="H40" s="383"/>
      <c r="I40" s="363"/>
      <c r="J40" s="363"/>
      <c r="K40" s="363"/>
      <c r="L40" s="363"/>
      <c r="M40" s="383"/>
      <c r="N40" s="383"/>
      <c r="O40" s="383"/>
      <c r="P40" s="383"/>
      <c r="Q40" s="383"/>
      <c r="R40" s="383"/>
      <c r="S40" s="383"/>
      <c r="T40" s="383"/>
      <c r="U40" s="383"/>
      <c r="V40" s="383"/>
      <c r="W40" s="383"/>
      <c r="X40" s="383"/>
      <c r="Y40" s="383"/>
      <c r="Z40" s="845">
        <v>2</v>
      </c>
      <c r="AA40" s="823"/>
      <c r="AB40" s="823"/>
      <c r="AC40" s="823"/>
      <c r="AD40" s="823"/>
      <c r="AE40" s="823"/>
      <c r="AF40" s="823"/>
      <c r="AG40" s="385" t="s">
        <v>270</v>
      </c>
      <c r="AH40" s="215"/>
      <c r="AI40" s="215"/>
      <c r="AJ40" s="215"/>
      <c r="AK40" s="215"/>
      <c r="AL40" s="215"/>
      <c r="AM40" s="215"/>
      <c r="AN40" s="215"/>
      <c r="AO40" s="215"/>
      <c r="AP40" s="215"/>
      <c r="AQ40" s="215"/>
    </row>
    <row r="41" spans="1:43" ht="16.149999999999999" hidden="1" customHeight="1" outlineLevel="1" thickBot="1">
      <c r="A41" s="370"/>
      <c r="B41" s="846" t="s">
        <v>446</v>
      </c>
      <c r="C41" s="847"/>
      <c r="D41" s="847"/>
      <c r="E41" s="847"/>
      <c r="F41" s="847"/>
      <c r="G41" s="847"/>
      <c r="H41" s="847"/>
      <c r="I41" s="847"/>
      <c r="J41" s="847"/>
      <c r="K41" s="847"/>
      <c r="L41" s="847"/>
      <c r="M41" s="847"/>
      <c r="N41" s="847"/>
      <c r="O41" s="847"/>
      <c r="P41" s="847"/>
      <c r="Q41" s="847"/>
      <c r="R41" s="847"/>
      <c r="S41" s="847"/>
      <c r="T41" s="847"/>
      <c r="U41" s="847"/>
      <c r="V41" s="847"/>
      <c r="W41" s="847"/>
      <c r="X41" s="847"/>
      <c r="Y41" s="848"/>
      <c r="Z41" s="849">
        <f>IFERROR(SUM(S35:X38)+SUM(Z35:AF38)-Z39+Z40,0)</f>
        <v>1</v>
      </c>
      <c r="AA41" s="850"/>
      <c r="AB41" s="850"/>
      <c r="AC41" s="850"/>
      <c r="AD41" s="850"/>
      <c r="AE41" s="850"/>
      <c r="AF41" s="850"/>
      <c r="AG41" s="371"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1627</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52">
        <v>50000</v>
      </c>
      <c r="AC43" s="852"/>
      <c r="AD43" s="852"/>
      <c r="AE43" s="852"/>
      <c r="AF43" s="852"/>
      <c r="AG43" s="310" t="s">
        <v>270</v>
      </c>
    </row>
    <row r="44" spans="1:43" ht="15.6" customHeight="1" thickBot="1">
      <c r="A44" s="311" t="s">
        <v>1628</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53">
        <v>10000</v>
      </c>
      <c r="AC44" s="853"/>
      <c r="AD44" s="853"/>
      <c r="AE44" s="853"/>
      <c r="AF44" s="853"/>
      <c r="AG44" s="313" t="s">
        <v>270</v>
      </c>
    </row>
    <row r="45" spans="1:43" ht="15.6" customHeight="1" thickBot="1">
      <c r="A45" s="378"/>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9"/>
      <c r="AC45" s="379"/>
      <c r="AD45" s="379"/>
      <c r="AE45" s="379"/>
      <c r="AF45" s="379"/>
      <c r="AG45" s="378"/>
    </row>
    <row r="46" spans="1:43" ht="15.6" customHeight="1" thickBot="1">
      <c r="A46" s="314" t="s">
        <v>1589</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54">
        <f>SUM(AB43:AF44)</f>
        <v>60000</v>
      </c>
      <c r="AC46" s="854"/>
      <c r="AD46" s="854"/>
      <c r="AE46" s="854"/>
      <c r="AF46" s="854"/>
      <c r="AG46" s="316" t="s">
        <v>270</v>
      </c>
    </row>
    <row r="47" spans="1:43" ht="15.6" customHeight="1">
      <c r="A47" s="388"/>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9"/>
      <c r="AB47" s="390"/>
      <c r="AC47" s="390"/>
      <c r="AD47" s="390"/>
      <c r="AE47" s="390"/>
      <c r="AF47" s="390"/>
      <c r="AG47" s="388"/>
    </row>
    <row r="48" spans="1:43" ht="15.6" customHeight="1" thickBot="1">
      <c r="A48" s="318" t="s">
        <v>1563</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1590</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52">
        <v>1000</v>
      </c>
      <c r="AC49" s="852"/>
      <c r="AD49" s="852"/>
      <c r="AE49" s="852"/>
      <c r="AF49" s="852"/>
      <c r="AG49" s="310" t="s">
        <v>270</v>
      </c>
    </row>
    <row r="50" spans="1:43" ht="15.6" customHeight="1" thickBot="1">
      <c r="A50" s="311" t="s">
        <v>1591</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53">
        <v>2000</v>
      </c>
      <c r="AC50" s="853"/>
      <c r="AD50" s="853"/>
      <c r="AE50" s="853"/>
      <c r="AF50" s="853"/>
      <c r="AG50" s="313" t="s">
        <v>270</v>
      </c>
    </row>
    <row r="51" spans="1:43" ht="15.6" customHeight="1" thickBot="1">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7"/>
      <c r="AC51" s="377"/>
      <c r="AD51" s="377"/>
      <c r="AE51" s="377"/>
      <c r="AF51" s="377"/>
      <c r="AG51" s="376"/>
    </row>
    <row r="52" spans="1:43" ht="15.6" customHeight="1">
      <c r="A52" s="319" t="s">
        <v>1592</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1"/>
      <c r="B53" s="388" t="s">
        <v>1620</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855">
        <f>AB46-AB49+AB50</f>
        <v>61000</v>
      </c>
      <c r="AC53" s="855"/>
      <c r="AD53" s="855"/>
      <c r="AE53" s="855"/>
      <c r="AF53" s="855"/>
      <c r="AG53" s="392" t="s">
        <v>270</v>
      </c>
    </row>
    <row r="54" spans="1:43" ht="15.6" customHeight="1" thickBot="1">
      <c r="A54" s="856" t="s">
        <v>1626</v>
      </c>
      <c r="B54" s="788"/>
      <c r="C54" s="788"/>
      <c r="D54" s="788"/>
      <c r="E54" s="788"/>
      <c r="F54" s="788"/>
      <c r="G54" s="788"/>
      <c r="H54" s="788"/>
      <c r="I54" s="788"/>
      <c r="J54" s="788"/>
      <c r="K54" s="788"/>
      <c r="L54" s="788"/>
      <c r="M54" s="788"/>
      <c r="N54" s="788"/>
      <c r="O54" s="788"/>
      <c r="P54" s="788"/>
      <c r="Q54" s="788"/>
      <c r="R54" s="788"/>
      <c r="S54" s="788"/>
      <c r="T54" s="788"/>
      <c r="U54" s="788"/>
      <c r="V54" s="788"/>
      <c r="W54" s="788"/>
      <c r="X54" s="788"/>
      <c r="Y54" s="788"/>
      <c r="Z54" s="788"/>
      <c r="AA54" s="788"/>
      <c r="AB54" s="857"/>
      <c r="AC54" s="857"/>
      <c r="AD54" s="857"/>
      <c r="AE54" s="857"/>
      <c r="AF54" s="857"/>
      <c r="AG54" s="143"/>
      <c r="AH54" s="189" t="b">
        <v>1</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789" t="str">
        <f>IF(AH54=TRUE,"問題なし","問題あり")</f>
        <v>問題なし</v>
      </c>
      <c r="AC55" s="789"/>
      <c r="AD55" s="789"/>
      <c r="AE55" s="789"/>
      <c r="AF55" s="789"/>
      <c r="AG55" s="380"/>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99"/>
      <c r="AC56" s="399"/>
      <c r="AD56" s="399"/>
      <c r="AE56" s="399"/>
      <c r="AF56" s="399"/>
      <c r="AG56" s="380"/>
    </row>
    <row r="57" spans="1:43" ht="16.149999999999999" customHeight="1">
      <c r="A57" s="2" t="s">
        <v>1574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1567</v>
      </c>
      <c r="B58" s="336" t="s">
        <v>1624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0"/>
    </row>
    <row r="59" spans="1:43" ht="16.149999999999999" customHeight="1">
      <c r="A59" s="10" t="s">
        <v>1566</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66">
        <v>100000</v>
      </c>
      <c r="AC59" s="666"/>
      <c r="AD59" s="666"/>
      <c r="AE59" s="666"/>
      <c r="AF59" s="666"/>
      <c r="AG59" s="127" t="s">
        <v>270</v>
      </c>
    </row>
    <row r="60" spans="1:43" ht="16.149999999999999" hidden="1" customHeight="1" outlineLevel="1">
      <c r="A60" s="16"/>
      <c r="B60" s="328" t="s">
        <v>1635</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851"/>
      <c r="AC60" s="851"/>
      <c r="AD60" s="851"/>
      <c r="AE60" s="851"/>
      <c r="AF60" s="851"/>
      <c r="AG60" s="374" t="s">
        <v>270</v>
      </c>
    </row>
    <row r="61" spans="1:43" ht="16.149999999999999" hidden="1" customHeight="1" outlineLevel="1">
      <c r="A61" s="16"/>
      <c r="B61" s="328" t="s">
        <v>1636</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843">
        <f>Z41</f>
        <v>1</v>
      </c>
      <c r="AC61" s="843"/>
      <c r="AD61" s="843"/>
      <c r="AE61" s="843"/>
      <c r="AF61" s="843"/>
      <c r="AG61" s="374" t="s">
        <v>270</v>
      </c>
    </row>
    <row r="62" spans="1:43" s="50" customFormat="1" ht="16.149999999999999" hidden="1" customHeight="1" outlineLevel="1">
      <c r="A62" s="48"/>
      <c r="B62" s="324" t="s">
        <v>453</v>
      </c>
      <c r="C62" s="325"/>
      <c r="D62" s="381"/>
      <c r="E62" s="381"/>
      <c r="F62" s="325"/>
      <c r="G62" s="381"/>
      <c r="H62" s="381"/>
      <c r="I62" s="325"/>
      <c r="J62" s="325"/>
      <c r="K62" s="325"/>
      <c r="L62" s="325"/>
      <c r="M62" s="381"/>
      <c r="N62" s="381"/>
      <c r="O62" s="381"/>
      <c r="P62" s="381"/>
      <c r="Q62" s="381"/>
      <c r="R62" s="381"/>
      <c r="S62" s="381"/>
      <c r="T62" s="381"/>
      <c r="U62" s="381"/>
      <c r="V62" s="381"/>
      <c r="W62" s="381"/>
      <c r="X62" s="381"/>
      <c r="Y62" s="381"/>
      <c r="Z62" s="381"/>
      <c r="AA62" s="381"/>
      <c r="AB62" s="861"/>
      <c r="AC62" s="861"/>
      <c r="AD62" s="861"/>
      <c r="AE62" s="861"/>
      <c r="AF62" s="861"/>
      <c r="AG62" s="382" t="s">
        <v>270</v>
      </c>
      <c r="AH62" s="215"/>
      <c r="AI62" s="215"/>
      <c r="AJ62" s="215"/>
      <c r="AK62" s="215"/>
      <c r="AL62" s="215"/>
      <c r="AM62" s="215"/>
      <c r="AN62" s="215"/>
      <c r="AO62" s="215"/>
      <c r="AP62" s="215"/>
      <c r="AQ62" s="215"/>
    </row>
    <row r="63" spans="1:43" s="50" customFormat="1" ht="16.149999999999999" hidden="1" customHeight="1" outlineLevel="1">
      <c r="A63" s="48"/>
      <c r="B63" s="330" t="s">
        <v>497</v>
      </c>
      <c r="C63" s="325"/>
      <c r="D63" s="381"/>
      <c r="E63" s="381"/>
      <c r="F63" s="325"/>
      <c r="G63" s="381"/>
      <c r="H63" s="381"/>
      <c r="I63" s="325"/>
      <c r="J63" s="325"/>
      <c r="K63" s="325"/>
      <c r="L63" s="325"/>
      <c r="M63" s="381"/>
      <c r="N63" s="381"/>
      <c r="O63" s="381"/>
      <c r="P63" s="381"/>
      <c r="Q63" s="381"/>
      <c r="R63" s="381"/>
      <c r="S63" s="381"/>
      <c r="T63" s="381"/>
      <c r="U63" s="381"/>
      <c r="V63" s="381"/>
      <c r="W63" s="381"/>
      <c r="X63" s="381"/>
      <c r="Y63" s="381"/>
      <c r="Z63" s="381"/>
      <c r="AA63" s="381"/>
      <c r="AB63" s="861"/>
      <c r="AC63" s="861"/>
      <c r="AD63" s="861"/>
      <c r="AE63" s="861"/>
      <c r="AF63" s="861"/>
      <c r="AG63" s="382" t="s">
        <v>270</v>
      </c>
      <c r="AH63" s="215"/>
      <c r="AI63" s="215"/>
      <c r="AJ63" s="215"/>
      <c r="AK63" s="215"/>
      <c r="AL63" s="215"/>
      <c r="AM63" s="215"/>
      <c r="AN63" s="215"/>
      <c r="AO63" s="215"/>
      <c r="AP63" s="215"/>
      <c r="AQ63" s="215"/>
    </row>
    <row r="64" spans="1:43" ht="16.149999999999999" customHeight="1" collapsed="1">
      <c r="A64" s="16"/>
      <c r="B64" s="86" t="s">
        <v>1632</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63">
        <v>90000</v>
      </c>
      <c r="AC64" s="663"/>
      <c r="AD64" s="663"/>
      <c r="AE64" s="663"/>
      <c r="AF64" s="663"/>
      <c r="AG64" s="128" t="s">
        <v>270</v>
      </c>
    </row>
    <row r="65" spans="1:72" ht="16.149999999999999" customHeight="1">
      <c r="A65" s="16"/>
      <c r="B65" s="57" t="s">
        <v>1633</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63">
        <v>0</v>
      </c>
      <c r="AC65" s="663"/>
      <c r="AD65" s="663"/>
      <c r="AE65" s="663"/>
      <c r="AF65" s="663"/>
      <c r="AG65" s="128" t="s">
        <v>270</v>
      </c>
    </row>
    <row r="66" spans="1:72" ht="16.149999999999999" customHeight="1" thickBot="1">
      <c r="A66" s="7"/>
      <c r="B66" s="78" t="s">
        <v>1634</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62">
        <f>AB59-SUM(AB64:AF65)</f>
        <v>10000</v>
      </c>
      <c r="AC66" s="862"/>
      <c r="AD66" s="862"/>
      <c r="AE66" s="862"/>
      <c r="AF66" s="862"/>
      <c r="AG66" s="375" t="s">
        <v>270</v>
      </c>
    </row>
    <row r="67" spans="1:72" ht="16.149999999999999" hidden="1" customHeight="1" outlineLevel="1" thickBot="1">
      <c r="A67" s="398"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858"/>
      <c r="AC67" s="858"/>
      <c r="AD67" s="858"/>
      <c r="AE67" s="858"/>
      <c r="AF67" s="858"/>
      <c r="AG67" s="395"/>
      <c r="AH67" s="387"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859" t="str">
        <f>IF(AH67=TRUE,"問題なし","問題あり")</f>
        <v>問題あり</v>
      </c>
      <c r="AC68" s="859"/>
      <c r="AD68" s="859"/>
      <c r="AE68" s="859"/>
      <c r="AF68" s="859"/>
      <c r="AG68" s="394"/>
      <c r="AH68" s="387"/>
    </row>
    <row r="69" spans="1:72" ht="16.149999999999999" customHeight="1" collapsed="1">
      <c r="A69" s="332" t="s">
        <v>1567</v>
      </c>
      <c r="B69" s="333" t="s">
        <v>1571</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1568</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1567</v>
      </c>
      <c r="B71" s="338" t="s">
        <v>1570</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1569</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1567</v>
      </c>
      <c r="B73" s="235" t="s">
        <v>1573</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1621</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0" t="s">
        <v>1567</v>
      </c>
      <c r="B75" s="235" t="s">
        <v>1638</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0"/>
      <c r="B76" s="235" t="s">
        <v>1595</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0"/>
      <c r="B77" s="235" t="s">
        <v>1596</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0" t="s">
        <v>1567</v>
      </c>
      <c r="B78" s="235" t="s">
        <v>1637</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1575</v>
      </c>
      <c r="B80" s="3"/>
      <c r="C80" s="3"/>
      <c r="D80" s="3"/>
      <c r="E80" s="3"/>
      <c r="F80" s="3"/>
      <c r="G80" s="3"/>
      <c r="H80" s="3"/>
      <c r="I80" s="3"/>
      <c r="J80" s="3"/>
      <c r="K80" s="3"/>
      <c r="L80" s="3"/>
      <c r="M80" s="3"/>
      <c r="N80" s="3"/>
      <c r="O80" s="3"/>
      <c r="P80" s="3"/>
      <c r="Q80" s="3"/>
      <c r="R80" s="3"/>
      <c r="S80" s="3"/>
      <c r="T80" s="3"/>
      <c r="U80" s="3"/>
      <c r="V80" s="3"/>
      <c r="W80" s="3"/>
      <c r="X80" s="3"/>
      <c r="Y80" s="3"/>
      <c r="Z80" s="3"/>
      <c r="AA80" s="380"/>
      <c r="AB80" s="380"/>
      <c r="AC80" s="380"/>
      <c r="AD80" s="380"/>
      <c r="AE80" s="380"/>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1567</v>
      </c>
      <c r="B81" s="345" t="s">
        <v>1576</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1567</v>
      </c>
      <c r="B82" s="345" t="s">
        <v>1577</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1579</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1580</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1567</v>
      </c>
      <c r="B85" s="336" t="s">
        <v>1581</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1578</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3" t="s">
        <v>1625</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1640</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1615</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60">
        <f>'（別添）_計画書（歯科診療所及びⅡを算定する有床診療所）'!AB69</f>
        <v>0</v>
      </c>
      <c r="AC89" s="860"/>
      <c r="AD89" s="860"/>
      <c r="AE89" s="860"/>
      <c r="AF89" s="860"/>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1616</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67">
        <f>'（別添）_計画書（歯科診療所及びⅡを算定する有床診療所）'!AB70</f>
        <v>0</v>
      </c>
      <c r="AC90" s="667"/>
      <c r="AD90" s="667"/>
      <c r="AE90" s="667"/>
      <c r="AF90" s="66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1617</v>
      </c>
      <c r="B91" s="3"/>
      <c r="C91" s="3"/>
      <c r="D91" s="3"/>
      <c r="E91" s="3"/>
      <c r="F91" s="3"/>
      <c r="G91" s="3"/>
      <c r="H91" s="3"/>
      <c r="I91" s="3"/>
      <c r="J91" s="3"/>
      <c r="K91" s="3"/>
      <c r="L91" s="3"/>
      <c r="M91" s="3"/>
      <c r="N91" s="3"/>
      <c r="O91" s="3"/>
      <c r="P91" s="3"/>
      <c r="Q91" s="3"/>
      <c r="R91" s="3"/>
      <c r="S91" s="3"/>
      <c r="T91" s="3"/>
      <c r="U91" s="3"/>
      <c r="V91" s="3"/>
      <c r="W91" s="3"/>
      <c r="X91" s="3"/>
      <c r="Y91" s="3"/>
      <c r="Z91" s="3"/>
      <c r="AA91" s="3"/>
      <c r="AB91" s="631">
        <v>1640000</v>
      </c>
      <c r="AC91" s="631"/>
      <c r="AD91" s="631"/>
      <c r="AE91" s="631"/>
      <c r="AF91" s="63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1599</v>
      </c>
      <c r="B92" s="5"/>
      <c r="C92" s="5"/>
      <c r="D92" s="5"/>
      <c r="E92" s="5"/>
      <c r="F92" s="5"/>
      <c r="G92" s="5"/>
      <c r="H92" s="5"/>
      <c r="I92" s="5"/>
      <c r="J92" s="5"/>
      <c r="K92" s="5"/>
      <c r="L92" s="5"/>
      <c r="M92" s="5"/>
      <c r="N92" s="5"/>
      <c r="O92" s="5"/>
      <c r="P92" s="5"/>
      <c r="Q92" s="5"/>
      <c r="R92" s="5"/>
      <c r="S92" s="5"/>
      <c r="T92" s="5"/>
      <c r="U92" s="5"/>
      <c r="V92" s="5"/>
      <c r="W92" s="5"/>
      <c r="X92" s="5"/>
      <c r="Y92" s="5"/>
      <c r="Z92" s="5"/>
      <c r="AA92" s="5"/>
      <c r="AB92" s="632">
        <f>AB91-AB90</f>
        <v>1640000</v>
      </c>
      <c r="AC92" s="632"/>
      <c r="AD92" s="632"/>
      <c r="AE92" s="632"/>
      <c r="AF92" s="63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1597</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63">
        <v>0</v>
      </c>
      <c r="AC93" s="863"/>
      <c r="AD93" s="863"/>
      <c r="AE93" s="863"/>
      <c r="AF93" s="863"/>
      <c r="AG93" s="129" t="s">
        <v>270</v>
      </c>
    </row>
    <row r="94" spans="1:72" ht="16.149999999999999" customHeight="1" thickBot="1">
      <c r="A94" s="40"/>
      <c r="B94" s="91" t="s">
        <v>1598</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64">
        <v>40000</v>
      </c>
      <c r="AC94" s="864"/>
      <c r="AD94" s="864"/>
      <c r="AE94" s="864"/>
      <c r="AF94" s="864"/>
      <c r="AG94" s="129" t="s">
        <v>297</v>
      </c>
    </row>
    <row r="95" spans="1:72" ht="16.149999999999999" customHeight="1" thickTop="1" thickBot="1">
      <c r="A95" s="90"/>
      <c r="B95" s="92" t="s">
        <v>1600</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36">
        <f>IFERROR(AB94/AB90*100,0)</f>
        <v>0</v>
      </c>
      <c r="AC95" s="736"/>
      <c r="AD95" s="736"/>
      <c r="AE95" s="736"/>
      <c r="AF95" s="736"/>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511</v>
      </c>
      <c r="B97" s="3"/>
      <c r="C97" s="3"/>
      <c r="D97" s="3"/>
      <c r="E97" s="3"/>
      <c r="F97" s="3"/>
      <c r="G97" s="3"/>
      <c r="H97" s="3"/>
      <c r="I97" s="3"/>
      <c r="J97" s="3"/>
      <c r="K97" s="3"/>
      <c r="L97" s="3"/>
      <c r="M97" s="3"/>
      <c r="N97" s="3"/>
      <c r="O97" s="3"/>
      <c r="P97" s="3"/>
      <c r="Q97" s="3"/>
      <c r="R97" s="3"/>
      <c r="S97" s="3"/>
      <c r="T97" s="3"/>
      <c r="U97" s="3"/>
      <c r="V97" s="3"/>
      <c r="W97" s="3"/>
      <c r="X97" s="3"/>
      <c r="Y97" s="3"/>
      <c r="Z97" s="3"/>
      <c r="AA97" s="625"/>
      <c r="AB97" s="625"/>
      <c r="AC97" s="625"/>
      <c r="AD97" s="625"/>
      <c r="AE97" s="625"/>
      <c r="AF97" s="625"/>
      <c r="AG97" s="625"/>
    </row>
    <row r="98" spans="1:33" ht="16.149999999999999" hidden="1" customHeight="1" outlineLevel="1">
      <c r="A98" s="115" t="s">
        <v>512</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60">
        <f>'（別添）_計画書（歯科診療所及びⅡを算定する有床診療所）'!AB78</f>
        <v>0</v>
      </c>
      <c r="AC98" s="860"/>
      <c r="AD98" s="860"/>
      <c r="AE98" s="860"/>
      <c r="AF98" s="860"/>
      <c r="AG98" s="79" t="s">
        <v>291</v>
      </c>
    </row>
    <row r="99" spans="1:33" ht="16.149999999999999" hidden="1" customHeight="1" outlineLevel="1">
      <c r="A99" s="1" t="s">
        <v>513</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67">
        <f>'（別添）_計画書（歯科診療所及びⅡを算定する有床診療所）'!AB79</f>
        <v>0</v>
      </c>
      <c r="AC99" s="667"/>
      <c r="AD99" s="667"/>
      <c r="AE99" s="667"/>
      <c r="AF99" s="667"/>
      <c r="AG99" s="126" t="s">
        <v>270</v>
      </c>
    </row>
    <row r="100" spans="1:33" ht="16.149999999999999" hidden="1" customHeight="1" outlineLevel="1">
      <c r="A100" s="1" t="s">
        <v>514</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31"/>
      <c r="AC100" s="631"/>
      <c r="AD100" s="631"/>
      <c r="AE100" s="631"/>
      <c r="AF100" s="63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32">
        <f>AB100-AB99</f>
        <v>0</v>
      </c>
      <c r="AC101" s="632"/>
      <c r="AD101" s="632"/>
      <c r="AE101" s="632"/>
      <c r="AF101" s="63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63"/>
      <c r="AC102" s="863"/>
      <c r="AD102" s="863"/>
      <c r="AE102" s="863"/>
      <c r="AF102" s="863"/>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64"/>
      <c r="AC103" s="864"/>
      <c r="AD103" s="864"/>
      <c r="AE103" s="864"/>
      <c r="AF103" s="864"/>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36">
        <f>IFERROR(AB103/AB99*100,0)</f>
        <v>0</v>
      </c>
      <c r="AC104" s="736"/>
      <c r="AD104" s="736"/>
      <c r="AE104" s="736"/>
      <c r="AF104" s="736"/>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25"/>
      <c r="AB106" s="625"/>
      <c r="AC106" s="625"/>
      <c r="AD106" s="625"/>
      <c r="AE106" s="625"/>
      <c r="AF106" s="625"/>
      <c r="AG106" s="625"/>
    </row>
    <row r="107" spans="1:33" ht="16.149999999999999" hidden="1" customHeight="1" outlineLevel="1">
      <c r="A107" s="115" t="s">
        <v>515</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60">
        <f>'（別添）_計画書（歯科診療所及びⅡを算定する有床診療所）'!AB87</f>
        <v>0</v>
      </c>
      <c r="AC107" s="860"/>
      <c r="AD107" s="860"/>
      <c r="AE107" s="860"/>
      <c r="AF107" s="860"/>
      <c r="AG107" s="79" t="s">
        <v>291</v>
      </c>
    </row>
    <row r="108" spans="1:33" ht="16.149999999999999" hidden="1" customHeight="1" outlineLevel="1">
      <c r="A108" s="1" t="s">
        <v>516</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67">
        <f>'（別添）_計画書（歯科診療所及びⅡを算定する有床診療所）'!AB88</f>
        <v>0</v>
      </c>
      <c r="AC108" s="667"/>
      <c r="AD108" s="667"/>
      <c r="AE108" s="667"/>
      <c r="AF108" s="667"/>
      <c r="AG108" s="126" t="s">
        <v>270</v>
      </c>
    </row>
    <row r="109" spans="1:33" ht="16.149999999999999" hidden="1" customHeight="1" outlineLevel="1">
      <c r="A109" s="1" t="s">
        <v>517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31"/>
      <c r="AC109" s="631"/>
      <c r="AD109" s="631"/>
      <c r="AE109" s="631"/>
      <c r="AF109" s="63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32">
        <f>AB109-AB108</f>
        <v>0</v>
      </c>
      <c r="AC110" s="632"/>
      <c r="AD110" s="632"/>
      <c r="AE110" s="632"/>
      <c r="AF110" s="63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63"/>
      <c r="AC111" s="863"/>
      <c r="AD111" s="863"/>
      <c r="AE111" s="863"/>
      <c r="AF111" s="863"/>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64"/>
      <c r="AC112" s="864"/>
      <c r="AD112" s="864"/>
      <c r="AE112" s="864"/>
      <c r="AF112" s="864"/>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36">
        <f>IFERROR(AB112/AB108*100,0)</f>
        <v>0</v>
      </c>
      <c r="AC113" s="736"/>
      <c r="AD113" s="736"/>
      <c r="AE113" s="736"/>
      <c r="AF113" s="736"/>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25"/>
      <c r="AB115" s="625"/>
      <c r="AC115" s="625"/>
      <c r="AD115" s="625"/>
      <c r="AE115" s="625"/>
      <c r="AF115" s="625"/>
      <c r="AG115" s="625"/>
    </row>
    <row r="116" spans="1:33" ht="16.149999999999999" hidden="1" customHeight="1" outlineLevel="1">
      <c r="A116" s="115" t="s">
        <v>518</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60">
        <f>'（別添）_計画書（歯科診療所及びⅡを算定する有床診療所）'!AB96</f>
        <v>0</v>
      </c>
      <c r="AC116" s="860"/>
      <c r="AD116" s="860"/>
      <c r="AE116" s="860"/>
      <c r="AF116" s="860"/>
      <c r="AG116" s="79" t="s">
        <v>291</v>
      </c>
    </row>
    <row r="117" spans="1:33" ht="16.149999999999999" hidden="1" customHeight="1" outlineLevel="1">
      <c r="A117" s="1" t="s">
        <v>519</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67">
        <f>'（別添）_計画書（歯科診療所及びⅡを算定する有床診療所）'!AB97</f>
        <v>0</v>
      </c>
      <c r="AC117" s="667"/>
      <c r="AD117" s="667"/>
      <c r="AE117" s="667"/>
      <c r="AF117" s="667"/>
      <c r="AG117" s="126" t="s">
        <v>270</v>
      </c>
    </row>
    <row r="118" spans="1:33" ht="16.149999999999999" hidden="1" customHeight="1" outlineLevel="1">
      <c r="A118" s="1" t="s">
        <v>520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31"/>
      <c r="AC118" s="631"/>
      <c r="AD118" s="631"/>
      <c r="AE118" s="631"/>
      <c r="AF118" s="63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32">
        <f>AB118-AB117</f>
        <v>0</v>
      </c>
      <c r="AC119" s="632"/>
      <c r="AD119" s="632"/>
      <c r="AE119" s="632"/>
      <c r="AF119" s="63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63"/>
      <c r="AC120" s="863"/>
      <c r="AD120" s="863"/>
      <c r="AE120" s="863"/>
      <c r="AF120" s="863"/>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64"/>
      <c r="AC121" s="864"/>
      <c r="AD121" s="864"/>
      <c r="AE121" s="864"/>
      <c r="AF121" s="864"/>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36">
        <f>IFERROR(AB121/AB117*100,0)</f>
        <v>0</v>
      </c>
      <c r="AC122" s="736"/>
      <c r="AD122" s="736"/>
      <c r="AE122" s="736"/>
      <c r="AF122" s="736"/>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25"/>
      <c r="AB124" s="625"/>
      <c r="AC124" s="625"/>
      <c r="AD124" s="625"/>
      <c r="AE124" s="625"/>
      <c r="AF124" s="625"/>
      <c r="AG124" s="625"/>
    </row>
    <row r="125" spans="1:33" ht="16.149999999999999" hidden="1" customHeight="1" outlineLevel="1">
      <c r="A125" s="172" t="s">
        <v>498</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60">
        <f>'（別添）_計画書（歯科診療所及びⅡを算定する有床診療所）'!AB105</f>
        <v>0</v>
      </c>
      <c r="AC125" s="860"/>
      <c r="AD125" s="860"/>
      <c r="AE125" s="860"/>
      <c r="AF125" s="860"/>
      <c r="AG125" s="79" t="s">
        <v>291</v>
      </c>
    </row>
    <row r="126" spans="1:33" ht="16.149999999999999" hidden="1" customHeight="1" outlineLevel="1">
      <c r="A126" s="171" t="s">
        <v>499</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67">
        <f>'（別添）_計画書（歯科診療所及びⅡを算定する有床診療所）'!AB106</f>
        <v>0</v>
      </c>
      <c r="AC126" s="667"/>
      <c r="AD126" s="667"/>
      <c r="AE126" s="667"/>
      <c r="AF126" s="667"/>
      <c r="AG126" s="126" t="s">
        <v>270</v>
      </c>
    </row>
    <row r="127" spans="1:33" ht="16.149999999999999" hidden="1" customHeight="1" outlineLevel="1">
      <c r="A127" s="1" t="s">
        <v>500</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31"/>
      <c r="AC127" s="631"/>
      <c r="AD127" s="631"/>
      <c r="AE127" s="631"/>
      <c r="AF127" s="631"/>
      <c r="AG127" s="181" t="s">
        <v>270</v>
      </c>
    </row>
    <row r="128" spans="1:33" ht="16.149999999999999" hidden="1" customHeight="1" outlineLevel="1">
      <c r="A128" s="173" t="s">
        <v>478</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32">
        <f>AB127-AB126</f>
        <v>0</v>
      </c>
      <c r="AC128" s="632"/>
      <c r="AD128" s="632"/>
      <c r="AE128" s="632"/>
      <c r="AF128" s="632"/>
      <c r="AG128" s="181" t="s">
        <v>270</v>
      </c>
    </row>
    <row r="129" spans="1:35" ht="16.149999999999999" hidden="1" customHeight="1" outlineLevel="1">
      <c r="A129" s="16"/>
      <c r="B129" s="89" t="s">
        <v>479</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63"/>
      <c r="AC129" s="863"/>
      <c r="AD129" s="863"/>
      <c r="AE129" s="863"/>
      <c r="AF129" s="863"/>
      <c r="AG129" s="129" t="s">
        <v>270</v>
      </c>
    </row>
    <row r="130" spans="1:35" ht="16.149999999999999" hidden="1" customHeight="1" outlineLevel="1" thickBot="1">
      <c r="A130" s="40"/>
      <c r="B130" s="174" t="s">
        <v>480</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64"/>
      <c r="AC130" s="864"/>
      <c r="AD130" s="864"/>
      <c r="AE130" s="864"/>
      <c r="AF130" s="864"/>
      <c r="AG130" s="129" t="s">
        <v>297</v>
      </c>
    </row>
    <row r="131" spans="1:35" ht="16.350000000000001" hidden="1" customHeight="1" outlineLevel="1" thickTop="1" thickBot="1">
      <c r="A131" s="90"/>
      <c r="B131" s="175" t="s">
        <v>481</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36">
        <f>IFERROR(AB130/AB126*100,0)</f>
        <v>0</v>
      </c>
      <c r="AC131" s="736"/>
      <c r="AD131" s="736"/>
      <c r="AE131" s="736"/>
      <c r="AF131" s="736"/>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1618</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21"/>
      <c r="AB134" s="621"/>
      <c r="AC134" s="621"/>
      <c r="AD134" s="621"/>
      <c r="AE134" s="621"/>
      <c r="AF134" s="621"/>
      <c r="AG134" s="621"/>
      <c r="AH134" s="204"/>
      <c r="AI134" s="204"/>
    </row>
    <row r="135" spans="1:35" ht="16.149999999999999" customHeight="1">
      <c r="A135" s="114" t="s">
        <v>1601</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60">
        <f>'（別添）_計画書（歯科診療所及びⅡを算定する有床診療所）'!AB115</f>
        <v>0</v>
      </c>
      <c r="AC135" s="860"/>
      <c r="AD135" s="860"/>
      <c r="AE135" s="860"/>
      <c r="AF135" s="860"/>
      <c r="AG135" s="82" t="s">
        <v>291</v>
      </c>
      <c r="AH135" s="194"/>
      <c r="AI135" s="194"/>
    </row>
    <row r="136" spans="1:35" ht="16.149999999999999" hidden="1" customHeight="1" outlineLevel="1">
      <c r="A136" s="340" t="s">
        <v>501</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67">
        <f>'（別添）_計画書（歯科診療所及びⅡを算定する有床診療所）'!AB116</f>
        <v>0</v>
      </c>
      <c r="AC136" s="667"/>
      <c r="AD136" s="667"/>
      <c r="AE136" s="667"/>
      <c r="AF136" s="667"/>
      <c r="AG136" s="120" t="s">
        <v>270</v>
      </c>
      <c r="AH136" s="194"/>
      <c r="AI136" s="194"/>
    </row>
    <row r="137" spans="1:35" ht="16.149999999999999" customHeight="1" collapsed="1">
      <c r="A137" s="103" t="s">
        <v>1602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67">
        <f>'（別添）_計画書（歯科診療所及びⅡを算定する有床診療所）'!AB117</f>
        <v>0</v>
      </c>
      <c r="AC137" s="667"/>
      <c r="AD137" s="667"/>
      <c r="AE137" s="667"/>
      <c r="AF137" s="667"/>
      <c r="AG137" s="120" t="s">
        <v>270</v>
      </c>
    </row>
    <row r="138" spans="1:35" ht="16.149999999999999" hidden="1" customHeight="1" outlineLevel="1">
      <c r="A138" s="340" t="s">
        <v>502</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39"/>
      <c r="AC138" s="639"/>
      <c r="AD138" s="639"/>
      <c r="AE138" s="639"/>
      <c r="AF138" s="639"/>
      <c r="AG138" s="132" t="s">
        <v>270</v>
      </c>
    </row>
    <row r="139" spans="1:35" ht="16.149999999999999" customHeight="1" collapsed="1">
      <c r="A139" s="103" t="s">
        <v>1603</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23">
        <f>205000*AB135</f>
        <v>0</v>
      </c>
      <c r="AC139" s="623"/>
      <c r="AD139" s="623"/>
      <c r="AE139" s="623"/>
      <c r="AF139" s="623"/>
      <c r="AG139" s="132" t="s">
        <v>270</v>
      </c>
    </row>
    <row r="140" spans="1:35" ht="16.149999999999999" hidden="1" customHeight="1" outlineLevel="1">
      <c r="A140" s="343" t="s">
        <v>503</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38">
        <f>AB138-AB136</f>
        <v>0</v>
      </c>
      <c r="AC140" s="638"/>
      <c r="AD140" s="638"/>
      <c r="AE140" s="638"/>
      <c r="AF140" s="638"/>
      <c r="AG140" s="132" t="s">
        <v>270</v>
      </c>
    </row>
    <row r="141" spans="1:35" ht="16.149999999999999" customHeight="1" collapsed="1">
      <c r="A141" s="107" t="s">
        <v>1604</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38">
        <f>AB139-AB137</f>
        <v>0</v>
      </c>
      <c r="AC141" s="638"/>
      <c r="AD141" s="638"/>
      <c r="AE141" s="638"/>
      <c r="AF141" s="638"/>
      <c r="AG141" s="132" t="s">
        <v>270</v>
      </c>
    </row>
    <row r="142" spans="1:35" ht="16.149999999999999" customHeight="1">
      <c r="A142" s="95"/>
      <c r="B142" s="96" t="s">
        <v>1605</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23">
        <f>1000*AB135</f>
        <v>0</v>
      </c>
      <c r="AC142" s="623"/>
      <c r="AD142" s="623"/>
      <c r="AE142" s="623"/>
      <c r="AF142" s="623"/>
      <c r="AG142" s="135" t="s">
        <v>270</v>
      </c>
    </row>
    <row r="143" spans="1:35" ht="16.149999999999999" customHeight="1" thickBot="1">
      <c r="A143" s="97"/>
      <c r="B143" s="109" t="s">
        <v>1606</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24">
        <f>AB141-AB142</f>
        <v>0</v>
      </c>
      <c r="AC143" s="624"/>
      <c r="AD143" s="624"/>
      <c r="AE143" s="624"/>
      <c r="AF143" s="624"/>
      <c r="AG143" s="135" t="s">
        <v>297</v>
      </c>
    </row>
    <row r="144" spans="1:35" ht="16.350000000000001" customHeight="1" thickTop="1" thickBot="1">
      <c r="A144" s="98"/>
      <c r="B144" s="110" t="s">
        <v>1609</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738">
        <f>IFERROR(AB143/AB137*100,0)</f>
        <v>0</v>
      </c>
      <c r="AC144" s="738"/>
      <c r="AD144" s="738"/>
      <c r="AE144" s="738"/>
      <c r="AF144" s="738"/>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1619</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1611</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60">
        <f>'（別添）_計画書（歯科診療所及びⅡを算定する有床診療所）'!AB127</f>
        <v>0</v>
      </c>
      <c r="AC147" s="860"/>
      <c r="AD147" s="860"/>
      <c r="AE147" s="860"/>
      <c r="AF147" s="860"/>
      <c r="AG147" s="82" t="s">
        <v>291</v>
      </c>
      <c r="AH147" s="194"/>
      <c r="AI147" s="194"/>
    </row>
    <row r="148" spans="1:35" ht="16.149999999999999" hidden="1" customHeight="1" outlineLevel="1">
      <c r="A148" s="340" t="s">
        <v>504</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67">
        <f>'（別添）_計画書（歯科診療所及びⅡを算定する有床診療所）'!AB128</f>
        <v>0</v>
      </c>
      <c r="AC148" s="667"/>
      <c r="AD148" s="667"/>
      <c r="AE148" s="667"/>
      <c r="AF148" s="667"/>
      <c r="AG148" s="120" t="s">
        <v>270</v>
      </c>
      <c r="AH148" s="194"/>
      <c r="AI148" s="194"/>
    </row>
    <row r="149" spans="1:35" ht="16.149999999999999" customHeight="1" collapsed="1">
      <c r="A149" s="103" t="s">
        <v>1612</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67">
        <f>'（別添）_計画書（歯科診療所及びⅡを算定する有床診療所）'!AB129</f>
        <v>0</v>
      </c>
      <c r="AC149" s="667"/>
      <c r="AD149" s="667"/>
      <c r="AE149" s="667"/>
      <c r="AF149" s="667"/>
      <c r="AG149" s="120" t="s">
        <v>270</v>
      </c>
    </row>
    <row r="150" spans="1:35" ht="16.149999999999999" hidden="1" customHeight="1" outlineLevel="1">
      <c r="A150" s="340" t="s">
        <v>505</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39"/>
      <c r="AC150" s="639"/>
      <c r="AD150" s="639"/>
      <c r="AE150" s="639"/>
      <c r="AF150" s="639"/>
      <c r="AG150" s="132" t="s">
        <v>270</v>
      </c>
    </row>
    <row r="151" spans="1:35" ht="16.149999999999999" customHeight="1" collapsed="1">
      <c r="A151" s="103" t="s">
        <v>1613</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f>205000*AB147</f>
        <v>0</v>
      </c>
      <c r="AC151" s="623"/>
      <c r="AD151" s="623"/>
      <c r="AE151" s="623"/>
      <c r="AF151" s="623"/>
      <c r="AG151" s="132" t="s">
        <v>270</v>
      </c>
    </row>
    <row r="152" spans="1:35" ht="16.149999999999999" hidden="1" customHeight="1" outlineLevel="1">
      <c r="A152" s="343" t="s">
        <v>506</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38">
        <f>AB150-AB148</f>
        <v>0</v>
      </c>
      <c r="AC152" s="638"/>
      <c r="AD152" s="638"/>
      <c r="AE152" s="638"/>
      <c r="AF152" s="638"/>
      <c r="AG152" s="132" t="s">
        <v>270</v>
      </c>
    </row>
    <row r="153" spans="1:35" ht="16.149999999999999" customHeight="1" collapsed="1">
      <c r="A153" s="107" t="s">
        <v>1610</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38">
        <f>AB151-AB149</f>
        <v>0</v>
      </c>
      <c r="AC153" s="638"/>
      <c r="AD153" s="638"/>
      <c r="AE153" s="638"/>
      <c r="AF153" s="638"/>
      <c r="AG153" s="132" t="s">
        <v>270</v>
      </c>
    </row>
    <row r="154" spans="1:35" ht="16.149999999999999" customHeight="1">
      <c r="A154" s="95"/>
      <c r="B154" s="96" t="s">
        <v>1607</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f>1000*AB147</f>
        <v>0</v>
      </c>
      <c r="AC154" s="623"/>
      <c r="AD154" s="623"/>
      <c r="AE154" s="623"/>
      <c r="AF154" s="623"/>
      <c r="AG154" s="135" t="s">
        <v>270</v>
      </c>
    </row>
    <row r="155" spans="1:35" ht="16.149999999999999" customHeight="1" thickBot="1">
      <c r="A155" s="97"/>
      <c r="B155" s="109" t="s">
        <v>1608</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24">
        <f>AB153-AB154</f>
        <v>0</v>
      </c>
      <c r="AC155" s="624"/>
      <c r="AD155" s="624"/>
      <c r="AE155" s="624"/>
      <c r="AF155" s="624"/>
      <c r="AG155" s="135" t="s">
        <v>297</v>
      </c>
    </row>
    <row r="156" spans="1:35" ht="16.350000000000001" customHeight="1" thickTop="1" thickBot="1">
      <c r="A156" s="98"/>
      <c r="B156" s="110" t="s">
        <v>1614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38">
        <f>IFERROR(AB155/AB149*100,0)</f>
        <v>0</v>
      </c>
      <c r="AC156" s="738"/>
      <c r="AD156" s="738"/>
      <c r="AE156" s="738"/>
      <c r="AF156" s="738"/>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488</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35">
        <v>7</v>
      </c>
      <c r="G160" s="635"/>
      <c r="H160" s="3" t="s">
        <v>16</v>
      </c>
      <c r="I160" s="635">
        <v>8</v>
      </c>
      <c r="J160" s="635"/>
      <c r="K160" s="3" t="s">
        <v>264</v>
      </c>
      <c r="L160" s="635">
        <v>4</v>
      </c>
      <c r="M160" s="635"/>
      <c r="N160" s="3" t="s">
        <v>18</v>
      </c>
      <c r="O160" s="3"/>
      <c r="P160" s="3"/>
      <c r="Q160" s="3" t="s">
        <v>489</v>
      </c>
      <c r="R160" s="3"/>
      <c r="S160" s="3"/>
      <c r="T160" s="3"/>
      <c r="U160" s="636" t="s">
        <v>1639</v>
      </c>
      <c r="V160" s="636"/>
      <c r="W160" s="636"/>
      <c r="X160" s="636"/>
      <c r="Y160" s="636"/>
      <c r="Z160" s="636"/>
      <c r="AA160" s="636"/>
      <c r="AB160" s="636"/>
      <c r="AC160" s="636"/>
      <c r="AD160" s="636"/>
      <c r="AE160" s="636"/>
      <c r="AF160" s="63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521</v>
      </c>
    </row>
    <row r="3" spans="1:39">
      <c r="A3" s="871" t="s">
        <v>522</v>
      </c>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row>
    <row r="4" spans="1:39">
      <c r="A4" s="122"/>
      <c r="B4" s="122"/>
      <c r="C4" s="122"/>
      <c r="D4" s="122"/>
      <c r="E4" s="122"/>
      <c r="G4" s="122"/>
      <c r="H4" s="122"/>
      <c r="I4" s="122"/>
    </row>
    <row r="5" spans="1:39">
      <c r="A5" s="35" t="s">
        <v>28</v>
      </c>
      <c r="B5" s="585" t="s">
        <v>29</v>
      </c>
      <c r="C5" s="585"/>
      <c r="D5" s="585"/>
      <c r="E5" s="585"/>
      <c r="F5" s="585"/>
      <c r="G5" s="585"/>
      <c r="H5" s="589" t="str">
        <f>IF(別添2!E6=0,"",別添2!E6)</f>
        <v/>
      </c>
      <c r="I5" s="589"/>
      <c r="J5" s="589"/>
      <c r="K5" s="589"/>
      <c r="L5" s="589"/>
      <c r="M5" s="589"/>
      <c r="N5" s="589"/>
      <c r="O5" s="589"/>
      <c r="P5" s="589"/>
      <c r="Q5" s="589"/>
      <c r="R5" s="589"/>
      <c r="S5" s="589"/>
      <c r="T5" s="589"/>
    </row>
    <row r="6" spans="1:39">
      <c r="B6" s="585" t="s">
        <v>30</v>
      </c>
      <c r="C6" s="585"/>
      <c r="D6" s="585"/>
      <c r="E6" s="585"/>
      <c r="F6" s="585"/>
      <c r="G6" s="585"/>
      <c r="H6" s="587" t="str">
        <f>IF(別添2!H27=0,"",別添2!H27)</f>
        <v/>
      </c>
      <c r="I6" s="587"/>
      <c r="J6" s="587"/>
      <c r="K6" s="587"/>
      <c r="L6" s="587"/>
      <c r="M6" s="587"/>
      <c r="N6" s="587"/>
      <c r="O6" s="587"/>
      <c r="P6" s="587"/>
      <c r="Q6" s="587"/>
      <c r="R6" s="587"/>
      <c r="S6" s="587"/>
      <c r="T6" s="587"/>
    </row>
    <row r="7" spans="1:39">
      <c r="A7" s="35"/>
      <c r="B7" s="121"/>
      <c r="D7" s="122"/>
      <c r="E7" s="122"/>
      <c r="G7" s="122"/>
      <c r="H7" s="122"/>
      <c r="I7" s="122"/>
      <c r="J7" s="122"/>
      <c r="K7" s="122"/>
      <c r="L7" s="122"/>
      <c r="M7" s="122"/>
      <c r="N7" s="122"/>
      <c r="O7" s="122"/>
      <c r="P7" s="122"/>
      <c r="Q7" s="122"/>
      <c r="R7" s="122"/>
      <c r="S7" s="122"/>
    </row>
    <row r="8" spans="1:39">
      <c r="A8" s="35" t="s">
        <v>31</v>
      </c>
      <c r="B8" s="121" t="s">
        <v>523</v>
      </c>
      <c r="C8" s="122"/>
      <c r="D8" s="122"/>
      <c r="E8" s="122"/>
      <c r="H8" s="122"/>
      <c r="I8" s="122"/>
      <c r="J8" s="122"/>
      <c r="K8" s="122"/>
      <c r="L8" s="122"/>
      <c r="M8" s="122"/>
      <c r="N8" s="122"/>
      <c r="O8" s="122"/>
      <c r="P8" s="122"/>
      <c r="Q8" s="122"/>
      <c r="R8" s="122"/>
      <c r="S8" s="122"/>
      <c r="AL8" s="274" t="s">
        <v>17</v>
      </c>
      <c r="AM8" s="282" t="s">
        <v>1513</v>
      </c>
    </row>
    <row r="9" spans="1:39">
      <c r="A9" s="35"/>
      <c r="B9" s="121"/>
      <c r="C9" s="273" t="s">
        <v>1512</v>
      </c>
      <c r="D9" s="122"/>
      <c r="E9" s="122"/>
      <c r="H9" s="595"/>
      <c r="I9" s="59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524</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525</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70"/>
      <c r="N18" s="870"/>
      <c r="O18" s="870"/>
      <c r="P18" s="870"/>
      <c r="Q18" s="870"/>
      <c r="R18" s="870"/>
      <c r="S18" s="870"/>
      <c r="T18" s="43" t="s">
        <v>100</v>
      </c>
      <c r="U18" s="44"/>
      <c r="V18" s="286"/>
      <c r="W18" s="285"/>
      <c r="X18" s="287"/>
      <c r="Y18" s="285"/>
      <c r="Z18" s="869"/>
      <c r="AA18" s="869"/>
      <c r="AB18" s="869"/>
      <c r="AC18" s="869"/>
      <c r="AD18" s="869"/>
      <c r="AE18" s="869"/>
      <c r="AF18" s="869"/>
      <c r="AG18" s="287"/>
      <c r="AH18" s="44"/>
      <c r="AI18" s="44"/>
      <c r="AL18" s="34">
        <v>10</v>
      </c>
      <c r="AM18" s="282">
        <v>3</v>
      </c>
    </row>
    <row r="19" spans="1:39">
      <c r="A19" s="47"/>
      <c r="B19" s="44"/>
      <c r="C19" s="46" t="s">
        <v>1522</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1523</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526</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527</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68"/>
      <c r="N30" s="868"/>
      <c r="O30" s="868"/>
      <c r="P30" s="868"/>
      <c r="Q30" s="868"/>
      <c r="R30" s="868"/>
      <c r="S30" s="868"/>
      <c r="T30" s="43" t="s">
        <v>114</v>
      </c>
      <c r="U30" s="280"/>
      <c r="V30" s="286"/>
      <c r="W30" s="280"/>
      <c r="X30" s="287"/>
      <c r="Y30" s="280"/>
      <c r="Z30" s="869"/>
      <c r="AA30" s="869"/>
      <c r="AB30" s="869"/>
      <c r="AC30" s="869"/>
      <c r="AD30" s="869"/>
      <c r="AE30" s="869"/>
      <c r="AF30" s="869"/>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68"/>
      <c r="N32" s="868"/>
      <c r="O32" s="868"/>
      <c r="P32" s="868"/>
      <c r="Q32" s="868"/>
      <c r="R32" s="868"/>
      <c r="S32" s="868"/>
      <c r="T32" s="43" t="s">
        <v>114</v>
      </c>
      <c r="U32" s="280"/>
      <c r="V32" s="286"/>
      <c r="W32" s="280"/>
      <c r="X32" s="287"/>
      <c r="Y32" s="280"/>
      <c r="Z32" s="869"/>
      <c r="AA32" s="869"/>
      <c r="AB32" s="869"/>
      <c r="AC32" s="869"/>
      <c r="AD32" s="869"/>
      <c r="AE32" s="869"/>
      <c r="AF32" s="869"/>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68"/>
      <c r="N34" s="868"/>
      <c r="O34" s="868"/>
      <c r="P34" s="868"/>
      <c r="Q34" s="868"/>
      <c r="R34" s="868"/>
      <c r="S34" s="868"/>
      <c r="T34" s="43" t="s">
        <v>114</v>
      </c>
      <c r="U34" s="280"/>
      <c r="V34" s="286"/>
      <c r="W34" s="280"/>
      <c r="X34" s="287"/>
      <c r="Y34" s="280"/>
      <c r="Z34" s="869"/>
      <c r="AA34" s="869"/>
      <c r="AB34" s="869"/>
      <c r="AC34" s="869"/>
      <c r="AD34" s="869"/>
      <c r="AE34" s="869"/>
      <c r="AF34" s="869"/>
      <c r="AG34" s="287"/>
      <c r="AK34" s="183">
        <v>28</v>
      </c>
    </row>
    <row r="35" spans="1:37">
      <c r="A35" s="35"/>
      <c r="B35" s="45" t="s">
        <v>528</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68"/>
      <c r="N36" s="868"/>
      <c r="O36" s="868"/>
      <c r="P36" s="868"/>
      <c r="Q36" s="868"/>
      <c r="R36" s="868"/>
      <c r="S36" s="868"/>
      <c r="T36" s="43" t="s">
        <v>114</v>
      </c>
      <c r="U36" s="285"/>
      <c r="V36" s="286"/>
      <c r="W36" s="285"/>
      <c r="X36" s="287"/>
      <c r="Y36" s="285"/>
      <c r="Z36" s="869"/>
      <c r="AA36" s="869"/>
      <c r="AB36" s="869"/>
      <c r="AC36" s="869"/>
      <c r="AD36" s="869"/>
      <c r="AE36" s="869"/>
      <c r="AF36" s="869"/>
      <c r="AG36" s="287"/>
      <c r="AK36" s="183">
        <v>7</v>
      </c>
    </row>
    <row r="37" spans="1:37">
      <c r="A37" s="35"/>
      <c r="B37" s="45" t="s">
        <v>529</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68"/>
      <c r="N38" s="868"/>
      <c r="O38" s="868"/>
      <c r="P38" s="868"/>
      <c r="Q38" s="868"/>
      <c r="R38" s="868"/>
      <c r="S38" s="868"/>
      <c r="T38" s="43" t="s">
        <v>114</v>
      </c>
      <c r="U38" s="285"/>
      <c r="V38" s="286"/>
      <c r="W38" s="285"/>
      <c r="X38" s="287"/>
      <c r="Y38" s="285"/>
      <c r="Z38" s="869"/>
      <c r="AA38" s="869"/>
      <c r="AB38" s="869"/>
      <c r="AC38" s="869"/>
      <c r="AD38" s="869"/>
      <c r="AE38" s="869"/>
      <c r="AF38" s="869"/>
      <c r="AG38" s="287"/>
      <c r="AK38" s="183">
        <v>10</v>
      </c>
    </row>
    <row r="39" spans="1:37">
      <c r="A39" s="35"/>
      <c r="B39" s="45" t="s">
        <v>530</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68"/>
      <c r="N40" s="868"/>
      <c r="O40" s="868"/>
      <c r="P40" s="868"/>
      <c r="Q40" s="868"/>
      <c r="R40" s="868"/>
      <c r="S40" s="868"/>
      <c r="T40" s="43" t="s">
        <v>114</v>
      </c>
      <c r="U40" s="280"/>
      <c r="V40" s="286"/>
      <c r="W40" s="280"/>
      <c r="X40" s="287"/>
      <c r="Y40" s="280"/>
      <c r="Z40" s="869"/>
      <c r="AA40" s="869"/>
      <c r="AB40" s="869"/>
      <c r="AC40" s="869"/>
      <c r="AD40" s="869"/>
      <c r="AE40" s="869"/>
      <c r="AF40" s="869"/>
      <c r="AG40" s="287"/>
      <c r="AK40" s="183">
        <v>2</v>
      </c>
    </row>
    <row r="41" spans="1:37">
      <c r="A41" s="35"/>
      <c r="B41" s="45" t="s">
        <v>531</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68"/>
      <c r="N42" s="868"/>
      <c r="O42" s="868"/>
      <c r="P42" s="868"/>
      <c r="Q42" s="868"/>
      <c r="R42" s="868"/>
      <c r="S42" s="868"/>
      <c r="T42" s="43" t="s">
        <v>114</v>
      </c>
      <c r="U42" s="280"/>
      <c r="V42" s="286"/>
      <c r="W42" s="280"/>
      <c r="X42" s="287"/>
      <c r="Y42" s="280"/>
      <c r="Z42" s="869"/>
      <c r="AA42" s="869"/>
      <c r="AB42" s="869"/>
      <c r="AC42" s="869"/>
      <c r="AD42" s="869"/>
      <c r="AE42" s="869"/>
      <c r="AF42" s="869"/>
      <c r="AG42" s="287"/>
      <c r="AK42" s="183">
        <v>41</v>
      </c>
    </row>
    <row r="43" spans="1:37">
      <c r="A43" s="35"/>
      <c r="B43" s="45" t="s">
        <v>532</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68"/>
      <c r="N44" s="868"/>
      <c r="O44" s="868"/>
      <c r="P44" s="868"/>
      <c r="Q44" s="868"/>
      <c r="R44" s="868"/>
      <c r="S44" s="868"/>
      <c r="T44" s="43" t="s">
        <v>114</v>
      </c>
      <c r="U44" s="285"/>
      <c r="V44" s="286"/>
      <c r="W44" s="285"/>
      <c r="X44" s="287"/>
      <c r="Y44" s="285"/>
      <c r="Z44" s="869"/>
      <c r="AA44" s="869"/>
      <c r="AB44" s="869"/>
      <c r="AC44" s="869"/>
      <c r="AD44" s="869"/>
      <c r="AE44" s="869"/>
      <c r="AF44" s="869"/>
      <c r="AG44" s="287"/>
      <c r="AK44" s="183">
        <v>10</v>
      </c>
    </row>
    <row r="45" spans="1:37">
      <c r="A45" s="35"/>
      <c r="C45" s="41" t="s">
        <v>533</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65">
        <f>SUM(M29:S44)</f>
        <v>0</v>
      </c>
      <c r="N51" s="865"/>
      <c r="O51" s="865"/>
      <c r="P51" s="865"/>
      <c r="Q51" s="865"/>
      <c r="R51" s="865"/>
      <c r="S51" s="865"/>
      <c r="T51" s="43" t="s">
        <v>114</v>
      </c>
      <c r="U51" s="44"/>
      <c r="V51" s="292"/>
      <c r="W51" s="288"/>
      <c r="X51" s="291"/>
      <c r="Y51" s="288"/>
      <c r="Z51" s="866"/>
      <c r="AA51" s="866"/>
      <c r="AB51" s="866"/>
      <c r="AC51" s="866"/>
      <c r="AD51" s="866"/>
      <c r="AE51" s="866"/>
      <c r="AF51" s="866"/>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65">
        <f>M30*AK30+M32*AK32+M34*AK34+M36*AK36+M38*AK38+M40*AK40+M42*AK42+M44*AK44</f>
        <v>0</v>
      </c>
      <c r="N53" s="865"/>
      <c r="O53" s="865"/>
      <c r="P53" s="865"/>
      <c r="Q53" s="865"/>
      <c r="R53" s="865"/>
      <c r="S53" s="865"/>
      <c r="T53" s="43" t="s">
        <v>129</v>
      </c>
      <c r="U53" s="44"/>
      <c r="V53" s="292"/>
      <c r="W53" s="288"/>
      <c r="X53" s="291"/>
      <c r="Y53" s="288"/>
      <c r="Z53" s="866"/>
      <c r="AA53" s="866"/>
      <c r="AB53" s="866"/>
      <c r="AC53" s="866"/>
      <c r="AD53" s="866"/>
      <c r="AE53" s="866"/>
      <c r="AF53" s="866"/>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16" t="e">
        <f>ROUNDDOWN(M53*10/M18,4)</f>
        <v>#DIV/0!</v>
      </c>
      <c r="N56" s="616"/>
      <c r="O56" s="616"/>
      <c r="P56" s="616"/>
      <c r="Q56" s="616"/>
      <c r="R56" s="616"/>
      <c r="S56" s="616"/>
      <c r="T56" s="43"/>
      <c r="U56" s="44"/>
      <c r="V56" s="292"/>
      <c r="W56" s="288"/>
      <c r="X56" s="291"/>
      <c r="Y56" s="288"/>
      <c r="Z56" s="867"/>
      <c r="AA56" s="867"/>
      <c r="AB56" s="867"/>
      <c r="AC56" s="867"/>
      <c r="AD56" s="867"/>
      <c r="AE56" s="867"/>
      <c r="AF56" s="867"/>
      <c r="AG56" s="291"/>
    </row>
    <row r="57" spans="1:39" s="303" customFormat="1" ht="19.5">
      <c r="A57" s="300"/>
      <c r="B57" s="41"/>
      <c r="C57" s="73" t="s">
        <v>1529</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1525</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1526</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1527</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1528</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1538</v>
      </c>
    </row>
    <row r="66" spans="1:2">
      <c r="A66" s="34" t="s">
        <v>174</v>
      </c>
    </row>
    <row r="67" spans="1:2">
      <c r="B67" s="34" t="s">
        <v>175</v>
      </c>
    </row>
    <row r="68" spans="1:2">
      <c r="A68" s="34" t="s">
        <v>1539</v>
      </c>
    </row>
    <row r="69" spans="1:2">
      <c r="A69" s="34" t="s">
        <v>176</v>
      </c>
    </row>
    <row r="70" spans="1:2">
      <c r="A70" s="34" t="s">
        <v>177</v>
      </c>
    </row>
    <row r="71" spans="1:2">
      <c r="A71" s="34" t="s">
        <v>178</v>
      </c>
    </row>
    <row r="72" spans="1:2">
      <c r="A72" s="34" t="s">
        <v>1540</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1541</v>
      </c>
    </row>
    <row r="84" spans="1:1">
      <c r="A84" s="34" t="s">
        <v>189</v>
      </c>
    </row>
    <row r="85" spans="1:1">
      <c r="A85" s="34" t="s">
        <v>190</v>
      </c>
    </row>
    <row r="86" spans="1:1">
      <c r="A86" s="34" t="s">
        <v>1542</v>
      </c>
    </row>
    <row r="87" spans="1:1">
      <c r="A87" s="34" t="s">
        <v>191</v>
      </c>
    </row>
    <row r="88" spans="1:1">
      <c r="A88" s="34" t="s">
        <v>192</v>
      </c>
    </row>
    <row r="89" spans="1:1">
      <c r="A89" s="34" t="s">
        <v>1543</v>
      </c>
    </row>
    <row r="90" spans="1:1">
      <c r="A90" s="34" t="s">
        <v>193</v>
      </c>
    </row>
    <row r="91" spans="1:1">
      <c r="A91" s="34" t="s">
        <v>1544</v>
      </c>
    </row>
    <row r="92" spans="1:1">
      <c r="A92" s="34" t="s">
        <v>194</v>
      </c>
    </row>
    <row r="93" spans="1:1">
      <c r="A93" s="34" t="s">
        <v>195</v>
      </c>
    </row>
    <row r="94" spans="1:1">
      <c r="A94" s="34" t="s">
        <v>196</v>
      </c>
    </row>
    <row r="95" spans="1:1">
      <c r="A95" s="34" t="s">
        <v>197</v>
      </c>
    </row>
    <row r="96" spans="1:1">
      <c r="A96" s="34" t="s">
        <v>1545</v>
      </c>
    </row>
    <row r="97" spans="1:6">
      <c r="A97" s="34" t="s">
        <v>198</v>
      </c>
    </row>
    <row r="98" spans="1:6">
      <c r="A98" s="34" t="s">
        <v>1546</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ADO1" workbookViewId="0">
      <selection activeCell="ADQ1" sqref="ADQ1:ADQ2"/>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440" width="9" style="198" hidden="1" customWidth="1" outlineLevel="1"/>
    <col min="441" max="441" width="9" style="198" hidden="1" customWidth="1" outlineLevel="1" collapsed="1"/>
    <col min="442" max="518" width="9" style="198" hidden="1" customWidth="1" outlineLevel="1"/>
    <col min="519" max="519" width="9" style="198" collapsed="1"/>
    <col min="520" max="520" width="9" style="198"/>
    <col min="521" max="521" width="0" style="198" hidden="1" customWidth="1" outlineLevel="1"/>
    <col min="522" max="522" width="9" style="198" collapsed="1"/>
    <col min="523" max="531" width="9" style="198"/>
    <col min="532" max="578" width="9" style="198" hidden="1" customWidth="1" outlineLevel="1"/>
    <col min="579" max="579" width="9" style="198" collapsed="1"/>
    <col min="580" max="581" width="9" style="198"/>
    <col min="582" max="589" width="0" style="198" hidden="1" customWidth="1" outlineLevel="1"/>
    <col min="590" max="590" width="9" style="198" collapsed="1"/>
    <col min="591" max="594" width="9" style="198"/>
    <col min="595" max="596" width="0" style="198" hidden="1" customWidth="1" outlineLevel="1"/>
    <col min="597" max="597" width="9" style="198" collapsed="1"/>
    <col min="598" max="625" width="0" style="198" hidden="1" customWidth="1" outlineLevel="1"/>
    <col min="626" max="626" width="9" style="198" collapsed="1"/>
    <col min="627" max="629" width="0" style="198" hidden="1" customWidth="1" outlineLevel="1"/>
    <col min="630" max="630" width="9" style="198" collapsed="1"/>
    <col min="631" max="631" width="0" style="198" hidden="1" customWidth="1" outlineLevel="1"/>
    <col min="632" max="632" width="9" style="198" collapsed="1"/>
    <col min="633" max="634" width="0" style="198" hidden="1" customWidth="1" outlineLevel="1"/>
    <col min="635" max="635" width="9" style="198" collapsed="1"/>
    <col min="636" max="636" width="9" style="198"/>
    <col min="637" max="639" width="0" style="198" hidden="1" customWidth="1" outlineLevel="1"/>
    <col min="640" max="640" width="9" style="198" collapsed="1"/>
    <col min="641" max="641" width="0" style="198" hidden="1" customWidth="1" outlineLevel="1"/>
    <col min="642" max="642" width="9" style="198" collapsed="1"/>
    <col min="643" max="644" width="0" style="198" hidden="1" customWidth="1" outlineLevel="1"/>
    <col min="645" max="645" width="9" style="198" collapsed="1"/>
    <col min="646" max="649" width="9" style="198"/>
    <col min="650" max="662" width="0" style="198" hidden="1" customWidth="1" outlineLevel="1"/>
    <col min="663" max="709" width="9" style="198" hidden="1" customWidth="1" outlineLevel="1"/>
    <col min="710" max="780" width="0" style="198" hidden="1" customWidth="1" outlineLevel="1"/>
    <col min="781" max="781" width="9" style="198" collapsed="1"/>
    <col min="782" max="16384" width="9" style="198"/>
  </cols>
  <sheetData>
    <row r="1" spans="1:797">
      <c r="A1" s="199" t="s">
        <v>534</v>
      </c>
      <c r="B1" s="199" t="s">
        <v>535</v>
      </c>
      <c r="C1" s="199" t="s">
        <v>536</v>
      </c>
      <c r="D1" s="199" t="s">
        <v>537</v>
      </c>
      <c r="E1" s="199" t="s">
        <v>538</v>
      </c>
      <c r="F1" s="199" t="s">
        <v>539</v>
      </c>
      <c r="G1" s="199" t="s">
        <v>540</v>
      </c>
      <c r="H1" s="199" t="s">
        <v>541</v>
      </c>
      <c r="I1" s="199" t="s">
        <v>542</v>
      </c>
      <c r="J1" s="199" t="s">
        <v>543</v>
      </c>
      <c r="K1" s="199" t="s">
        <v>544</v>
      </c>
      <c r="L1" s="199" t="s">
        <v>545</v>
      </c>
      <c r="M1" s="199" t="s">
        <v>546</v>
      </c>
      <c r="N1" s="199" t="s">
        <v>547</v>
      </c>
      <c r="O1" s="199" t="s">
        <v>548</v>
      </c>
      <c r="P1" s="199" t="s">
        <v>549</v>
      </c>
      <c r="Q1" s="199" t="s">
        <v>550</v>
      </c>
      <c r="R1" s="199" t="s">
        <v>551</v>
      </c>
      <c r="S1" s="199" t="s">
        <v>552</v>
      </c>
      <c r="T1" s="199" t="s">
        <v>553</v>
      </c>
      <c r="U1" s="199" t="s">
        <v>554</v>
      </c>
      <c r="V1" s="199" t="s">
        <v>555</v>
      </c>
      <c r="W1" s="199" t="s">
        <v>556</v>
      </c>
      <c r="X1" s="199" t="s">
        <v>557</v>
      </c>
      <c r="Y1" s="199" t="s">
        <v>558</v>
      </c>
      <c r="Z1" s="199" t="s">
        <v>559</v>
      </c>
      <c r="AA1" s="199" t="s">
        <v>560</v>
      </c>
      <c r="AB1" s="199" t="s">
        <v>561</v>
      </c>
      <c r="AC1" s="199" t="s">
        <v>562</v>
      </c>
      <c r="AD1" s="199" t="s">
        <v>563</v>
      </c>
      <c r="AE1" s="199" t="s">
        <v>564</v>
      </c>
      <c r="AF1" s="199" t="s">
        <v>565</v>
      </c>
      <c r="AG1" s="199" t="s">
        <v>566</v>
      </c>
      <c r="AH1" s="199" t="s">
        <v>567</v>
      </c>
      <c r="AI1" s="199" t="s">
        <v>568</v>
      </c>
      <c r="AJ1" s="199" t="s">
        <v>569</v>
      </c>
      <c r="AK1" s="199" t="s">
        <v>570</v>
      </c>
      <c r="AL1" s="199" t="s">
        <v>571</v>
      </c>
      <c r="AM1" s="199" t="s">
        <v>572</v>
      </c>
      <c r="AN1" s="199" t="s">
        <v>573</v>
      </c>
      <c r="AO1" s="199" t="s">
        <v>574</v>
      </c>
      <c r="AP1" s="199" t="s">
        <v>575</v>
      </c>
      <c r="AQ1" s="199" t="s">
        <v>576</v>
      </c>
      <c r="AR1" s="199" t="s">
        <v>577</v>
      </c>
      <c r="AS1" s="199" t="s">
        <v>578</v>
      </c>
      <c r="AT1" s="199" t="s">
        <v>579</v>
      </c>
      <c r="AU1" s="199" t="s">
        <v>580</v>
      </c>
      <c r="AV1" s="199" t="s">
        <v>581</v>
      </c>
      <c r="AW1" s="199" t="s">
        <v>582</v>
      </c>
      <c r="AX1" s="199" t="s">
        <v>583</v>
      </c>
      <c r="AY1" s="199" t="s">
        <v>584</v>
      </c>
      <c r="AZ1" s="199" t="s">
        <v>585</v>
      </c>
      <c r="BA1" s="199" t="s">
        <v>586</v>
      </c>
      <c r="BB1" s="199" t="s">
        <v>587</v>
      </c>
      <c r="BC1" s="199" t="s">
        <v>588</v>
      </c>
      <c r="BD1" s="199" t="s">
        <v>589</v>
      </c>
      <c r="BE1" s="199" t="s">
        <v>590</v>
      </c>
      <c r="BF1" s="199" t="s">
        <v>591</v>
      </c>
      <c r="BG1" s="199" t="s">
        <v>592</v>
      </c>
      <c r="BH1" s="199" t="s">
        <v>593</v>
      </c>
      <c r="BI1" s="199" t="s">
        <v>594</v>
      </c>
      <c r="BJ1" s="199" t="s">
        <v>595</v>
      </c>
      <c r="BK1" s="199" t="s">
        <v>596</v>
      </c>
      <c r="BL1" s="199" t="s">
        <v>597</v>
      </c>
      <c r="BM1" s="199" t="s">
        <v>598</v>
      </c>
      <c r="BN1" s="199" t="s">
        <v>599</v>
      </c>
      <c r="BO1" s="199" t="s">
        <v>600</v>
      </c>
      <c r="BP1" s="199" t="s">
        <v>601</v>
      </c>
      <c r="BQ1" s="199" t="s">
        <v>602</v>
      </c>
      <c r="BR1" s="199" t="s">
        <v>603</v>
      </c>
      <c r="BS1" s="199" t="s">
        <v>604</v>
      </c>
      <c r="BT1" s="199" t="s">
        <v>605</v>
      </c>
      <c r="BU1" s="199" t="s">
        <v>606</v>
      </c>
      <c r="BV1" s="199" t="s">
        <v>607</v>
      </c>
      <c r="BW1" s="199" t="s">
        <v>608</v>
      </c>
      <c r="BX1" s="199" t="s">
        <v>609</v>
      </c>
      <c r="BY1" s="199" t="s">
        <v>610</v>
      </c>
      <c r="BZ1" s="199" t="s">
        <v>611</v>
      </c>
      <c r="CA1" s="199" t="s">
        <v>612</v>
      </c>
      <c r="CB1" s="199" t="s">
        <v>613</v>
      </c>
      <c r="CC1" s="199" t="s">
        <v>614</v>
      </c>
      <c r="CD1" s="199" t="s">
        <v>615</v>
      </c>
      <c r="CE1" s="199" t="s">
        <v>616</v>
      </c>
      <c r="CF1" s="199" t="s">
        <v>617</v>
      </c>
      <c r="CG1" s="199" t="s">
        <v>618</v>
      </c>
      <c r="CH1" s="199" t="s">
        <v>619</v>
      </c>
      <c r="CI1" s="199" t="s">
        <v>620</v>
      </c>
      <c r="CJ1" s="199" t="s">
        <v>621</v>
      </c>
      <c r="CK1" s="199" t="s">
        <v>622</v>
      </c>
      <c r="CL1" s="199" t="s">
        <v>623</v>
      </c>
      <c r="CM1" s="199" t="s">
        <v>624</v>
      </c>
      <c r="CN1" s="199" t="s">
        <v>625</v>
      </c>
      <c r="CO1" s="199" t="s">
        <v>626</v>
      </c>
      <c r="CP1" s="199" t="s">
        <v>627</v>
      </c>
      <c r="CQ1" s="199" t="s">
        <v>628</v>
      </c>
      <c r="CR1" s="199" t="s">
        <v>629</v>
      </c>
      <c r="CS1" s="199" t="s">
        <v>630</v>
      </c>
      <c r="CT1" s="199" t="s">
        <v>631</v>
      </c>
      <c r="CU1" s="199" t="s">
        <v>632</v>
      </c>
      <c r="CV1" s="199" t="s">
        <v>633</v>
      </c>
      <c r="CW1" s="199" t="s">
        <v>634</v>
      </c>
      <c r="CX1" s="199" t="s">
        <v>635</v>
      </c>
      <c r="CY1" s="199" t="s">
        <v>636</v>
      </c>
      <c r="CZ1" s="199" t="s">
        <v>637</v>
      </c>
      <c r="DA1" s="199" t="s">
        <v>638</v>
      </c>
      <c r="DB1" s="199" t="s">
        <v>639</v>
      </c>
      <c r="DC1" s="199" t="s">
        <v>640</v>
      </c>
      <c r="DD1" s="199" t="s">
        <v>641</v>
      </c>
      <c r="DE1" s="199" t="s">
        <v>642</v>
      </c>
      <c r="DF1" s="199" t="s">
        <v>643</v>
      </c>
      <c r="DG1" s="199" t="s">
        <v>644</v>
      </c>
      <c r="DH1" s="199" t="s">
        <v>645</v>
      </c>
      <c r="DI1" s="199" t="s">
        <v>646</v>
      </c>
      <c r="DJ1" s="199" t="s">
        <v>647</v>
      </c>
      <c r="DK1" s="199" t="s">
        <v>648</v>
      </c>
      <c r="DL1" s="199" t="s">
        <v>649</v>
      </c>
      <c r="DM1" s="199" t="s">
        <v>650</v>
      </c>
      <c r="DN1" s="199" t="s">
        <v>651</v>
      </c>
      <c r="DO1" s="199" t="s">
        <v>652</v>
      </c>
      <c r="DP1" s="199" t="s">
        <v>653</v>
      </c>
      <c r="DQ1" s="199" t="s">
        <v>654</v>
      </c>
      <c r="DR1" s="199" t="s">
        <v>655</v>
      </c>
      <c r="DS1" s="199" t="s">
        <v>656</v>
      </c>
      <c r="DT1" s="199" t="s">
        <v>657</v>
      </c>
      <c r="DU1" s="199" t="s">
        <v>658</v>
      </c>
      <c r="DV1" s="199" t="s">
        <v>659</v>
      </c>
      <c r="DW1" s="199" t="s">
        <v>660</v>
      </c>
      <c r="DX1" s="199" t="s">
        <v>661</v>
      </c>
      <c r="DY1" s="199" t="s">
        <v>662</v>
      </c>
      <c r="DZ1" s="199" t="s">
        <v>663</v>
      </c>
      <c r="EA1" s="199" t="s">
        <v>664</v>
      </c>
      <c r="EB1" s="199" t="s">
        <v>665</v>
      </c>
      <c r="EC1" s="199" t="s">
        <v>666</v>
      </c>
      <c r="ED1" s="199" t="s">
        <v>667</v>
      </c>
      <c r="EE1" s="199" t="s">
        <v>668</v>
      </c>
      <c r="EF1" s="199" t="s">
        <v>669</v>
      </c>
      <c r="EG1" s="199" t="s">
        <v>670</v>
      </c>
      <c r="EH1" s="199" t="s">
        <v>671</v>
      </c>
      <c r="EI1" s="199" t="s">
        <v>672</v>
      </c>
      <c r="EJ1" s="199" t="s">
        <v>673</v>
      </c>
      <c r="EK1" s="199" t="s">
        <v>674</v>
      </c>
      <c r="EL1" s="199" t="s">
        <v>675</v>
      </c>
      <c r="EM1" s="199" t="s">
        <v>676</v>
      </c>
      <c r="EN1" s="199" t="s">
        <v>677</v>
      </c>
      <c r="EO1" s="199" t="s">
        <v>678</v>
      </c>
      <c r="EP1" s="199" t="s">
        <v>679</v>
      </c>
      <c r="EQ1" s="199" t="s">
        <v>680</v>
      </c>
      <c r="ER1" s="199" t="s">
        <v>681</v>
      </c>
      <c r="ES1" s="199" t="s">
        <v>682</v>
      </c>
      <c r="ET1" s="199" t="s">
        <v>683</v>
      </c>
      <c r="EU1" s="199" t="s">
        <v>684</v>
      </c>
      <c r="EV1" s="199" t="s">
        <v>685</v>
      </c>
      <c r="EW1" s="199" t="s">
        <v>686</v>
      </c>
      <c r="EX1" s="199" t="s">
        <v>687</v>
      </c>
      <c r="EY1" s="199" t="s">
        <v>688</v>
      </c>
      <c r="EZ1" s="199" t="s">
        <v>689</v>
      </c>
      <c r="FA1" s="199" t="s">
        <v>690</v>
      </c>
      <c r="FB1" s="199" t="s">
        <v>691</v>
      </c>
      <c r="FC1" s="199" t="s">
        <v>692</v>
      </c>
      <c r="FD1" s="199" t="s">
        <v>693</v>
      </c>
      <c r="FE1" s="199" t="s">
        <v>694</v>
      </c>
      <c r="FF1" s="199" t="s">
        <v>695</v>
      </c>
      <c r="FG1" s="199" t="s">
        <v>696</v>
      </c>
      <c r="FH1" s="199" t="s">
        <v>697</v>
      </c>
      <c r="FI1" s="199" t="s">
        <v>698</v>
      </c>
      <c r="FJ1" s="199" t="s">
        <v>699</v>
      </c>
      <c r="FK1" s="199" t="s">
        <v>700</v>
      </c>
      <c r="FL1" s="199" t="s">
        <v>701</v>
      </c>
      <c r="FM1" s="199" t="s">
        <v>702</v>
      </c>
      <c r="FN1" s="199" t="s">
        <v>703</v>
      </c>
      <c r="FO1" s="199" t="s">
        <v>704</v>
      </c>
      <c r="FP1" s="199" t="s">
        <v>705</v>
      </c>
      <c r="FQ1" s="199" t="s">
        <v>706</v>
      </c>
      <c r="FR1" s="199" t="s">
        <v>707</v>
      </c>
      <c r="FS1" s="199" t="s">
        <v>708</v>
      </c>
      <c r="FT1" s="199" t="s">
        <v>709</v>
      </c>
      <c r="FU1" s="199" t="s">
        <v>710</v>
      </c>
      <c r="FV1" s="199" t="s">
        <v>711</v>
      </c>
      <c r="FW1" s="199" t="s">
        <v>712</v>
      </c>
      <c r="FX1" s="199" t="s">
        <v>713</v>
      </c>
      <c r="FY1" s="199" t="s">
        <v>714</v>
      </c>
      <c r="FZ1" s="199" t="s">
        <v>715</v>
      </c>
      <c r="GA1" s="199" t="s">
        <v>716</v>
      </c>
      <c r="GB1" s="199" t="s">
        <v>717</v>
      </c>
      <c r="GC1" s="199" t="s">
        <v>718</v>
      </c>
      <c r="GD1" s="199" t="s">
        <v>719</v>
      </c>
      <c r="GE1" s="199" t="s">
        <v>720</v>
      </c>
      <c r="GF1" s="199" t="s">
        <v>721</v>
      </c>
      <c r="GG1" s="199" t="s">
        <v>722</v>
      </c>
      <c r="GH1" s="199" t="s">
        <v>723</v>
      </c>
      <c r="GI1" s="199" t="s">
        <v>724</v>
      </c>
      <c r="GJ1" s="199" t="s">
        <v>725</v>
      </c>
      <c r="GK1" s="199" t="s">
        <v>726</v>
      </c>
      <c r="GL1" s="199" t="s">
        <v>727</v>
      </c>
      <c r="GM1" s="199" t="s">
        <v>728</v>
      </c>
      <c r="GN1" s="199" t="s">
        <v>729</v>
      </c>
      <c r="GO1" s="199" t="s">
        <v>730</v>
      </c>
      <c r="GP1" s="199" t="s">
        <v>731</v>
      </c>
      <c r="GQ1" s="199" t="s">
        <v>732</v>
      </c>
      <c r="GR1" s="199" t="s">
        <v>733</v>
      </c>
      <c r="GS1" s="199" t="s">
        <v>734</v>
      </c>
      <c r="GT1" s="199" t="s">
        <v>735</v>
      </c>
      <c r="GU1" s="199" t="s">
        <v>736</v>
      </c>
      <c r="GV1" s="199" t="s">
        <v>737</v>
      </c>
      <c r="GW1" s="199" t="s">
        <v>738</v>
      </c>
      <c r="GX1" s="199" t="s">
        <v>739</v>
      </c>
      <c r="GY1" s="199" t="s">
        <v>740</v>
      </c>
      <c r="GZ1" s="199" t="s">
        <v>741</v>
      </c>
      <c r="HA1" s="199" t="s">
        <v>742</v>
      </c>
      <c r="HB1" s="199" t="s">
        <v>743</v>
      </c>
      <c r="HC1" s="199" t="s">
        <v>744</v>
      </c>
      <c r="HD1" s="199" t="s">
        <v>745</v>
      </c>
      <c r="HE1" s="199" t="s">
        <v>746</v>
      </c>
      <c r="HF1" s="199" t="s">
        <v>747</v>
      </c>
      <c r="HG1" s="199" t="s">
        <v>748</v>
      </c>
      <c r="HH1" s="199" t="s">
        <v>749</v>
      </c>
      <c r="HI1" s="199" t="s">
        <v>750</v>
      </c>
      <c r="HJ1" s="199" t="s">
        <v>751</v>
      </c>
      <c r="HK1" s="199" t="s">
        <v>752</v>
      </c>
      <c r="HL1" s="199" t="s">
        <v>753</v>
      </c>
      <c r="HM1" s="199" t="s">
        <v>754</v>
      </c>
      <c r="HN1" s="199" t="s">
        <v>755</v>
      </c>
      <c r="HO1" s="199" t="s">
        <v>756</v>
      </c>
      <c r="HP1" s="199" t="s">
        <v>757</v>
      </c>
      <c r="HQ1" s="199" t="s">
        <v>758</v>
      </c>
      <c r="HR1" s="199" t="s">
        <v>759</v>
      </c>
      <c r="HS1" s="199" t="s">
        <v>760</v>
      </c>
      <c r="HT1" s="199" t="s">
        <v>761</v>
      </c>
      <c r="HU1" s="199" t="s">
        <v>762</v>
      </c>
      <c r="HV1" s="199" t="s">
        <v>763</v>
      </c>
      <c r="HW1" s="199" t="s">
        <v>764</v>
      </c>
      <c r="HX1" s="199" t="s">
        <v>765</v>
      </c>
      <c r="HY1" s="199" t="s">
        <v>766</v>
      </c>
      <c r="HZ1" s="199" t="s">
        <v>767</v>
      </c>
      <c r="IA1" s="199" t="s">
        <v>768</v>
      </c>
      <c r="IB1" s="199" t="s">
        <v>769</v>
      </c>
      <c r="IC1" s="199" t="s">
        <v>770</v>
      </c>
      <c r="ID1" s="199" t="s">
        <v>771</v>
      </c>
      <c r="IE1" s="199" t="s">
        <v>772</v>
      </c>
      <c r="IF1" s="199" t="s">
        <v>773</v>
      </c>
      <c r="IG1" s="199" t="s">
        <v>774</v>
      </c>
      <c r="IH1" s="199" t="s">
        <v>775</v>
      </c>
      <c r="II1" s="199" t="s">
        <v>776</v>
      </c>
      <c r="IJ1" s="199" t="s">
        <v>777</v>
      </c>
      <c r="IK1" s="199" t="s">
        <v>778</v>
      </c>
      <c r="IL1" s="199" t="s">
        <v>779</v>
      </c>
      <c r="IM1" s="199" t="s">
        <v>780</v>
      </c>
      <c r="IN1" s="199" t="s">
        <v>781</v>
      </c>
      <c r="IO1" s="199" t="s">
        <v>782</v>
      </c>
      <c r="IP1" s="199" t="s">
        <v>783</v>
      </c>
      <c r="IQ1" s="199" t="s">
        <v>784</v>
      </c>
      <c r="IR1" s="199" t="s">
        <v>785</v>
      </c>
      <c r="IS1" s="199" t="s">
        <v>786</v>
      </c>
      <c r="IT1" s="199" t="s">
        <v>787</v>
      </c>
      <c r="IU1" s="199" t="s">
        <v>788</v>
      </c>
      <c r="IV1" s="199" t="s">
        <v>789</v>
      </c>
      <c r="IW1" s="199" t="s">
        <v>790</v>
      </c>
      <c r="IX1" s="199" t="s">
        <v>791</v>
      </c>
      <c r="IY1" s="199" t="s">
        <v>792</v>
      </c>
      <c r="IZ1" s="199" t="s">
        <v>793</v>
      </c>
      <c r="JA1" s="199" t="s">
        <v>794</v>
      </c>
      <c r="JB1" s="199" t="s">
        <v>795</v>
      </c>
      <c r="JC1" s="199" t="s">
        <v>796</v>
      </c>
      <c r="JD1" s="199" t="s">
        <v>797</v>
      </c>
      <c r="JE1" s="199" t="s">
        <v>798</v>
      </c>
      <c r="JF1" s="199" t="s">
        <v>799</v>
      </c>
      <c r="JG1" s="199" t="s">
        <v>800</v>
      </c>
      <c r="JH1" s="199" t="s">
        <v>801</v>
      </c>
      <c r="JI1" s="199" t="s">
        <v>802</v>
      </c>
      <c r="JJ1" s="199" t="s">
        <v>803</v>
      </c>
      <c r="JK1" s="199" t="s">
        <v>804</v>
      </c>
      <c r="JL1" s="199" t="s">
        <v>805</v>
      </c>
      <c r="JM1" s="199" t="s">
        <v>806</v>
      </c>
      <c r="JN1" s="199" t="s">
        <v>807</v>
      </c>
      <c r="JO1" s="199" t="s">
        <v>808</v>
      </c>
      <c r="JP1" s="199" t="s">
        <v>809</v>
      </c>
      <c r="JQ1" s="199" t="s">
        <v>810</v>
      </c>
      <c r="JR1" s="199" t="s">
        <v>811</v>
      </c>
      <c r="JS1" s="199" t="s">
        <v>812</v>
      </c>
      <c r="JT1" s="199" t="s">
        <v>813</v>
      </c>
      <c r="JU1" s="199" t="s">
        <v>814</v>
      </c>
      <c r="JV1" s="199" t="s">
        <v>815</v>
      </c>
      <c r="JW1" s="199" t="s">
        <v>816</v>
      </c>
      <c r="JX1" s="199" t="s">
        <v>817</v>
      </c>
      <c r="JY1" s="199" t="s">
        <v>818</v>
      </c>
      <c r="JZ1" s="199" t="s">
        <v>819</v>
      </c>
      <c r="KA1" s="199" t="s">
        <v>820</v>
      </c>
      <c r="KB1" s="199" t="s">
        <v>821</v>
      </c>
      <c r="KC1" s="199" t="s">
        <v>822</v>
      </c>
      <c r="KD1" s="199" t="s">
        <v>823</v>
      </c>
      <c r="KE1" s="199" t="s">
        <v>824</v>
      </c>
      <c r="KF1" s="199" t="s">
        <v>825</v>
      </c>
      <c r="KG1" s="199" t="s">
        <v>826</v>
      </c>
      <c r="KH1" s="199" t="s">
        <v>827</v>
      </c>
      <c r="KI1" s="199" t="s">
        <v>828</v>
      </c>
      <c r="KJ1" s="199" t="s">
        <v>829</v>
      </c>
      <c r="KK1" s="199" t="s">
        <v>830</v>
      </c>
      <c r="KL1" s="199" t="s">
        <v>831</v>
      </c>
      <c r="KM1" s="199" t="s">
        <v>832</v>
      </c>
      <c r="KN1" s="199" t="s">
        <v>833</v>
      </c>
      <c r="KO1" s="199" t="s">
        <v>834</v>
      </c>
      <c r="KP1" s="199" t="s">
        <v>835</v>
      </c>
      <c r="KQ1" s="199" t="s">
        <v>836</v>
      </c>
      <c r="KR1" s="199" t="s">
        <v>837</v>
      </c>
      <c r="KS1" s="199" t="s">
        <v>838</v>
      </c>
      <c r="KT1" s="199" t="s">
        <v>839</v>
      </c>
      <c r="KU1" s="199" t="s">
        <v>840</v>
      </c>
      <c r="KV1" s="199" t="s">
        <v>841</v>
      </c>
      <c r="KW1" s="199" t="s">
        <v>842</v>
      </c>
      <c r="KX1" s="199" t="s">
        <v>843</v>
      </c>
      <c r="KY1" s="199" t="s">
        <v>844</v>
      </c>
      <c r="KZ1" s="199" t="s">
        <v>845</v>
      </c>
      <c r="LA1" s="199" t="s">
        <v>846</v>
      </c>
      <c r="LB1" s="199" t="s">
        <v>847</v>
      </c>
      <c r="LC1" s="199" t="s">
        <v>848</v>
      </c>
      <c r="LD1" s="199" t="s">
        <v>849</v>
      </c>
      <c r="LE1" s="199" t="s">
        <v>850</v>
      </c>
      <c r="LF1" s="199" t="s">
        <v>851</v>
      </c>
      <c r="LG1" s="199" t="s">
        <v>852</v>
      </c>
      <c r="LH1" s="199" t="s">
        <v>853</v>
      </c>
      <c r="LI1" s="199" t="s">
        <v>854</v>
      </c>
      <c r="LJ1" s="199" t="s">
        <v>855</v>
      </c>
      <c r="LK1" s="199" t="s">
        <v>856</v>
      </c>
      <c r="LL1" s="199" t="s">
        <v>857</v>
      </c>
      <c r="LM1" s="199" t="s">
        <v>858</v>
      </c>
      <c r="LN1" s="199" t="s">
        <v>859</v>
      </c>
      <c r="LO1" s="199" t="s">
        <v>860</v>
      </c>
      <c r="LP1" s="199" t="s">
        <v>861</v>
      </c>
      <c r="LQ1" s="199" t="s">
        <v>862</v>
      </c>
      <c r="LR1" s="199" t="s">
        <v>863</v>
      </c>
      <c r="LS1" s="199" t="s">
        <v>864</v>
      </c>
      <c r="LT1" s="199" t="s">
        <v>865</v>
      </c>
      <c r="LU1" s="199" t="s">
        <v>866</v>
      </c>
      <c r="LV1" s="199" t="s">
        <v>867</v>
      </c>
      <c r="LW1" s="199" t="s">
        <v>868</v>
      </c>
      <c r="LX1" s="199" t="s">
        <v>869</v>
      </c>
      <c r="LY1" s="199" t="s">
        <v>870</v>
      </c>
      <c r="LZ1" s="199" t="s">
        <v>871</v>
      </c>
      <c r="MA1" s="199" t="s">
        <v>872</v>
      </c>
      <c r="MB1" s="199" t="s">
        <v>873</v>
      </c>
      <c r="MC1" s="199" t="s">
        <v>874</v>
      </c>
      <c r="MD1" s="199" t="s">
        <v>875</v>
      </c>
      <c r="ME1" s="199" t="s">
        <v>876</v>
      </c>
      <c r="MF1" s="199" t="s">
        <v>877</v>
      </c>
      <c r="MG1" s="199" t="s">
        <v>878</v>
      </c>
      <c r="MH1" s="199" t="s">
        <v>879</v>
      </c>
      <c r="MI1" s="199" t="s">
        <v>880</v>
      </c>
      <c r="MJ1" s="199" t="s">
        <v>881</v>
      </c>
      <c r="MK1" s="199" t="s">
        <v>882</v>
      </c>
      <c r="ML1" s="199" t="s">
        <v>883</v>
      </c>
      <c r="MM1" s="199" t="s">
        <v>884</v>
      </c>
      <c r="MN1" s="199" t="s">
        <v>885</v>
      </c>
      <c r="MO1" s="199" t="s">
        <v>886</v>
      </c>
      <c r="MP1" s="199" t="s">
        <v>887</v>
      </c>
      <c r="MQ1" s="199" t="s">
        <v>888</v>
      </c>
      <c r="MR1" s="199" t="s">
        <v>889</v>
      </c>
      <c r="MS1" s="199" t="s">
        <v>890</v>
      </c>
      <c r="MT1" s="199" t="s">
        <v>891</v>
      </c>
      <c r="MU1" s="199" t="s">
        <v>892</v>
      </c>
      <c r="MV1" s="199" t="s">
        <v>893</v>
      </c>
      <c r="MW1" s="199" t="s">
        <v>894</v>
      </c>
      <c r="MX1" s="199" t="s">
        <v>895</v>
      </c>
      <c r="MY1" s="199" t="s">
        <v>896</v>
      </c>
      <c r="MZ1" s="199" t="s">
        <v>897</v>
      </c>
      <c r="NA1" s="199" t="s">
        <v>898</v>
      </c>
      <c r="NB1" s="199" t="s">
        <v>899</v>
      </c>
      <c r="NC1" s="199" t="s">
        <v>900</v>
      </c>
      <c r="ND1" s="199" t="s">
        <v>901</v>
      </c>
      <c r="NE1" s="199" t="s">
        <v>902</v>
      </c>
      <c r="NF1" s="199" t="s">
        <v>903</v>
      </c>
      <c r="NG1" s="199" t="s">
        <v>904</v>
      </c>
      <c r="NH1" s="199" t="s">
        <v>905</v>
      </c>
      <c r="NI1" s="199" t="s">
        <v>906</v>
      </c>
      <c r="NJ1" s="199" t="s">
        <v>907</v>
      </c>
      <c r="NK1" s="199" t="s">
        <v>908</v>
      </c>
      <c r="NL1" s="199" t="s">
        <v>909</v>
      </c>
      <c r="NM1" s="199" t="s">
        <v>910</v>
      </c>
      <c r="NN1" s="199" t="s">
        <v>911</v>
      </c>
      <c r="NO1" s="199" t="s">
        <v>912</v>
      </c>
      <c r="NP1" s="199" t="s">
        <v>913</v>
      </c>
      <c r="NQ1" s="199" t="s">
        <v>914</v>
      </c>
      <c r="NR1" s="199" t="s">
        <v>915</v>
      </c>
      <c r="NS1" s="199" t="s">
        <v>916</v>
      </c>
      <c r="NT1" s="199" t="s">
        <v>917</v>
      </c>
      <c r="NU1" s="199" t="s">
        <v>918</v>
      </c>
      <c r="NV1" s="199" t="s">
        <v>919</v>
      </c>
      <c r="NW1" s="199" t="s">
        <v>920</v>
      </c>
      <c r="NX1" s="199" t="s">
        <v>921</v>
      </c>
      <c r="NY1" s="199" t="s">
        <v>922</v>
      </c>
      <c r="NZ1" s="199" t="s">
        <v>923</v>
      </c>
      <c r="OA1" s="199" t="s">
        <v>924</v>
      </c>
      <c r="OB1" s="199" t="s">
        <v>925</v>
      </c>
      <c r="OC1" s="199" t="s">
        <v>926</v>
      </c>
      <c r="OD1" s="199" t="s">
        <v>927</v>
      </c>
      <c r="OE1" s="199" t="s">
        <v>928</v>
      </c>
      <c r="OF1" s="199" t="s">
        <v>929</v>
      </c>
      <c r="OG1" s="199" t="s">
        <v>930</v>
      </c>
      <c r="OH1" s="199" t="s">
        <v>931</v>
      </c>
      <c r="OI1" s="199" t="s">
        <v>932</v>
      </c>
      <c r="OJ1" s="199" t="s">
        <v>933</v>
      </c>
      <c r="OK1" s="199" t="s">
        <v>934</v>
      </c>
      <c r="OL1" s="199" t="s">
        <v>935</v>
      </c>
      <c r="OM1" s="199" t="s">
        <v>936</v>
      </c>
      <c r="ON1" s="199" t="s">
        <v>937</v>
      </c>
      <c r="OO1" s="199" t="s">
        <v>938</v>
      </c>
      <c r="OP1" s="199" t="s">
        <v>939</v>
      </c>
      <c r="OQ1" s="199" t="s">
        <v>940</v>
      </c>
      <c r="OR1" s="199" t="s">
        <v>941</v>
      </c>
      <c r="OS1" s="199" t="s">
        <v>942</v>
      </c>
      <c r="OT1" s="199" t="s">
        <v>943</v>
      </c>
      <c r="OU1" s="199" t="s">
        <v>944</v>
      </c>
      <c r="OV1" s="199" t="s">
        <v>945</v>
      </c>
      <c r="OW1" s="199" t="s">
        <v>946</v>
      </c>
      <c r="OX1" s="199" t="s">
        <v>947</v>
      </c>
      <c r="OY1" s="199" t="s">
        <v>948</v>
      </c>
      <c r="OZ1" s="199" t="s">
        <v>949</v>
      </c>
      <c r="PA1" s="199" t="s">
        <v>950</v>
      </c>
      <c r="PB1" s="199" t="s">
        <v>951</v>
      </c>
      <c r="PC1" s="199" t="s">
        <v>952</v>
      </c>
      <c r="PD1" s="199" t="s">
        <v>953</v>
      </c>
      <c r="PE1" s="199" t="s">
        <v>954</v>
      </c>
      <c r="PF1" s="199" t="s">
        <v>955</v>
      </c>
      <c r="PG1" s="199" t="s">
        <v>956</v>
      </c>
      <c r="PH1" s="199" t="s">
        <v>957</v>
      </c>
      <c r="PI1" s="199" t="s">
        <v>958</v>
      </c>
      <c r="PJ1" s="199" t="s">
        <v>959</v>
      </c>
      <c r="PK1" s="199" t="s">
        <v>960</v>
      </c>
      <c r="PL1" s="199" t="s">
        <v>961</v>
      </c>
      <c r="PM1" s="199" t="s">
        <v>962</v>
      </c>
      <c r="PN1" s="199" t="s">
        <v>963</v>
      </c>
      <c r="PO1" s="199" t="s">
        <v>964</v>
      </c>
      <c r="PP1" s="199" t="s">
        <v>965</v>
      </c>
      <c r="PQ1" s="199" t="s">
        <v>966</v>
      </c>
      <c r="PR1" s="199" t="s">
        <v>967</v>
      </c>
      <c r="PS1" s="199" t="s">
        <v>968</v>
      </c>
      <c r="PT1" s="199" t="s">
        <v>969</v>
      </c>
      <c r="PU1" s="199" t="s">
        <v>970</v>
      </c>
      <c r="PV1" s="199" t="s">
        <v>971</v>
      </c>
      <c r="PW1" s="199" t="s">
        <v>972</v>
      </c>
      <c r="PX1" s="199" t="s">
        <v>973</v>
      </c>
      <c r="PY1" s="199" t="s">
        <v>974</v>
      </c>
      <c r="PZ1" s="199" t="s">
        <v>975</v>
      </c>
      <c r="QA1" s="199" t="s">
        <v>976</v>
      </c>
      <c r="QB1" s="199" t="s">
        <v>977</v>
      </c>
      <c r="QC1" s="199" t="s">
        <v>978</v>
      </c>
      <c r="QD1" s="199" t="s">
        <v>979</v>
      </c>
      <c r="QE1" s="199" t="s">
        <v>980</v>
      </c>
      <c r="QF1" s="199" t="s">
        <v>981</v>
      </c>
      <c r="QG1" s="199" t="s">
        <v>982</v>
      </c>
      <c r="QH1" s="199" t="s">
        <v>983</v>
      </c>
      <c r="QI1" s="199" t="s">
        <v>984</v>
      </c>
      <c r="QJ1" s="199" t="s">
        <v>985</v>
      </c>
      <c r="QK1" s="199" t="s">
        <v>986</v>
      </c>
      <c r="QL1" s="199" t="s">
        <v>987</v>
      </c>
      <c r="QM1" s="199" t="s">
        <v>988</v>
      </c>
      <c r="QN1" s="199" t="s">
        <v>989</v>
      </c>
      <c r="QO1" s="199" t="s">
        <v>990</v>
      </c>
      <c r="QP1" s="199" t="s">
        <v>991</v>
      </c>
      <c r="QQ1" s="199" t="s">
        <v>992</v>
      </c>
      <c r="QR1" s="199" t="s">
        <v>993</v>
      </c>
      <c r="QS1" s="199" t="s">
        <v>994</v>
      </c>
      <c r="QT1" s="199" t="s">
        <v>995</v>
      </c>
      <c r="QU1" s="199" t="s">
        <v>996</v>
      </c>
      <c r="QV1" s="199" t="s">
        <v>997</v>
      </c>
      <c r="QW1" s="199" t="s">
        <v>998</v>
      </c>
      <c r="QX1" s="199" t="s">
        <v>999</v>
      </c>
      <c r="QY1" s="199" t="s">
        <v>1000</v>
      </c>
      <c r="QZ1" s="199" t="s">
        <v>1001</v>
      </c>
      <c r="RA1" s="199" t="s">
        <v>1002</v>
      </c>
      <c r="RB1" s="199" t="s">
        <v>1003</v>
      </c>
      <c r="RC1" s="199" t="s">
        <v>1004</v>
      </c>
      <c r="RD1" s="199" t="s">
        <v>1005</v>
      </c>
      <c r="RE1" s="199" t="s">
        <v>1006</v>
      </c>
      <c r="RF1" s="199" t="s">
        <v>1007</v>
      </c>
      <c r="RG1" s="199" t="s">
        <v>1008</v>
      </c>
      <c r="RH1" s="199" t="s">
        <v>1009</v>
      </c>
      <c r="RI1" s="199" t="s">
        <v>1010</v>
      </c>
      <c r="RJ1" s="199" t="s">
        <v>1011</v>
      </c>
      <c r="RK1" s="199" t="s">
        <v>1012</v>
      </c>
      <c r="RL1" s="199" t="s">
        <v>1013</v>
      </c>
      <c r="RM1" s="199" t="s">
        <v>1014</v>
      </c>
      <c r="RN1" s="199" t="s">
        <v>1015</v>
      </c>
      <c r="RO1" s="199" t="s">
        <v>1016</v>
      </c>
      <c r="RP1" s="199" t="s">
        <v>1017</v>
      </c>
      <c r="RQ1" s="199" t="s">
        <v>1018</v>
      </c>
      <c r="RR1" s="199" t="s">
        <v>1019</v>
      </c>
      <c r="RS1" s="199" t="s">
        <v>1020</v>
      </c>
      <c r="RT1" s="199" t="s">
        <v>1021</v>
      </c>
      <c r="RU1" s="199" t="s">
        <v>1022</v>
      </c>
      <c r="RV1" s="199" t="s">
        <v>1023</v>
      </c>
      <c r="RW1" s="199" t="s">
        <v>1024</v>
      </c>
      <c r="RX1" s="199" t="s">
        <v>1025</v>
      </c>
      <c r="RY1" s="199" t="s">
        <v>1026</v>
      </c>
      <c r="RZ1" s="199" t="s">
        <v>1027</v>
      </c>
      <c r="SA1" s="199" t="s">
        <v>1028</v>
      </c>
      <c r="SB1" s="199" t="s">
        <v>1029</v>
      </c>
      <c r="SC1" s="199" t="s">
        <v>1030</v>
      </c>
      <c r="SD1" s="199" t="s">
        <v>1031</v>
      </c>
      <c r="SE1" s="199" t="s">
        <v>1032</v>
      </c>
      <c r="SF1" s="199" t="s">
        <v>1033</v>
      </c>
      <c r="SG1" s="199" t="s">
        <v>1034</v>
      </c>
      <c r="SH1" s="199" t="s">
        <v>1035</v>
      </c>
      <c r="SI1" s="199" t="s">
        <v>1036</v>
      </c>
      <c r="SJ1" s="199" t="s">
        <v>1037</v>
      </c>
      <c r="SK1" s="199" t="s">
        <v>1038</v>
      </c>
      <c r="SL1" s="199" t="s">
        <v>1039</v>
      </c>
      <c r="SM1" s="199" t="s">
        <v>1040</v>
      </c>
      <c r="SN1" s="199" t="s">
        <v>1041</v>
      </c>
      <c r="SO1" s="199" t="s">
        <v>1042</v>
      </c>
      <c r="SP1" s="199" t="s">
        <v>1043</v>
      </c>
      <c r="SQ1" s="199" t="s">
        <v>1044</v>
      </c>
      <c r="SR1" s="199" t="s">
        <v>1045</v>
      </c>
      <c r="SS1" s="199" t="s">
        <v>1046</v>
      </c>
      <c r="ST1" s="199" t="s">
        <v>1047</v>
      </c>
      <c r="SU1" s="199" t="s">
        <v>1048</v>
      </c>
      <c r="SV1" s="199" t="s">
        <v>1049</v>
      </c>
      <c r="SW1" s="199" t="s">
        <v>1050</v>
      </c>
      <c r="SX1" s="199" t="s">
        <v>1051</v>
      </c>
      <c r="SY1" s="199" t="s">
        <v>1052</v>
      </c>
      <c r="SZ1" s="199" t="s">
        <v>1053</v>
      </c>
      <c r="TA1" s="199" t="s">
        <v>1054</v>
      </c>
      <c r="TB1" s="199" t="s">
        <v>1055</v>
      </c>
      <c r="TC1" s="199" t="s">
        <v>1056</v>
      </c>
      <c r="TD1" s="199" t="s">
        <v>1057</v>
      </c>
      <c r="TE1" s="199" t="s">
        <v>1058</v>
      </c>
      <c r="TF1" s="199" t="s">
        <v>1059</v>
      </c>
      <c r="TG1" s="199" t="s">
        <v>1060</v>
      </c>
      <c r="TH1" s="199" t="s">
        <v>1061</v>
      </c>
      <c r="TI1" s="199" t="s">
        <v>1062</v>
      </c>
      <c r="TJ1" s="199" t="s">
        <v>1063</v>
      </c>
      <c r="TK1" s="199" t="s">
        <v>1064</v>
      </c>
      <c r="TL1" s="199" t="s">
        <v>1065</v>
      </c>
      <c r="TM1" s="199" t="s">
        <v>1066</v>
      </c>
      <c r="TN1" s="199" t="s">
        <v>1067</v>
      </c>
      <c r="TO1" s="199" t="s">
        <v>1068</v>
      </c>
      <c r="TP1" s="199" t="s">
        <v>1069</v>
      </c>
      <c r="TQ1" s="199" t="s">
        <v>1070</v>
      </c>
      <c r="TR1" s="199" t="s">
        <v>1071</v>
      </c>
      <c r="TS1" s="199" t="s">
        <v>1072</v>
      </c>
      <c r="TT1" s="199" t="s">
        <v>1073</v>
      </c>
      <c r="TU1" s="199" t="s">
        <v>1074</v>
      </c>
      <c r="TV1" s="199" t="s">
        <v>1075</v>
      </c>
      <c r="TW1" s="199" t="s">
        <v>1076</v>
      </c>
      <c r="TX1" s="199" t="s">
        <v>1077</v>
      </c>
      <c r="TY1" s="199" t="s">
        <v>1078</v>
      </c>
      <c r="TZ1" s="199" t="s">
        <v>1079</v>
      </c>
      <c r="UA1" s="199" t="s">
        <v>1080</v>
      </c>
      <c r="UB1" s="199" t="s">
        <v>1081</v>
      </c>
      <c r="UC1" s="199" t="s">
        <v>1082</v>
      </c>
      <c r="UD1" s="199" t="s">
        <v>1083</v>
      </c>
      <c r="UE1" s="199" t="s">
        <v>1084</v>
      </c>
      <c r="UF1" s="199" t="s">
        <v>1085</v>
      </c>
      <c r="UG1" s="199" t="s">
        <v>1086</v>
      </c>
      <c r="UH1" s="199" t="s">
        <v>1087</v>
      </c>
      <c r="UI1" s="199" t="s">
        <v>1088</v>
      </c>
      <c r="UJ1" s="199" t="s">
        <v>1089</v>
      </c>
      <c r="UK1" s="199" t="s">
        <v>1090</v>
      </c>
      <c r="UL1" s="199" t="s">
        <v>1091</v>
      </c>
      <c r="UM1" s="199" t="s">
        <v>1092</v>
      </c>
      <c r="UN1" s="199" t="s">
        <v>1093</v>
      </c>
      <c r="UO1" s="199" t="s">
        <v>1094</v>
      </c>
      <c r="UP1" s="199" t="s">
        <v>1095</v>
      </c>
      <c r="UQ1" s="199" t="s">
        <v>1096</v>
      </c>
      <c r="UR1" s="199" t="s">
        <v>1097</v>
      </c>
      <c r="US1" s="199" t="s">
        <v>1098</v>
      </c>
      <c r="UT1" s="199" t="s">
        <v>1099</v>
      </c>
      <c r="UU1" s="199" t="s">
        <v>1100</v>
      </c>
      <c r="UV1" s="199" t="s">
        <v>1101</v>
      </c>
      <c r="UW1" s="199" t="s">
        <v>1102</v>
      </c>
      <c r="UX1" s="199" t="s">
        <v>1103</v>
      </c>
      <c r="UY1" s="199" t="s">
        <v>1104</v>
      </c>
      <c r="UZ1" s="199" t="s">
        <v>1105</v>
      </c>
      <c r="VA1" s="199" t="s">
        <v>1106</v>
      </c>
      <c r="VB1" s="199" t="s">
        <v>1107</v>
      </c>
      <c r="VC1" s="199" t="s">
        <v>1108</v>
      </c>
      <c r="VD1" s="199" t="s">
        <v>1109</v>
      </c>
      <c r="VE1" s="199" t="s">
        <v>1110</v>
      </c>
      <c r="VF1" s="199" t="s">
        <v>1111</v>
      </c>
      <c r="VG1" s="199" t="s">
        <v>1112</v>
      </c>
      <c r="VH1" s="199" t="s">
        <v>1113</v>
      </c>
      <c r="VI1" s="199" t="s">
        <v>1114</v>
      </c>
      <c r="VJ1" s="199" t="s">
        <v>1115</v>
      </c>
      <c r="VK1" s="199" t="s">
        <v>1116</v>
      </c>
      <c r="VL1" s="199" t="s">
        <v>1117</v>
      </c>
      <c r="VM1" s="199" t="s">
        <v>1118</v>
      </c>
      <c r="VN1" s="199" t="s">
        <v>1119</v>
      </c>
      <c r="VO1" s="199" t="s">
        <v>1120</v>
      </c>
      <c r="VP1" s="199" t="s">
        <v>1121</v>
      </c>
      <c r="VQ1" s="199" t="s">
        <v>1122</v>
      </c>
      <c r="VR1" s="199" t="s">
        <v>1123</v>
      </c>
      <c r="VS1" s="199" t="s">
        <v>1124</v>
      </c>
      <c r="VT1" s="199" t="s">
        <v>1125</v>
      </c>
      <c r="VU1" s="199" t="s">
        <v>1126</v>
      </c>
      <c r="VV1" s="199" t="s">
        <v>1127</v>
      </c>
      <c r="VW1" s="199" t="s">
        <v>1128</v>
      </c>
      <c r="VX1" s="199" t="s">
        <v>1129</v>
      </c>
      <c r="VY1" s="199" t="s">
        <v>1130</v>
      </c>
      <c r="VZ1" s="199" t="s">
        <v>1131</v>
      </c>
      <c r="WA1" s="199" t="s">
        <v>1132</v>
      </c>
      <c r="WB1" s="199" t="s">
        <v>1133</v>
      </c>
      <c r="WC1" s="199" t="s">
        <v>1134</v>
      </c>
      <c r="WD1" s="199" t="s">
        <v>1135</v>
      </c>
      <c r="WE1" s="199" t="s">
        <v>1136</v>
      </c>
      <c r="WF1" s="199" t="s">
        <v>1137</v>
      </c>
      <c r="WG1" s="199" t="s">
        <v>1138</v>
      </c>
      <c r="WH1" s="199" t="s">
        <v>1139</v>
      </c>
      <c r="WI1" s="199" t="s">
        <v>1140</v>
      </c>
      <c r="WJ1" s="199" t="s">
        <v>1141</v>
      </c>
      <c r="WK1" s="199" t="s">
        <v>1142</v>
      </c>
      <c r="WL1" s="199" t="s">
        <v>1143</v>
      </c>
      <c r="WM1" s="199" t="s">
        <v>1144</v>
      </c>
      <c r="WN1" s="199" t="s">
        <v>1145</v>
      </c>
      <c r="WO1" s="199" t="s">
        <v>1146</v>
      </c>
      <c r="WP1" s="199" t="s">
        <v>1147</v>
      </c>
      <c r="WQ1" s="199" t="s">
        <v>1148</v>
      </c>
      <c r="WR1" s="199" t="s">
        <v>1149</v>
      </c>
      <c r="WS1" s="199" t="s">
        <v>1150</v>
      </c>
      <c r="WT1" s="199" t="s">
        <v>1151</v>
      </c>
      <c r="WU1" s="199" t="s">
        <v>1152</v>
      </c>
      <c r="WV1" s="199" t="s">
        <v>1153</v>
      </c>
      <c r="WW1" s="199" t="s">
        <v>1154</v>
      </c>
      <c r="WX1" s="199" t="s">
        <v>1155</v>
      </c>
      <c r="WY1" s="199" t="s">
        <v>1156</v>
      </c>
      <c r="WZ1" s="199" t="s">
        <v>1157</v>
      </c>
      <c r="XA1" s="199" t="s">
        <v>1158</v>
      </c>
      <c r="XB1" s="199" t="s">
        <v>1159</v>
      </c>
      <c r="XC1" s="199" t="s">
        <v>1160</v>
      </c>
      <c r="XD1" s="199" t="s">
        <v>1161</v>
      </c>
      <c r="XE1" s="199" t="s">
        <v>1162</v>
      </c>
      <c r="XF1" s="199" t="s">
        <v>1163</v>
      </c>
      <c r="XG1" s="199" t="s">
        <v>1164</v>
      </c>
      <c r="XH1" s="199" t="s">
        <v>1165</v>
      </c>
      <c r="XI1" s="199" t="s">
        <v>1166</v>
      </c>
      <c r="XJ1" s="199" t="s">
        <v>1167</v>
      </c>
      <c r="XK1" s="199" t="s">
        <v>1168</v>
      </c>
      <c r="XL1" s="199" t="s">
        <v>1169</v>
      </c>
      <c r="XM1" s="199" t="s">
        <v>1170</v>
      </c>
      <c r="XN1" s="199" t="s">
        <v>1171</v>
      </c>
      <c r="XO1" s="199" t="s">
        <v>1172</v>
      </c>
      <c r="XP1" s="199" t="s">
        <v>1173</v>
      </c>
      <c r="XQ1" s="199" t="s">
        <v>1174</v>
      </c>
      <c r="XR1" s="199" t="s">
        <v>1175</v>
      </c>
      <c r="XS1" s="199" t="s">
        <v>1176</v>
      </c>
      <c r="XT1" s="199" t="s">
        <v>1177</v>
      </c>
      <c r="XU1" s="199" t="s">
        <v>1178</v>
      </c>
      <c r="XV1" s="199" t="s">
        <v>1179</v>
      </c>
      <c r="XW1" s="199" t="s">
        <v>1180</v>
      </c>
      <c r="XX1" s="199" t="s">
        <v>1181</v>
      </c>
      <c r="XY1" s="199" t="s">
        <v>1182</v>
      </c>
      <c r="XZ1" s="199" t="s">
        <v>1183</v>
      </c>
      <c r="YA1" s="199" t="s">
        <v>1184</v>
      </c>
      <c r="YB1" s="199" t="s">
        <v>1185</v>
      </c>
      <c r="YC1" s="199" t="s">
        <v>1186</v>
      </c>
      <c r="YD1" s="199" t="s">
        <v>1187</v>
      </c>
      <c r="YE1" s="199" t="s">
        <v>1188</v>
      </c>
      <c r="YF1" s="199" t="s">
        <v>1189</v>
      </c>
      <c r="YG1" s="199" t="s">
        <v>1190</v>
      </c>
      <c r="YH1" s="199" t="s">
        <v>1191</v>
      </c>
      <c r="YI1" s="199" t="s">
        <v>1192</v>
      </c>
      <c r="YJ1" s="199" t="s">
        <v>1193</v>
      </c>
      <c r="YK1" s="199" t="s">
        <v>1194</v>
      </c>
      <c r="YL1" s="199" t="s">
        <v>1195</v>
      </c>
      <c r="YM1" s="199" t="s">
        <v>1196</v>
      </c>
      <c r="YN1" s="199" t="s">
        <v>1197</v>
      </c>
      <c r="YO1" s="199" t="s">
        <v>1198</v>
      </c>
      <c r="YP1" s="199" t="s">
        <v>1199</v>
      </c>
      <c r="YQ1" s="199" t="s">
        <v>1200</v>
      </c>
      <c r="YR1" s="199" t="s">
        <v>1201</v>
      </c>
      <c r="YS1" s="199" t="s">
        <v>1202</v>
      </c>
      <c r="YT1" s="199" t="s">
        <v>1203</v>
      </c>
      <c r="YU1" s="199" t="s">
        <v>1204</v>
      </c>
      <c r="YV1" s="199" t="s">
        <v>1205</v>
      </c>
      <c r="YW1" s="199" t="s">
        <v>1206</v>
      </c>
      <c r="YX1" s="199" t="s">
        <v>1207</v>
      </c>
      <c r="YY1" s="199" t="s">
        <v>1208</v>
      </c>
      <c r="YZ1" s="199" t="s">
        <v>1209</v>
      </c>
      <c r="ZA1" s="199" t="s">
        <v>1210</v>
      </c>
      <c r="ZB1" s="199" t="s">
        <v>1211</v>
      </c>
      <c r="ZC1" s="199" t="s">
        <v>1212</v>
      </c>
      <c r="ZD1" s="199" t="s">
        <v>1213</v>
      </c>
      <c r="ZE1" s="199" t="s">
        <v>1214</v>
      </c>
      <c r="ZF1" s="199" t="s">
        <v>1215</v>
      </c>
      <c r="ZG1" s="199" t="s">
        <v>1216</v>
      </c>
      <c r="ZH1" s="199" t="s">
        <v>1217</v>
      </c>
      <c r="ZI1" s="199" t="s">
        <v>1218</v>
      </c>
      <c r="ZJ1" s="199" t="s">
        <v>1219</v>
      </c>
      <c r="ZK1" s="199" t="s">
        <v>1220</v>
      </c>
      <c r="ZL1" s="199" t="s">
        <v>1221</v>
      </c>
      <c r="ZM1" s="199" t="s">
        <v>1222</v>
      </c>
      <c r="ZN1" s="199" t="s">
        <v>1223</v>
      </c>
      <c r="ZO1" s="199" t="s">
        <v>1224</v>
      </c>
      <c r="ZP1" s="199" t="s">
        <v>1225</v>
      </c>
      <c r="ZQ1" s="199" t="s">
        <v>1226</v>
      </c>
      <c r="ZR1" s="199" t="s">
        <v>1227</v>
      </c>
      <c r="ZS1" s="199" t="s">
        <v>1228</v>
      </c>
      <c r="ZT1" s="199" t="s">
        <v>1229</v>
      </c>
      <c r="ZU1" s="199" t="s">
        <v>1230</v>
      </c>
      <c r="ZV1" s="199" t="s">
        <v>1231</v>
      </c>
      <c r="ZW1" s="199" t="s">
        <v>1232</v>
      </c>
      <c r="ZX1" s="199" t="s">
        <v>1233</v>
      </c>
      <c r="ZY1" s="199" t="s">
        <v>1234</v>
      </c>
      <c r="ZZ1" s="199" t="s">
        <v>1235</v>
      </c>
      <c r="AAA1" s="199" t="s">
        <v>1236</v>
      </c>
      <c r="AAB1" s="199" t="s">
        <v>1237</v>
      </c>
      <c r="AAC1" s="199" t="s">
        <v>1238</v>
      </c>
      <c r="AAD1" s="199" t="s">
        <v>1239</v>
      </c>
      <c r="AAE1" s="199" t="s">
        <v>1240</v>
      </c>
      <c r="AAF1" s="199" t="s">
        <v>1241</v>
      </c>
      <c r="AAG1" s="199" t="s">
        <v>1242</v>
      </c>
      <c r="AAH1" s="199" t="s">
        <v>1243</v>
      </c>
      <c r="AAI1" s="199" t="s">
        <v>1244</v>
      </c>
      <c r="AAJ1" s="199" t="s">
        <v>1245</v>
      </c>
      <c r="AAK1" s="200" t="s">
        <v>1246</v>
      </c>
      <c r="AAL1" s="200" t="s">
        <v>1247</v>
      </c>
      <c r="AAM1" s="200" t="s">
        <v>1248</v>
      </c>
      <c r="AAN1" s="200" t="s">
        <v>1249</v>
      </c>
      <c r="AAO1" s="200" t="s">
        <v>1250</v>
      </c>
      <c r="AAP1" s="200" t="s">
        <v>1251</v>
      </c>
      <c r="AAQ1" s="200" t="s">
        <v>1252</v>
      </c>
      <c r="AAR1" s="200" t="s">
        <v>1253</v>
      </c>
      <c r="AAS1" s="200" t="s">
        <v>1254</v>
      </c>
      <c r="AAT1" s="200" t="s">
        <v>1255</v>
      </c>
      <c r="AAU1" s="200" t="s">
        <v>1256</v>
      </c>
      <c r="AAV1" s="200" t="s">
        <v>1257</v>
      </c>
      <c r="AAW1" s="200" t="s">
        <v>1258</v>
      </c>
      <c r="AAX1" s="200" t="s">
        <v>1259</v>
      </c>
      <c r="AAY1" s="200" t="s">
        <v>1260</v>
      </c>
      <c r="AAZ1" s="200" t="s">
        <v>1261</v>
      </c>
      <c r="ABA1" s="200" t="s">
        <v>1262</v>
      </c>
      <c r="ABB1" s="200" t="s">
        <v>1263</v>
      </c>
      <c r="ABC1" s="200" t="s">
        <v>1264</v>
      </c>
      <c r="ABD1" s="200" t="s">
        <v>1265</v>
      </c>
      <c r="ABE1" s="200" t="s">
        <v>1266</v>
      </c>
      <c r="ABF1" s="200" t="s">
        <v>1267</v>
      </c>
      <c r="ABG1" s="200" t="s">
        <v>1268</v>
      </c>
      <c r="ABH1" s="200" t="s">
        <v>1269</v>
      </c>
      <c r="ABI1" s="200" t="s">
        <v>1270</v>
      </c>
      <c r="ABJ1" s="200" t="s">
        <v>1271</v>
      </c>
      <c r="ABK1" s="200" t="s">
        <v>1272</v>
      </c>
      <c r="ABL1" s="200" t="s">
        <v>1273</v>
      </c>
      <c r="ABM1" s="200" t="s">
        <v>1274</v>
      </c>
      <c r="ABN1" s="200" t="s">
        <v>1275</v>
      </c>
      <c r="ABO1" s="200" t="s">
        <v>1276</v>
      </c>
      <c r="ABP1" s="200" t="s">
        <v>1277</v>
      </c>
      <c r="ABQ1" s="200" t="s">
        <v>1278</v>
      </c>
      <c r="ABR1" s="200" t="s">
        <v>1279</v>
      </c>
      <c r="ABS1" s="200" t="s">
        <v>1280</v>
      </c>
      <c r="ABT1" s="200" t="s">
        <v>1281</v>
      </c>
      <c r="ABU1" s="200" t="s">
        <v>1282</v>
      </c>
      <c r="ABV1" s="200" t="s">
        <v>1283</v>
      </c>
      <c r="ABW1" s="200" t="s">
        <v>1284</v>
      </c>
      <c r="ABX1" s="200" t="s">
        <v>1285</v>
      </c>
      <c r="ABY1" s="200" t="s">
        <v>1286</v>
      </c>
      <c r="ABZ1" s="200" t="s">
        <v>1287</v>
      </c>
      <c r="ACA1" s="200" t="s">
        <v>1288</v>
      </c>
      <c r="ACB1" s="200" t="s">
        <v>1289</v>
      </c>
      <c r="ACC1" s="200" t="s">
        <v>1290</v>
      </c>
      <c r="ACD1" s="200" t="s">
        <v>1291</v>
      </c>
      <c r="ACE1" s="200" t="s">
        <v>1292</v>
      </c>
      <c r="ACF1" s="200" t="s">
        <v>1293</v>
      </c>
      <c r="ACG1" s="200" t="s">
        <v>1294</v>
      </c>
      <c r="ACH1" s="200" t="s">
        <v>1295</v>
      </c>
      <c r="ACI1" s="200" t="s">
        <v>1296</v>
      </c>
      <c r="ACJ1" s="200" t="s">
        <v>1297</v>
      </c>
      <c r="ACK1" s="200" t="s">
        <v>1298</v>
      </c>
      <c r="ACL1" s="200" t="s">
        <v>1299</v>
      </c>
      <c r="ACM1" s="200" t="s">
        <v>1300</v>
      </c>
      <c r="ACN1" s="200" t="s">
        <v>1301</v>
      </c>
      <c r="ACO1" s="200" t="s">
        <v>1302</v>
      </c>
      <c r="ACP1" s="200" t="s">
        <v>1303</v>
      </c>
      <c r="ACQ1" s="200" t="s">
        <v>1304</v>
      </c>
      <c r="ACR1" s="200" t="s">
        <v>1305</v>
      </c>
      <c r="ACS1" s="200" t="s">
        <v>1306</v>
      </c>
      <c r="ACT1" s="200" t="s">
        <v>1307</v>
      </c>
      <c r="ACU1" s="200" t="s">
        <v>1308</v>
      </c>
      <c r="ACV1" s="200" t="s">
        <v>1309</v>
      </c>
      <c r="ACW1" s="200" t="s">
        <v>1310</v>
      </c>
      <c r="ACX1" s="200" t="s">
        <v>1311</v>
      </c>
      <c r="ACY1" s="200" t="s">
        <v>1312</v>
      </c>
      <c r="ACZ1" s="200" t="s">
        <v>1313</v>
      </c>
      <c r="ADA1" s="198" t="s">
        <v>1314</v>
      </c>
      <c r="ADB1" s="198" t="s">
        <v>1551</v>
      </c>
      <c r="ADC1" s="198" t="s">
        <v>1552</v>
      </c>
      <c r="ADD1" s="198" t="s">
        <v>1553</v>
      </c>
      <c r="ADE1" s="198" t="s">
        <v>1554</v>
      </c>
      <c r="ADF1" s="198" t="s">
        <v>1555</v>
      </c>
      <c r="ADG1" s="198" t="s">
        <v>1556</v>
      </c>
      <c r="ADH1" s="198" t="s">
        <v>1557</v>
      </c>
      <c r="ADI1" s="198" t="s">
        <v>1558</v>
      </c>
      <c r="ADJ1" s="198" t="s">
        <v>1562</v>
      </c>
      <c r="ADK1" s="198" t="s">
        <v>1582</v>
      </c>
      <c r="ADL1" s="198" t="s">
        <v>1583</v>
      </c>
      <c r="ADM1" s="198" t="s">
        <v>1584</v>
      </c>
      <c r="ADN1" s="198" t="s">
        <v>1629</v>
      </c>
      <c r="ADO1" s="198" t="s">
        <v>1630</v>
      </c>
      <c r="ADP1" s="198" t="s">
        <v>1631</v>
      </c>
      <c r="ADQ1" s="198" t="s">
        <v>1941</v>
      </c>
    </row>
    <row r="2" spans="1:797">
      <c r="A2" s="201" t="s">
        <v>1315</v>
      </c>
      <c r="B2" s="259" t="str">
        <f>'（別添）実績報告書（診療所）'!J5</f>
        <v>1234567</v>
      </c>
      <c r="C2" s="201" t="str">
        <f>'（別添）実績報告書（診療所）'!J9</f>
        <v>◎◎　◎◎</v>
      </c>
      <c r="D2" s="201" t="str">
        <f>'（別添）実績報告書（診療所）'!J10</f>
        <v>03-9999-9999</v>
      </c>
      <c r="E2" s="201" t="s">
        <v>1769</v>
      </c>
      <c r="F2" s="201" t="s">
        <v>1769</v>
      </c>
      <c r="G2" s="201" t="s">
        <v>1769</v>
      </c>
      <c r="H2" s="201" t="str">
        <f>'（別添）実績報告書（診療所）'!J8</f>
        <v>千代田区霞が関X-X-X</v>
      </c>
      <c r="I2" s="201" t="str">
        <f>'（別添）実績報告書（診療所）'!J6</f>
        <v>●●クリニック</v>
      </c>
      <c r="J2" s="201" t="str">
        <f>'（別添）実績報告書（診療所）'!U173</f>
        <v>△△　△△</v>
      </c>
      <c r="K2" s="201" t="s">
        <v>1769</v>
      </c>
      <c r="L2" s="201" t="s">
        <v>1769</v>
      </c>
      <c r="M2" s="201" t="s">
        <v>1769</v>
      </c>
      <c r="N2" s="201" t="s">
        <v>1769</v>
      </c>
      <c r="O2" s="201" t="s">
        <v>1769</v>
      </c>
      <c r="P2" s="201" t="s">
        <v>1769</v>
      </c>
      <c r="Q2" s="201" t="s">
        <v>1769</v>
      </c>
      <c r="R2" s="201" t="s">
        <v>1769</v>
      </c>
      <c r="S2" s="201" t="s">
        <v>1769</v>
      </c>
      <c r="T2" s="201" t="s">
        <v>1769</v>
      </c>
      <c r="U2" s="201" t="s">
        <v>1769</v>
      </c>
      <c r="V2" s="201" t="s">
        <v>1769</v>
      </c>
      <c r="W2" s="201" t="s">
        <v>1769</v>
      </c>
      <c r="X2" s="201" t="s">
        <v>1769</v>
      </c>
      <c r="Y2" s="201" t="s">
        <v>1769</v>
      </c>
      <c r="Z2" s="201" t="s">
        <v>1769</v>
      </c>
      <c r="AA2" s="201" t="s">
        <v>1769</v>
      </c>
      <c r="AB2" s="201" t="s">
        <v>1769</v>
      </c>
      <c r="AC2" s="201" t="s">
        <v>1769</v>
      </c>
      <c r="AD2" s="201" t="s">
        <v>1769</v>
      </c>
      <c r="AE2" s="201" t="s">
        <v>1769</v>
      </c>
      <c r="AF2" s="201" t="s">
        <v>1769</v>
      </c>
      <c r="AG2" s="201" t="s">
        <v>1769</v>
      </c>
      <c r="AH2" s="201" t="s">
        <v>1769</v>
      </c>
      <c r="AI2" s="201" t="s">
        <v>1769</v>
      </c>
      <c r="AJ2" s="201" t="s">
        <v>1769</v>
      </c>
      <c r="AK2" s="201" t="s">
        <v>1769</v>
      </c>
      <c r="AL2" s="201" t="s">
        <v>1769</v>
      </c>
      <c r="AM2" s="201" t="s">
        <v>1769</v>
      </c>
      <c r="AN2" s="201" t="s">
        <v>1769</v>
      </c>
      <c r="AO2" s="201" t="s">
        <v>1769</v>
      </c>
      <c r="AP2" s="201" t="s">
        <v>1769</v>
      </c>
      <c r="AQ2" s="201" t="s">
        <v>1769</v>
      </c>
      <c r="AR2" s="201" t="s">
        <v>1769</v>
      </c>
      <c r="AS2" s="201" t="s">
        <v>1769</v>
      </c>
      <c r="AT2" s="201" t="s">
        <v>1769</v>
      </c>
      <c r="AU2" s="201" t="s">
        <v>1769</v>
      </c>
      <c r="AV2" s="201" t="s">
        <v>1769</v>
      </c>
      <c r="AW2" s="201" t="s">
        <v>1769</v>
      </c>
      <c r="AX2" s="201" t="s">
        <v>1769</v>
      </c>
      <c r="AY2" s="201" t="s">
        <v>1769</v>
      </c>
      <c r="AZ2" s="201" t="s">
        <v>1769</v>
      </c>
      <c r="BA2" s="201" t="s">
        <v>1769</v>
      </c>
      <c r="BB2" s="201" t="s">
        <v>1769</v>
      </c>
      <c r="BC2" s="201" t="s">
        <v>1769</v>
      </c>
      <c r="BD2" s="201" t="s">
        <v>1769</v>
      </c>
      <c r="BE2" s="201" t="s">
        <v>1769</v>
      </c>
      <c r="BF2" s="201" t="s">
        <v>1769</v>
      </c>
      <c r="BG2" s="201" t="s">
        <v>1769</v>
      </c>
      <c r="BH2" s="201" t="s">
        <v>1769</v>
      </c>
      <c r="BI2" s="201" t="s">
        <v>1769</v>
      </c>
      <c r="BJ2" s="201" t="s">
        <v>1769</v>
      </c>
      <c r="BK2" s="201" t="s">
        <v>1769</v>
      </c>
      <c r="BL2" s="201" t="s">
        <v>1769</v>
      </c>
      <c r="BM2" s="201" t="s">
        <v>1769</v>
      </c>
      <c r="BN2" s="201" t="s">
        <v>1769</v>
      </c>
      <c r="BO2" s="201" t="s">
        <v>1769</v>
      </c>
      <c r="BP2" s="201" t="s">
        <v>1769</v>
      </c>
      <c r="BQ2" s="201" t="s">
        <v>1769</v>
      </c>
      <c r="BR2" s="201" t="s">
        <v>1769</v>
      </c>
      <c r="BS2" s="201" t="s">
        <v>1769</v>
      </c>
      <c r="BT2" s="201" t="s">
        <v>1769</v>
      </c>
      <c r="BU2" s="201" t="s">
        <v>1769</v>
      </c>
      <c r="BV2" s="201" t="s">
        <v>1769</v>
      </c>
      <c r="BW2" s="201" t="s">
        <v>1769</v>
      </c>
      <c r="BX2" s="201" t="s">
        <v>1769</v>
      </c>
      <c r="BY2" s="201" t="s">
        <v>1769</v>
      </c>
      <c r="BZ2" s="201" t="s">
        <v>1769</v>
      </c>
      <c r="CA2" s="201" t="s">
        <v>1769</v>
      </c>
      <c r="CB2" s="201" t="s">
        <v>1769</v>
      </c>
      <c r="CC2" s="201" t="s">
        <v>1769</v>
      </c>
      <c r="CD2" s="201" t="s">
        <v>1769</v>
      </c>
      <c r="CE2" s="201" t="s">
        <v>1769</v>
      </c>
      <c r="CF2" s="201" t="s">
        <v>1769</v>
      </c>
      <c r="CG2" s="201" t="s">
        <v>1769</v>
      </c>
      <c r="CH2" s="201" t="s">
        <v>1769</v>
      </c>
      <c r="CI2" s="201" t="s">
        <v>1769</v>
      </c>
      <c r="CJ2" s="201" t="s">
        <v>1769</v>
      </c>
      <c r="CK2" s="201" t="s">
        <v>1769</v>
      </c>
      <c r="CL2" s="201" t="s">
        <v>1769</v>
      </c>
      <c r="CM2" s="201" t="s">
        <v>1769</v>
      </c>
      <c r="CN2" s="201" t="s">
        <v>1769</v>
      </c>
      <c r="CO2" s="201" t="s">
        <v>1769</v>
      </c>
      <c r="CP2" s="201" t="s">
        <v>1769</v>
      </c>
      <c r="CQ2" s="201" t="s">
        <v>1769</v>
      </c>
      <c r="CR2" s="201" t="s">
        <v>1769</v>
      </c>
      <c r="CS2" s="201" t="s">
        <v>1769</v>
      </c>
      <c r="CT2" s="201" t="s">
        <v>1769</v>
      </c>
      <c r="CU2" s="201" t="s">
        <v>1769</v>
      </c>
      <c r="CV2" s="201" t="s">
        <v>1769</v>
      </c>
      <c r="CW2" s="201" t="s">
        <v>1769</v>
      </c>
      <c r="CX2" s="201" t="s">
        <v>1769</v>
      </c>
      <c r="CY2" s="201" t="s">
        <v>1769</v>
      </c>
      <c r="CZ2" s="201" t="s">
        <v>1769</v>
      </c>
      <c r="DA2" s="201" t="s">
        <v>1769</v>
      </c>
      <c r="DB2" s="201" t="s">
        <v>1769</v>
      </c>
      <c r="DC2" s="201" t="s">
        <v>1769</v>
      </c>
      <c r="DD2" s="201" t="s">
        <v>1769</v>
      </c>
      <c r="DE2" s="201" t="s">
        <v>1769</v>
      </c>
      <c r="DF2" s="201" t="s">
        <v>1769</v>
      </c>
      <c r="DG2" s="201" t="s">
        <v>1769</v>
      </c>
      <c r="DH2" s="201" t="s">
        <v>1769</v>
      </c>
      <c r="DI2" s="201" t="s">
        <v>1769</v>
      </c>
      <c r="DJ2" s="201" t="s">
        <v>1769</v>
      </c>
      <c r="DK2" s="201" t="s">
        <v>1769</v>
      </c>
      <c r="DL2" s="201" t="s">
        <v>1769</v>
      </c>
      <c r="DM2" s="201" t="s">
        <v>1769</v>
      </c>
      <c r="DN2" s="201" t="s">
        <v>1769</v>
      </c>
      <c r="DO2" s="201" t="s">
        <v>1769</v>
      </c>
      <c r="DP2" s="201" t="s">
        <v>1769</v>
      </c>
      <c r="DQ2" s="201" t="s">
        <v>1769</v>
      </c>
      <c r="DR2" s="201" t="s">
        <v>1769</v>
      </c>
      <c r="DS2" s="201" t="s">
        <v>1769</v>
      </c>
      <c r="DT2" s="201" t="s">
        <v>1769</v>
      </c>
      <c r="DU2" s="201" t="s">
        <v>1769</v>
      </c>
      <c r="DV2" s="201" t="s">
        <v>1769</v>
      </c>
      <c r="DW2" s="201" t="s">
        <v>1769</v>
      </c>
      <c r="DX2" s="201" t="s">
        <v>1769</v>
      </c>
      <c r="DY2" s="201" t="s">
        <v>1769</v>
      </c>
      <c r="DZ2" s="201" t="s">
        <v>1769</v>
      </c>
      <c r="EA2" s="201" t="s">
        <v>1769</v>
      </c>
      <c r="EB2" s="201" t="s">
        <v>1769</v>
      </c>
      <c r="EC2" s="201" t="s">
        <v>1769</v>
      </c>
      <c r="ED2" s="201" t="s">
        <v>1769</v>
      </c>
      <c r="EE2" s="201" t="s">
        <v>1769</v>
      </c>
      <c r="EF2" s="201" t="s">
        <v>1769</v>
      </c>
      <c r="EG2" s="201" t="s">
        <v>1769</v>
      </c>
      <c r="EH2" s="201" t="s">
        <v>1769</v>
      </c>
      <c r="EI2" s="201" t="s">
        <v>1769</v>
      </c>
      <c r="EJ2" s="201" t="s">
        <v>1769</v>
      </c>
      <c r="EK2" s="201" t="s">
        <v>1769</v>
      </c>
      <c r="EL2" s="201" t="s">
        <v>1769</v>
      </c>
      <c r="EM2" s="201" t="s">
        <v>1769</v>
      </c>
      <c r="EN2" s="201" t="s">
        <v>1769</v>
      </c>
      <c r="EO2" s="201" t="s">
        <v>1769</v>
      </c>
      <c r="EP2" s="201" t="s">
        <v>1769</v>
      </c>
      <c r="EQ2" s="201" t="s">
        <v>1769</v>
      </c>
      <c r="ER2" s="201" t="s">
        <v>1769</v>
      </c>
      <c r="ES2" s="201" t="s">
        <v>1769</v>
      </c>
      <c r="ET2" s="201" t="s">
        <v>1769</v>
      </c>
      <c r="EU2" s="201" t="s">
        <v>1769</v>
      </c>
      <c r="EV2" s="201" t="s">
        <v>1769</v>
      </c>
      <c r="EW2" s="201" t="s">
        <v>1769</v>
      </c>
      <c r="EX2" s="201" t="s">
        <v>1769</v>
      </c>
      <c r="EY2" s="201" t="s">
        <v>1769</v>
      </c>
      <c r="EZ2" s="201" t="s">
        <v>1769</v>
      </c>
      <c r="FA2" s="201" t="s">
        <v>1769</v>
      </c>
      <c r="FB2" s="201" t="s">
        <v>1769</v>
      </c>
      <c r="FC2" s="201" t="s">
        <v>1769</v>
      </c>
      <c r="FD2" s="201" t="s">
        <v>1769</v>
      </c>
      <c r="FE2" s="201" t="s">
        <v>1769</v>
      </c>
      <c r="FF2" s="201" t="s">
        <v>1769</v>
      </c>
      <c r="FG2" s="201" t="s">
        <v>1769</v>
      </c>
      <c r="FH2" s="201" t="s">
        <v>1769</v>
      </c>
      <c r="FI2" s="201" t="s">
        <v>1769</v>
      </c>
      <c r="FJ2" s="201" t="s">
        <v>1769</v>
      </c>
      <c r="FK2" s="201" t="s">
        <v>1769</v>
      </c>
      <c r="FL2" s="201" t="s">
        <v>1769</v>
      </c>
      <c r="FM2" s="201" t="s">
        <v>1769</v>
      </c>
      <c r="FN2" s="201" t="s">
        <v>1769</v>
      </c>
      <c r="FO2" s="201" t="s">
        <v>1769</v>
      </c>
      <c r="FP2" s="201" t="s">
        <v>1769</v>
      </c>
      <c r="FQ2" s="201" t="s">
        <v>1769</v>
      </c>
      <c r="FR2" s="201" t="s">
        <v>1769</v>
      </c>
      <c r="FS2" s="201" t="s">
        <v>1769</v>
      </c>
      <c r="FT2" s="201" t="s">
        <v>1769</v>
      </c>
      <c r="FU2" s="201" t="s">
        <v>1769</v>
      </c>
      <c r="FV2" s="201" t="s">
        <v>1769</v>
      </c>
      <c r="FW2" s="201" t="s">
        <v>1769</v>
      </c>
      <c r="FX2" s="201" t="s">
        <v>1769</v>
      </c>
      <c r="FY2" s="201" t="s">
        <v>1769</v>
      </c>
      <c r="FZ2" s="201" t="s">
        <v>1769</v>
      </c>
      <c r="GA2" s="201" t="s">
        <v>1769</v>
      </c>
      <c r="GB2" s="201" t="s">
        <v>1769</v>
      </c>
      <c r="GC2" s="201" t="s">
        <v>1769</v>
      </c>
      <c r="GD2" s="201" t="s">
        <v>1769</v>
      </c>
      <c r="GE2" s="201" t="s">
        <v>1769</v>
      </c>
      <c r="GF2" s="201" t="s">
        <v>1769</v>
      </c>
      <c r="GG2" s="201" t="s">
        <v>1769</v>
      </c>
      <c r="GH2" s="201" t="s">
        <v>1769</v>
      </c>
      <c r="GI2" s="201" t="s">
        <v>1769</v>
      </c>
      <c r="GJ2" s="201" t="s">
        <v>1769</v>
      </c>
      <c r="GK2" s="201" t="s">
        <v>1769</v>
      </c>
      <c r="GL2" s="201" t="s">
        <v>1769</v>
      </c>
      <c r="GM2" s="201" t="s">
        <v>1769</v>
      </c>
      <c r="GN2" s="201" t="s">
        <v>1769</v>
      </c>
      <c r="GO2" s="201" t="s">
        <v>1769</v>
      </c>
      <c r="GP2" s="201" t="s">
        <v>1769</v>
      </c>
      <c r="GQ2" s="201" t="s">
        <v>1769</v>
      </c>
      <c r="GR2" s="201" t="s">
        <v>1769</v>
      </c>
      <c r="GS2" s="201" t="s">
        <v>1769</v>
      </c>
      <c r="GT2" s="201" t="s">
        <v>1769</v>
      </c>
      <c r="GU2" s="201" t="s">
        <v>1769</v>
      </c>
      <c r="GV2" s="201" t="s">
        <v>1769</v>
      </c>
      <c r="GW2" s="201" t="s">
        <v>1769</v>
      </c>
      <c r="GX2" s="201" t="s">
        <v>1769</v>
      </c>
      <c r="GY2" s="201" t="s">
        <v>1769</v>
      </c>
      <c r="GZ2" s="201" t="s">
        <v>1769</v>
      </c>
      <c r="HA2" s="201" t="s">
        <v>1769</v>
      </c>
      <c r="HB2" s="201" t="s">
        <v>1769</v>
      </c>
      <c r="HC2" s="201" t="s">
        <v>1769</v>
      </c>
      <c r="HD2" s="201" t="s">
        <v>1769</v>
      </c>
      <c r="HE2" s="201" t="s">
        <v>1769</v>
      </c>
      <c r="HF2" s="201" t="s">
        <v>1769</v>
      </c>
      <c r="HG2" s="201" t="s">
        <v>1769</v>
      </c>
      <c r="HH2" s="201" t="s">
        <v>1769</v>
      </c>
      <c r="HI2" s="201" t="s">
        <v>1769</v>
      </c>
      <c r="HJ2" s="201" t="s">
        <v>1769</v>
      </c>
      <c r="HK2" s="201" t="s">
        <v>1769</v>
      </c>
      <c r="HL2" s="201" t="s">
        <v>1769</v>
      </c>
      <c r="HM2" s="201" t="s">
        <v>1769</v>
      </c>
      <c r="HN2" s="201" t="s">
        <v>1769</v>
      </c>
      <c r="HO2" s="201" t="s">
        <v>1769</v>
      </c>
      <c r="HP2" s="201" t="s">
        <v>1769</v>
      </c>
      <c r="HQ2" s="201" t="s">
        <v>1769</v>
      </c>
      <c r="HR2" s="201" t="s">
        <v>1769</v>
      </c>
      <c r="HS2" s="201" t="s">
        <v>1769</v>
      </c>
      <c r="HT2" s="201" t="s">
        <v>1769</v>
      </c>
      <c r="HU2" s="201" t="s">
        <v>1769</v>
      </c>
      <c r="HV2" s="201" t="s">
        <v>1769</v>
      </c>
      <c r="HW2" s="201" t="s">
        <v>1769</v>
      </c>
      <c r="HX2" s="201" t="s">
        <v>1769</v>
      </c>
      <c r="HY2" s="201" t="s">
        <v>1769</v>
      </c>
      <c r="HZ2" s="201" t="s">
        <v>1769</v>
      </c>
      <c r="IA2" s="201" t="s">
        <v>1769</v>
      </c>
      <c r="IB2" s="201" t="s">
        <v>1769</v>
      </c>
      <c r="IC2" s="201" t="s">
        <v>1769</v>
      </c>
      <c r="ID2" s="201" t="s">
        <v>1769</v>
      </c>
      <c r="IE2" s="201" t="s">
        <v>1769</v>
      </c>
      <c r="IF2" s="201" t="s">
        <v>1769</v>
      </c>
      <c r="IG2" s="201" t="s">
        <v>1769</v>
      </c>
      <c r="IH2" s="201" t="s">
        <v>1769</v>
      </c>
      <c r="II2" s="201" t="s">
        <v>1769</v>
      </c>
      <c r="IJ2" s="201" t="s">
        <v>1769</v>
      </c>
      <c r="IK2" s="201" t="s">
        <v>1769</v>
      </c>
      <c r="IL2" s="201" t="s">
        <v>1769</v>
      </c>
      <c r="IM2" s="201" t="s">
        <v>1769</v>
      </c>
      <c r="IN2" s="201" t="s">
        <v>1769</v>
      </c>
      <c r="IO2" s="201" t="s">
        <v>1769</v>
      </c>
      <c r="IP2" s="201" t="s">
        <v>1769</v>
      </c>
      <c r="IQ2" s="201" t="s">
        <v>1769</v>
      </c>
      <c r="IR2" s="201" t="s">
        <v>1769</v>
      </c>
      <c r="IS2" s="201" t="s">
        <v>1769</v>
      </c>
      <c r="IT2" s="201" t="s">
        <v>1769</v>
      </c>
      <c r="IU2" s="201" t="s">
        <v>1769</v>
      </c>
      <c r="IV2" s="201" t="s">
        <v>1769</v>
      </c>
      <c r="IW2" s="201" t="s">
        <v>1769</v>
      </c>
      <c r="IX2" s="201" t="s">
        <v>1769</v>
      </c>
      <c r="IY2" s="201" t="s">
        <v>1769</v>
      </c>
      <c r="IZ2" s="201" t="s">
        <v>1769</v>
      </c>
      <c r="JA2" s="201" t="s">
        <v>1769</v>
      </c>
      <c r="JB2" s="201" t="s">
        <v>1769</v>
      </c>
      <c r="JC2" s="201" t="s">
        <v>1769</v>
      </c>
      <c r="JD2" s="201" t="s">
        <v>1769</v>
      </c>
      <c r="JE2" s="201" t="s">
        <v>1769</v>
      </c>
      <c r="JF2" s="201" t="s">
        <v>1769</v>
      </c>
      <c r="JG2" s="201" t="s">
        <v>1769</v>
      </c>
      <c r="JH2" s="201" t="s">
        <v>1769</v>
      </c>
      <c r="JI2" s="201" t="s">
        <v>1769</v>
      </c>
      <c r="JJ2" s="201" t="s">
        <v>1769</v>
      </c>
      <c r="JK2" s="201" t="s">
        <v>1769</v>
      </c>
      <c r="JL2" s="201" t="s">
        <v>1769</v>
      </c>
      <c r="JM2" s="201" t="s">
        <v>1769</v>
      </c>
      <c r="JN2" s="201" t="s">
        <v>1769</v>
      </c>
      <c r="JO2" s="201" t="s">
        <v>1769</v>
      </c>
      <c r="JP2" s="201" t="s">
        <v>1769</v>
      </c>
      <c r="JQ2" s="201" t="s">
        <v>1769</v>
      </c>
      <c r="JR2" s="201" t="s">
        <v>1769</v>
      </c>
      <c r="JS2" s="201" t="s">
        <v>1769</v>
      </c>
      <c r="JT2" s="201" t="s">
        <v>1769</v>
      </c>
      <c r="JU2" s="201" t="s">
        <v>1769</v>
      </c>
      <c r="JV2" s="201" t="s">
        <v>1769</v>
      </c>
      <c r="JW2" s="201" t="s">
        <v>1769</v>
      </c>
      <c r="JX2" s="201" t="s">
        <v>1769</v>
      </c>
      <c r="JY2" s="201" t="s">
        <v>1769</v>
      </c>
      <c r="JZ2" s="201" t="s">
        <v>1769</v>
      </c>
      <c r="KA2" s="201" t="s">
        <v>1769</v>
      </c>
      <c r="KB2" s="201" t="s">
        <v>1769</v>
      </c>
      <c r="KC2" s="201" t="s">
        <v>1769</v>
      </c>
      <c r="KD2" s="201" t="s">
        <v>1769</v>
      </c>
      <c r="KE2" s="201" t="s">
        <v>1769</v>
      </c>
      <c r="KF2" s="201" t="s">
        <v>1769</v>
      </c>
      <c r="KG2" s="201" t="s">
        <v>1769</v>
      </c>
      <c r="KH2" s="201" t="s">
        <v>1769</v>
      </c>
      <c r="KI2" s="201" t="s">
        <v>1769</v>
      </c>
      <c r="KJ2" s="201" t="s">
        <v>1769</v>
      </c>
      <c r="KK2" s="201" t="s">
        <v>1769</v>
      </c>
      <c r="KL2" s="201" t="s">
        <v>1769</v>
      </c>
      <c r="KM2" s="201" t="s">
        <v>1769</v>
      </c>
      <c r="KN2" s="201" t="s">
        <v>1769</v>
      </c>
      <c r="KO2" s="201" t="s">
        <v>1769</v>
      </c>
      <c r="KP2" s="201" t="s">
        <v>1769</v>
      </c>
      <c r="KQ2" s="201" t="s">
        <v>1769</v>
      </c>
      <c r="KR2" s="201" t="s">
        <v>1769</v>
      </c>
      <c r="KS2" s="201" t="s">
        <v>1769</v>
      </c>
      <c r="KT2" s="201" t="s">
        <v>1769</v>
      </c>
      <c r="KU2" s="201" t="s">
        <v>1769</v>
      </c>
      <c r="KV2" s="201" t="s">
        <v>1769</v>
      </c>
      <c r="KW2" s="201" t="s">
        <v>1769</v>
      </c>
      <c r="KX2" s="201" t="s">
        <v>1769</v>
      </c>
      <c r="KY2" s="201" t="s">
        <v>1769</v>
      </c>
      <c r="KZ2" s="201" t="s">
        <v>1769</v>
      </c>
      <c r="LA2" s="201" t="s">
        <v>1769</v>
      </c>
      <c r="LB2" s="201" t="s">
        <v>1769</v>
      </c>
      <c r="LC2" s="201" t="s">
        <v>1769</v>
      </c>
      <c r="LD2" s="201" t="s">
        <v>1769</v>
      </c>
      <c r="LE2" s="201" t="s">
        <v>1769</v>
      </c>
      <c r="LF2" s="201" t="s">
        <v>1769</v>
      </c>
      <c r="LG2" s="201" t="s">
        <v>1769</v>
      </c>
      <c r="LH2" s="201" t="s">
        <v>1769</v>
      </c>
      <c r="LI2" s="201" t="s">
        <v>1769</v>
      </c>
      <c r="LJ2" s="201" t="s">
        <v>1769</v>
      </c>
      <c r="LK2" s="201" t="s">
        <v>1769</v>
      </c>
      <c r="LL2" s="201" t="s">
        <v>1769</v>
      </c>
      <c r="LM2" s="201" t="s">
        <v>1769</v>
      </c>
      <c r="LN2" s="201" t="s">
        <v>1769</v>
      </c>
      <c r="LO2" s="201" t="s">
        <v>1769</v>
      </c>
      <c r="LP2" s="201" t="s">
        <v>1769</v>
      </c>
      <c r="LQ2" s="201" t="s">
        <v>1769</v>
      </c>
      <c r="LR2" s="201" t="s">
        <v>1769</v>
      </c>
      <c r="LS2" s="201" t="s">
        <v>1769</v>
      </c>
      <c r="LT2" s="201" t="s">
        <v>1769</v>
      </c>
      <c r="LU2" s="201" t="s">
        <v>1769</v>
      </c>
      <c r="LV2" s="201" t="s">
        <v>1769</v>
      </c>
      <c r="LW2" s="201" t="s">
        <v>1769</v>
      </c>
      <c r="LX2" s="201" t="s">
        <v>1769</v>
      </c>
      <c r="LY2" s="201" t="s">
        <v>1769</v>
      </c>
      <c r="LZ2" s="201" t="s">
        <v>1769</v>
      </c>
      <c r="MA2" s="201" t="s">
        <v>1769</v>
      </c>
      <c r="MB2" s="201" t="s">
        <v>1769</v>
      </c>
      <c r="MC2" s="201" t="s">
        <v>1769</v>
      </c>
      <c r="MD2" s="201" t="s">
        <v>1769</v>
      </c>
      <c r="ME2" s="201" t="s">
        <v>1769</v>
      </c>
      <c r="MF2" s="201" t="s">
        <v>1769</v>
      </c>
      <c r="MG2" s="201" t="s">
        <v>1769</v>
      </c>
      <c r="MH2" s="201" t="s">
        <v>1769</v>
      </c>
      <c r="MI2" s="201" t="s">
        <v>1769</v>
      </c>
      <c r="MJ2" s="201" t="s">
        <v>1769</v>
      </c>
      <c r="MK2" s="201" t="s">
        <v>1769</v>
      </c>
      <c r="ML2" s="201" t="s">
        <v>1769</v>
      </c>
      <c r="MM2" s="201" t="s">
        <v>1769</v>
      </c>
      <c r="MN2" s="201" t="s">
        <v>1769</v>
      </c>
      <c r="MO2" s="201" t="s">
        <v>1769</v>
      </c>
      <c r="MP2" s="201" t="s">
        <v>1769</v>
      </c>
      <c r="MQ2" s="201" t="s">
        <v>1769</v>
      </c>
      <c r="MR2" s="201" t="s">
        <v>1769</v>
      </c>
      <c r="MS2" s="201" t="s">
        <v>1769</v>
      </c>
      <c r="MT2" s="201" t="s">
        <v>1769</v>
      </c>
      <c r="MU2" s="201" t="s">
        <v>1769</v>
      </c>
      <c r="MV2" s="201" t="s">
        <v>1769</v>
      </c>
      <c r="MW2" s="201" t="s">
        <v>1769</v>
      </c>
      <c r="MX2" s="201" t="s">
        <v>1769</v>
      </c>
      <c r="MY2" s="201" t="s">
        <v>1769</v>
      </c>
      <c r="MZ2" s="201" t="s">
        <v>1769</v>
      </c>
      <c r="NA2" s="201" t="s">
        <v>1769</v>
      </c>
      <c r="NB2" s="201" t="s">
        <v>1769</v>
      </c>
      <c r="NC2" s="201" t="s">
        <v>1769</v>
      </c>
      <c r="ND2" s="201" t="s">
        <v>1769</v>
      </c>
      <c r="NE2" s="201" t="s">
        <v>1769</v>
      </c>
      <c r="NF2" s="201" t="s">
        <v>1769</v>
      </c>
      <c r="NG2" s="201" t="s">
        <v>1769</v>
      </c>
      <c r="NH2" s="201" t="s">
        <v>1769</v>
      </c>
      <c r="NI2" s="201" t="s">
        <v>1769</v>
      </c>
      <c r="NJ2" s="201" t="s">
        <v>1769</v>
      </c>
      <c r="NK2" s="201" t="s">
        <v>1769</v>
      </c>
      <c r="NL2" s="201" t="s">
        <v>1769</v>
      </c>
      <c r="NM2" s="201" t="s">
        <v>1769</v>
      </c>
      <c r="NN2" s="201" t="s">
        <v>1769</v>
      </c>
      <c r="NO2" s="201" t="s">
        <v>1769</v>
      </c>
      <c r="NP2" s="201" t="s">
        <v>1769</v>
      </c>
      <c r="NQ2" s="201" t="s">
        <v>1769</v>
      </c>
      <c r="NR2" s="201" t="s">
        <v>1769</v>
      </c>
      <c r="NS2" s="201" t="s">
        <v>1769</v>
      </c>
      <c r="NT2" s="201" t="s">
        <v>1769</v>
      </c>
      <c r="NU2" s="201" t="s">
        <v>1769</v>
      </c>
      <c r="NV2" s="201" t="s">
        <v>1769</v>
      </c>
      <c r="NW2" s="201" t="s">
        <v>1769</v>
      </c>
      <c r="NX2" s="201" t="s">
        <v>1769</v>
      </c>
      <c r="NY2" s="201" t="s">
        <v>1769</v>
      </c>
      <c r="NZ2" s="201" t="s">
        <v>1769</v>
      </c>
      <c r="OA2" s="201" t="s">
        <v>1769</v>
      </c>
      <c r="OB2" s="201" t="s">
        <v>1769</v>
      </c>
      <c r="OC2" s="201" t="s">
        <v>1769</v>
      </c>
      <c r="OD2" s="201" t="s">
        <v>1769</v>
      </c>
      <c r="OE2" s="201" t="s">
        <v>1769</v>
      </c>
      <c r="OF2" s="201" t="s">
        <v>1769</v>
      </c>
      <c r="OG2" s="201" t="s">
        <v>1769</v>
      </c>
      <c r="OH2" s="201" t="s">
        <v>1769</v>
      </c>
      <c r="OI2" s="201" t="s">
        <v>1769</v>
      </c>
      <c r="OJ2" s="201" t="s">
        <v>1769</v>
      </c>
      <c r="OK2" s="201" t="s">
        <v>1769</v>
      </c>
      <c r="OL2" s="201" t="s">
        <v>1769</v>
      </c>
      <c r="OM2" s="201" t="s">
        <v>1769</v>
      </c>
      <c r="ON2" s="201" t="s">
        <v>1769</v>
      </c>
      <c r="OO2" s="201" t="s">
        <v>1769</v>
      </c>
      <c r="OP2" s="201" t="s">
        <v>1769</v>
      </c>
      <c r="OQ2" s="201" t="s">
        <v>1769</v>
      </c>
      <c r="OR2" s="201" t="s">
        <v>1769</v>
      </c>
      <c r="OS2" s="201" t="s">
        <v>1769</v>
      </c>
      <c r="OT2" s="201" t="s">
        <v>1769</v>
      </c>
      <c r="OU2" s="201" t="s">
        <v>1769</v>
      </c>
      <c r="OV2" s="201" t="s">
        <v>1769</v>
      </c>
      <c r="OW2" s="201" t="s">
        <v>1769</v>
      </c>
      <c r="OX2" s="201" t="s">
        <v>1769</v>
      </c>
      <c r="OY2" s="201" t="s">
        <v>1769</v>
      </c>
      <c r="OZ2" s="201" t="s">
        <v>1769</v>
      </c>
      <c r="PA2" s="201" t="s">
        <v>1769</v>
      </c>
      <c r="PB2" s="201" t="s">
        <v>1769</v>
      </c>
      <c r="PC2" s="201" t="s">
        <v>1769</v>
      </c>
      <c r="PD2" s="201" t="s">
        <v>1769</v>
      </c>
      <c r="PE2" s="201" t="s">
        <v>1769</v>
      </c>
      <c r="PF2" s="201" t="s">
        <v>1769</v>
      </c>
      <c r="PG2" s="201" t="s">
        <v>1769</v>
      </c>
      <c r="PH2" s="201" t="s">
        <v>1769</v>
      </c>
      <c r="PI2" s="201" t="s">
        <v>1769</v>
      </c>
      <c r="PJ2" s="201" t="s">
        <v>1769</v>
      </c>
      <c r="PK2" s="201" t="s">
        <v>1769</v>
      </c>
      <c r="PL2" s="201" t="s">
        <v>1769</v>
      </c>
      <c r="PM2" s="201" t="s">
        <v>1769</v>
      </c>
      <c r="PN2" s="201" t="s">
        <v>1769</v>
      </c>
      <c r="PO2" s="201" t="s">
        <v>1769</v>
      </c>
      <c r="PP2" s="201" t="s">
        <v>1769</v>
      </c>
      <c r="PQ2" s="201" t="s">
        <v>1769</v>
      </c>
      <c r="PR2" s="201" t="s">
        <v>1769</v>
      </c>
      <c r="PS2" s="201" t="s">
        <v>1769</v>
      </c>
      <c r="PT2" s="201" t="s">
        <v>1769</v>
      </c>
      <c r="PU2" s="201" t="s">
        <v>1769</v>
      </c>
      <c r="PV2" s="201" t="s">
        <v>1769</v>
      </c>
      <c r="PW2" s="201" t="s">
        <v>1769</v>
      </c>
      <c r="PX2" s="201" t="s">
        <v>1769</v>
      </c>
      <c r="PY2" s="201" t="s">
        <v>1769</v>
      </c>
      <c r="PZ2" s="201" t="s">
        <v>1769</v>
      </c>
      <c r="QA2" s="201" t="s">
        <v>1769</v>
      </c>
      <c r="QB2" s="201" t="s">
        <v>1769</v>
      </c>
      <c r="QC2" s="201" t="s">
        <v>1769</v>
      </c>
      <c r="QD2" s="201" t="s">
        <v>1769</v>
      </c>
      <c r="QE2" s="201" t="s">
        <v>1769</v>
      </c>
      <c r="QF2" s="201" t="s">
        <v>1769</v>
      </c>
      <c r="QG2" s="201" t="s">
        <v>1769</v>
      </c>
      <c r="QH2" s="201" t="s">
        <v>1769</v>
      </c>
      <c r="QI2" s="201" t="s">
        <v>1769</v>
      </c>
      <c r="QJ2" s="201" t="s">
        <v>1769</v>
      </c>
      <c r="QK2" s="201" t="s">
        <v>1769</v>
      </c>
      <c r="QL2" s="201" t="s">
        <v>1769</v>
      </c>
      <c r="QM2" s="201" t="s">
        <v>1769</v>
      </c>
      <c r="QN2" s="201" t="s">
        <v>1769</v>
      </c>
      <c r="QO2" s="201" t="s">
        <v>1769</v>
      </c>
      <c r="QP2" s="201" t="s">
        <v>1769</v>
      </c>
      <c r="QQ2" s="201" t="s">
        <v>1769</v>
      </c>
      <c r="QR2" s="201" t="s">
        <v>1769</v>
      </c>
      <c r="QS2" s="201" t="s">
        <v>1769</v>
      </c>
      <c r="QT2" s="201" t="s">
        <v>1769</v>
      </c>
      <c r="QU2" s="201" t="s">
        <v>1769</v>
      </c>
      <c r="QV2" s="201" t="s">
        <v>1769</v>
      </c>
      <c r="QW2" s="201" t="s">
        <v>1769</v>
      </c>
      <c r="QX2" s="201" t="s">
        <v>1769</v>
      </c>
      <c r="QY2" s="201" t="s">
        <v>1769</v>
      </c>
      <c r="QZ2" s="201" t="s">
        <v>1769</v>
      </c>
      <c r="RA2" s="201" t="s">
        <v>1769</v>
      </c>
      <c r="RB2" s="201" t="s">
        <v>1769</v>
      </c>
      <c r="RC2" s="201" t="s">
        <v>1769</v>
      </c>
      <c r="RD2" s="201" t="s">
        <v>1769</v>
      </c>
      <c r="RE2" s="201" t="s">
        <v>1769</v>
      </c>
      <c r="RF2" s="201" t="s">
        <v>1769</v>
      </c>
      <c r="RG2" s="201" t="s">
        <v>1769</v>
      </c>
      <c r="RH2" s="201" t="s">
        <v>1769</v>
      </c>
      <c r="RI2" s="201" t="s">
        <v>1769</v>
      </c>
      <c r="RJ2" s="201" t="s">
        <v>1769</v>
      </c>
      <c r="RK2" s="201" t="s">
        <v>1769</v>
      </c>
      <c r="RL2" s="201" t="s">
        <v>1769</v>
      </c>
      <c r="RM2" s="201" t="s">
        <v>1769</v>
      </c>
      <c r="RN2" s="201" t="s">
        <v>1769</v>
      </c>
      <c r="RO2" s="201" t="s">
        <v>1769</v>
      </c>
      <c r="RP2" s="201" t="s">
        <v>1769</v>
      </c>
      <c r="RQ2" s="201" t="s">
        <v>1769</v>
      </c>
      <c r="RR2" s="201" t="s">
        <v>1769</v>
      </c>
      <c r="RS2" s="201" t="s">
        <v>1769</v>
      </c>
      <c r="RT2" s="201" t="s">
        <v>1769</v>
      </c>
      <c r="RU2" s="201" t="s">
        <v>1769</v>
      </c>
      <c r="RV2" s="201" t="s">
        <v>1769</v>
      </c>
      <c r="RW2" s="201" t="s">
        <v>1769</v>
      </c>
      <c r="RX2" s="201" t="s">
        <v>1769</v>
      </c>
      <c r="RY2" s="201" t="s">
        <v>1769</v>
      </c>
      <c r="RZ2" s="201" t="s">
        <v>1769</v>
      </c>
      <c r="SA2" s="201" t="s">
        <v>1769</v>
      </c>
      <c r="SB2" s="201" t="s">
        <v>1769</v>
      </c>
      <c r="SC2" s="201" t="s">
        <v>1769</v>
      </c>
      <c r="SD2" s="201" t="s">
        <v>1769</v>
      </c>
      <c r="SE2" s="201" t="s">
        <v>1769</v>
      </c>
      <c r="SF2" s="201" t="s">
        <v>1769</v>
      </c>
      <c r="SG2" s="201" t="s">
        <v>1769</v>
      </c>
      <c r="SH2" s="201" t="s">
        <v>1769</v>
      </c>
      <c r="SI2" s="201" t="s">
        <v>1769</v>
      </c>
      <c r="SJ2" s="201" t="s">
        <v>1769</v>
      </c>
      <c r="SK2" s="201" t="s">
        <v>1769</v>
      </c>
      <c r="SL2" s="201" t="s">
        <v>1769</v>
      </c>
      <c r="SM2" s="201" t="s">
        <v>1769</v>
      </c>
      <c r="SN2" s="201" t="s">
        <v>1769</v>
      </c>
      <c r="SO2" s="201" t="s">
        <v>1769</v>
      </c>
      <c r="SP2" s="201" t="s">
        <v>1769</v>
      </c>
      <c r="SQ2" s="201" t="s">
        <v>1769</v>
      </c>
      <c r="SR2" s="201" t="s">
        <v>1769</v>
      </c>
      <c r="SS2" s="201" t="s">
        <v>1769</v>
      </c>
      <c r="ST2" s="201" t="s">
        <v>1769</v>
      </c>
      <c r="SU2" s="201" t="s">
        <v>1769</v>
      </c>
      <c r="SV2" s="201" t="s">
        <v>1769</v>
      </c>
      <c r="SW2" s="201" t="s">
        <v>1769</v>
      </c>
      <c r="SX2" s="201" t="s">
        <v>1769</v>
      </c>
      <c r="SY2" s="259" t="str">
        <f>'（別添）実績報告書（診療所）'!J5</f>
        <v>1234567</v>
      </c>
      <c r="SZ2" s="201" t="str">
        <f>'（別添）実績報告書（診療所）'!J6</f>
        <v>●●クリニック</v>
      </c>
      <c r="TA2" s="201" t="s">
        <v>1770</v>
      </c>
      <c r="TB2" s="201">
        <f>'（別添）実績報告書（診療所）'!E18</f>
        <v>6</v>
      </c>
      <c r="TC2" s="201">
        <f>'（別添）実績報告書（診療所）'!H18</f>
        <v>6</v>
      </c>
      <c r="TD2" s="201">
        <f>'（別添）実績報告書（診療所）'!O18</f>
        <v>7</v>
      </c>
      <c r="TE2" s="201">
        <f>'（別添）実績報告書（診療所）'!$R$18</f>
        <v>3</v>
      </c>
      <c r="TF2" s="201">
        <f>'（別添）実績報告書（診療所）'!$V$18</f>
        <v>10</v>
      </c>
      <c r="TG2" s="201">
        <f>+'（別添）実績報告書（診療所）'!$E$21</f>
        <v>6</v>
      </c>
      <c r="TH2" s="201">
        <f>+'（別添）実績報告書（診療所）'!$H$21</f>
        <v>6</v>
      </c>
      <c r="TI2" s="201">
        <f>+'（別添）実績報告書（診療所）'!$O$21</f>
        <v>7</v>
      </c>
      <c r="TJ2" s="201">
        <f>+'（別添）実績報告書（診療所）'!$R$21</f>
        <v>3</v>
      </c>
      <c r="TK2" s="201">
        <f>+'（別添）実績報告書（診療所）'!$V$21</f>
        <v>10</v>
      </c>
      <c r="TL2" s="201" t="s">
        <v>1770</v>
      </c>
      <c r="TM2" s="201" t="s">
        <v>1770</v>
      </c>
      <c r="TN2" s="201" t="s">
        <v>1770</v>
      </c>
      <c r="TO2" s="201" t="s">
        <v>1770</v>
      </c>
      <c r="TP2" s="201" t="s">
        <v>1770</v>
      </c>
      <c r="TQ2" s="201" t="s">
        <v>1770</v>
      </c>
      <c r="TR2" s="201" t="s">
        <v>1770</v>
      </c>
      <c r="TS2" s="201" t="s">
        <v>1770</v>
      </c>
      <c r="TT2" s="201" t="s">
        <v>1770</v>
      </c>
      <c r="TU2" s="201" t="s">
        <v>1770</v>
      </c>
      <c r="TV2" s="201" t="s">
        <v>1770</v>
      </c>
      <c r="TW2" s="201" t="s">
        <v>1770</v>
      </c>
      <c r="TX2" s="201" t="s">
        <v>1770</v>
      </c>
      <c r="TY2" s="201" t="s">
        <v>1770</v>
      </c>
      <c r="TZ2" s="201" t="s">
        <v>1770</v>
      </c>
      <c r="UA2" s="201" t="s">
        <v>1770</v>
      </c>
      <c r="UB2" s="201" t="s">
        <v>1770</v>
      </c>
      <c r="UC2" s="201" t="s">
        <v>1770</v>
      </c>
      <c r="UD2" s="201" t="s">
        <v>1770</v>
      </c>
      <c r="UE2" s="201" t="s">
        <v>1770</v>
      </c>
      <c r="UF2" s="201" t="s">
        <v>1770</v>
      </c>
      <c r="UG2" s="201" t="s">
        <v>1770</v>
      </c>
      <c r="UH2" s="201" t="s">
        <v>1770</v>
      </c>
      <c r="UI2" s="201" t="s">
        <v>1770</v>
      </c>
      <c r="UJ2" s="201" t="s">
        <v>1770</v>
      </c>
      <c r="UK2" s="201" t="s">
        <v>1770</v>
      </c>
      <c r="UL2" s="201" t="s">
        <v>1770</v>
      </c>
      <c r="UM2" s="201" t="s">
        <v>1770</v>
      </c>
      <c r="UN2" s="201" t="s">
        <v>1770</v>
      </c>
      <c r="UO2" s="201" t="s">
        <v>1770</v>
      </c>
      <c r="UP2" s="201" t="s">
        <v>1770</v>
      </c>
      <c r="UQ2" s="201" t="s">
        <v>1770</v>
      </c>
      <c r="UR2" s="201" t="s">
        <v>1770</v>
      </c>
      <c r="US2" s="201" t="s">
        <v>1770</v>
      </c>
      <c r="UT2" s="201" t="s">
        <v>1770</v>
      </c>
      <c r="UU2" s="201" t="s">
        <v>1770</v>
      </c>
      <c r="UV2" s="201" t="s">
        <v>1770</v>
      </c>
      <c r="UW2" s="201" t="s">
        <v>1770</v>
      </c>
      <c r="UX2" s="201" t="s">
        <v>1770</v>
      </c>
      <c r="UY2" s="201" t="s">
        <v>1770</v>
      </c>
      <c r="UZ2" s="201" t="s">
        <v>1770</v>
      </c>
      <c r="VA2" s="201" t="s">
        <v>1770</v>
      </c>
      <c r="VB2" s="201" t="s">
        <v>1770</v>
      </c>
      <c r="VC2" s="201" t="s">
        <v>1770</v>
      </c>
      <c r="VD2" s="201" t="s">
        <v>1770</v>
      </c>
      <c r="VE2" s="201" t="s">
        <v>1770</v>
      </c>
      <c r="VF2" s="201" t="s">
        <v>1770</v>
      </c>
      <c r="VG2" s="202">
        <f>'（別添）実績報告書（診療所）'!AB56</f>
        <v>0</v>
      </c>
      <c r="VH2" s="202">
        <f>'（別添）実績報告書（診療所）'!AB57</f>
        <v>0</v>
      </c>
      <c r="VI2" s="202">
        <f>'（別添）実績報告書（診療所）'!AB60</f>
        <v>240000</v>
      </c>
      <c r="VJ2" s="201" t="s">
        <v>1770</v>
      </c>
      <c r="VK2" s="201" t="s">
        <v>1770</v>
      </c>
      <c r="VL2" s="201" t="s">
        <v>1770</v>
      </c>
      <c r="VM2" s="201" t="s">
        <v>1770</v>
      </c>
      <c r="VN2" s="201" t="s">
        <v>1770</v>
      </c>
      <c r="VO2" s="201" t="s">
        <v>1770</v>
      </c>
      <c r="VP2" s="201" t="s">
        <v>1770</v>
      </c>
      <c r="VQ2" s="201" t="s">
        <v>1770</v>
      </c>
      <c r="VR2" s="201" t="b">
        <f>+'（別添）実績報告書（診療所）'!$AH$61</f>
        <v>1</v>
      </c>
      <c r="VS2" s="201">
        <f>+'（別添）実績報告書（診療所）'!$AB$96</f>
        <v>3.5</v>
      </c>
      <c r="VT2" s="202">
        <f>+'（別添）実績報告書（診療所）'!$AB$97</f>
        <v>0</v>
      </c>
      <c r="VU2" s="202">
        <f>+'（別添）実績報告書（診療所）'!$AB$98</f>
        <v>1360000</v>
      </c>
      <c r="VV2" s="202">
        <f>+'（別添）実績報告書（診療所）'!$AB$99</f>
        <v>30000</v>
      </c>
      <c r="VW2" s="201" t="s">
        <v>1770</v>
      </c>
      <c r="VX2" s="201" t="s">
        <v>1770</v>
      </c>
      <c r="VY2" s="203">
        <f>+'（別添）実績報告書（診療所）'!$AB$102</f>
        <v>2.2556390977443606</v>
      </c>
      <c r="VZ2" s="201">
        <f>+'（別添）実績報告書（診療所）'!$AB$105</f>
        <v>0</v>
      </c>
      <c r="WA2" s="202">
        <f>+'（別添）実績報告書（診療所）'!$AB$106</f>
        <v>0</v>
      </c>
      <c r="WB2" s="202">
        <f>+'（別添）実績報告書（診療所）'!$AB$107</f>
        <v>0</v>
      </c>
      <c r="WC2" s="202">
        <f>+'（別添）実績報告書（診療所）'!$AB$108</f>
        <v>0</v>
      </c>
      <c r="WD2" s="202">
        <f>+'（別添）実績報告書（診療所）'!$AB$109</f>
        <v>0</v>
      </c>
      <c r="WE2" s="202">
        <f>+'（別添）実績報告書（診療所）'!$AB$110</f>
        <v>0</v>
      </c>
      <c r="WF2" s="203">
        <f>+'（別添）実績報告書（診療所）'!$AB$111</f>
        <v>0</v>
      </c>
      <c r="WG2" s="201">
        <f>+'（別添）実績報告書（診療所）'!$AB$114</f>
        <v>0</v>
      </c>
      <c r="WH2" s="202">
        <f>+'（別添）実績報告書（診療所）'!$AB$115</f>
        <v>0</v>
      </c>
      <c r="WI2" s="202">
        <f>+'（別添）実績報告書（診療所）'!$AB$116</f>
        <v>0</v>
      </c>
      <c r="WJ2" s="202">
        <f>+'（別添）実績報告書（診療所）'!$AB$117</f>
        <v>0</v>
      </c>
      <c r="WK2" s="202">
        <f>+'（別添）実績報告書（診療所）'!$AB$118</f>
        <v>0</v>
      </c>
      <c r="WL2" s="202">
        <f>+'（別添）実績報告書（診療所）'!$AB$119</f>
        <v>0</v>
      </c>
      <c r="WM2" s="203">
        <f>+'（別添）実績報告書（診療所）'!$AB$120</f>
        <v>0</v>
      </c>
      <c r="WN2" s="201">
        <f>+'（別添）実績報告書（診療所）'!$AB$123</f>
        <v>0</v>
      </c>
      <c r="WO2" s="202">
        <f>+'（別添）実績報告書（診療所）'!$AB$124</f>
        <v>0</v>
      </c>
      <c r="WP2" s="202">
        <f>+'（別添）実績報告書（診療所）'!$AB$125</f>
        <v>0</v>
      </c>
      <c r="WQ2" s="202">
        <f>+'（別添）実績報告書（診療所）'!$AB$126</f>
        <v>0</v>
      </c>
      <c r="WR2" s="202">
        <f>+'（別添）実績報告書（診療所）'!$AB$127</f>
        <v>0</v>
      </c>
      <c r="WS2" s="202">
        <f>+'（別添）実績報告書（診療所）'!$AB$128</f>
        <v>0</v>
      </c>
      <c r="WT2" s="203">
        <f>+'（別添）実績報告書（診療所）'!$AB$129</f>
        <v>0</v>
      </c>
      <c r="WU2" s="201">
        <f>+'（別添）実績報告書（診療所）'!$AB$132</f>
        <v>0</v>
      </c>
      <c r="WV2" s="202">
        <f>+'（別添）実績報告書（診療所）'!$AB$133</f>
        <v>0</v>
      </c>
      <c r="WW2" s="202">
        <f>+'（別添）実績報告書（診療所）'!$AB$134</f>
        <v>0</v>
      </c>
      <c r="WX2" s="202">
        <f>+'（別添）実績報告書（診療所）'!$AB$135</f>
        <v>0</v>
      </c>
      <c r="WY2" s="202">
        <f>+'（別添）実績報告書（診療所）'!$AB$136</f>
        <v>0</v>
      </c>
      <c r="WZ2" s="202">
        <f>+'（別添）実績報告書（診療所）'!$AB$137</f>
        <v>0</v>
      </c>
      <c r="XA2" s="203">
        <f>+'（別添）実績報告書（診療所）'!$AB$138</f>
        <v>0</v>
      </c>
      <c r="XB2" s="201">
        <f>+'（別添）実績報告書（診療所）'!$AB$147</f>
        <v>0.5</v>
      </c>
      <c r="XC2" s="201" t="s">
        <v>1770</v>
      </c>
      <c r="XD2" s="201" t="s">
        <v>1770</v>
      </c>
      <c r="XE2" s="201" t="s">
        <v>1770</v>
      </c>
      <c r="XF2" s="202">
        <f>+'（別添）実績報告書（診療所）'!$AB$151</f>
        <v>250000</v>
      </c>
      <c r="XG2" s="201" t="s">
        <v>1770</v>
      </c>
      <c r="XH2" s="202">
        <f>+'（別添）実績報告書（診療所）'!$AB$153</f>
        <v>5000</v>
      </c>
      <c r="XI2" s="201" t="s">
        <v>1770</v>
      </c>
      <c r="XJ2" s="201" t="s">
        <v>1770</v>
      </c>
      <c r="XK2" s="203">
        <f>+'（別添）実績報告書（診療所）'!$AB$156</f>
        <v>2.0408163265306123</v>
      </c>
      <c r="XL2" s="201">
        <f>+'（別添）実績報告書（診療所）'!$AB$159</f>
        <v>1.2</v>
      </c>
      <c r="XM2" s="201" t="s">
        <v>1770</v>
      </c>
      <c r="XN2" s="201" t="s">
        <v>1770</v>
      </c>
      <c r="XO2" s="201" t="s">
        <v>1770</v>
      </c>
      <c r="XP2" s="202">
        <f>+'（別添）実績報告書（診療所）'!$AB$163</f>
        <v>250000</v>
      </c>
      <c r="XQ2" s="201" t="s">
        <v>1770</v>
      </c>
      <c r="XR2" s="202">
        <f>+'（別添）実績報告書（診療所）'!$AB$165</f>
        <v>5000</v>
      </c>
      <c r="XS2" s="201" t="s">
        <v>1770</v>
      </c>
      <c r="XT2" s="201" t="s">
        <v>1770</v>
      </c>
      <c r="XU2" s="203">
        <f>+'（別添）実績報告書（診療所）'!$AB$168</f>
        <v>2.0408163265306123</v>
      </c>
      <c r="XV2" s="201">
        <f>+'（別添）実績報告書（診療所）'!$F$173</f>
        <v>7</v>
      </c>
      <c r="XW2" s="201">
        <f>+'（別添）実績報告書（診療所）'!$I$173</f>
        <v>8</v>
      </c>
      <c r="XX2" s="201">
        <f>+'（別添）実績報告書（診療所）'!$L$173</f>
        <v>1</v>
      </c>
      <c r="XY2" s="201" t="str">
        <f>+'（別添）実績報告書（診療所）'!$U$173</f>
        <v>△△　△△</v>
      </c>
      <c r="XZ2" s="201" t="str">
        <f>+'（別添）_実績報告書（歯科診療所及びⅡを算定する有床診療所）'!$X$4</f>
        <v/>
      </c>
      <c r="YA2" s="201" t="str">
        <f>+'（別添）_実績報告書（歯科診療所及びⅡを算定する有床診療所）'!$X$5</f>
        <v/>
      </c>
      <c r="YB2" s="201">
        <f>+'（別添）_実績報告書（歯科診療所及びⅡを算定する有床診療所）'!$AH$8</f>
        <v>0</v>
      </c>
      <c r="YC2" s="201" t="str">
        <f>+'（別添）_実績報告書（歯科診療所及びⅡを算定する有床診療所）'!$E$12</f>
        <v/>
      </c>
      <c r="YD2" s="201" t="str">
        <f>+'（別添）_実績報告書（歯科診療所及びⅡを算定する有床診療所）'!$H$12</f>
        <v/>
      </c>
      <c r="YE2" s="201" t="str">
        <f>+'（別添）_実績報告書（歯科診療所及びⅡを算定する有床診療所）'!$O$12</f>
        <v/>
      </c>
      <c r="YF2" s="201" t="str">
        <f>+'（別添）_実績報告書（歯科診療所及びⅡを算定する有床診療所）'!$R$12</f>
        <v/>
      </c>
      <c r="YG2" s="201">
        <f>+'（別添）_実績報告書（歯科診療所及びⅡを算定する有床診療所）'!$V$12</f>
        <v>1</v>
      </c>
      <c r="YH2" s="201" t="str">
        <f>+'（別添）_実績報告書（歯科診療所及びⅡを算定する有床診療所）'!$E$15</f>
        <v/>
      </c>
      <c r="YI2" s="201" t="str">
        <f>+'（別添）_実績報告書（歯科診療所及びⅡを算定する有床診療所）'!$H$15</f>
        <v/>
      </c>
      <c r="YJ2" s="201">
        <f>+'（別添）_実績報告書（歯科診療所及びⅡを算定する有床診療所）'!$O$15</f>
        <v>7</v>
      </c>
      <c r="YK2" s="201">
        <f>+'（別添）_実績報告書（歯科診療所及びⅡを算定する有床診療所）'!$R$15</f>
        <v>3</v>
      </c>
      <c r="YL2" s="201">
        <f>+'（別添）_実績報告書（歯科診療所及びⅡを算定する有床診療所）'!$V$15</f>
        <v>1</v>
      </c>
      <c r="YM2" s="201" t="s">
        <v>1550</v>
      </c>
      <c r="YN2" s="201" t="s">
        <v>1550</v>
      </c>
      <c r="YO2" s="201" t="s">
        <v>1550</v>
      </c>
      <c r="YP2" s="201" t="s">
        <v>1550</v>
      </c>
      <c r="YQ2" s="201" t="s">
        <v>1550</v>
      </c>
      <c r="YR2" s="201" t="s">
        <v>1550</v>
      </c>
      <c r="YS2" s="201" t="s">
        <v>1550</v>
      </c>
      <c r="YT2" s="201" t="s">
        <v>1550</v>
      </c>
      <c r="YU2" s="201" t="s">
        <v>1550</v>
      </c>
      <c r="YV2" s="201" t="s">
        <v>1550</v>
      </c>
      <c r="YW2" s="201" t="s">
        <v>1550</v>
      </c>
      <c r="YX2" s="201" t="s">
        <v>1550</v>
      </c>
      <c r="YY2" s="201" t="s">
        <v>1550</v>
      </c>
      <c r="YZ2" s="201" t="s">
        <v>1550</v>
      </c>
      <c r="ZA2" s="201" t="s">
        <v>1550</v>
      </c>
      <c r="ZB2" s="201" t="s">
        <v>1550</v>
      </c>
      <c r="ZC2" s="201" t="s">
        <v>1550</v>
      </c>
      <c r="ZD2" s="201" t="s">
        <v>1550</v>
      </c>
      <c r="ZE2" s="201" t="s">
        <v>1550</v>
      </c>
      <c r="ZF2" s="201" t="s">
        <v>1550</v>
      </c>
      <c r="ZG2" s="201" t="s">
        <v>1550</v>
      </c>
      <c r="ZH2" s="201" t="s">
        <v>1550</v>
      </c>
      <c r="ZI2" s="201" t="s">
        <v>1550</v>
      </c>
      <c r="ZJ2" s="201" t="s">
        <v>1550</v>
      </c>
      <c r="ZK2" s="201" t="s">
        <v>1550</v>
      </c>
      <c r="ZL2" s="201" t="s">
        <v>1550</v>
      </c>
      <c r="ZM2" s="201" t="s">
        <v>1550</v>
      </c>
      <c r="ZN2" s="201" t="s">
        <v>1550</v>
      </c>
      <c r="ZO2" s="201" t="s">
        <v>1550</v>
      </c>
      <c r="ZP2" s="201" t="s">
        <v>1550</v>
      </c>
      <c r="ZQ2" s="201" t="s">
        <v>1550</v>
      </c>
      <c r="ZR2" s="201" t="s">
        <v>1550</v>
      </c>
      <c r="ZS2" s="201" t="s">
        <v>1550</v>
      </c>
      <c r="ZT2" s="201" t="s">
        <v>1550</v>
      </c>
      <c r="ZU2" s="201" t="s">
        <v>1550</v>
      </c>
      <c r="ZV2" s="201" t="s">
        <v>1550</v>
      </c>
      <c r="ZW2" s="201" t="s">
        <v>1550</v>
      </c>
      <c r="ZX2" s="201" t="s">
        <v>1550</v>
      </c>
      <c r="ZY2" s="201" t="s">
        <v>1550</v>
      </c>
      <c r="ZZ2" s="201" t="s">
        <v>1550</v>
      </c>
      <c r="AAA2" s="201" t="s">
        <v>1550</v>
      </c>
      <c r="AAB2" s="201" t="s">
        <v>1550</v>
      </c>
      <c r="AAC2" s="201" t="s">
        <v>1550</v>
      </c>
      <c r="AAD2" s="201" t="s">
        <v>1550</v>
      </c>
      <c r="AAE2" s="201" t="s">
        <v>1550</v>
      </c>
      <c r="AAF2" s="201" t="s">
        <v>1550</v>
      </c>
      <c r="AAG2" s="201" t="s">
        <v>1550</v>
      </c>
      <c r="AAH2" s="202">
        <f>'（別添）_実績報告書（歯科診療所及びⅡを算定する有床診療所）'!AB49</f>
        <v>1000</v>
      </c>
      <c r="AAI2" s="202">
        <f>'（別添）_実績報告書（歯科診療所及びⅡを算定する有床診療所）'!AB50</f>
        <v>2000</v>
      </c>
      <c r="AAJ2" s="202">
        <f>'（別添）_実績報告書（歯科診療所及びⅡを算定する有床診療所）'!AB53</f>
        <v>61000</v>
      </c>
      <c r="AAK2" s="202">
        <f>+'（別添）_実績報告書（歯科診療所及びⅡを算定する有床診療所）'!$AB$59</f>
        <v>100000</v>
      </c>
      <c r="AAL2" s="202" t="s">
        <v>1550</v>
      </c>
      <c r="AAM2" s="202" t="s">
        <v>1550</v>
      </c>
      <c r="AAN2" s="202" t="s">
        <v>1550</v>
      </c>
      <c r="AAO2" s="202" t="s">
        <v>1550</v>
      </c>
      <c r="AAP2" s="202">
        <f>+'（別添）_実績報告書（歯科診療所及びⅡを算定する有床診療所）'!$AB$64</f>
        <v>90000</v>
      </c>
      <c r="AAQ2" s="202">
        <f>+'（別添）_実績報告書（歯科診療所及びⅡを算定する有床診療所）'!$AB$65</f>
        <v>0</v>
      </c>
      <c r="AAR2" s="202">
        <f>+'（別添）_実績報告書（歯科診療所及びⅡを算定する有床診療所）'!$AB$66</f>
        <v>10000</v>
      </c>
      <c r="AAS2" s="201" t="b">
        <f>+'（別添）_実績報告書（歯科診療所及びⅡを算定する有床診療所）'!$AH$54</f>
        <v>1</v>
      </c>
      <c r="AAT2" s="201">
        <f>+'（別添）_実績報告書（歯科診療所及びⅡを算定する有床診療所）'!$AB$89</f>
        <v>0</v>
      </c>
      <c r="AAU2" s="202">
        <f>+'（別添）_実績報告書（歯科診療所及びⅡを算定する有床診療所）'!$AB$90</f>
        <v>0</v>
      </c>
      <c r="AAV2" s="202">
        <f>+'（別添）_実績報告書（歯科診療所及びⅡを算定する有床診療所）'!$AB$91</f>
        <v>1640000</v>
      </c>
      <c r="AAW2" s="202">
        <f>+'（別添）_実績報告書（歯科診療所及びⅡを算定する有床診療所）'!$AB$92</f>
        <v>1640000</v>
      </c>
      <c r="AAX2" s="202">
        <f>+'（別添）_実績報告書（歯科診療所及びⅡを算定する有床診療所）'!$AB$93</f>
        <v>0</v>
      </c>
      <c r="AAY2" s="202">
        <f>+'（別添）_実績報告書（歯科診療所及びⅡを算定する有床診療所）'!$AB$94</f>
        <v>40000</v>
      </c>
      <c r="AAZ2" s="201">
        <f>+'（別添）_実績報告書（歯科診療所及びⅡを算定する有床診療所）'!$AB$95</f>
        <v>0</v>
      </c>
      <c r="ABA2" s="202" t="s">
        <v>1550</v>
      </c>
      <c r="ABB2" s="202" t="s">
        <v>1550</v>
      </c>
      <c r="ABC2" s="202" t="s">
        <v>1550</v>
      </c>
      <c r="ABD2" s="202" t="s">
        <v>1550</v>
      </c>
      <c r="ABE2" s="202" t="s">
        <v>1550</v>
      </c>
      <c r="ABF2" s="202" t="s">
        <v>1550</v>
      </c>
      <c r="ABG2" s="202" t="s">
        <v>1550</v>
      </c>
      <c r="ABH2" s="202" t="s">
        <v>1550</v>
      </c>
      <c r="ABI2" s="202" t="s">
        <v>1550</v>
      </c>
      <c r="ABJ2" s="202" t="s">
        <v>1550</v>
      </c>
      <c r="ABK2" s="202" t="s">
        <v>1550</v>
      </c>
      <c r="ABL2" s="202" t="s">
        <v>1550</v>
      </c>
      <c r="ABM2" s="202" t="s">
        <v>1550</v>
      </c>
      <c r="ABN2" s="202" t="s">
        <v>1550</v>
      </c>
      <c r="ABO2" s="202" t="s">
        <v>1550</v>
      </c>
      <c r="ABP2" s="202" t="s">
        <v>1550</v>
      </c>
      <c r="ABQ2" s="202" t="s">
        <v>1550</v>
      </c>
      <c r="ABR2" s="202" t="s">
        <v>1550</v>
      </c>
      <c r="ABS2" s="202" t="s">
        <v>1550</v>
      </c>
      <c r="ABT2" s="202" t="s">
        <v>1550</v>
      </c>
      <c r="ABU2" s="202" t="s">
        <v>1550</v>
      </c>
      <c r="ABV2" s="202" t="s">
        <v>1550</v>
      </c>
      <c r="ABW2" s="202" t="s">
        <v>1550</v>
      </c>
      <c r="ABX2" s="202" t="s">
        <v>1550</v>
      </c>
      <c r="ABY2" s="202" t="s">
        <v>1550</v>
      </c>
      <c r="ABZ2" s="202" t="s">
        <v>1550</v>
      </c>
      <c r="ACA2" s="202" t="s">
        <v>1550</v>
      </c>
      <c r="ACB2" s="202" t="s">
        <v>1550</v>
      </c>
      <c r="ACC2" s="201">
        <f>+'（別添）_実績報告書（歯科診療所及びⅡを算定する有床診療所）'!$AB$135</f>
        <v>0</v>
      </c>
      <c r="ACD2" s="202" t="s">
        <v>1550</v>
      </c>
      <c r="ACE2" s="202">
        <f>+'（別添）_実績報告書（歯科診療所及びⅡを算定する有床診療所）'!$AB$137</f>
        <v>0</v>
      </c>
      <c r="ACF2" s="202" t="s">
        <v>1550</v>
      </c>
      <c r="ACG2" s="202">
        <f>+'（別添）_実績報告書（歯科診療所及びⅡを算定する有床診療所）'!$AB$139</f>
        <v>0</v>
      </c>
      <c r="ACH2" s="202" t="s">
        <v>1550</v>
      </c>
      <c r="ACI2" s="202">
        <f>+'（別添）_実績報告書（歯科診療所及びⅡを算定する有床診療所）'!$AB$141</f>
        <v>0</v>
      </c>
      <c r="ACJ2" s="202">
        <f>+'（別添）_実績報告書（歯科診療所及びⅡを算定する有床診療所）'!$AB$142</f>
        <v>0</v>
      </c>
      <c r="ACK2" s="202">
        <f>+'（別添）_実績報告書（歯科診療所及びⅡを算定する有床診療所）'!$AB$143</f>
        <v>0</v>
      </c>
      <c r="ACL2" s="201">
        <f>+'（別添）_実績報告書（歯科診療所及びⅡを算定する有床診療所）'!$AB$144</f>
        <v>0</v>
      </c>
      <c r="ACM2" s="201">
        <f>+'（別添）_実績報告書（歯科診療所及びⅡを算定する有床診療所）'!$AB$147</f>
        <v>0</v>
      </c>
      <c r="ACN2" s="202" t="s">
        <v>1550</v>
      </c>
      <c r="ACO2" s="202">
        <f>+'（別添）_実績報告書（歯科診療所及びⅡを算定する有床診療所）'!$AB$149</f>
        <v>0</v>
      </c>
      <c r="ACP2" s="202" t="s">
        <v>1550</v>
      </c>
      <c r="ACQ2" s="202">
        <f>+'（別添）_実績報告書（歯科診療所及びⅡを算定する有床診療所）'!$AB$151</f>
        <v>0</v>
      </c>
      <c r="ACR2" s="202" t="s">
        <v>1550</v>
      </c>
      <c r="ACS2" s="202">
        <f>+'（別添）_実績報告書（歯科診療所及びⅡを算定する有床診療所）'!$AB$153</f>
        <v>0</v>
      </c>
      <c r="ACT2" s="202">
        <f>+'（別添）_実績報告書（歯科診療所及びⅡを算定する有床診療所）'!$AB$154</f>
        <v>0</v>
      </c>
      <c r="ACU2" s="202">
        <f>+'（別添）_実績報告書（歯科診療所及びⅡを算定する有床診療所）'!$AB$155</f>
        <v>0</v>
      </c>
      <c r="ACV2" s="201">
        <f>+'（別添）_実績報告書（歯科診療所及びⅡを算定する有床診療所）'!$AB$156</f>
        <v>0</v>
      </c>
      <c r="ACW2" s="201">
        <f>+'（別添）_実績報告書（歯科診療所及びⅡを算定する有床診療所）'!$F$160</f>
        <v>7</v>
      </c>
      <c r="ACX2" s="201">
        <f>+'（別添）_実績報告書（歯科診療所及びⅡを算定する有床診療所）'!$I$160</f>
        <v>8</v>
      </c>
      <c r="ACY2" s="201">
        <f>+'（別添）_実績報告書（歯科診療所及びⅡを算定する有床診療所）'!$L$160</f>
        <v>4</v>
      </c>
      <c r="ACZ2" s="201" t="str">
        <f>+'（別添）_実績報告書（歯科診療所及びⅡを算定する有床診療所）'!$U$160</f>
        <v>歯科　開設者</v>
      </c>
      <c r="ADA2" s="198" t="str">
        <f>'（別添）実績報告書（診療所）'!AQ1</f>
        <v>202503報告書様式（診）</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120000</v>
      </c>
      <c r="ADL2" s="327">
        <f>'（別添）実績報告書（診療所）'!AB50</f>
        <v>120000</v>
      </c>
      <c r="ADM2" s="327">
        <f>'（別添）実績報告書（診療所）'!AB52</f>
        <v>240000</v>
      </c>
      <c r="ADN2" s="327">
        <f>'（別添）_実績報告書（歯科診療所及びⅡを算定する有床診療所）'!AB43</f>
        <v>50000</v>
      </c>
      <c r="ADO2" s="327">
        <f>'（別添）_実績報告書（歯科診療所及びⅡを算定する有床診療所）'!AB44</f>
        <v>10000</v>
      </c>
      <c r="ADP2" s="327">
        <f>'（別添）_実績報告書（歯科診療所及びⅡを算定する有床診療所）'!AB46</f>
        <v>60000</v>
      </c>
      <c r="ADQ2" s="198" t="s">
        <v>1942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93BE-4FF5-4F75-975D-3163672DCA96}">
  <dimension ref="B2:G50"/>
  <sheetViews>
    <sheetView showGridLines="0" topLeftCell="A25" workbookViewId="0">
      <selection activeCell="D51" sqref="D51"/>
    </sheetView>
  </sheetViews>
  <sheetFormatPr defaultRowHeight="18.75"/>
  <cols>
    <col min="4" max="4" width="33.875" bestFit="1" customWidth="1"/>
    <col min="5" max="5" width="17.25" bestFit="1" customWidth="1"/>
  </cols>
  <sheetData>
    <row r="2" spans="2:7">
      <c r="B2" t="s">
        <v>1784</v>
      </c>
      <c r="C2" t="s">
        <v>1785</v>
      </c>
    </row>
    <row r="3" spans="2:7">
      <c r="B3" t="s">
        <v>1786</v>
      </c>
      <c r="C3" t="s">
        <v>1787</v>
      </c>
      <c r="D3" s="553" t="s">
        <v>1788</v>
      </c>
      <c r="E3" t="s">
        <v>1789</v>
      </c>
      <c r="G3">
        <v>1</v>
      </c>
    </row>
    <row r="4" spans="2:7">
      <c r="B4" t="s">
        <v>1790</v>
      </c>
      <c r="C4" t="s">
        <v>1791</v>
      </c>
      <c r="D4" s="553" t="s">
        <v>1792</v>
      </c>
      <c r="E4" t="s">
        <v>1793</v>
      </c>
      <c r="G4">
        <v>2</v>
      </c>
    </row>
    <row r="5" spans="2:7">
      <c r="B5" t="s">
        <v>1794</v>
      </c>
      <c r="C5" t="s">
        <v>1795</v>
      </c>
      <c r="D5" s="553" t="s">
        <v>1796</v>
      </c>
      <c r="E5" t="s">
        <v>1793</v>
      </c>
      <c r="G5">
        <v>3</v>
      </c>
    </row>
    <row r="6" spans="2:7">
      <c r="B6" t="s">
        <v>1797</v>
      </c>
      <c r="C6" t="s">
        <v>1798</v>
      </c>
      <c r="D6" s="553" t="s">
        <v>1799</v>
      </c>
      <c r="E6" t="s">
        <v>1793</v>
      </c>
      <c r="G6">
        <v>4</v>
      </c>
    </row>
    <row r="7" spans="2:7">
      <c r="B7" t="s">
        <v>1800</v>
      </c>
      <c r="C7" t="s">
        <v>1801</v>
      </c>
      <c r="D7" s="553" t="s">
        <v>1802</v>
      </c>
      <c r="E7" t="s">
        <v>1793</v>
      </c>
      <c r="G7">
        <v>5</v>
      </c>
    </row>
    <row r="8" spans="2:7">
      <c r="B8" t="s">
        <v>1803</v>
      </c>
      <c r="C8" t="s">
        <v>1804</v>
      </c>
      <c r="D8" s="553" t="s">
        <v>1805</v>
      </c>
      <c r="E8" t="s">
        <v>1793</v>
      </c>
      <c r="G8">
        <v>6</v>
      </c>
    </row>
    <row r="9" spans="2:7">
      <c r="B9" t="s">
        <v>1806</v>
      </c>
      <c r="C9" t="s">
        <v>1807</v>
      </c>
      <c r="D9" s="553" t="s">
        <v>1808</v>
      </c>
      <c r="E9" t="s">
        <v>1793</v>
      </c>
      <c r="G9">
        <v>7</v>
      </c>
    </row>
    <row r="10" spans="2:7">
      <c r="B10" t="s">
        <v>1809</v>
      </c>
      <c r="C10" t="s">
        <v>1810</v>
      </c>
      <c r="D10" s="553" t="s">
        <v>1811</v>
      </c>
      <c r="E10" t="s">
        <v>1812</v>
      </c>
      <c r="G10">
        <v>8</v>
      </c>
    </row>
    <row r="11" spans="2:7">
      <c r="B11" t="s">
        <v>1813</v>
      </c>
      <c r="C11" t="s">
        <v>1814</v>
      </c>
      <c r="D11" s="553" t="s">
        <v>1815</v>
      </c>
      <c r="E11" t="s">
        <v>1812</v>
      </c>
      <c r="G11">
        <v>9</v>
      </c>
    </row>
    <row r="12" spans="2:7">
      <c r="B12" t="s">
        <v>1816</v>
      </c>
      <c r="C12" t="s">
        <v>1817</v>
      </c>
      <c r="D12" s="553" t="s">
        <v>1818</v>
      </c>
      <c r="E12" t="s">
        <v>1812</v>
      </c>
      <c r="G12">
        <v>10</v>
      </c>
    </row>
    <row r="13" spans="2:7">
      <c r="B13" t="s">
        <v>1819</v>
      </c>
      <c r="C13" t="s">
        <v>1820</v>
      </c>
      <c r="D13" s="553" t="s">
        <v>1821</v>
      </c>
      <c r="E13" t="s">
        <v>1812</v>
      </c>
      <c r="G13">
        <v>11</v>
      </c>
    </row>
    <row r="14" spans="2:7">
      <c r="B14" t="s">
        <v>1822</v>
      </c>
      <c r="C14" t="s">
        <v>1823</v>
      </c>
      <c r="D14" s="553" t="s">
        <v>1824</v>
      </c>
      <c r="E14" t="s">
        <v>1812</v>
      </c>
      <c r="G14">
        <v>12</v>
      </c>
    </row>
    <row r="15" spans="2:7">
      <c r="B15" t="s">
        <v>1825</v>
      </c>
      <c r="C15" t="s">
        <v>1644</v>
      </c>
      <c r="D15" s="553" t="s">
        <v>1826</v>
      </c>
      <c r="E15" t="s">
        <v>1812</v>
      </c>
      <c r="G15">
        <v>13</v>
      </c>
    </row>
    <row r="16" spans="2:7">
      <c r="B16" t="s">
        <v>1827</v>
      </c>
      <c r="C16" t="s">
        <v>1828</v>
      </c>
      <c r="D16" s="553" t="s">
        <v>1829</v>
      </c>
      <c r="E16" t="s">
        <v>1812</v>
      </c>
      <c r="G16">
        <v>14</v>
      </c>
    </row>
    <row r="17" spans="2:7">
      <c r="B17" t="s">
        <v>1830</v>
      </c>
      <c r="C17" t="s">
        <v>1831</v>
      </c>
      <c r="D17" s="553" t="s">
        <v>1832</v>
      </c>
      <c r="E17" t="s">
        <v>1812</v>
      </c>
      <c r="G17">
        <v>15</v>
      </c>
    </row>
    <row r="18" spans="2:7">
      <c r="B18" t="s">
        <v>1833</v>
      </c>
      <c r="C18" t="s">
        <v>1834</v>
      </c>
      <c r="D18" s="553" t="s">
        <v>1835</v>
      </c>
      <c r="E18" t="s">
        <v>1836</v>
      </c>
      <c r="G18">
        <v>16</v>
      </c>
    </row>
    <row r="19" spans="2:7">
      <c r="B19" t="s">
        <v>1837</v>
      </c>
      <c r="C19" t="s">
        <v>1838</v>
      </c>
      <c r="D19" t="s">
        <v>1839</v>
      </c>
      <c r="E19" t="s">
        <v>1836</v>
      </c>
      <c r="G19">
        <v>17</v>
      </c>
    </row>
    <row r="20" spans="2:7">
      <c r="B20" t="s">
        <v>1840</v>
      </c>
      <c r="C20" t="s">
        <v>1841</v>
      </c>
      <c r="D20" t="s">
        <v>1842</v>
      </c>
      <c r="E20" t="s">
        <v>1843</v>
      </c>
      <c r="G20">
        <v>18</v>
      </c>
    </row>
    <row r="21" spans="2:7">
      <c r="B21" t="s">
        <v>1844</v>
      </c>
      <c r="C21" t="s">
        <v>1845</v>
      </c>
      <c r="D21" t="s">
        <v>1846</v>
      </c>
      <c r="E21" t="s">
        <v>1812</v>
      </c>
      <c r="G21">
        <v>19</v>
      </c>
    </row>
    <row r="22" spans="2:7">
      <c r="B22" t="s">
        <v>1847</v>
      </c>
      <c r="C22" t="s">
        <v>1848</v>
      </c>
      <c r="D22" t="s">
        <v>1849</v>
      </c>
      <c r="E22" t="s">
        <v>1812</v>
      </c>
      <c r="G22">
        <v>20</v>
      </c>
    </row>
    <row r="23" spans="2:7">
      <c r="B23" t="s">
        <v>1850</v>
      </c>
      <c r="C23" t="s">
        <v>1851</v>
      </c>
      <c r="D23" t="s">
        <v>1852</v>
      </c>
      <c r="E23" t="s">
        <v>1836</v>
      </c>
      <c r="G23">
        <v>21</v>
      </c>
    </row>
    <row r="24" spans="2:7">
      <c r="B24" t="s">
        <v>1853</v>
      </c>
      <c r="C24" t="s">
        <v>1854</v>
      </c>
      <c r="D24" t="s">
        <v>1855</v>
      </c>
      <c r="E24" t="s">
        <v>1836</v>
      </c>
      <c r="G24">
        <v>22</v>
      </c>
    </row>
    <row r="25" spans="2:7">
      <c r="B25" t="s">
        <v>1856</v>
      </c>
      <c r="C25" t="s">
        <v>1857</v>
      </c>
      <c r="D25" t="s">
        <v>1858</v>
      </c>
      <c r="E25" t="s">
        <v>1836</v>
      </c>
      <c r="G25">
        <v>23</v>
      </c>
    </row>
    <row r="26" spans="2:7">
      <c r="B26" t="s">
        <v>1859</v>
      </c>
      <c r="C26" t="s">
        <v>1860</v>
      </c>
      <c r="D26" t="s">
        <v>1861</v>
      </c>
      <c r="E26" t="s">
        <v>1836</v>
      </c>
      <c r="G26">
        <v>24</v>
      </c>
    </row>
    <row r="27" spans="2:7">
      <c r="B27" t="s">
        <v>1862</v>
      </c>
      <c r="C27" t="s">
        <v>1863</v>
      </c>
      <c r="D27" t="s">
        <v>1864</v>
      </c>
      <c r="E27" t="s">
        <v>1843</v>
      </c>
      <c r="G27">
        <v>25</v>
      </c>
    </row>
    <row r="28" spans="2:7">
      <c r="B28" t="s">
        <v>1865</v>
      </c>
      <c r="C28" t="s">
        <v>1866</v>
      </c>
      <c r="D28" t="s">
        <v>1867</v>
      </c>
      <c r="E28" t="s">
        <v>1843</v>
      </c>
      <c r="G28">
        <v>26</v>
      </c>
    </row>
    <row r="29" spans="2:7">
      <c r="B29" t="s">
        <v>1868</v>
      </c>
      <c r="C29" t="s">
        <v>1869</v>
      </c>
      <c r="D29" t="s">
        <v>1870</v>
      </c>
      <c r="E29" t="s">
        <v>1843</v>
      </c>
      <c r="G29">
        <v>27</v>
      </c>
    </row>
    <row r="30" spans="2:7">
      <c r="B30" t="s">
        <v>1871</v>
      </c>
      <c r="C30" t="s">
        <v>1872</v>
      </c>
      <c r="D30" t="s">
        <v>1873</v>
      </c>
      <c r="E30" t="s">
        <v>1843</v>
      </c>
      <c r="G30">
        <v>28</v>
      </c>
    </row>
    <row r="31" spans="2:7">
      <c r="B31" t="s">
        <v>1874</v>
      </c>
      <c r="C31" t="s">
        <v>1875</v>
      </c>
      <c r="D31" t="s">
        <v>1876</v>
      </c>
      <c r="E31" t="s">
        <v>1843</v>
      </c>
      <c r="G31">
        <v>29</v>
      </c>
    </row>
    <row r="32" spans="2:7">
      <c r="B32" t="s">
        <v>1877</v>
      </c>
      <c r="C32" t="s">
        <v>1878</v>
      </c>
      <c r="D32" t="s">
        <v>1879</v>
      </c>
      <c r="E32" t="s">
        <v>1843</v>
      </c>
      <c r="G32">
        <v>30</v>
      </c>
    </row>
    <row r="33" spans="2:7">
      <c r="B33" t="s">
        <v>1880</v>
      </c>
      <c r="C33" t="s">
        <v>1881</v>
      </c>
      <c r="D33" t="s">
        <v>1882</v>
      </c>
      <c r="E33" t="s">
        <v>1883</v>
      </c>
      <c r="G33">
        <v>31</v>
      </c>
    </row>
    <row r="34" spans="2:7">
      <c r="B34" t="s">
        <v>1884</v>
      </c>
      <c r="C34" t="s">
        <v>1885</v>
      </c>
      <c r="D34" t="s">
        <v>1886</v>
      </c>
      <c r="E34" t="s">
        <v>1883</v>
      </c>
    </row>
    <row r="35" spans="2:7">
      <c r="B35" t="s">
        <v>1887</v>
      </c>
      <c r="C35" t="s">
        <v>1888</v>
      </c>
      <c r="D35" t="s">
        <v>1889</v>
      </c>
      <c r="E35" t="s">
        <v>1883</v>
      </c>
    </row>
    <row r="36" spans="2:7">
      <c r="B36" t="s">
        <v>1890</v>
      </c>
      <c r="C36" t="s">
        <v>1891</v>
      </c>
      <c r="D36" t="s">
        <v>1892</v>
      </c>
      <c r="E36" t="s">
        <v>1883</v>
      </c>
    </row>
    <row r="37" spans="2:7">
      <c r="B37" t="s">
        <v>1893</v>
      </c>
      <c r="C37" t="s">
        <v>1894</v>
      </c>
      <c r="D37" t="s">
        <v>1895</v>
      </c>
      <c r="E37" t="s">
        <v>1883</v>
      </c>
    </row>
    <row r="38" spans="2:7">
      <c r="B38" t="s">
        <v>1896</v>
      </c>
      <c r="C38" t="s">
        <v>1897</v>
      </c>
      <c r="D38" t="s">
        <v>1898</v>
      </c>
      <c r="E38" t="s">
        <v>1899</v>
      </c>
    </row>
    <row r="39" spans="2:7">
      <c r="B39" t="s">
        <v>1900</v>
      </c>
      <c r="C39" t="s">
        <v>1901</v>
      </c>
      <c r="D39" t="s">
        <v>1902</v>
      </c>
      <c r="E39" t="s">
        <v>1899</v>
      </c>
    </row>
    <row r="40" spans="2:7">
      <c r="B40" t="s">
        <v>1903</v>
      </c>
      <c r="C40" t="s">
        <v>1904</v>
      </c>
      <c r="D40" t="s">
        <v>1905</v>
      </c>
      <c r="E40" t="s">
        <v>1899</v>
      </c>
    </row>
    <row r="41" spans="2:7">
      <c r="B41" t="s">
        <v>1906</v>
      </c>
      <c r="C41" t="s">
        <v>1907</v>
      </c>
      <c r="D41" t="s">
        <v>1908</v>
      </c>
      <c r="E41" t="s">
        <v>1899</v>
      </c>
    </row>
    <row r="42" spans="2:7">
      <c r="B42" t="s">
        <v>1909</v>
      </c>
      <c r="C42" t="s">
        <v>1910</v>
      </c>
      <c r="D42" t="s">
        <v>1911</v>
      </c>
      <c r="E42" t="s">
        <v>1912</v>
      </c>
    </row>
    <row r="43" spans="2:7">
      <c r="B43" t="s">
        <v>1913</v>
      </c>
      <c r="C43" t="s">
        <v>1914</v>
      </c>
      <c r="D43" t="s">
        <v>1915</v>
      </c>
      <c r="E43" t="s">
        <v>1912</v>
      </c>
    </row>
    <row r="44" spans="2:7">
      <c r="B44" t="s">
        <v>1916</v>
      </c>
      <c r="C44" t="s">
        <v>1917</v>
      </c>
      <c r="D44" t="s">
        <v>1918</v>
      </c>
      <c r="E44" t="s">
        <v>1912</v>
      </c>
    </row>
    <row r="45" spans="2:7">
      <c r="B45" t="s">
        <v>1919</v>
      </c>
      <c r="C45" t="s">
        <v>1920</v>
      </c>
      <c r="D45" t="s">
        <v>1921</v>
      </c>
      <c r="E45" t="s">
        <v>1912</v>
      </c>
    </row>
    <row r="46" spans="2:7">
      <c r="B46" t="s">
        <v>1922</v>
      </c>
      <c r="C46" t="s">
        <v>1923</v>
      </c>
      <c r="D46" t="s">
        <v>1924</v>
      </c>
      <c r="E46" t="s">
        <v>1912</v>
      </c>
    </row>
    <row r="47" spans="2:7">
      <c r="B47" t="s">
        <v>1925</v>
      </c>
      <c r="C47" t="s">
        <v>1926</v>
      </c>
      <c r="D47" t="s">
        <v>1927</v>
      </c>
      <c r="E47" t="s">
        <v>1912</v>
      </c>
    </row>
    <row r="48" spans="2:7">
      <c r="B48" t="s">
        <v>1928</v>
      </c>
      <c r="C48" t="s">
        <v>1929</v>
      </c>
      <c r="D48" t="s">
        <v>1930</v>
      </c>
      <c r="E48" t="s">
        <v>1912</v>
      </c>
    </row>
    <row r="49" spans="2:5">
      <c r="B49" t="s">
        <v>1931</v>
      </c>
      <c r="C49" t="s">
        <v>1932</v>
      </c>
      <c r="D49" t="s">
        <v>1933</v>
      </c>
      <c r="E49" t="s">
        <v>1912</v>
      </c>
    </row>
    <row r="50" spans="2:5">
      <c r="B50" t="s">
        <v>1934</v>
      </c>
      <c r="C50" t="s">
        <v>1935</v>
      </c>
    </row>
  </sheetData>
  <phoneticPr fontId="1"/>
  <hyperlinks>
    <hyperlink ref="D3" r:id="rId1" xr:uid="{67E13566-0CEB-46DB-BB02-C90A7E0408B7}"/>
    <hyperlink ref="D4" r:id="rId2" xr:uid="{3F2940C8-4C1A-44A1-9621-AE63CEEC9A77}"/>
    <hyperlink ref="D5" r:id="rId3" xr:uid="{49217F51-177F-4FB6-920D-34E14026BABC}"/>
    <hyperlink ref="D6" r:id="rId4" xr:uid="{855A5398-D14F-4E72-83AF-60C31F0FB14D}"/>
    <hyperlink ref="D7" r:id="rId5" xr:uid="{4B1B0755-C4DB-4E76-A57E-171E2BF6C5C6}"/>
    <hyperlink ref="D8" r:id="rId6" xr:uid="{4C366055-3E54-4E63-98DA-1BDA46437407}"/>
    <hyperlink ref="D9" r:id="rId7" xr:uid="{98C8FF56-7D0B-4DFB-A27F-C1DF56075A65}"/>
    <hyperlink ref="D10" r:id="rId8" xr:uid="{D5599845-7C9E-4A3C-A6E9-13EF54A814EF}"/>
    <hyperlink ref="D11" r:id="rId9" xr:uid="{AE6A8526-FB10-4669-9D5B-F6D602B3A87C}"/>
    <hyperlink ref="D12" r:id="rId10" xr:uid="{9CBDD94E-2119-49F0-8460-832DC48FA4FF}"/>
    <hyperlink ref="D13" r:id="rId11" xr:uid="{4BE5743D-F5C6-441F-8942-975071063091}"/>
    <hyperlink ref="D14" r:id="rId12" xr:uid="{007AEBFC-2A6F-4DA9-8385-87C27AF4ED93}"/>
    <hyperlink ref="D15" r:id="rId13" xr:uid="{357CA67F-E358-4FE3-B8DD-AA678885607F}"/>
    <hyperlink ref="D16" r:id="rId14" xr:uid="{5DFA7288-2E0A-4146-9D33-ABA73D9E5C2D}"/>
    <hyperlink ref="D17" r:id="rId15" xr:uid="{FE3CE221-463E-43D0-98CA-B6CA501FA8CF}"/>
    <hyperlink ref="D18" r:id="rId16" xr:uid="{550DC5A9-EFF1-4275-AB10-6D0AC2BB73C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872" t="s">
        <v>1316</v>
      </c>
      <c r="B2" s="872"/>
      <c r="C2" s="872" t="s">
        <v>1317</v>
      </c>
      <c r="D2" s="872" t="s">
        <v>1318</v>
      </c>
    </row>
    <row r="3" spans="1:11">
      <c r="A3" s="32" t="s">
        <v>1319</v>
      </c>
      <c r="B3" s="32" t="s">
        <v>1320</v>
      </c>
      <c r="C3" s="872"/>
      <c r="D3" s="872"/>
      <c r="I3" s="29" t="s">
        <v>1321</v>
      </c>
      <c r="J3" s="29" t="s">
        <v>1322</v>
      </c>
    </row>
    <row r="4" spans="1:11">
      <c r="B4" s="29">
        <v>1.5</v>
      </c>
      <c r="C4" s="29" t="s">
        <v>1323</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1323</v>
      </c>
    </row>
    <row r="5" spans="1:11">
      <c r="A5" s="29">
        <v>1.5</v>
      </c>
      <c r="B5" s="29">
        <v>2.5</v>
      </c>
      <c r="C5" s="29" t="s">
        <v>1324</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1324</v>
      </c>
    </row>
    <row r="6" spans="1:11">
      <c r="A6" s="29">
        <v>2.5</v>
      </c>
      <c r="B6" s="29">
        <v>3.5</v>
      </c>
      <c r="C6" s="29" t="s">
        <v>1325</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1325</v>
      </c>
    </row>
    <row r="7" spans="1:11">
      <c r="A7" s="29">
        <v>3.5</v>
      </c>
      <c r="B7" s="29">
        <v>4.5</v>
      </c>
      <c r="C7" s="29" t="s">
        <v>1326</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1326</v>
      </c>
    </row>
    <row r="8" spans="1:11">
      <c r="A8" s="29">
        <v>4.5</v>
      </c>
      <c r="B8" s="29">
        <v>5.5</v>
      </c>
      <c r="C8" s="29" t="s">
        <v>1327</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1327</v>
      </c>
    </row>
    <row r="9" spans="1:11">
      <c r="A9" s="29">
        <v>5.5</v>
      </c>
      <c r="B9" s="29">
        <v>6.5</v>
      </c>
      <c r="C9" s="29" t="s">
        <v>1328</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1328</v>
      </c>
    </row>
    <row r="10" spans="1:11">
      <c r="A10" s="29">
        <v>6.5</v>
      </c>
      <c r="B10" s="29">
        <v>7.5</v>
      </c>
      <c r="C10" s="29" t="s">
        <v>1329</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1329</v>
      </c>
    </row>
    <row r="11" spans="1:11">
      <c r="A11" s="29">
        <v>7.5</v>
      </c>
      <c r="B11" s="29">
        <v>8.5</v>
      </c>
      <c r="C11" s="29" t="s">
        <v>1330</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1330</v>
      </c>
    </row>
    <row r="12" spans="1:11">
      <c r="A12" s="29">
        <v>8.5</v>
      </c>
      <c r="B12" s="29">
        <v>9.5</v>
      </c>
      <c r="C12" s="29" t="s">
        <v>1331</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1331</v>
      </c>
    </row>
    <row r="13" spans="1:11">
      <c r="A13" s="29">
        <v>9.5</v>
      </c>
      <c r="B13" s="29">
        <v>10.5</v>
      </c>
      <c r="C13" s="29" t="s">
        <v>1332</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1332</v>
      </c>
    </row>
    <row r="14" spans="1:11">
      <c r="A14" s="29">
        <v>10.5</v>
      </c>
      <c r="B14" s="29">
        <v>11.5</v>
      </c>
      <c r="C14" s="29" t="s">
        <v>1333</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1333</v>
      </c>
    </row>
    <row r="15" spans="1:11">
      <c r="A15" s="29">
        <v>11.5</v>
      </c>
      <c r="B15" s="29">
        <v>12.5</v>
      </c>
      <c r="C15" s="29" t="s">
        <v>1334</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1334</v>
      </c>
    </row>
    <row r="16" spans="1:11">
      <c r="A16" s="29">
        <v>12.5</v>
      </c>
      <c r="B16" s="29">
        <v>13.5</v>
      </c>
      <c r="C16" s="29" t="s">
        <v>1335</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1335</v>
      </c>
    </row>
    <row r="17" spans="1:11">
      <c r="A17" s="29">
        <v>13.5</v>
      </c>
      <c r="B17" s="29">
        <v>14.5</v>
      </c>
      <c r="C17" s="29" t="s">
        <v>1336</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1336</v>
      </c>
    </row>
    <row r="18" spans="1:11">
      <c r="A18" s="29">
        <v>14.5</v>
      </c>
      <c r="B18" s="29">
        <v>15.5</v>
      </c>
      <c r="C18" s="29" t="s">
        <v>1337</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1337</v>
      </c>
    </row>
    <row r="19" spans="1:11">
      <c r="A19" s="29">
        <v>15.5</v>
      </c>
      <c r="B19" s="29">
        <v>16.5</v>
      </c>
      <c r="C19" s="29" t="s">
        <v>1338</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1338</v>
      </c>
    </row>
    <row r="20" spans="1:11">
      <c r="A20" s="29">
        <v>16.5</v>
      </c>
      <c r="B20" s="29">
        <v>17.5</v>
      </c>
      <c r="C20" s="29" t="s">
        <v>1339</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1339</v>
      </c>
    </row>
    <row r="21" spans="1:11">
      <c r="A21" s="29">
        <v>17.5</v>
      </c>
      <c r="B21" s="29">
        <v>18.5</v>
      </c>
      <c r="C21" s="29" t="s">
        <v>1340</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1340</v>
      </c>
    </row>
    <row r="22" spans="1:11">
      <c r="A22" s="29">
        <v>18.5</v>
      </c>
      <c r="B22" s="29">
        <v>19.5</v>
      </c>
      <c r="C22" s="29" t="s">
        <v>1341</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1341</v>
      </c>
    </row>
    <row r="23" spans="1:11">
      <c r="A23" s="29">
        <v>19.5</v>
      </c>
      <c r="B23" s="29">
        <v>20.5</v>
      </c>
      <c r="C23" s="29" t="s">
        <v>1342</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1342</v>
      </c>
    </row>
    <row r="24" spans="1:11">
      <c r="A24" s="29">
        <v>20.5</v>
      </c>
      <c r="B24" s="29">
        <v>21.5</v>
      </c>
      <c r="C24" s="29" t="s">
        <v>1343</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1343</v>
      </c>
    </row>
    <row r="25" spans="1:11">
      <c r="A25" s="29">
        <v>21.5</v>
      </c>
      <c r="B25" s="29">
        <v>22.5</v>
      </c>
      <c r="C25" s="29" t="s">
        <v>1344</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1344</v>
      </c>
    </row>
    <row r="26" spans="1:11">
      <c r="A26" s="29">
        <v>22.5</v>
      </c>
      <c r="B26" s="29">
        <v>23.5</v>
      </c>
      <c r="C26" s="29" t="s">
        <v>1345</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1345</v>
      </c>
    </row>
    <row r="27" spans="1:11">
      <c r="A27" s="29">
        <v>23.5</v>
      </c>
      <c r="B27" s="29">
        <v>24.5</v>
      </c>
      <c r="C27" s="29" t="s">
        <v>1346</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1346</v>
      </c>
    </row>
    <row r="28" spans="1:11">
      <c r="A28" s="29">
        <v>24.5</v>
      </c>
      <c r="B28" s="29">
        <v>25.5</v>
      </c>
      <c r="C28" s="29" t="s">
        <v>1347</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1347</v>
      </c>
    </row>
    <row r="29" spans="1:11">
      <c r="A29" s="29">
        <v>25.5</v>
      </c>
      <c r="B29" s="29">
        <v>26.5</v>
      </c>
      <c r="C29" s="29" t="s">
        <v>1348</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1348</v>
      </c>
    </row>
    <row r="30" spans="1:11">
      <c r="A30" s="29">
        <v>26.5</v>
      </c>
      <c r="B30" s="29">
        <v>27.5</v>
      </c>
      <c r="C30" s="29" t="s">
        <v>1349</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1349</v>
      </c>
    </row>
    <row r="31" spans="1:11">
      <c r="A31" s="29">
        <v>27.5</v>
      </c>
      <c r="B31" s="29">
        <v>28.5</v>
      </c>
      <c r="C31" s="29" t="s">
        <v>1350</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1350</v>
      </c>
    </row>
    <row r="32" spans="1:11">
      <c r="A32" s="29">
        <v>28.5</v>
      </c>
      <c r="B32" s="29">
        <v>29.5</v>
      </c>
      <c r="C32" s="29" t="s">
        <v>1351</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1351</v>
      </c>
    </row>
    <row r="33" spans="1:11">
      <c r="A33" s="29">
        <v>29.5</v>
      </c>
      <c r="B33" s="29">
        <v>30.5</v>
      </c>
      <c r="C33" s="29" t="s">
        <v>1352</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1352</v>
      </c>
    </row>
    <row r="34" spans="1:11">
      <c r="A34" s="29">
        <v>30.5</v>
      </c>
      <c r="B34" s="29">
        <v>31.5</v>
      </c>
      <c r="C34" s="29" t="s">
        <v>1353</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1353</v>
      </c>
    </row>
    <row r="35" spans="1:11">
      <c r="A35" s="29">
        <v>31.5</v>
      </c>
      <c r="B35" s="29">
        <v>32.5</v>
      </c>
      <c r="C35" s="29" t="s">
        <v>1354</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1354</v>
      </c>
    </row>
    <row r="36" spans="1:11">
      <c r="A36" s="29">
        <v>32.5</v>
      </c>
      <c r="B36" s="29">
        <v>33.5</v>
      </c>
      <c r="C36" s="29" t="s">
        <v>1355</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1355</v>
      </c>
    </row>
    <row r="37" spans="1:11">
      <c r="A37" s="29">
        <v>33.5</v>
      </c>
      <c r="B37" s="29">
        <v>34.5</v>
      </c>
      <c r="C37" s="29" t="s">
        <v>1356</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1356</v>
      </c>
    </row>
    <row r="38" spans="1:11">
      <c r="A38" s="29">
        <v>34.5</v>
      </c>
      <c r="B38" s="29">
        <v>35.5</v>
      </c>
      <c r="C38" s="29" t="s">
        <v>1357</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1357</v>
      </c>
    </row>
    <row r="39" spans="1:11">
      <c r="A39" s="29">
        <v>35.5</v>
      </c>
      <c r="B39" s="29">
        <v>36.5</v>
      </c>
      <c r="C39" s="29" t="s">
        <v>1358</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1358</v>
      </c>
    </row>
    <row r="40" spans="1:11">
      <c r="A40" s="29">
        <v>36.5</v>
      </c>
      <c r="B40" s="29">
        <v>37.5</v>
      </c>
      <c r="C40" s="29" t="s">
        <v>1359</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1359</v>
      </c>
    </row>
    <row r="41" spans="1:11">
      <c r="A41" s="29">
        <v>37.5</v>
      </c>
      <c r="B41" s="29">
        <v>38.5</v>
      </c>
      <c r="C41" s="29" t="s">
        <v>1360</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1360</v>
      </c>
    </row>
    <row r="42" spans="1:11">
      <c r="A42" s="29">
        <v>38.5</v>
      </c>
      <c r="B42" s="29">
        <v>39.5</v>
      </c>
      <c r="C42" s="29" t="s">
        <v>1361</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1361</v>
      </c>
    </row>
    <row r="43" spans="1:11">
      <c r="A43" s="29">
        <v>39.5</v>
      </c>
      <c r="B43" s="29">
        <v>40.5</v>
      </c>
      <c r="C43" s="29" t="s">
        <v>1362</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1362</v>
      </c>
    </row>
    <row r="44" spans="1:11">
      <c r="A44" s="29">
        <v>40.5</v>
      </c>
      <c r="B44" s="29">
        <v>41.5</v>
      </c>
      <c r="C44" s="29" t="s">
        <v>1363</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1363</v>
      </c>
    </row>
    <row r="45" spans="1:11">
      <c r="A45" s="29">
        <v>41.5</v>
      </c>
      <c r="B45" s="29">
        <v>42.5</v>
      </c>
      <c r="C45" s="29" t="s">
        <v>1364</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1364</v>
      </c>
    </row>
    <row r="46" spans="1:11">
      <c r="A46" s="29">
        <v>42.5</v>
      </c>
      <c r="B46" s="29">
        <v>43.5</v>
      </c>
      <c r="C46" s="29" t="s">
        <v>1365</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1365</v>
      </c>
    </row>
    <row r="47" spans="1:11">
      <c r="A47" s="29">
        <v>43.5</v>
      </c>
      <c r="B47" s="29">
        <v>44.5</v>
      </c>
      <c r="C47" s="29" t="s">
        <v>1366</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1366</v>
      </c>
    </row>
    <row r="48" spans="1:11">
      <c r="A48" s="29">
        <v>44.5</v>
      </c>
      <c r="B48" s="29">
        <v>45.5</v>
      </c>
      <c r="C48" s="29" t="s">
        <v>1367</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1367</v>
      </c>
    </row>
    <row r="49" spans="1:11">
      <c r="A49" s="29">
        <v>45.5</v>
      </c>
      <c r="B49" s="29">
        <v>46.5</v>
      </c>
      <c r="C49" s="29" t="s">
        <v>1368</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1368</v>
      </c>
    </row>
    <row r="50" spans="1:11">
      <c r="A50" s="29">
        <v>46.5</v>
      </c>
      <c r="B50" s="29">
        <v>47.5</v>
      </c>
      <c r="C50" s="29" t="s">
        <v>1369</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1369</v>
      </c>
    </row>
    <row r="51" spans="1:11">
      <c r="A51" s="29">
        <v>47.5</v>
      </c>
      <c r="B51" s="29">
        <v>48.5</v>
      </c>
      <c r="C51" s="29" t="s">
        <v>1370</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1370</v>
      </c>
    </row>
    <row r="52" spans="1:11">
      <c r="A52" s="29">
        <v>48.5</v>
      </c>
      <c r="B52" s="29">
        <v>49.5</v>
      </c>
      <c r="C52" s="29" t="s">
        <v>1371</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1371</v>
      </c>
    </row>
    <row r="53" spans="1:11">
      <c r="A53" s="29">
        <v>49.5</v>
      </c>
      <c r="B53" s="29">
        <v>50.5</v>
      </c>
      <c r="C53" s="29" t="s">
        <v>1372</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1372</v>
      </c>
    </row>
    <row r="54" spans="1:11">
      <c r="A54" s="29">
        <v>50.5</v>
      </c>
      <c r="B54" s="29">
        <v>51.5</v>
      </c>
      <c r="C54" s="29" t="s">
        <v>1373</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1373</v>
      </c>
    </row>
    <row r="55" spans="1:11">
      <c r="A55" s="29">
        <v>51.5</v>
      </c>
      <c r="B55" s="29">
        <v>52.5</v>
      </c>
      <c r="C55" s="29" t="s">
        <v>1374</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1374</v>
      </c>
    </row>
    <row r="56" spans="1:11">
      <c r="A56" s="29">
        <v>52.5</v>
      </c>
      <c r="B56" s="29">
        <v>53.5</v>
      </c>
      <c r="C56" s="29" t="s">
        <v>1375</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1375</v>
      </c>
    </row>
    <row r="57" spans="1:11">
      <c r="A57" s="29">
        <v>53.5</v>
      </c>
      <c r="B57" s="29">
        <v>54.5</v>
      </c>
      <c r="C57" s="29" t="s">
        <v>1376</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1376</v>
      </c>
    </row>
    <row r="58" spans="1:11">
      <c r="A58" s="29">
        <v>54.5</v>
      </c>
      <c r="B58" s="29">
        <v>55.5</v>
      </c>
      <c r="C58" s="29" t="s">
        <v>1377</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1377</v>
      </c>
    </row>
    <row r="59" spans="1:11">
      <c r="A59" s="29">
        <v>55.5</v>
      </c>
      <c r="B59" s="29">
        <v>56.5</v>
      </c>
      <c r="C59" s="29" t="s">
        <v>1378</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1378</v>
      </c>
    </row>
    <row r="60" spans="1:11">
      <c r="A60" s="29">
        <v>56.5</v>
      </c>
      <c r="B60" s="29">
        <v>57.5</v>
      </c>
      <c r="C60" s="29" t="s">
        <v>1379</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1379</v>
      </c>
    </row>
    <row r="61" spans="1:11">
      <c r="A61" s="29">
        <v>57.5</v>
      </c>
      <c r="B61" s="29">
        <v>58.5</v>
      </c>
      <c r="C61" s="29" t="s">
        <v>1380</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1380</v>
      </c>
    </row>
    <row r="62" spans="1:11">
      <c r="A62" s="29">
        <v>58.5</v>
      </c>
      <c r="B62" s="29">
        <v>59.5</v>
      </c>
      <c r="C62" s="29" t="s">
        <v>1381</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1381</v>
      </c>
    </row>
    <row r="63" spans="1:11">
      <c r="A63" s="29">
        <v>59.5</v>
      </c>
      <c r="B63" s="29">
        <v>60.5</v>
      </c>
      <c r="C63" s="29" t="s">
        <v>1382</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1382</v>
      </c>
    </row>
    <row r="64" spans="1:11">
      <c r="A64" s="29">
        <v>60.5</v>
      </c>
      <c r="B64" s="29">
        <v>61.5</v>
      </c>
      <c r="C64" s="29" t="s">
        <v>1383</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1383</v>
      </c>
    </row>
    <row r="65" spans="1:11">
      <c r="A65" s="29">
        <v>61.5</v>
      </c>
      <c r="B65" s="29">
        <v>62.5</v>
      </c>
      <c r="C65" s="29" t="s">
        <v>1384</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1384</v>
      </c>
    </row>
    <row r="66" spans="1:11">
      <c r="A66" s="29">
        <v>62.5</v>
      </c>
      <c r="B66" s="29">
        <v>63.5</v>
      </c>
      <c r="C66" s="29" t="s">
        <v>1385</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1385</v>
      </c>
    </row>
    <row r="67" spans="1:11">
      <c r="A67" s="29">
        <v>63.5</v>
      </c>
      <c r="B67" s="29">
        <v>64.5</v>
      </c>
      <c r="C67" s="29" t="s">
        <v>1386</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1386</v>
      </c>
    </row>
    <row r="68" spans="1:11">
      <c r="A68" s="29">
        <v>64.5</v>
      </c>
      <c r="B68" s="29">
        <v>65.5</v>
      </c>
      <c r="C68" s="29" t="s">
        <v>1387</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1387</v>
      </c>
    </row>
    <row r="69" spans="1:11">
      <c r="A69" s="29">
        <v>65.5</v>
      </c>
      <c r="B69" s="29">
        <v>66.5</v>
      </c>
      <c r="C69" s="29" t="s">
        <v>1388</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1388</v>
      </c>
    </row>
    <row r="70" spans="1:11">
      <c r="A70" s="29">
        <v>66.5</v>
      </c>
      <c r="B70" s="29">
        <v>67.5</v>
      </c>
      <c r="C70" s="29" t="s">
        <v>1389</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1389</v>
      </c>
    </row>
    <row r="71" spans="1:11">
      <c r="A71" s="29">
        <v>67.5</v>
      </c>
      <c r="B71" s="29">
        <v>68.5</v>
      </c>
      <c r="C71" s="29" t="s">
        <v>1390</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1390</v>
      </c>
    </row>
    <row r="72" spans="1:11">
      <c r="A72" s="29">
        <v>68.5</v>
      </c>
      <c r="B72" s="29">
        <v>69.5</v>
      </c>
      <c r="C72" s="29" t="s">
        <v>1391</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1391</v>
      </c>
    </row>
    <row r="73" spans="1:11">
      <c r="A73" s="29">
        <v>69.5</v>
      </c>
      <c r="B73" s="29">
        <v>70.5</v>
      </c>
      <c r="C73" s="29" t="s">
        <v>1392</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1392</v>
      </c>
    </row>
    <row r="74" spans="1:11">
      <c r="A74" s="29">
        <v>70.5</v>
      </c>
      <c r="B74" s="29">
        <v>71.5</v>
      </c>
      <c r="C74" s="29" t="s">
        <v>1393</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1393</v>
      </c>
    </row>
    <row r="75" spans="1:11">
      <c r="A75" s="29">
        <v>71.5</v>
      </c>
      <c r="B75" s="29">
        <v>72.5</v>
      </c>
      <c r="C75" s="29" t="s">
        <v>1394</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1394</v>
      </c>
    </row>
    <row r="76" spans="1:11">
      <c r="A76" s="29">
        <v>72.5</v>
      </c>
      <c r="B76" s="29">
        <v>73.5</v>
      </c>
      <c r="C76" s="29" t="s">
        <v>1395</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1395</v>
      </c>
    </row>
    <row r="77" spans="1:11">
      <c r="A77" s="29">
        <v>73.5</v>
      </c>
      <c r="B77" s="29">
        <v>74.5</v>
      </c>
      <c r="C77" s="29" t="s">
        <v>1396</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1396</v>
      </c>
    </row>
    <row r="78" spans="1:11">
      <c r="A78" s="29">
        <v>74.5</v>
      </c>
      <c r="B78" s="29">
        <v>75.5</v>
      </c>
      <c r="C78" s="29" t="s">
        <v>1397</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1397</v>
      </c>
    </row>
    <row r="79" spans="1:11">
      <c r="A79" s="29">
        <v>75.5</v>
      </c>
      <c r="B79" s="29">
        <v>76.5</v>
      </c>
      <c r="C79" s="29" t="s">
        <v>1398</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1398</v>
      </c>
    </row>
    <row r="80" spans="1:11">
      <c r="A80" s="29">
        <v>76.5</v>
      </c>
      <c r="B80" s="29">
        <v>77.5</v>
      </c>
      <c r="C80" s="29" t="s">
        <v>1399</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1399</v>
      </c>
    </row>
    <row r="81" spans="1:11">
      <c r="A81" s="29">
        <v>77.5</v>
      </c>
      <c r="B81" s="29">
        <v>78.5</v>
      </c>
      <c r="C81" s="29" t="s">
        <v>1400</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1400</v>
      </c>
    </row>
    <row r="82" spans="1:11">
      <c r="A82" s="29">
        <v>78.5</v>
      </c>
      <c r="B82" s="29">
        <v>79.5</v>
      </c>
      <c r="C82" s="29" t="s">
        <v>1401</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1401</v>
      </c>
    </row>
    <row r="83" spans="1:11">
      <c r="A83" s="29">
        <v>79.5</v>
      </c>
      <c r="B83" s="29">
        <v>80.5</v>
      </c>
      <c r="C83" s="29" t="s">
        <v>1402</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1402</v>
      </c>
    </row>
    <row r="84" spans="1:11">
      <c r="A84" s="29">
        <v>80.5</v>
      </c>
      <c r="B84" s="29">
        <v>81.5</v>
      </c>
      <c r="C84" s="29" t="s">
        <v>1403</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1403</v>
      </c>
    </row>
    <row r="85" spans="1:11">
      <c r="A85" s="29">
        <v>81.5</v>
      </c>
      <c r="B85" s="29">
        <v>82.5</v>
      </c>
      <c r="C85" s="29" t="s">
        <v>1404</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1404</v>
      </c>
    </row>
    <row r="86" spans="1:11">
      <c r="A86" s="29">
        <v>82.5</v>
      </c>
      <c r="B86" s="29">
        <v>83.5</v>
      </c>
      <c r="C86" s="29" t="s">
        <v>1405</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1405</v>
      </c>
    </row>
    <row r="87" spans="1:11">
      <c r="A87" s="29">
        <v>83.5</v>
      </c>
      <c r="B87" s="29">
        <v>84.5</v>
      </c>
      <c r="C87" s="29" t="s">
        <v>1406</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1406</v>
      </c>
    </row>
    <row r="88" spans="1:11">
      <c r="A88" s="29">
        <v>84.5</v>
      </c>
      <c r="B88" s="29">
        <v>85.5</v>
      </c>
      <c r="C88" s="29" t="s">
        <v>1407</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1407</v>
      </c>
    </row>
    <row r="89" spans="1:11">
      <c r="A89" s="29">
        <v>85.5</v>
      </c>
      <c r="B89" s="29">
        <v>86.5</v>
      </c>
      <c r="C89" s="29" t="s">
        <v>1408</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1408</v>
      </c>
    </row>
    <row r="90" spans="1:11">
      <c r="A90" s="29">
        <v>86.5</v>
      </c>
      <c r="B90" s="29">
        <v>87.5</v>
      </c>
      <c r="C90" s="29" t="s">
        <v>1409</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1409</v>
      </c>
    </row>
    <row r="91" spans="1:11">
      <c r="A91" s="29">
        <v>87.5</v>
      </c>
      <c r="B91" s="29">
        <v>88.5</v>
      </c>
      <c r="C91" s="29" t="s">
        <v>1410</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1410</v>
      </c>
    </row>
    <row r="92" spans="1:11">
      <c r="A92" s="29">
        <v>88.5</v>
      </c>
      <c r="B92" s="29">
        <v>89.5</v>
      </c>
      <c r="C92" s="29" t="s">
        <v>1411</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1411</v>
      </c>
    </row>
    <row r="93" spans="1:11">
      <c r="A93" s="29">
        <v>89.5</v>
      </c>
      <c r="B93" s="29">
        <v>90.5</v>
      </c>
      <c r="C93" s="29" t="s">
        <v>1412</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1412</v>
      </c>
    </row>
    <row r="94" spans="1:11">
      <c r="A94" s="29">
        <v>90.5</v>
      </c>
      <c r="B94" s="29">
        <v>91.5</v>
      </c>
      <c r="C94" s="29" t="s">
        <v>1413</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1413</v>
      </c>
    </row>
    <row r="95" spans="1:11">
      <c r="A95" s="29">
        <v>91.5</v>
      </c>
      <c r="B95" s="29">
        <v>92.5</v>
      </c>
      <c r="C95" s="29" t="s">
        <v>1414</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1414</v>
      </c>
    </row>
    <row r="96" spans="1:11">
      <c r="A96" s="29">
        <v>92.5</v>
      </c>
      <c r="B96" s="29">
        <v>93.5</v>
      </c>
      <c r="C96" s="29" t="s">
        <v>1415</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1415</v>
      </c>
    </row>
    <row r="97" spans="1:11">
      <c r="A97" s="29">
        <v>93.5</v>
      </c>
      <c r="B97" s="29">
        <v>94.5</v>
      </c>
      <c r="C97" s="29" t="s">
        <v>1416</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1416</v>
      </c>
    </row>
    <row r="98" spans="1:11">
      <c r="A98" s="29">
        <v>94.5</v>
      </c>
      <c r="B98" s="29">
        <v>95.5</v>
      </c>
      <c r="C98" s="29" t="s">
        <v>1417</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1417</v>
      </c>
    </row>
    <row r="99" spans="1:11">
      <c r="A99" s="29">
        <v>95.5</v>
      </c>
      <c r="B99" s="29">
        <v>96.5</v>
      </c>
      <c r="C99" s="29" t="s">
        <v>1418</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1418</v>
      </c>
    </row>
    <row r="100" spans="1:11">
      <c r="A100" s="29">
        <v>96.5</v>
      </c>
      <c r="B100" s="29">
        <v>97.5</v>
      </c>
      <c r="C100" s="29" t="s">
        <v>1419</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1419</v>
      </c>
    </row>
    <row r="101" spans="1:11">
      <c r="A101" s="29">
        <v>97.5</v>
      </c>
      <c r="B101" s="29">
        <v>98.5</v>
      </c>
      <c r="C101" s="29" t="s">
        <v>1420</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1420</v>
      </c>
    </row>
    <row r="102" spans="1:11">
      <c r="A102" s="29">
        <v>98.5</v>
      </c>
      <c r="B102" s="29">
        <v>99.5</v>
      </c>
      <c r="C102" s="29" t="s">
        <v>1421</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1421</v>
      </c>
    </row>
    <row r="103" spans="1:11">
      <c r="A103" s="29">
        <v>99.5</v>
      </c>
      <c r="B103" s="29">
        <v>100.5</v>
      </c>
      <c r="C103" s="29" t="s">
        <v>1422</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1422</v>
      </c>
    </row>
    <row r="104" spans="1:11">
      <c r="A104" s="29">
        <v>100.5</v>
      </c>
      <c r="B104" s="29">
        <v>101.5</v>
      </c>
      <c r="C104" s="29" t="s">
        <v>1423</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1423</v>
      </c>
    </row>
    <row r="105" spans="1:11">
      <c r="A105" s="29">
        <v>101.5</v>
      </c>
      <c r="B105" s="29">
        <v>102.5</v>
      </c>
      <c r="C105" s="29" t="s">
        <v>1424</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1424</v>
      </c>
    </row>
    <row r="106" spans="1:11">
      <c r="A106" s="29">
        <v>102.5</v>
      </c>
      <c r="B106" s="29">
        <v>103.5</v>
      </c>
      <c r="C106" s="29" t="s">
        <v>1425</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1425</v>
      </c>
    </row>
    <row r="107" spans="1:11">
      <c r="A107" s="29">
        <v>103.5</v>
      </c>
      <c r="B107" s="29">
        <v>104.5</v>
      </c>
      <c r="C107" s="29" t="s">
        <v>1426</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1426</v>
      </c>
    </row>
    <row r="108" spans="1:11">
      <c r="A108" s="29">
        <v>104.5</v>
      </c>
      <c r="B108" s="29">
        <v>105.5</v>
      </c>
      <c r="C108" s="29" t="s">
        <v>1427</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1427</v>
      </c>
    </row>
    <row r="109" spans="1:11">
      <c r="A109" s="29">
        <v>105.5</v>
      </c>
      <c r="B109" s="29">
        <v>106.5</v>
      </c>
      <c r="C109" s="29" t="s">
        <v>1428</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1428</v>
      </c>
    </row>
    <row r="110" spans="1:11">
      <c r="A110" s="29">
        <v>106.5</v>
      </c>
      <c r="B110" s="29">
        <v>107.5</v>
      </c>
      <c r="C110" s="29" t="s">
        <v>1429</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1429</v>
      </c>
    </row>
    <row r="111" spans="1:11">
      <c r="A111" s="29">
        <v>107.5</v>
      </c>
      <c r="B111" s="29">
        <v>108.5</v>
      </c>
      <c r="C111" s="29" t="s">
        <v>1430</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1430</v>
      </c>
    </row>
    <row r="112" spans="1:11">
      <c r="A112" s="29">
        <v>108.5</v>
      </c>
      <c r="B112" s="29">
        <v>109.5</v>
      </c>
      <c r="C112" s="29" t="s">
        <v>1431</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1431</v>
      </c>
    </row>
    <row r="113" spans="1:11">
      <c r="A113" s="29">
        <v>109.5</v>
      </c>
      <c r="B113" s="29">
        <v>110.5</v>
      </c>
      <c r="C113" s="29" t="s">
        <v>1432</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1432</v>
      </c>
    </row>
    <row r="114" spans="1:11">
      <c r="A114" s="29">
        <v>110.5</v>
      </c>
      <c r="B114" s="29">
        <v>111.5</v>
      </c>
      <c r="C114" s="29" t="s">
        <v>1433</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1433</v>
      </c>
    </row>
    <row r="115" spans="1:11">
      <c r="A115" s="29">
        <v>111.5</v>
      </c>
      <c r="B115" s="29">
        <v>112.5</v>
      </c>
      <c r="C115" s="29" t="s">
        <v>1434</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1434</v>
      </c>
    </row>
    <row r="116" spans="1:11">
      <c r="A116" s="29">
        <v>112.5</v>
      </c>
      <c r="B116" s="29">
        <v>113.5</v>
      </c>
      <c r="C116" s="29" t="s">
        <v>1435</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1435</v>
      </c>
    </row>
    <row r="117" spans="1:11">
      <c r="A117" s="29">
        <v>113.5</v>
      </c>
      <c r="B117" s="29">
        <v>114.5</v>
      </c>
      <c r="C117" s="29" t="s">
        <v>1436</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1436</v>
      </c>
    </row>
    <row r="118" spans="1:11">
      <c r="A118" s="29">
        <v>114.5</v>
      </c>
      <c r="B118" s="29">
        <v>115.5</v>
      </c>
      <c r="C118" s="29" t="s">
        <v>1437</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1437</v>
      </c>
    </row>
    <row r="119" spans="1:11">
      <c r="A119" s="29">
        <v>115.5</v>
      </c>
      <c r="B119" s="29">
        <v>116.5</v>
      </c>
      <c r="C119" s="29" t="s">
        <v>1438</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1438</v>
      </c>
    </row>
    <row r="120" spans="1:11">
      <c r="A120" s="29">
        <v>116.5</v>
      </c>
      <c r="B120" s="29">
        <v>117.5</v>
      </c>
      <c r="C120" s="29" t="s">
        <v>1439</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1439</v>
      </c>
    </row>
    <row r="121" spans="1:11">
      <c r="A121" s="29">
        <v>117.5</v>
      </c>
      <c r="B121" s="29">
        <v>118.5</v>
      </c>
      <c r="C121" s="29" t="s">
        <v>1440</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1440</v>
      </c>
    </row>
    <row r="122" spans="1:11">
      <c r="A122" s="29">
        <v>118.5</v>
      </c>
      <c r="B122" s="29">
        <v>119.5</v>
      </c>
      <c r="C122" s="29" t="s">
        <v>1441</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1441</v>
      </c>
    </row>
    <row r="123" spans="1:11">
      <c r="A123" s="29">
        <v>119.5</v>
      </c>
      <c r="B123" s="29">
        <v>120.5</v>
      </c>
      <c r="C123" s="29" t="s">
        <v>1442</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1442</v>
      </c>
    </row>
    <row r="124" spans="1:11">
      <c r="A124" s="29">
        <v>120.5</v>
      </c>
      <c r="B124" s="29">
        <v>121.5</v>
      </c>
      <c r="C124" s="29" t="s">
        <v>1443</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1443</v>
      </c>
    </row>
    <row r="125" spans="1:11">
      <c r="A125" s="29">
        <v>121.5</v>
      </c>
      <c r="B125" s="29">
        <v>122.5</v>
      </c>
      <c r="C125" s="29" t="s">
        <v>1444</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1444</v>
      </c>
    </row>
    <row r="126" spans="1:11">
      <c r="A126" s="29">
        <v>122.5</v>
      </c>
      <c r="B126" s="29">
        <v>123.5</v>
      </c>
      <c r="C126" s="29" t="s">
        <v>1445</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1445</v>
      </c>
    </row>
    <row r="127" spans="1:11">
      <c r="A127" s="29">
        <v>123.5</v>
      </c>
      <c r="B127" s="29">
        <v>124.5</v>
      </c>
      <c r="C127" s="29" t="s">
        <v>1446</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1446</v>
      </c>
    </row>
    <row r="128" spans="1:11">
      <c r="A128" s="29">
        <v>124.5</v>
      </c>
      <c r="B128" s="29">
        <v>125.5</v>
      </c>
      <c r="C128" s="29" t="s">
        <v>1447</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1447</v>
      </c>
    </row>
    <row r="129" spans="1:11">
      <c r="A129" s="29">
        <v>125.5</v>
      </c>
      <c r="B129" s="29">
        <v>126.5</v>
      </c>
      <c r="C129" s="29" t="s">
        <v>1448</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1448</v>
      </c>
    </row>
    <row r="130" spans="1:11">
      <c r="A130" s="29">
        <v>126.5</v>
      </c>
      <c r="B130" s="29">
        <v>127.5</v>
      </c>
      <c r="C130" s="29" t="s">
        <v>1449</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1449</v>
      </c>
    </row>
    <row r="131" spans="1:11">
      <c r="A131" s="29">
        <v>127.5</v>
      </c>
      <c r="B131" s="29">
        <v>128.5</v>
      </c>
      <c r="C131" s="29" t="s">
        <v>1450</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1450</v>
      </c>
    </row>
    <row r="132" spans="1:11">
      <c r="A132" s="29">
        <v>128.5</v>
      </c>
      <c r="B132" s="29">
        <v>129.5</v>
      </c>
      <c r="C132" s="29" t="s">
        <v>1451</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1451</v>
      </c>
    </row>
    <row r="133" spans="1:11">
      <c r="A133" s="29">
        <v>129.5</v>
      </c>
      <c r="B133" s="29">
        <v>130.5</v>
      </c>
      <c r="C133" s="29" t="s">
        <v>1452</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1452</v>
      </c>
    </row>
    <row r="134" spans="1:11">
      <c r="A134" s="29">
        <v>130.5</v>
      </c>
      <c r="B134" s="29">
        <v>131.5</v>
      </c>
      <c r="C134" s="29" t="s">
        <v>1453</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1453</v>
      </c>
    </row>
    <row r="135" spans="1:11">
      <c r="A135" s="29">
        <v>131.5</v>
      </c>
      <c r="B135" s="29">
        <v>132.5</v>
      </c>
      <c r="C135" s="29" t="s">
        <v>1454</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1454</v>
      </c>
    </row>
    <row r="136" spans="1:11">
      <c r="A136" s="29">
        <v>132.5</v>
      </c>
      <c r="B136" s="29">
        <v>133.5</v>
      </c>
      <c r="C136" s="29" t="s">
        <v>1455</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1455</v>
      </c>
    </row>
    <row r="137" spans="1:11">
      <c r="A137" s="29">
        <v>133.5</v>
      </c>
      <c r="B137" s="29">
        <v>134.5</v>
      </c>
      <c r="C137" s="29" t="s">
        <v>1456</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1456</v>
      </c>
    </row>
    <row r="138" spans="1:11">
      <c r="A138" s="29">
        <v>134.5</v>
      </c>
      <c r="B138" s="29">
        <v>135.5</v>
      </c>
      <c r="C138" s="29" t="s">
        <v>1457</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1457</v>
      </c>
    </row>
    <row r="139" spans="1:11">
      <c r="A139" s="29">
        <v>135.5</v>
      </c>
      <c r="B139" s="29">
        <v>136.5</v>
      </c>
      <c r="C139" s="29" t="s">
        <v>1458</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1458</v>
      </c>
    </row>
    <row r="140" spans="1:11">
      <c r="A140" s="29">
        <v>136.5</v>
      </c>
      <c r="B140" s="29">
        <v>137.5</v>
      </c>
      <c r="C140" s="29" t="s">
        <v>1459</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1459</v>
      </c>
    </row>
    <row r="141" spans="1:11">
      <c r="A141" s="29">
        <v>137.5</v>
      </c>
      <c r="B141" s="29">
        <v>138.5</v>
      </c>
      <c r="C141" s="29" t="s">
        <v>1460</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1460</v>
      </c>
    </row>
    <row r="142" spans="1:11">
      <c r="A142" s="29">
        <v>138.5</v>
      </c>
      <c r="B142" s="29">
        <v>139.5</v>
      </c>
      <c r="C142" s="29" t="s">
        <v>1461</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1461</v>
      </c>
    </row>
    <row r="143" spans="1:11">
      <c r="A143" s="29">
        <v>139.5</v>
      </c>
      <c r="B143" s="29">
        <v>140.5</v>
      </c>
      <c r="C143" s="29" t="s">
        <v>1462</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1462</v>
      </c>
    </row>
    <row r="144" spans="1:11">
      <c r="A144" s="29">
        <v>140.5</v>
      </c>
      <c r="B144" s="29">
        <v>141.5</v>
      </c>
      <c r="C144" s="29" t="s">
        <v>1463</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1463</v>
      </c>
    </row>
    <row r="145" spans="1:11">
      <c r="A145" s="29">
        <v>141.5</v>
      </c>
      <c r="B145" s="29">
        <v>142.5</v>
      </c>
      <c r="C145" s="29" t="s">
        <v>1464</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1464</v>
      </c>
    </row>
    <row r="146" spans="1:11">
      <c r="A146" s="29">
        <v>142.5</v>
      </c>
      <c r="B146" s="29">
        <v>143.5</v>
      </c>
      <c r="C146" s="29" t="s">
        <v>1465</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1465</v>
      </c>
    </row>
    <row r="147" spans="1:11">
      <c r="A147" s="29">
        <v>143.5</v>
      </c>
      <c r="B147" s="29">
        <v>144.5</v>
      </c>
      <c r="C147" s="29" t="s">
        <v>1466</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1466</v>
      </c>
    </row>
    <row r="148" spans="1:11">
      <c r="A148" s="29">
        <v>144.5</v>
      </c>
      <c r="B148" s="29">
        <v>145.5</v>
      </c>
      <c r="C148" s="29" t="s">
        <v>1467</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1467</v>
      </c>
    </row>
    <row r="149" spans="1:11">
      <c r="A149" s="29">
        <v>145.5</v>
      </c>
      <c r="B149" s="29">
        <v>146.5</v>
      </c>
      <c r="C149" s="29" t="s">
        <v>1468</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1468</v>
      </c>
    </row>
    <row r="150" spans="1:11">
      <c r="A150" s="29">
        <v>146.5</v>
      </c>
      <c r="B150" s="29">
        <v>147.5</v>
      </c>
      <c r="C150" s="29" t="s">
        <v>1469</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1469</v>
      </c>
    </row>
    <row r="151" spans="1:11">
      <c r="A151" s="29">
        <v>147.5</v>
      </c>
      <c r="B151" s="29">
        <v>148.5</v>
      </c>
      <c r="C151" s="29" t="s">
        <v>1470</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1470</v>
      </c>
    </row>
    <row r="152" spans="1:11">
      <c r="A152" s="29">
        <v>148.5</v>
      </c>
      <c r="B152" s="29">
        <v>149.5</v>
      </c>
      <c r="C152" s="29" t="s">
        <v>1471</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1471</v>
      </c>
    </row>
    <row r="153" spans="1:11">
      <c r="A153" s="29">
        <v>149.5</v>
      </c>
      <c r="B153" s="29">
        <v>150.5</v>
      </c>
      <c r="C153" s="29" t="s">
        <v>1472</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1472</v>
      </c>
    </row>
    <row r="154" spans="1:11">
      <c r="A154" s="29">
        <v>150.5</v>
      </c>
      <c r="B154" s="29">
        <v>151.5</v>
      </c>
      <c r="C154" s="29" t="s">
        <v>1473</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1473</v>
      </c>
    </row>
    <row r="155" spans="1:11">
      <c r="A155" s="29">
        <v>151.5</v>
      </c>
      <c r="B155" s="29">
        <v>152.5</v>
      </c>
      <c r="C155" s="29" t="s">
        <v>1474</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1474</v>
      </c>
    </row>
    <row r="156" spans="1:11">
      <c r="A156" s="29">
        <v>152.5</v>
      </c>
      <c r="B156" s="29">
        <v>153.5</v>
      </c>
      <c r="C156" s="29" t="s">
        <v>1475</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1475</v>
      </c>
    </row>
    <row r="157" spans="1:11">
      <c r="A157" s="29">
        <v>153.5</v>
      </c>
      <c r="B157" s="29">
        <v>154.5</v>
      </c>
      <c r="C157" s="29" t="s">
        <v>1476</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1476</v>
      </c>
    </row>
    <row r="158" spans="1:11">
      <c r="A158" s="29">
        <v>154.5</v>
      </c>
      <c r="B158" s="29">
        <v>155.5</v>
      </c>
      <c r="C158" s="29" t="s">
        <v>1477</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1477</v>
      </c>
    </row>
    <row r="159" spans="1:11">
      <c r="A159" s="29">
        <v>155.5</v>
      </c>
      <c r="B159" s="29">
        <v>156.5</v>
      </c>
      <c r="C159" s="29" t="s">
        <v>1478</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1478</v>
      </c>
    </row>
    <row r="160" spans="1:11">
      <c r="A160" s="29">
        <v>156.5</v>
      </c>
      <c r="B160" s="29">
        <v>157.5</v>
      </c>
      <c r="C160" s="29" t="s">
        <v>1479</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1479</v>
      </c>
    </row>
    <row r="161" spans="1:11">
      <c r="A161" s="29">
        <v>157.5</v>
      </c>
      <c r="B161" s="29">
        <v>158.5</v>
      </c>
      <c r="C161" s="29" t="s">
        <v>1480</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1480</v>
      </c>
    </row>
    <row r="162" spans="1:11">
      <c r="A162" s="29">
        <v>158.5</v>
      </c>
      <c r="B162" s="29">
        <v>159.5</v>
      </c>
      <c r="C162" s="29" t="s">
        <v>1481</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1481</v>
      </c>
    </row>
    <row r="163" spans="1:11">
      <c r="A163" s="29">
        <v>159.5</v>
      </c>
      <c r="B163" s="29">
        <v>160.5</v>
      </c>
      <c r="C163" s="29" t="s">
        <v>1482</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1482</v>
      </c>
    </row>
    <row r="164" spans="1:11">
      <c r="A164" s="29">
        <v>160.5</v>
      </c>
      <c r="B164" s="29">
        <v>161.5</v>
      </c>
      <c r="C164" s="29" t="s">
        <v>1483</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1483</v>
      </c>
    </row>
    <row r="165" spans="1:11">
      <c r="A165" s="29">
        <v>161.5</v>
      </c>
      <c r="B165" s="29">
        <v>162.5</v>
      </c>
      <c r="C165" s="29" t="s">
        <v>1484</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1484</v>
      </c>
    </row>
    <row r="166" spans="1:11">
      <c r="A166" s="29">
        <v>162.5</v>
      </c>
      <c r="B166" s="29">
        <v>163.5</v>
      </c>
      <c r="C166" s="29" t="s">
        <v>1485</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1485</v>
      </c>
    </row>
    <row r="167" spans="1:11">
      <c r="A167" s="29">
        <v>163.5</v>
      </c>
      <c r="B167" s="29">
        <v>164.5</v>
      </c>
      <c r="C167" s="29" t="s">
        <v>1486</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1486</v>
      </c>
    </row>
    <row r="168" spans="1:11">
      <c r="A168" s="29">
        <v>164.5</v>
      </c>
      <c r="B168" s="29">
        <v>165.5</v>
      </c>
      <c r="C168" s="29" t="s">
        <v>1487</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1487</v>
      </c>
    </row>
    <row r="169" spans="1:11">
      <c r="A169" s="29">
        <v>165.5</v>
      </c>
      <c r="C169" s="29" t="s">
        <v>1487</v>
      </c>
      <c r="D169" s="29">
        <v>165</v>
      </c>
      <c r="F169" s="29" t="e">
        <f>様式97_入院ベースアップ評価料!$I$84-A169</f>
        <v>#VALUE!</v>
      </c>
      <c r="G169" s="29" t="e">
        <f>様式97_入院ベースアップ評価料!$I$84-B169</f>
        <v>#VALUE!</v>
      </c>
      <c r="H169" s="29" t="e">
        <f t="shared" ref="H169" si="7">F169*G169</f>
        <v>#VALUE!</v>
      </c>
      <c r="I169" s="137" t="s">
        <v>1488</v>
      </c>
      <c r="J169" s="137" t="s">
        <v>1488</v>
      </c>
      <c r="K169" s="29" t="s">
        <v>1487</v>
      </c>
    </row>
    <row r="170" spans="1:11">
      <c r="I170" s="138" t="s">
        <v>1489</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872" t="s">
        <v>1316</v>
      </c>
      <c r="B2" s="872"/>
      <c r="C2" s="872" t="s">
        <v>1490</v>
      </c>
      <c r="D2" s="872" t="s">
        <v>1491</v>
      </c>
      <c r="E2" s="872" t="s">
        <v>1492</v>
      </c>
    </row>
    <row r="3" spans="1:14">
      <c r="A3" s="32" t="s">
        <v>1319</v>
      </c>
      <c r="B3" s="32" t="s">
        <v>1320</v>
      </c>
      <c r="C3" s="872"/>
      <c r="D3" s="872"/>
      <c r="E3" s="872"/>
      <c r="J3" s="63" t="s">
        <v>1321</v>
      </c>
      <c r="K3" s="63" t="s">
        <v>1322</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1493</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1494</v>
      </c>
      <c r="M5" s="29" t="s">
        <v>1495</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1496</v>
      </c>
      <c r="M6" s="29" t="s">
        <v>1497</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1498</v>
      </c>
      <c r="M7" s="29" t="s">
        <v>1499</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1500</v>
      </c>
      <c r="M8" s="29" t="s">
        <v>1501</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1502</v>
      </c>
      <c r="M9" s="29" t="s">
        <v>1503</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1504</v>
      </c>
      <c r="M10" s="29" t="s">
        <v>1505</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1488</v>
      </c>
      <c r="K11" s="137" t="s">
        <v>1488</v>
      </c>
      <c r="L11" s="29" t="s">
        <v>1506</v>
      </c>
      <c r="M11" s="29" t="s">
        <v>1507</v>
      </c>
      <c r="N11" s="29">
        <v>8</v>
      </c>
    </row>
    <row r="12" spans="1:14">
      <c r="C12" s="29" t="s">
        <v>1508</v>
      </c>
      <c r="D12" s="29" t="s">
        <v>1509</v>
      </c>
      <c r="E12" s="29" t="s">
        <v>1509</v>
      </c>
      <c r="J12" s="138" t="s">
        <v>1489</v>
      </c>
    </row>
    <row r="13" spans="1:14">
      <c r="A13" s="872" t="s">
        <v>1316</v>
      </c>
      <c r="B13" s="872"/>
      <c r="C13" s="872" t="s">
        <v>1490</v>
      </c>
      <c r="D13" s="872" t="s">
        <v>1491</v>
      </c>
      <c r="E13" s="872" t="s">
        <v>1492</v>
      </c>
    </row>
    <row r="14" spans="1:14">
      <c r="A14" s="32" t="s">
        <v>1319</v>
      </c>
      <c r="B14" s="32" t="s">
        <v>1320</v>
      </c>
      <c r="C14" s="872"/>
      <c r="D14" s="872"/>
      <c r="E14" s="872"/>
    </row>
    <row r="15" spans="1:14">
      <c r="B15" s="29">
        <v>1.5</v>
      </c>
      <c r="C15" s="29" t="s">
        <v>1493</v>
      </c>
      <c r="D15" s="29">
        <v>8</v>
      </c>
      <c r="E15" s="29">
        <v>1</v>
      </c>
    </row>
    <row r="16" spans="1:14">
      <c r="A16" s="29">
        <v>1.5</v>
      </c>
      <c r="B16" s="29">
        <v>2.5</v>
      </c>
      <c r="C16" s="29" t="s">
        <v>1510</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84" t="s">
        <v>27</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row>
    <row r="4" spans="1:37" ht="30" customHeight="1">
      <c r="A4" s="122"/>
      <c r="B4" s="122"/>
      <c r="C4" s="122"/>
      <c r="D4" s="122"/>
      <c r="E4" s="122"/>
      <c r="G4" s="122"/>
      <c r="H4" s="122"/>
      <c r="I4" s="122"/>
    </row>
    <row r="5" spans="1:37" ht="30" customHeight="1">
      <c r="A5" s="35" t="s">
        <v>28</v>
      </c>
      <c r="B5" s="585" t="s">
        <v>29</v>
      </c>
      <c r="C5" s="585"/>
      <c r="D5" s="585"/>
      <c r="E5" s="585"/>
      <c r="F5" s="585"/>
      <c r="G5" s="585"/>
      <c r="H5" s="586" t="str">
        <f>IF(別添2!E6="","",別添2!E6)</f>
        <v/>
      </c>
      <c r="I5" s="586"/>
      <c r="J5" s="586"/>
      <c r="K5" s="586"/>
      <c r="L5" s="586"/>
      <c r="M5" s="586"/>
      <c r="N5" s="586"/>
      <c r="O5" s="586"/>
      <c r="P5" s="586"/>
      <c r="Q5" s="586"/>
      <c r="R5" s="586"/>
      <c r="S5" s="586"/>
      <c r="T5" s="586"/>
    </row>
    <row r="6" spans="1:37" ht="30" customHeight="1">
      <c r="B6" s="585" t="s">
        <v>30</v>
      </c>
      <c r="C6" s="585"/>
      <c r="D6" s="585"/>
      <c r="E6" s="585"/>
      <c r="F6" s="585"/>
      <c r="G6" s="585"/>
      <c r="H6" s="587" t="str">
        <f>IF(別添2!H27="","",別添2!H27)</f>
        <v/>
      </c>
      <c r="I6" s="587"/>
      <c r="J6" s="587"/>
      <c r="K6" s="587"/>
      <c r="L6" s="587"/>
      <c r="M6" s="587"/>
      <c r="N6" s="587"/>
      <c r="O6" s="587"/>
      <c r="P6" s="587"/>
      <c r="Q6" s="587"/>
      <c r="R6" s="587"/>
      <c r="S6" s="587"/>
      <c r="T6" s="58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583"/>
      <c r="G19" s="583"/>
      <c r="H19" s="583"/>
      <c r="I19" s="583"/>
      <c r="J19" s="583"/>
      <c r="K19" s="583"/>
      <c r="L19" s="58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88" t="s">
        <v>55</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ht="15" customHeight="1">
      <c r="A4" s="122"/>
      <c r="B4" s="122"/>
      <c r="C4" s="122"/>
      <c r="D4" s="122"/>
      <c r="E4" s="122"/>
      <c r="G4" s="122"/>
      <c r="H4" s="122"/>
      <c r="I4" s="122"/>
    </row>
    <row r="5" spans="1:39" ht="24.95" customHeight="1">
      <c r="A5" s="35" t="s">
        <v>28</v>
      </c>
      <c r="B5" s="585" t="s">
        <v>29</v>
      </c>
      <c r="C5" s="585"/>
      <c r="D5" s="585"/>
      <c r="E5" s="585"/>
      <c r="F5" s="585"/>
      <c r="G5" s="585"/>
      <c r="H5" s="589" t="str">
        <f>IF('様式95_外来・在宅ベースアップ評価料（Ⅰ）'!H5=0,"",'様式95_外来・在宅ベースアップ評価料（Ⅰ）'!H5)</f>
        <v/>
      </c>
      <c r="I5" s="589"/>
      <c r="J5" s="589"/>
      <c r="K5" s="589"/>
      <c r="L5" s="589"/>
      <c r="M5" s="589"/>
      <c r="N5" s="589"/>
      <c r="O5" s="589"/>
      <c r="P5" s="589"/>
      <c r="Q5" s="589"/>
      <c r="R5" s="589"/>
      <c r="S5" s="589"/>
      <c r="T5" s="589"/>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596"/>
      <c r="K15" s="595"/>
      <c r="L15" s="596" t="s">
        <v>61</v>
      </c>
      <c r="M15" s="596"/>
      <c r="N15" s="595"/>
      <c r="O15" s="596" t="s">
        <v>62</v>
      </c>
      <c r="P15" s="596"/>
      <c r="Q15" s="595"/>
      <c r="R15" s="596" t="s">
        <v>63</v>
      </c>
      <c r="S15" s="596"/>
      <c r="T15" s="595"/>
      <c r="U15" s="596" t="s">
        <v>64</v>
      </c>
      <c r="V15" s="596"/>
      <c r="W15" s="596"/>
    </row>
    <row r="16" spans="1:39" ht="24.95" customHeight="1">
      <c r="A16" s="35"/>
      <c r="B16" s="122"/>
      <c r="C16" s="122"/>
      <c r="D16" s="122"/>
      <c r="E16" s="122"/>
      <c r="F16" s="182"/>
      <c r="G16" s="121" t="s">
        <v>65</v>
      </c>
      <c r="H16" s="122"/>
      <c r="I16" s="122"/>
      <c r="J16" s="596"/>
      <c r="K16" s="595"/>
      <c r="L16" s="596"/>
      <c r="M16" s="596"/>
      <c r="N16" s="595"/>
      <c r="O16" s="596"/>
      <c r="P16" s="596"/>
      <c r="Q16" s="595"/>
      <c r="R16" s="596"/>
      <c r="S16" s="596"/>
      <c r="T16" s="595"/>
      <c r="U16" s="596"/>
      <c r="V16" s="596"/>
      <c r="W16" s="59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06" t="s">
        <v>69</v>
      </c>
      <c r="I20" s="607"/>
      <c r="J20" s="607"/>
      <c r="K20" s="608"/>
      <c r="L20" s="609" t="s">
        <v>70</v>
      </c>
      <c r="M20" s="609"/>
      <c r="N20" s="609"/>
      <c r="O20" s="609"/>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06" t="s">
        <v>71</v>
      </c>
      <c r="I21" s="607"/>
      <c r="J21" s="607"/>
      <c r="K21" s="608"/>
      <c r="L21" s="610" t="s">
        <v>71</v>
      </c>
      <c r="M21" s="604"/>
      <c r="N21" s="604"/>
      <c r="O21" s="611"/>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06" t="s">
        <v>72</v>
      </c>
      <c r="I22" s="607"/>
      <c r="J22" s="607"/>
      <c r="K22" s="608"/>
      <c r="L22" s="612"/>
      <c r="M22" s="601"/>
      <c r="N22" s="601"/>
      <c r="O22" s="613"/>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06" t="s">
        <v>73</v>
      </c>
      <c r="I23" s="607"/>
      <c r="J23" s="607"/>
      <c r="K23" s="608"/>
      <c r="L23" s="614"/>
      <c r="M23" s="603"/>
      <c r="N23" s="603"/>
      <c r="O23" s="615"/>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06" t="s">
        <v>74</v>
      </c>
      <c r="I24" s="607"/>
      <c r="J24" s="607"/>
      <c r="K24" s="608"/>
      <c r="L24" s="610" t="s">
        <v>74</v>
      </c>
      <c r="M24" s="604"/>
      <c r="N24" s="604"/>
      <c r="O24" s="611"/>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06" t="s">
        <v>75</v>
      </c>
      <c r="I25" s="607"/>
      <c r="J25" s="607"/>
      <c r="K25" s="608"/>
      <c r="L25" s="612"/>
      <c r="M25" s="601"/>
      <c r="N25" s="601"/>
      <c r="O25" s="613"/>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06" t="s">
        <v>76</v>
      </c>
      <c r="I26" s="607"/>
      <c r="J26" s="607"/>
      <c r="K26" s="608"/>
      <c r="L26" s="614"/>
      <c r="M26" s="603"/>
      <c r="N26" s="603"/>
      <c r="O26" s="615"/>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06" t="s">
        <v>77</v>
      </c>
      <c r="I27" s="607"/>
      <c r="J27" s="607"/>
      <c r="K27" s="608"/>
      <c r="L27" s="610" t="s">
        <v>77</v>
      </c>
      <c r="M27" s="604"/>
      <c r="N27" s="604"/>
      <c r="O27" s="611"/>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06" t="s">
        <v>78</v>
      </c>
      <c r="I28" s="607"/>
      <c r="J28" s="607"/>
      <c r="K28" s="608"/>
      <c r="L28" s="612"/>
      <c r="M28" s="601"/>
      <c r="N28" s="601"/>
      <c r="O28" s="613"/>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06" t="s">
        <v>79</v>
      </c>
      <c r="I29" s="607"/>
      <c r="J29" s="607"/>
      <c r="K29" s="608"/>
      <c r="L29" s="614"/>
      <c r="M29" s="603"/>
      <c r="N29" s="603"/>
      <c r="O29" s="615"/>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06" t="s">
        <v>80</v>
      </c>
      <c r="I30" s="607"/>
      <c r="J30" s="607"/>
      <c r="K30" s="608"/>
      <c r="L30" s="610" t="s">
        <v>80</v>
      </c>
      <c r="M30" s="604"/>
      <c r="N30" s="604"/>
      <c r="O30" s="611"/>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06" t="s">
        <v>81</v>
      </c>
      <c r="I31" s="607"/>
      <c r="J31" s="607"/>
      <c r="K31" s="608"/>
      <c r="L31" s="612"/>
      <c r="M31" s="601"/>
      <c r="N31" s="601"/>
      <c r="O31" s="613"/>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06" t="s">
        <v>82</v>
      </c>
      <c r="I32" s="607"/>
      <c r="J32" s="607"/>
      <c r="K32" s="608"/>
      <c r="L32" s="614"/>
      <c r="M32" s="603"/>
      <c r="N32" s="603"/>
      <c r="O32" s="615"/>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583"/>
      <c r="K34" s="583"/>
      <c r="L34" s="583"/>
      <c r="M34" s="583"/>
      <c r="N34" s="583"/>
      <c r="O34" s="583"/>
      <c r="P34" s="58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598"/>
      <c r="N47" s="598"/>
      <c r="O47" s="598"/>
      <c r="P47" s="598"/>
      <c r="Q47" s="598"/>
      <c r="R47" s="598"/>
      <c r="S47" s="598"/>
      <c r="T47" s="122" t="s">
        <v>100</v>
      </c>
      <c r="V47" s="121" t="s">
        <v>101</v>
      </c>
      <c r="W47" s="34"/>
      <c r="X47" s="122"/>
      <c r="Y47" s="34"/>
      <c r="Z47" s="583"/>
      <c r="AA47" s="583"/>
      <c r="AB47" s="583"/>
      <c r="AC47" s="583"/>
      <c r="AD47" s="583"/>
      <c r="AE47" s="583"/>
      <c r="AF47" s="58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583"/>
      <c r="N62" s="583"/>
      <c r="O62" s="583"/>
      <c r="P62" s="583"/>
      <c r="Q62" s="583"/>
      <c r="R62" s="583"/>
      <c r="S62" s="583"/>
      <c r="T62" s="122" t="s">
        <v>114</v>
      </c>
      <c r="V62" s="121" t="s">
        <v>101</v>
      </c>
      <c r="X62" s="122"/>
      <c r="Z62" s="583"/>
      <c r="AA62" s="583"/>
      <c r="AB62" s="583"/>
      <c r="AC62" s="583"/>
      <c r="AD62" s="583"/>
      <c r="AE62" s="583"/>
      <c r="AF62" s="58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583"/>
      <c r="N64" s="583"/>
      <c r="O64" s="583"/>
      <c r="P64" s="583"/>
      <c r="Q64" s="583"/>
      <c r="R64" s="583"/>
      <c r="S64" s="583"/>
      <c r="T64" s="122" t="s">
        <v>114</v>
      </c>
      <c r="U64" s="34"/>
      <c r="V64" s="121" t="s">
        <v>101</v>
      </c>
      <c r="W64" s="34"/>
      <c r="X64" s="122"/>
      <c r="Y64" s="34"/>
      <c r="Z64" s="583"/>
      <c r="AA64" s="583"/>
      <c r="AB64" s="583"/>
      <c r="AC64" s="583"/>
      <c r="AD64" s="583"/>
      <c r="AE64" s="583"/>
      <c r="AF64" s="58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583"/>
      <c r="N66" s="583"/>
      <c r="O66" s="583"/>
      <c r="P66" s="583"/>
      <c r="Q66" s="583"/>
      <c r="R66" s="583"/>
      <c r="S66" s="583"/>
      <c r="T66" s="122" t="s">
        <v>114</v>
      </c>
      <c r="U66" s="34"/>
      <c r="V66" s="121" t="s">
        <v>101</v>
      </c>
      <c r="W66" s="34"/>
      <c r="X66" s="122"/>
      <c r="Y66" s="34"/>
      <c r="Z66" s="583"/>
      <c r="AA66" s="583"/>
      <c r="AB66" s="583"/>
      <c r="AC66" s="583"/>
      <c r="AD66" s="583"/>
      <c r="AE66" s="583"/>
      <c r="AF66" s="58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583"/>
      <c r="N68" s="583"/>
      <c r="O68" s="583"/>
      <c r="P68" s="583"/>
      <c r="Q68" s="583"/>
      <c r="R68" s="583"/>
      <c r="S68" s="583"/>
      <c r="T68" s="122" t="s">
        <v>114</v>
      </c>
      <c r="V68" s="121" t="s">
        <v>101</v>
      </c>
      <c r="X68" s="122"/>
      <c r="Z68" s="583"/>
      <c r="AA68" s="583"/>
      <c r="AB68" s="583"/>
      <c r="AC68" s="583"/>
      <c r="AD68" s="583"/>
      <c r="AE68" s="583"/>
      <c r="AF68" s="58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583"/>
      <c r="N70" s="583"/>
      <c r="O70" s="583"/>
      <c r="P70" s="583"/>
      <c r="Q70" s="583"/>
      <c r="R70" s="583"/>
      <c r="S70" s="583"/>
      <c r="T70" s="122" t="s">
        <v>114</v>
      </c>
      <c r="V70" s="121" t="s">
        <v>101</v>
      </c>
      <c r="X70" s="122"/>
      <c r="Z70" s="583"/>
      <c r="AA70" s="583"/>
      <c r="AB70" s="583"/>
      <c r="AC70" s="583"/>
      <c r="AD70" s="583"/>
      <c r="AE70" s="583"/>
      <c r="AF70" s="58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583"/>
      <c r="N72" s="583"/>
      <c r="O72" s="583"/>
      <c r="P72" s="583"/>
      <c r="Q72" s="583"/>
      <c r="R72" s="583"/>
      <c r="S72" s="583"/>
      <c r="T72" s="122" t="s">
        <v>114</v>
      </c>
      <c r="U72" s="34"/>
      <c r="V72" s="121" t="s">
        <v>101</v>
      </c>
      <c r="W72" s="34"/>
      <c r="X72" s="122"/>
      <c r="Y72" s="34"/>
      <c r="Z72" s="583"/>
      <c r="AA72" s="583"/>
      <c r="AB72" s="583"/>
      <c r="AC72" s="583"/>
      <c r="AD72" s="583"/>
      <c r="AE72" s="583"/>
      <c r="AF72" s="58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597">
        <f>SUM(M57:S72)</f>
        <v>0</v>
      </c>
      <c r="N79" s="597"/>
      <c r="O79" s="597"/>
      <c r="P79" s="597"/>
      <c r="Q79" s="597"/>
      <c r="R79" s="597"/>
      <c r="S79" s="597"/>
      <c r="T79" s="122" t="s">
        <v>114</v>
      </c>
      <c r="U79" s="34"/>
      <c r="V79" s="121" t="s">
        <v>101</v>
      </c>
      <c r="W79" s="34"/>
      <c r="X79" s="122"/>
      <c r="Y79" s="34"/>
      <c r="Z79" s="597">
        <f>SUM(Z57:AF72)</f>
        <v>0</v>
      </c>
      <c r="AA79" s="597"/>
      <c r="AB79" s="597"/>
      <c r="AC79" s="597"/>
      <c r="AD79" s="597"/>
      <c r="AE79" s="597"/>
      <c r="AF79" s="597"/>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597">
        <f>M58*AK58+M60*AK60+M62*AK62+M64*AK64+M66*AK66+M68*AK68+M70*AK70+M72*AK72</f>
        <v>0</v>
      </c>
      <c r="N81" s="597"/>
      <c r="O81" s="597"/>
      <c r="P81" s="597"/>
      <c r="Q81" s="597"/>
      <c r="R81" s="597"/>
      <c r="S81" s="597"/>
      <c r="T81" s="122" t="s">
        <v>129</v>
      </c>
      <c r="U81" s="34"/>
      <c r="V81" s="121" t="s">
        <v>101</v>
      </c>
      <c r="W81" s="34"/>
      <c r="X81" s="122"/>
      <c r="Y81" s="34"/>
      <c r="Z81" s="597">
        <f>Z58*AK58+Z60*AK60+Z62*AK62+Z64*AK64+Z66*AK66+Z68*AK68+Z70*AK70+Z72*AK72</f>
        <v>0</v>
      </c>
      <c r="AA81" s="597"/>
      <c r="AB81" s="597"/>
      <c r="AC81" s="597"/>
      <c r="AD81" s="597"/>
      <c r="AE81" s="597"/>
      <c r="AF81" s="59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16" t="str">
        <f>IFERROR(ROUNDDOWN(M81*10/M47,4),"")</f>
        <v/>
      </c>
      <c r="N84" s="616"/>
      <c r="O84" s="616"/>
      <c r="P84" s="616"/>
      <c r="Q84" s="616"/>
      <c r="R84" s="616"/>
      <c r="S84" s="616"/>
      <c r="T84" s="122"/>
      <c r="U84" s="34"/>
      <c r="V84" s="121" t="s">
        <v>101</v>
      </c>
      <c r="W84" s="34"/>
      <c r="X84" s="122"/>
      <c r="Y84" s="34"/>
      <c r="Z84" s="600" t="str">
        <f>IFERROR(Z81*10/Z47,"")</f>
        <v/>
      </c>
      <c r="AA84" s="600"/>
      <c r="AB84" s="600"/>
      <c r="AC84" s="600"/>
      <c r="AD84" s="600"/>
      <c r="AE84" s="600"/>
      <c r="AF84" s="60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599" t="str">
        <f>IFERROR(IF((M47*1.2%-(M81*10))/(((M58+M62+M64+M66+M70+M72)*8+M60+M68)*10)&lt;0,0,(M47*1.2%-(M81*10))/(((M58+M62+M64+M66+M70+M72)*8+M60+M68)*10)),"")</f>
        <v/>
      </c>
      <c r="N87" s="599"/>
      <c r="O87" s="599"/>
      <c r="P87" s="599"/>
      <c r="Q87" s="599"/>
      <c r="R87" s="599"/>
      <c r="S87" s="599"/>
      <c r="T87" s="122"/>
      <c r="V87" s="121" t="s">
        <v>101</v>
      </c>
      <c r="Z87" s="599" t="str">
        <f>IFERROR(IF((Z47*1.2%-(Z81*10))/(((Z58+Z62+Z64+Z66+Z70+Z72)*8+Z60+Z68)*10)&lt;0,0,(Z47*1.2%-(Z81*10))/(((Z58+Z62+Z64+Z66+Z70+Z72)*8+Z60+Z68)*10)),"")</f>
        <v/>
      </c>
      <c r="AA87" s="599"/>
      <c r="AB87" s="599"/>
      <c r="AC87" s="599"/>
      <c r="AD87" s="599"/>
      <c r="AE87" s="599"/>
      <c r="AF87" s="599"/>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596" t="s">
        <v>135</v>
      </c>
      <c r="C89" s="596"/>
      <c r="D89" s="596"/>
      <c r="E89" s="596"/>
      <c r="F89" s="601" t="s">
        <v>136</v>
      </c>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row>
    <row r="90" spans="1:37" ht="20.100000000000001" customHeight="1">
      <c r="A90" s="35"/>
      <c r="B90" s="596"/>
      <c r="C90" s="596"/>
      <c r="D90" s="596"/>
      <c r="E90" s="596"/>
      <c r="F90" s="603" t="s">
        <v>137</v>
      </c>
      <c r="G90" s="603"/>
      <c r="H90" s="603"/>
      <c r="I90" s="603"/>
      <c r="J90" s="603"/>
      <c r="K90" s="603"/>
      <c r="L90" s="603"/>
      <c r="M90" s="603"/>
      <c r="N90" s="603"/>
      <c r="O90" s="603"/>
      <c r="P90" s="603"/>
      <c r="Q90" s="603"/>
      <c r="R90" s="603"/>
      <c r="S90" s="603"/>
      <c r="T90" s="603"/>
      <c r="U90" s="603"/>
      <c r="V90" s="603"/>
      <c r="W90" s="603"/>
      <c r="X90" s="603"/>
      <c r="Y90" s="603"/>
      <c r="Z90" s="603"/>
      <c r="AA90" s="603"/>
      <c r="AB90" s="603"/>
      <c r="AC90" s="603"/>
      <c r="AD90" s="603"/>
      <c r="AE90" s="603"/>
      <c r="AF90" s="603"/>
      <c r="AG90" s="603"/>
      <c r="AH90" s="603"/>
    </row>
    <row r="91" spans="1:37" ht="20.100000000000001" customHeight="1">
      <c r="A91" s="35"/>
      <c r="B91" s="596"/>
      <c r="C91" s="596"/>
      <c r="D91" s="596"/>
      <c r="E91" s="596"/>
      <c r="G91" s="74"/>
      <c r="H91" s="74"/>
      <c r="I91" s="74"/>
      <c r="J91" s="604" t="s">
        <v>138</v>
      </c>
      <c r="K91" s="604"/>
      <c r="L91" s="604"/>
      <c r="M91" s="604"/>
      <c r="N91" s="604"/>
      <c r="O91" s="604"/>
      <c r="P91" s="604"/>
      <c r="Q91" s="604"/>
      <c r="R91" s="604"/>
      <c r="S91" s="604"/>
      <c r="T91" s="604"/>
      <c r="U91" s="604"/>
      <c r="V91" s="604"/>
      <c r="W91" s="604"/>
      <c r="X91" s="604"/>
      <c r="Y91" s="604"/>
      <c r="Z91" s="604"/>
      <c r="AA91" s="604"/>
      <c r="AB91" s="604"/>
      <c r="AC91" s="604"/>
      <c r="AD91" s="604"/>
      <c r="AE91" s="74"/>
      <c r="AF91" s="74"/>
      <c r="AG91" s="74"/>
      <c r="AH91" s="74"/>
    </row>
    <row r="92" spans="1:37" ht="20.100000000000001" customHeight="1">
      <c r="A92" s="35"/>
      <c r="B92" s="596"/>
      <c r="C92" s="596"/>
      <c r="D92" s="596"/>
      <c r="E92" s="596"/>
      <c r="G92" s="73"/>
      <c r="H92" s="73"/>
      <c r="I92" s="73"/>
      <c r="J92" s="605" t="s">
        <v>139</v>
      </c>
      <c r="K92" s="605"/>
      <c r="L92" s="605"/>
      <c r="M92" s="605"/>
      <c r="N92" s="605"/>
      <c r="O92" s="605"/>
      <c r="P92" s="605"/>
      <c r="Q92" s="605"/>
      <c r="R92" s="605"/>
      <c r="S92" s="605"/>
      <c r="T92" s="605"/>
      <c r="U92" s="605"/>
      <c r="V92" s="605"/>
      <c r="W92" s="605"/>
      <c r="X92" s="605"/>
      <c r="Y92" s="605"/>
      <c r="Z92" s="605"/>
      <c r="AA92" s="605"/>
      <c r="AB92" s="605"/>
      <c r="AC92" s="605"/>
      <c r="AD92" s="605"/>
      <c r="AE92" s="73"/>
      <c r="AF92" s="73"/>
      <c r="AG92" s="73"/>
      <c r="AH92" s="73"/>
    </row>
    <row r="93" spans="1:37" ht="20.100000000000001" customHeight="1">
      <c r="A93" s="35"/>
      <c r="B93" s="596"/>
      <c r="C93" s="596"/>
      <c r="D93" s="596"/>
      <c r="E93" s="596"/>
      <c r="G93" s="72"/>
      <c r="H93" s="72"/>
      <c r="I93" s="72"/>
      <c r="J93" s="605" t="s">
        <v>140</v>
      </c>
      <c r="K93" s="605"/>
      <c r="L93" s="605"/>
      <c r="M93" s="605"/>
      <c r="N93" s="605"/>
      <c r="O93" s="605"/>
      <c r="P93" s="605"/>
      <c r="Q93" s="605"/>
      <c r="R93" s="605"/>
      <c r="S93" s="605"/>
      <c r="T93" s="605"/>
      <c r="U93" s="605"/>
      <c r="V93" s="605"/>
      <c r="W93" s="605"/>
      <c r="X93" s="605"/>
      <c r="Y93" s="605"/>
      <c r="Z93" s="605"/>
      <c r="AA93" s="605"/>
      <c r="AB93" s="605"/>
      <c r="AC93" s="605"/>
      <c r="AD93" s="605"/>
      <c r="AE93" s="73" t="s">
        <v>141</v>
      </c>
      <c r="AF93" s="73"/>
      <c r="AG93" s="73"/>
      <c r="AH93" s="73"/>
    </row>
    <row r="94" spans="1:37" ht="20.100000000000001" customHeight="1">
      <c r="A94" s="35"/>
      <c r="B94" s="596"/>
      <c r="C94" s="596"/>
      <c r="D94" s="596"/>
      <c r="E94" s="596"/>
      <c r="G94" s="73"/>
      <c r="H94" s="73"/>
      <c r="I94" s="73"/>
      <c r="J94" s="605" t="s">
        <v>142</v>
      </c>
      <c r="K94" s="605"/>
      <c r="L94" s="605"/>
      <c r="M94" s="605"/>
      <c r="N94" s="605"/>
      <c r="O94" s="605"/>
      <c r="P94" s="605"/>
      <c r="Q94" s="605"/>
      <c r="R94" s="605"/>
      <c r="S94" s="605"/>
      <c r="T94" s="605"/>
      <c r="U94" s="605"/>
      <c r="V94" s="605"/>
      <c r="W94" s="605"/>
      <c r="X94" s="605"/>
      <c r="Y94" s="605"/>
      <c r="Z94" s="605"/>
      <c r="AA94" s="605"/>
      <c r="AB94" s="605"/>
      <c r="AC94" s="605"/>
      <c r="AD94" s="60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02" t="str">
        <f>IF(AK98&lt;=1.1,IF(AK98&gt;=0.9,"☑","□"),"□")</f>
        <v>□</v>
      </c>
      <c r="K98" s="602"/>
      <c r="L98" s="121" t="s">
        <v>1514</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02" t="str">
        <f>IF(AK99&lt;=1.1,IF(AK99&gt;=0.9,"☑","□"),"□")</f>
        <v>□</v>
      </c>
      <c r="K99" s="602"/>
      <c r="L99" s="41" t="s">
        <v>1515</v>
      </c>
      <c r="M99" s="122"/>
      <c r="N99" s="122"/>
      <c r="O99" s="122"/>
      <c r="P99" s="122"/>
      <c r="Q99" s="122"/>
      <c r="R99" s="122"/>
      <c r="S99" s="122"/>
      <c r="T99" s="122"/>
      <c r="U99" s="122"/>
      <c r="V99" s="122"/>
      <c r="AK99" s="187" t="str">
        <f>IFERROR(M81/Z81,"")</f>
        <v/>
      </c>
    </row>
    <row r="100" spans="1:40" ht="24.95" customHeight="1">
      <c r="A100" s="35"/>
      <c r="B100" s="121"/>
      <c r="D100" s="122"/>
      <c r="E100" s="122"/>
      <c r="G100" s="122"/>
      <c r="J100" s="602" t="str">
        <f>IF(AK100&lt;=1.1,IF(AK100&gt;=0.9,"☑","□"),"□")</f>
        <v>□</v>
      </c>
      <c r="K100" s="602"/>
      <c r="L100" s="41" t="s">
        <v>1516</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02" t="str">
        <f>IF(AK101&lt;=1.1,IF(AK101&gt;=0.9,"☑","□"),"□")</f>
        <v>□</v>
      </c>
      <c r="K101" s="602"/>
      <c r="L101" s="121" t="s">
        <v>1517</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589" t="str">
        <f>IFERROR(IF(OR(AK34*AK37*AK84=0,M87&lt;=0),"算定不可",(VLOOKUP("該当",'リスト（外来）'!J:L,3,FALSE))),"")</f>
        <v>算定不可</v>
      </c>
      <c r="E106" s="589"/>
      <c r="F106" s="589"/>
      <c r="G106" s="589"/>
      <c r="H106" s="589"/>
      <c r="I106" s="589"/>
      <c r="J106" s="589"/>
      <c r="K106" s="589"/>
      <c r="L106" s="589"/>
      <c r="M106" s="589"/>
      <c r="N106" s="589"/>
      <c r="O106" s="589"/>
      <c r="P106" s="589"/>
      <c r="R106" s="589" t="str">
        <f>IFERROR(IF(OR(AK34*AK37*AK84=0,M87&lt;=0),"算定不可",(VLOOKUP("該当",'リスト（外来）'!J:N,4,FALSE))),"")</f>
        <v>算定不可</v>
      </c>
      <c r="S106" s="589"/>
      <c r="T106" s="589"/>
      <c r="U106" s="589"/>
      <c r="V106" s="589"/>
      <c r="W106" s="589"/>
      <c r="X106" s="589"/>
      <c r="Y106" s="589"/>
      <c r="Z106" s="589"/>
      <c r="AA106" s="589"/>
      <c r="AB106" s="589"/>
      <c r="AC106" s="589"/>
      <c r="AD106" s="58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593" t="s">
        <v>151</v>
      </c>
      <c r="E108" s="594"/>
      <c r="F108" s="591" t="s">
        <v>152</v>
      </c>
      <c r="G108" s="591"/>
      <c r="H108" s="591"/>
      <c r="I108" s="591"/>
      <c r="J108" s="591"/>
      <c r="K108" s="591"/>
      <c r="L108" s="591"/>
      <c r="M108" s="591"/>
      <c r="N108" s="591"/>
      <c r="O108" s="591"/>
      <c r="P108" s="592"/>
      <c r="Q108" s="122"/>
      <c r="R108" s="593" t="s">
        <v>151</v>
      </c>
      <c r="S108" s="594"/>
      <c r="T108" s="591" t="s">
        <v>152</v>
      </c>
      <c r="U108" s="591"/>
      <c r="V108" s="591"/>
      <c r="W108" s="591"/>
      <c r="X108" s="591"/>
      <c r="Y108" s="591"/>
      <c r="Z108" s="591"/>
      <c r="AA108" s="591"/>
      <c r="AB108" s="591"/>
      <c r="AC108" s="591"/>
      <c r="AD108" s="592"/>
      <c r="AK108" s="183">
        <v>1</v>
      </c>
      <c r="AL108" s="184">
        <v>1</v>
      </c>
      <c r="AM108" s="184">
        <v>7</v>
      </c>
      <c r="AN108" s="184">
        <v>7</v>
      </c>
    </row>
    <row r="109" spans="1:40" ht="24.95" customHeight="1">
      <c r="A109" s="35"/>
      <c r="B109" s="121"/>
      <c r="C109" s="122"/>
      <c r="D109" s="593" t="s">
        <v>151</v>
      </c>
      <c r="E109" s="594"/>
      <c r="F109" s="591" t="s">
        <v>153</v>
      </c>
      <c r="G109" s="591"/>
      <c r="H109" s="591"/>
      <c r="I109" s="591"/>
      <c r="J109" s="591"/>
      <c r="K109" s="591"/>
      <c r="L109" s="591"/>
      <c r="M109" s="591"/>
      <c r="N109" s="591"/>
      <c r="O109" s="591"/>
      <c r="P109" s="592"/>
      <c r="R109" s="593" t="s">
        <v>151</v>
      </c>
      <c r="S109" s="594"/>
      <c r="T109" s="591" t="s">
        <v>154</v>
      </c>
      <c r="U109" s="591"/>
      <c r="V109" s="591"/>
      <c r="W109" s="591"/>
      <c r="X109" s="591"/>
      <c r="Y109" s="591"/>
      <c r="Z109" s="591"/>
      <c r="AA109" s="591"/>
      <c r="AB109" s="591"/>
      <c r="AC109" s="591"/>
      <c r="AD109" s="592"/>
      <c r="AK109" s="183">
        <v>1</v>
      </c>
      <c r="AL109" s="184">
        <f>IF(AK$106&gt;=AK109,1,0)</f>
        <v>0</v>
      </c>
    </row>
    <row r="110" spans="1:40" ht="24.95" customHeight="1">
      <c r="A110" s="35"/>
      <c r="B110" s="121"/>
      <c r="C110" s="122"/>
      <c r="D110" s="593" t="s">
        <v>151</v>
      </c>
      <c r="E110" s="594"/>
      <c r="F110" s="591" t="s">
        <v>155</v>
      </c>
      <c r="G110" s="591"/>
      <c r="H110" s="591"/>
      <c r="I110" s="591"/>
      <c r="J110" s="591"/>
      <c r="K110" s="591"/>
      <c r="L110" s="591"/>
      <c r="M110" s="591"/>
      <c r="N110" s="591"/>
      <c r="O110" s="591"/>
      <c r="P110" s="592"/>
      <c r="R110" s="593" t="s">
        <v>151</v>
      </c>
      <c r="S110" s="594"/>
      <c r="T110" s="591" t="s">
        <v>156</v>
      </c>
      <c r="U110" s="591"/>
      <c r="V110" s="591"/>
      <c r="W110" s="591"/>
      <c r="X110" s="591"/>
      <c r="Y110" s="591"/>
      <c r="Z110" s="591"/>
      <c r="AA110" s="591"/>
      <c r="AB110" s="591"/>
      <c r="AC110" s="591"/>
      <c r="AD110" s="592"/>
      <c r="AK110" s="183">
        <v>2</v>
      </c>
      <c r="AL110" s="184">
        <f>IF(AK$106&gt;=AK110,1,0)</f>
        <v>0</v>
      </c>
    </row>
    <row r="111" spans="1:40" ht="24.95" customHeight="1">
      <c r="A111" s="35"/>
      <c r="B111" s="121"/>
      <c r="C111" s="122"/>
      <c r="D111" s="593" t="s">
        <v>151</v>
      </c>
      <c r="E111" s="594"/>
      <c r="F111" s="591" t="s">
        <v>157</v>
      </c>
      <c r="G111" s="591"/>
      <c r="H111" s="591"/>
      <c r="I111" s="591"/>
      <c r="J111" s="591"/>
      <c r="K111" s="591"/>
      <c r="L111" s="591"/>
      <c r="M111" s="591"/>
      <c r="N111" s="591"/>
      <c r="O111" s="591"/>
      <c r="P111" s="592"/>
      <c r="R111" s="593" t="s">
        <v>151</v>
      </c>
      <c r="S111" s="594"/>
      <c r="T111" s="591" t="s">
        <v>158</v>
      </c>
      <c r="U111" s="591"/>
      <c r="V111" s="591"/>
      <c r="W111" s="591"/>
      <c r="X111" s="591"/>
      <c r="Y111" s="591"/>
      <c r="Z111" s="591"/>
      <c r="AA111" s="591"/>
      <c r="AB111" s="591"/>
      <c r="AC111" s="591"/>
      <c r="AD111" s="592"/>
      <c r="AK111" s="183">
        <v>3</v>
      </c>
      <c r="AL111" s="184">
        <f>IF(AK$106&gt;=AK111,1,0)</f>
        <v>0</v>
      </c>
    </row>
    <row r="112" spans="1:40" ht="24.95" customHeight="1">
      <c r="A112" s="35"/>
      <c r="B112" s="121"/>
      <c r="C112" s="122"/>
      <c r="D112" s="593" t="s">
        <v>151</v>
      </c>
      <c r="E112" s="594"/>
      <c r="F112" s="591" t="s">
        <v>159</v>
      </c>
      <c r="G112" s="591"/>
      <c r="H112" s="591"/>
      <c r="I112" s="591"/>
      <c r="J112" s="591"/>
      <c r="K112" s="591"/>
      <c r="L112" s="591"/>
      <c r="M112" s="591"/>
      <c r="N112" s="591"/>
      <c r="O112" s="591"/>
      <c r="P112" s="592"/>
      <c r="R112" s="593" t="s">
        <v>151</v>
      </c>
      <c r="S112" s="594"/>
      <c r="T112" s="591" t="s">
        <v>160</v>
      </c>
      <c r="U112" s="591"/>
      <c r="V112" s="591"/>
      <c r="W112" s="591"/>
      <c r="X112" s="591"/>
      <c r="Y112" s="591"/>
      <c r="Z112" s="591"/>
      <c r="AA112" s="591"/>
      <c r="AB112" s="591"/>
      <c r="AC112" s="591"/>
      <c r="AD112" s="592"/>
      <c r="AK112" s="183">
        <v>4</v>
      </c>
      <c r="AL112" s="184">
        <f t="shared" ref="AL112:AL116" si="0">IF(AK$106&gt;=AK112,1,0)</f>
        <v>0</v>
      </c>
    </row>
    <row r="113" spans="1:38" ht="24.95" customHeight="1">
      <c r="A113" s="35"/>
      <c r="B113" s="121"/>
      <c r="C113" s="122"/>
      <c r="D113" s="593" t="s">
        <v>151</v>
      </c>
      <c r="E113" s="594"/>
      <c r="F113" s="591" t="s">
        <v>161</v>
      </c>
      <c r="G113" s="591"/>
      <c r="H113" s="591"/>
      <c r="I113" s="591"/>
      <c r="J113" s="591"/>
      <c r="K113" s="591"/>
      <c r="L113" s="591"/>
      <c r="M113" s="591"/>
      <c r="N113" s="591"/>
      <c r="O113" s="591"/>
      <c r="P113" s="592"/>
      <c r="R113" s="593" t="s">
        <v>151</v>
      </c>
      <c r="S113" s="594"/>
      <c r="T113" s="591" t="s">
        <v>162</v>
      </c>
      <c r="U113" s="591"/>
      <c r="V113" s="591"/>
      <c r="W113" s="591"/>
      <c r="X113" s="591"/>
      <c r="Y113" s="591"/>
      <c r="Z113" s="591"/>
      <c r="AA113" s="591"/>
      <c r="AB113" s="591"/>
      <c r="AC113" s="591"/>
      <c r="AD113" s="592"/>
      <c r="AK113" s="183">
        <v>5</v>
      </c>
      <c r="AL113" s="184">
        <f t="shared" si="0"/>
        <v>0</v>
      </c>
    </row>
    <row r="114" spans="1:38" ht="24.95" customHeight="1">
      <c r="A114" s="35"/>
      <c r="B114" s="121"/>
      <c r="C114" s="122"/>
      <c r="D114" s="593" t="s">
        <v>151</v>
      </c>
      <c r="E114" s="594"/>
      <c r="F114" s="591" t="s">
        <v>163</v>
      </c>
      <c r="G114" s="591"/>
      <c r="H114" s="591"/>
      <c r="I114" s="591"/>
      <c r="J114" s="591"/>
      <c r="K114" s="591"/>
      <c r="L114" s="591"/>
      <c r="M114" s="591"/>
      <c r="N114" s="591"/>
      <c r="O114" s="591"/>
      <c r="P114" s="592"/>
      <c r="R114" s="593" t="s">
        <v>151</v>
      </c>
      <c r="S114" s="594"/>
      <c r="T114" s="591" t="s">
        <v>164</v>
      </c>
      <c r="U114" s="591"/>
      <c r="V114" s="591"/>
      <c r="W114" s="591"/>
      <c r="X114" s="591"/>
      <c r="Y114" s="591"/>
      <c r="Z114" s="591"/>
      <c r="AA114" s="591"/>
      <c r="AB114" s="591"/>
      <c r="AC114" s="591"/>
      <c r="AD114" s="592"/>
      <c r="AK114" s="183">
        <v>6</v>
      </c>
      <c r="AL114" s="184">
        <f t="shared" si="0"/>
        <v>0</v>
      </c>
    </row>
    <row r="115" spans="1:38" ht="24.95" customHeight="1">
      <c r="A115" s="35"/>
      <c r="B115" s="121"/>
      <c r="C115" s="122"/>
      <c r="D115" s="593" t="s">
        <v>151</v>
      </c>
      <c r="E115" s="594"/>
      <c r="F115" s="591" t="s">
        <v>165</v>
      </c>
      <c r="G115" s="591"/>
      <c r="H115" s="591"/>
      <c r="I115" s="591"/>
      <c r="J115" s="591"/>
      <c r="K115" s="591"/>
      <c r="L115" s="591"/>
      <c r="M115" s="591"/>
      <c r="N115" s="591"/>
      <c r="O115" s="591"/>
      <c r="P115" s="592"/>
      <c r="R115" s="593" t="s">
        <v>151</v>
      </c>
      <c r="S115" s="594"/>
      <c r="T115" s="591" t="s">
        <v>166</v>
      </c>
      <c r="U115" s="591"/>
      <c r="V115" s="591"/>
      <c r="W115" s="591"/>
      <c r="X115" s="591"/>
      <c r="Y115" s="591"/>
      <c r="Z115" s="591"/>
      <c r="AA115" s="591"/>
      <c r="AB115" s="591"/>
      <c r="AC115" s="591"/>
      <c r="AD115" s="592"/>
      <c r="AK115" s="183">
        <v>7</v>
      </c>
      <c r="AL115" s="184">
        <f t="shared" si="0"/>
        <v>0</v>
      </c>
    </row>
    <row r="116" spans="1:38" ht="24.95" customHeight="1">
      <c r="A116" s="35"/>
      <c r="B116" s="121"/>
      <c r="C116" s="122"/>
      <c r="D116" s="593" t="s">
        <v>151</v>
      </c>
      <c r="E116" s="594"/>
      <c r="F116" s="591" t="s">
        <v>167</v>
      </c>
      <c r="G116" s="591"/>
      <c r="H116" s="591"/>
      <c r="I116" s="591"/>
      <c r="J116" s="591"/>
      <c r="K116" s="591"/>
      <c r="L116" s="591"/>
      <c r="M116" s="591"/>
      <c r="N116" s="591"/>
      <c r="O116" s="591"/>
      <c r="P116" s="592"/>
      <c r="R116" s="593" t="s">
        <v>151</v>
      </c>
      <c r="S116" s="594"/>
      <c r="T116" s="591" t="s">
        <v>168</v>
      </c>
      <c r="U116" s="591"/>
      <c r="V116" s="591"/>
      <c r="W116" s="591"/>
      <c r="X116" s="591"/>
      <c r="Y116" s="591"/>
      <c r="Z116" s="591"/>
      <c r="AA116" s="591"/>
      <c r="AB116" s="591"/>
      <c r="AC116" s="591"/>
      <c r="AD116" s="592"/>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1530</v>
      </c>
    </row>
    <row r="131" spans="1:2" ht="24.95" customHeight="1">
      <c r="A131" s="44" t="s">
        <v>176</v>
      </c>
    </row>
    <row r="132" spans="1:2" ht="24.95" customHeight="1">
      <c r="A132" s="44" t="s">
        <v>177</v>
      </c>
    </row>
    <row r="133" spans="1:2" ht="24.95" customHeight="1">
      <c r="A133" s="44" t="s">
        <v>178</v>
      </c>
    </row>
    <row r="134" spans="1:2" ht="24.95" customHeight="1">
      <c r="A134" s="44" t="s">
        <v>1531</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1532</v>
      </c>
    </row>
    <row r="146" spans="1:42" ht="24.95" customHeight="1">
      <c r="A146" s="44" t="s">
        <v>189</v>
      </c>
    </row>
    <row r="147" spans="1:42" ht="24.95" customHeight="1">
      <c r="A147" s="44" t="s">
        <v>190</v>
      </c>
    </row>
    <row r="148" spans="1:42" ht="24.95" customHeight="1">
      <c r="A148" s="44" t="s">
        <v>1533</v>
      </c>
    </row>
    <row r="149" spans="1:42" ht="24.95" customHeight="1">
      <c r="A149" s="44" t="s">
        <v>191</v>
      </c>
    </row>
    <row r="150" spans="1:42" ht="24.95" customHeight="1">
      <c r="A150" s="44" t="s">
        <v>192</v>
      </c>
    </row>
    <row r="151" spans="1:42" ht="24.95" customHeight="1">
      <c r="A151" s="44" t="s">
        <v>1534</v>
      </c>
    </row>
    <row r="152" spans="1:42" ht="24.95" customHeight="1">
      <c r="A152" s="44" t="s">
        <v>193</v>
      </c>
    </row>
    <row r="153" spans="1:42" ht="24.95" customHeight="1">
      <c r="A153" s="44" t="s">
        <v>1535</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1536</v>
      </c>
    </row>
    <row r="159" spans="1:42" ht="24.95" customHeight="1">
      <c r="A159" s="44" t="s">
        <v>198</v>
      </c>
    </row>
    <row r="160" spans="1:42" ht="24.95" customHeight="1">
      <c r="A160" s="44" t="s">
        <v>1537</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588" t="s">
        <v>207</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row>
    <row r="4" spans="1:39" ht="15" customHeight="1">
      <c r="A4" s="122"/>
      <c r="B4" s="122"/>
      <c r="C4" s="122"/>
      <c r="D4" s="122"/>
      <c r="E4" s="122"/>
      <c r="G4" s="122"/>
      <c r="H4" s="122"/>
      <c r="I4" s="122"/>
    </row>
    <row r="5" spans="1:39" ht="24.95" customHeight="1">
      <c r="A5" s="35" t="s">
        <v>28</v>
      </c>
      <c r="B5" s="585" t="s">
        <v>29</v>
      </c>
      <c r="C5" s="585"/>
      <c r="D5" s="585"/>
      <c r="E5" s="585"/>
      <c r="F5" s="585"/>
      <c r="G5" s="585"/>
      <c r="H5" s="620" t="str">
        <f>IF('様式95_外来・在宅ベースアップ評価料（Ⅰ）'!H5=0,"",'様式95_外来・在宅ベースアップ評価料（Ⅰ）'!H5)</f>
        <v/>
      </c>
      <c r="I5" s="620"/>
      <c r="J5" s="620"/>
      <c r="K5" s="620"/>
      <c r="L5" s="620"/>
      <c r="M5" s="620"/>
      <c r="N5" s="620"/>
      <c r="O5" s="620"/>
      <c r="P5" s="620"/>
      <c r="Q5" s="620"/>
      <c r="R5" s="620"/>
      <c r="S5" s="620"/>
      <c r="T5" s="620"/>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596"/>
      <c r="K10" s="595"/>
      <c r="L10" s="596" t="s">
        <v>61</v>
      </c>
      <c r="M10" s="596"/>
      <c r="N10" s="595"/>
      <c r="O10" s="596" t="s">
        <v>62</v>
      </c>
      <c r="P10" s="596"/>
      <c r="Q10" s="595"/>
      <c r="R10" s="596" t="s">
        <v>63</v>
      </c>
      <c r="S10" s="596"/>
      <c r="T10" s="595"/>
      <c r="U10" s="596" t="s">
        <v>64</v>
      </c>
      <c r="V10" s="596"/>
      <c r="W10" s="596"/>
      <c r="AM10" s="184" t="b">
        <v>0</v>
      </c>
    </row>
    <row r="11" spans="1:39" ht="24.95" customHeight="1">
      <c r="A11" s="35"/>
      <c r="B11" s="122"/>
      <c r="C11" s="122"/>
      <c r="D11" s="122"/>
      <c r="E11" s="122"/>
      <c r="F11" s="182"/>
      <c r="G11" s="121" t="s">
        <v>65</v>
      </c>
      <c r="H11" s="122"/>
      <c r="I11" s="122"/>
      <c r="J11" s="596"/>
      <c r="K11" s="595"/>
      <c r="L11" s="596"/>
      <c r="M11" s="596"/>
      <c r="N11" s="595"/>
      <c r="O11" s="596"/>
      <c r="P11" s="596"/>
      <c r="Q11" s="595"/>
      <c r="R11" s="596"/>
      <c r="S11" s="596"/>
      <c r="T11" s="595"/>
      <c r="U11" s="596"/>
      <c r="V11" s="596"/>
      <c r="W11" s="59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06" t="s">
        <v>69</v>
      </c>
      <c r="H15" s="607"/>
      <c r="I15" s="607"/>
      <c r="J15" s="608"/>
      <c r="K15" s="609" t="s">
        <v>70</v>
      </c>
      <c r="L15" s="609"/>
      <c r="M15" s="609"/>
      <c r="N15" s="609"/>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06" t="s">
        <v>71</v>
      </c>
      <c r="H16" s="607"/>
      <c r="I16" s="607"/>
      <c r="J16" s="608"/>
      <c r="K16" s="610" t="s">
        <v>71</v>
      </c>
      <c r="L16" s="604"/>
      <c r="M16" s="604"/>
      <c r="N16" s="611"/>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06" t="s">
        <v>72</v>
      </c>
      <c r="H17" s="607"/>
      <c r="I17" s="607"/>
      <c r="J17" s="608"/>
      <c r="K17" s="612"/>
      <c r="L17" s="601"/>
      <c r="M17" s="601"/>
      <c r="N17" s="613"/>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06" t="s">
        <v>73</v>
      </c>
      <c r="H18" s="607"/>
      <c r="I18" s="607"/>
      <c r="J18" s="608"/>
      <c r="K18" s="614"/>
      <c r="L18" s="603"/>
      <c r="M18" s="603"/>
      <c r="N18" s="615"/>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06" t="s">
        <v>74</v>
      </c>
      <c r="H19" s="607"/>
      <c r="I19" s="607"/>
      <c r="J19" s="608"/>
      <c r="K19" s="610" t="s">
        <v>74</v>
      </c>
      <c r="L19" s="604"/>
      <c r="M19" s="604"/>
      <c r="N19" s="611"/>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06" t="s">
        <v>75</v>
      </c>
      <c r="H20" s="607"/>
      <c r="I20" s="607"/>
      <c r="J20" s="608"/>
      <c r="K20" s="612"/>
      <c r="L20" s="601"/>
      <c r="M20" s="601"/>
      <c r="N20" s="613"/>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06" t="s">
        <v>76</v>
      </c>
      <c r="H21" s="607"/>
      <c r="I21" s="607"/>
      <c r="J21" s="608"/>
      <c r="K21" s="614"/>
      <c r="L21" s="603"/>
      <c r="M21" s="603"/>
      <c r="N21" s="615"/>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06" t="s">
        <v>77</v>
      </c>
      <c r="H22" s="607"/>
      <c r="I22" s="607"/>
      <c r="J22" s="608"/>
      <c r="K22" s="610" t="s">
        <v>77</v>
      </c>
      <c r="L22" s="604"/>
      <c r="M22" s="604"/>
      <c r="N22" s="611"/>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06" t="s">
        <v>78</v>
      </c>
      <c r="H23" s="607"/>
      <c r="I23" s="607"/>
      <c r="J23" s="608"/>
      <c r="K23" s="612"/>
      <c r="L23" s="601"/>
      <c r="M23" s="601"/>
      <c r="N23" s="613"/>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06" t="s">
        <v>79</v>
      </c>
      <c r="H24" s="607"/>
      <c r="I24" s="607"/>
      <c r="J24" s="608"/>
      <c r="K24" s="614"/>
      <c r="L24" s="603"/>
      <c r="M24" s="603"/>
      <c r="N24" s="615"/>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06" t="s">
        <v>80</v>
      </c>
      <c r="H25" s="607"/>
      <c r="I25" s="607"/>
      <c r="J25" s="608"/>
      <c r="K25" s="610" t="s">
        <v>80</v>
      </c>
      <c r="L25" s="604"/>
      <c r="M25" s="604"/>
      <c r="N25" s="611"/>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06" t="s">
        <v>81</v>
      </c>
      <c r="H26" s="607"/>
      <c r="I26" s="607"/>
      <c r="J26" s="608"/>
      <c r="K26" s="612"/>
      <c r="L26" s="601"/>
      <c r="M26" s="601"/>
      <c r="N26" s="613"/>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06" t="s">
        <v>82</v>
      </c>
      <c r="H27" s="607"/>
      <c r="I27" s="607"/>
      <c r="J27" s="608"/>
      <c r="K27" s="614"/>
      <c r="L27" s="603"/>
      <c r="M27" s="603"/>
      <c r="N27" s="615"/>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583"/>
      <c r="N37" s="583"/>
      <c r="O37" s="583"/>
      <c r="P37" s="583"/>
      <c r="Q37" s="583"/>
      <c r="R37" s="583"/>
      <c r="S37" s="583"/>
      <c r="T37" s="122" t="s">
        <v>100</v>
      </c>
      <c r="V37" s="121" t="s">
        <v>101</v>
      </c>
      <c r="W37" s="34"/>
      <c r="X37" s="122"/>
      <c r="Y37" s="34"/>
      <c r="Z37" s="583"/>
      <c r="AA37" s="583"/>
      <c r="AB37" s="583"/>
      <c r="AC37" s="583"/>
      <c r="AD37" s="583"/>
      <c r="AE37" s="583"/>
      <c r="AF37" s="58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583"/>
      <c r="N48" s="583"/>
      <c r="O48" s="583"/>
      <c r="P48" s="583"/>
      <c r="Q48" s="583"/>
      <c r="R48" s="583"/>
      <c r="S48" s="583"/>
      <c r="T48" s="122" t="s">
        <v>114</v>
      </c>
      <c r="V48" s="121" t="s">
        <v>101</v>
      </c>
      <c r="X48" s="122"/>
      <c r="Z48" s="583"/>
      <c r="AA48" s="583"/>
      <c r="AB48" s="583"/>
      <c r="AC48" s="583"/>
      <c r="AD48" s="583"/>
      <c r="AE48" s="583"/>
      <c r="AF48" s="58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583"/>
      <c r="N50" s="583"/>
      <c r="O50" s="583"/>
      <c r="P50" s="583"/>
      <c r="Q50" s="583"/>
      <c r="R50" s="583"/>
      <c r="S50" s="583"/>
      <c r="T50" s="122" t="s">
        <v>114</v>
      </c>
      <c r="V50" s="121" t="s">
        <v>101</v>
      </c>
      <c r="X50" s="122"/>
      <c r="Z50" s="583"/>
      <c r="AA50" s="583"/>
      <c r="AB50" s="583"/>
      <c r="AC50" s="583"/>
      <c r="AD50" s="583"/>
      <c r="AE50" s="583"/>
      <c r="AF50" s="58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583"/>
      <c r="N52" s="583"/>
      <c r="O52" s="583"/>
      <c r="P52" s="583"/>
      <c r="Q52" s="583"/>
      <c r="R52" s="583"/>
      <c r="S52" s="583"/>
      <c r="T52" s="122" t="s">
        <v>114</v>
      </c>
      <c r="V52" s="121" t="s">
        <v>101</v>
      </c>
      <c r="X52" s="122"/>
      <c r="Z52" s="583"/>
      <c r="AA52" s="583"/>
      <c r="AB52" s="583"/>
      <c r="AC52" s="583"/>
      <c r="AD52" s="583"/>
      <c r="AE52" s="583"/>
      <c r="AF52" s="58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583"/>
      <c r="N54" s="583"/>
      <c r="O54" s="583"/>
      <c r="P54" s="583"/>
      <c r="Q54" s="583"/>
      <c r="R54" s="583"/>
      <c r="S54" s="583"/>
      <c r="T54" s="122" t="s">
        <v>114</v>
      </c>
      <c r="U54" s="34"/>
      <c r="V54" s="121" t="s">
        <v>101</v>
      </c>
      <c r="W54" s="34"/>
      <c r="X54" s="122"/>
      <c r="Y54" s="34"/>
      <c r="Z54" s="583"/>
      <c r="AA54" s="583"/>
      <c r="AB54" s="583"/>
      <c r="AC54" s="583"/>
      <c r="AD54" s="583"/>
      <c r="AE54" s="583"/>
      <c r="AF54" s="58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583"/>
      <c r="N56" s="583"/>
      <c r="O56" s="583"/>
      <c r="P56" s="583"/>
      <c r="Q56" s="583"/>
      <c r="R56" s="583"/>
      <c r="S56" s="583"/>
      <c r="T56" s="122" t="s">
        <v>114</v>
      </c>
      <c r="U56" s="34"/>
      <c r="V56" s="121" t="s">
        <v>101</v>
      </c>
      <c r="W56" s="34"/>
      <c r="X56" s="122"/>
      <c r="Y56" s="34"/>
      <c r="Z56" s="583"/>
      <c r="AA56" s="583"/>
      <c r="AB56" s="583"/>
      <c r="AC56" s="583"/>
      <c r="AD56" s="583"/>
      <c r="AE56" s="583"/>
      <c r="AF56" s="58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583"/>
      <c r="N62" s="583"/>
      <c r="O62" s="583"/>
      <c r="P62" s="583"/>
      <c r="Q62" s="583"/>
      <c r="R62" s="583"/>
      <c r="S62" s="583"/>
      <c r="T62" s="122" t="s">
        <v>114</v>
      </c>
      <c r="U62" s="34"/>
      <c r="V62" s="121" t="s">
        <v>101</v>
      </c>
      <c r="W62" s="34"/>
      <c r="X62" s="122"/>
      <c r="Y62" s="34"/>
      <c r="Z62" s="583"/>
      <c r="AA62" s="583"/>
      <c r="AB62" s="583"/>
      <c r="AC62" s="583"/>
      <c r="AD62" s="583"/>
      <c r="AE62" s="583"/>
      <c r="AF62" s="58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19">
        <f>SUM(M47:S62)</f>
        <v>0</v>
      </c>
      <c r="N69" s="619"/>
      <c r="O69" s="619"/>
      <c r="P69" s="619"/>
      <c r="Q69" s="619"/>
      <c r="R69" s="619"/>
      <c r="S69" s="619"/>
      <c r="T69" s="122" t="s">
        <v>114</v>
      </c>
      <c r="U69" s="34"/>
      <c r="V69" s="121" t="s">
        <v>101</v>
      </c>
      <c r="W69" s="34"/>
      <c r="X69" s="122"/>
      <c r="Y69" s="34"/>
      <c r="Z69" s="619">
        <f>SUM(Z47:AF62)</f>
        <v>0</v>
      </c>
      <c r="AA69" s="619"/>
      <c r="AB69" s="619"/>
      <c r="AC69" s="619"/>
      <c r="AD69" s="619"/>
      <c r="AE69" s="619"/>
      <c r="AF69" s="619"/>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597">
        <f>M48*AK48+M50*AK50+M52*AK52+M54*AK54+M56*AK56+M58*AK58+M60*AK60+M62*AK62</f>
        <v>0</v>
      </c>
      <c r="N71" s="597"/>
      <c r="O71" s="597"/>
      <c r="P71" s="597"/>
      <c r="Q71" s="597"/>
      <c r="R71" s="597"/>
      <c r="S71" s="597"/>
      <c r="T71" s="122" t="s">
        <v>219</v>
      </c>
      <c r="U71" s="34"/>
      <c r="V71" s="121" t="s">
        <v>101</v>
      </c>
      <c r="W71" s="34"/>
      <c r="X71" s="122"/>
      <c r="Y71" s="34"/>
      <c r="Z71" s="597">
        <f>Z48*AK48+Z50*AK50+Z52*AK52+Z54*AK54+Z56*AK56+Z58*AK58+Z60*AK60+Z62*AK62</f>
        <v>0</v>
      </c>
      <c r="AA71" s="597"/>
      <c r="AB71" s="597"/>
      <c r="AC71" s="597"/>
      <c r="AD71" s="597"/>
      <c r="AE71" s="597"/>
      <c r="AF71" s="597"/>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16" t="str">
        <f>IFERROR(ROUNDDOWN(M71*10/M37,4),"")</f>
        <v/>
      </c>
      <c r="N73" s="616"/>
      <c r="O73" s="616"/>
      <c r="P73" s="616"/>
      <c r="Q73" s="616"/>
      <c r="R73" s="616"/>
      <c r="S73" s="616"/>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583"/>
      <c r="N76" s="583"/>
      <c r="O76" s="583"/>
      <c r="P76" s="583"/>
      <c r="Q76" s="583"/>
      <c r="R76" s="583"/>
      <c r="S76" s="583"/>
      <c r="T76" s="121" t="s">
        <v>222</v>
      </c>
      <c r="V76" s="121" t="s">
        <v>101</v>
      </c>
      <c r="X76" s="122"/>
      <c r="Z76" s="583"/>
      <c r="AA76" s="583"/>
      <c r="AB76" s="583"/>
      <c r="AC76" s="583"/>
      <c r="AD76" s="583"/>
      <c r="AE76" s="583"/>
      <c r="AF76" s="58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597" t="str">
        <f>IFERROR(IF((M37*2.3%-M71*10)/(M76*10)&lt;0,0,(M37*2.3%-M71*10)/(M76*10)),"")</f>
        <v/>
      </c>
      <c r="J84" s="597"/>
      <c r="K84" s="597"/>
      <c r="L84" s="597"/>
      <c r="M84" s="597"/>
      <c r="N84" s="597"/>
      <c r="O84" s="597"/>
      <c r="P84" s="122"/>
      <c r="Q84" s="122"/>
      <c r="R84" s="121" t="s">
        <v>101</v>
      </c>
      <c r="T84" s="122"/>
      <c r="V84" s="597" t="str">
        <f>IFERROR(IF((Z37*2.3%-Z71*10)/(Z76*10)&lt;0,0,(Z37*2.3%-Z71*10)/(Z76*10)),"")</f>
        <v/>
      </c>
      <c r="W84" s="597"/>
      <c r="X84" s="597"/>
      <c r="Y84" s="597"/>
      <c r="Z84" s="597"/>
      <c r="AA84" s="597"/>
      <c r="AB84" s="597"/>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596" t="s">
        <v>227</v>
      </c>
      <c r="C86" s="596"/>
      <c r="D86" s="596"/>
      <c r="E86" s="596"/>
      <c r="F86" s="596" t="s">
        <v>228</v>
      </c>
      <c r="G86" s="596"/>
      <c r="H86" s="596"/>
      <c r="I86" s="596"/>
      <c r="J86" s="596"/>
      <c r="K86" s="596"/>
      <c r="L86" s="596"/>
      <c r="M86" s="596"/>
      <c r="N86" s="596"/>
      <c r="O86" s="596"/>
      <c r="P86" s="596"/>
      <c r="Q86" s="596"/>
      <c r="R86" s="596"/>
      <c r="S86" s="596"/>
      <c r="T86" s="596"/>
      <c r="U86" s="596"/>
      <c r="V86" s="596"/>
      <c r="W86" s="596"/>
      <c r="X86" s="596"/>
      <c r="Y86" s="596"/>
      <c r="Z86" s="596"/>
      <c r="AA86" s="596"/>
      <c r="AB86" s="596"/>
      <c r="AC86" s="596"/>
      <c r="AD86" s="596"/>
      <c r="AE86" s="596"/>
      <c r="AF86" s="596"/>
      <c r="AG86" s="596"/>
      <c r="AH86" s="596"/>
    </row>
    <row r="87" spans="1:37" ht="24.95" customHeight="1">
      <c r="A87" s="35"/>
      <c r="B87" s="596"/>
      <c r="C87" s="596"/>
      <c r="D87" s="596"/>
      <c r="E87" s="596"/>
      <c r="F87" s="617" t="s">
        <v>229</v>
      </c>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row>
    <row r="88" spans="1:37" ht="24.95" customHeight="1">
      <c r="A88" s="35"/>
      <c r="B88" s="596"/>
      <c r="C88" s="596"/>
      <c r="D88" s="596"/>
      <c r="E88" s="596"/>
      <c r="F88" s="618" t="s">
        <v>230</v>
      </c>
      <c r="G88" s="618"/>
      <c r="H88" s="618"/>
      <c r="I88" s="618"/>
      <c r="J88" s="618"/>
      <c r="K88" s="618"/>
      <c r="L88" s="618"/>
      <c r="M88" s="618"/>
      <c r="N88" s="618"/>
      <c r="O88" s="618"/>
      <c r="P88" s="618"/>
      <c r="Q88" s="618"/>
      <c r="R88" s="618"/>
      <c r="S88" s="618"/>
      <c r="T88" s="618"/>
      <c r="U88" s="618"/>
      <c r="V88" s="618"/>
      <c r="W88" s="618"/>
      <c r="X88" s="618"/>
      <c r="Y88" s="618"/>
      <c r="Z88" s="618"/>
      <c r="AA88" s="618"/>
      <c r="AB88" s="618"/>
      <c r="AC88" s="618"/>
      <c r="AD88" s="618"/>
      <c r="AE88" s="618"/>
      <c r="AF88" s="618"/>
      <c r="AG88" s="618"/>
      <c r="AH88" s="618"/>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02" t="str">
        <f>IF(AK91&lt;=1.1,IF(AK91&gt;=0.9,"☑","□"),"□")</f>
        <v>□</v>
      </c>
      <c r="K91" s="602"/>
      <c r="L91" s="121" t="s">
        <v>1518</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02" t="str">
        <f>IF(AK92&lt;=1.1,IF(AK92&gt;=0.9,"☑","□"),"□")</f>
        <v>□</v>
      </c>
      <c r="K92" s="602"/>
      <c r="L92" s="41" t="s">
        <v>1519</v>
      </c>
      <c r="M92" s="122"/>
      <c r="N92" s="122"/>
      <c r="O92" s="122"/>
      <c r="P92" s="122"/>
      <c r="Q92" s="122"/>
      <c r="R92" s="122"/>
      <c r="S92" s="122"/>
      <c r="T92" s="122"/>
      <c r="U92" s="122"/>
      <c r="V92" s="122"/>
      <c r="AK92" s="187" t="str">
        <f>IFERROR(M71/Z71,"")</f>
        <v/>
      </c>
    </row>
    <row r="93" spans="1:37" ht="24.95" customHeight="1">
      <c r="A93" s="35"/>
      <c r="B93" s="121"/>
      <c r="D93" s="122"/>
      <c r="E93" s="122"/>
      <c r="G93" s="122"/>
      <c r="J93" s="602" t="str">
        <f>IF(AK93&lt;=1.1,IF(AK93&gt;=0.9,"☑","□"),"□")</f>
        <v>□</v>
      </c>
      <c r="K93" s="602"/>
      <c r="L93" s="121" t="s">
        <v>1520</v>
      </c>
      <c r="M93" s="122"/>
      <c r="N93" s="122"/>
      <c r="O93" s="122"/>
      <c r="P93" s="122"/>
      <c r="Q93" s="122"/>
      <c r="R93" s="122"/>
      <c r="S93" s="122"/>
      <c r="T93" s="122"/>
      <c r="U93" s="122"/>
      <c r="V93" s="122"/>
      <c r="AK93" s="187" t="str">
        <f>IFERROR(M76/Z76,"")</f>
        <v/>
      </c>
    </row>
    <row r="94" spans="1:37" ht="24.95" customHeight="1">
      <c r="A94" s="35"/>
      <c r="B94" s="121"/>
      <c r="D94" s="122"/>
      <c r="E94" s="122"/>
      <c r="G94" s="122"/>
      <c r="J94" s="602" t="str">
        <f>IF(AK94&lt;=1.1,IF(AK94&gt;=0.9,"☑","□"),"□")</f>
        <v>□</v>
      </c>
      <c r="K94" s="602"/>
      <c r="L94" s="121" t="s">
        <v>1521</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589" t="str">
        <f>IFERROR(IF(OR(AK27=0,AK73=0,I84&lt;=0),"算定不可",(VLOOKUP("該当",'リスト（入院）'!I:K,3,FALSE))),"")</f>
        <v>算定不可</v>
      </c>
      <c r="Q97" s="589"/>
      <c r="R97" s="589"/>
      <c r="S97" s="589"/>
      <c r="T97" s="589"/>
      <c r="U97" s="589"/>
      <c r="V97" s="589"/>
      <c r="W97" s="589"/>
      <c r="X97" s="589"/>
      <c r="Y97" s="589"/>
      <c r="Z97" s="58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1547</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topLeftCell="A165" workbookViewId="0">
      <selection activeCell="AB138" sqref="AB138:AF139"/>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55" t="s">
        <v>255</v>
      </c>
      <c r="B2" s="655"/>
      <c r="C2" s="655"/>
      <c r="D2" s="655"/>
      <c r="E2" s="655"/>
      <c r="F2" s="655"/>
      <c r="G2" s="655"/>
      <c r="H2" s="655"/>
      <c r="I2" s="655"/>
      <c r="J2" s="655"/>
      <c r="K2" s="655"/>
      <c r="L2" s="655"/>
      <c r="M2" s="655"/>
      <c r="N2" s="655"/>
      <c r="O2" s="655"/>
      <c r="P2" s="655"/>
      <c r="Q2" s="655"/>
      <c r="R2" s="655"/>
      <c r="S2" s="655"/>
      <c r="T2" s="655"/>
      <c r="U2" s="656"/>
      <c r="V2" s="65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49" t="s">
        <v>257</v>
      </c>
      <c r="R4" s="649"/>
      <c r="S4" s="649"/>
      <c r="T4" s="649"/>
      <c r="U4" s="649"/>
      <c r="V4" s="650" t="str">
        <f>IF('様式95_外来・在宅ベースアップ評価料（Ⅰ）'!H5=0,"",'様式95_外来・在宅ベースアップ評価料（Ⅰ）'!H5)</f>
        <v/>
      </c>
      <c r="W4" s="650"/>
      <c r="X4" s="650"/>
      <c r="Y4" s="650"/>
      <c r="Z4" s="650"/>
      <c r="AA4" s="650"/>
      <c r="AB4" s="650"/>
      <c r="AC4" s="650"/>
      <c r="AD4" s="650"/>
      <c r="AE4" s="650"/>
      <c r="AF4" s="650"/>
      <c r="AG4" s="650"/>
      <c r="AH4" s="112"/>
      <c r="AI4" s="205"/>
    </row>
    <row r="5" spans="1:35" ht="16.149999999999999" customHeight="1">
      <c r="A5" s="3"/>
      <c r="B5" s="3"/>
      <c r="C5" s="3"/>
      <c r="D5" s="3"/>
      <c r="E5" s="3"/>
      <c r="F5" s="3"/>
      <c r="G5" s="3"/>
      <c r="H5" s="3"/>
      <c r="I5" s="3"/>
      <c r="J5" s="3"/>
      <c r="K5" s="3"/>
      <c r="L5" s="3"/>
      <c r="M5" s="3"/>
      <c r="N5" s="3"/>
      <c r="O5" s="3"/>
      <c r="P5" s="3"/>
      <c r="Q5" s="657" t="s">
        <v>258</v>
      </c>
      <c r="R5" s="657"/>
      <c r="S5" s="657"/>
      <c r="T5" s="657"/>
      <c r="U5" s="658"/>
      <c r="V5" s="651" t="str">
        <f>IF(様式97_入院ベースアップ評価料!H6="","",様式97_入院ベースアップ評価料!H6)</f>
        <v/>
      </c>
      <c r="W5" s="651"/>
      <c r="X5" s="651"/>
      <c r="Y5" s="651"/>
      <c r="Z5" s="651"/>
      <c r="AA5" s="651"/>
      <c r="AB5" s="651"/>
      <c r="AC5" s="651"/>
      <c r="AD5" s="651"/>
      <c r="AE5" s="651"/>
      <c r="AF5" s="651"/>
      <c r="AG5" s="65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40"/>
      <c r="C9" s="640"/>
      <c r="D9" s="641" t="s">
        <v>261</v>
      </c>
      <c r="E9" s="641"/>
      <c r="F9" s="641"/>
      <c r="G9" s="641"/>
      <c r="H9" s="641"/>
      <c r="I9" s="641"/>
      <c r="J9" s="641"/>
      <c r="K9" s="641"/>
      <c r="L9" s="641"/>
      <c r="M9" s="641"/>
      <c r="N9" s="641"/>
      <c r="O9" s="641"/>
      <c r="P9" s="641"/>
      <c r="Q9" s="641"/>
      <c r="R9" s="641"/>
      <c r="S9" s="641"/>
      <c r="T9" s="641"/>
      <c r="U9" s="641"/>
      <c r="V9" s="641"/>
      <c r="W9" s="641"/>
      <c r="X9" s="641"/>
      <c r="Y9" s="641"/>
      <c r="Z9" s="641"/>
      <c r="AA9" s="3"/>
      <c r="AB9" s="3"/>
      <c r="AC9" s="3"/>
      <c r="AD9" s="3"/>
      <c r="AE9" s="3"/>
      <c r="AF9" s="3"/>
      <c r="AG9" s="19"/>
    </row>
    <row r="10" spans="1:35" ht="16.149999999999999" customHeight="1" thickBot="1">
      <c r="A10" s="2"/>
      <c r="B10" s="668"/>
      <c r="C10" s="668"/>
      <c r="D10" s="669" t="s">
        <v>262</v>
      </c>
      <c r="E10" s="669"/>
      <c r="F10" s="669"/>
      <c r="G10" s="669"/>
      <c r="H10" s="669"/>
      <c r="I10" s="669"/>
      <c r="J10" s="669"/>
      <c r="K10" s="669"/>
      <c r="L10" s="669"/>
      <c r="M10" s="669"/>
      <c r="N10" s="669"/>
      <c r="O10" s="669"/>
      <c r="P10" s="669"/>
      <c r="Q10" s="669"/>
      <c r="R10" s="669"/>
      <c r="S10" s="669"/>
      <c r="T10" s="669"/>
      <c r="U10" s="669"/>
      <c r="V10" s="669"/>
      <c r="W10" s="669"/>
      <c r="X10" s="669"/>
      <c r="Y10" s="669"/>
      <c r="Z10" s="66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47" t="s">
        <v>15</v>
      </c>
      <c r="C16" s="647"/>
      <c r="D16" s="647"/>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47" t="s">
        <v>15</v>
      </c>
      <c r="C21" s="647"/>
      <c r="D21" s="647"/>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44">
        <f>IFERROR(SUM(AB29:AF30),"")</f>
        <v>0</v>
      </c>
      <c r="AC28" s="644"/>
      <c r="AD28" s="644"/>
      <c r="AE28" s="644"/>
      <c r="AF28" s="644"/>
      <c r="AG28" s="140" t="s">
        <v>270</v>
      </c>
    </row>
    <row r="29" spans="1:33" ht="16.149999999999999" customHeight="1">
      <c r="A29" s="54"/>
      <c r="B29" s="645" t="s">
        <v>271</v>
      </c>
      <c r="C29" s="645"/>
      <c r="D29" s="645"/>
      <c r="E29" s="645"/>
      <c r="F29" s="645"/>
      <c r="G29" s="645"/>
      <c r="H29" s="645"/>
      <c r="I29" s="645"/>
      <c r="J29" s="645"/>
      <c r="K29" s="645"/>
      <c r="L29" s="645"/>
      <c r="M29" s="645"/>
      <c r="N29" s="645"/>
      <c r="O29" s="645"/>
      <c r="P29" s="645"/>
      <c r="Q29" s="645"/>
      <c r="R29" s="645"/>
      <c r="S29" s="645"/>
      <c r="T29" s="645"/>
      <c r="U29" s="645"/>
      <c r="V29" s="645"/>
      <c r="W29" s="645"/>
      <c r="X29" s="14"/>
      <c r="Y29" s="14" t="s">
        <v>272</v>
      </c>
      <c r="Z29" s="14"/>
      <c r="AA29" s="14"/>
      <c r="AB29" s="646">
        <f>様式97_入院ベースアップ評価料!M71*V21*10</f>
        <v>0</v>
      </c>
      <c r="AC29" s="646"/>
      <c r="AD29" s="646"/>
      <c r="AE29" s="646"/>
      <c r="AF29" s="64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61">
        <f>IFERROR(AB31*AB32*10,0)</f>
        <v>0</v>
      </c>
      <c r="AC30" s="661"/>
      <c r="AD30" s="661"/>
      <c r="AE30" s="661"/>
      <c r="AF30" s="661"/>
      <c r="AG30" s="181" t="s">
        <v>270</v>
      </c>
    </row>
    <row r="31" spans="1:33" ht="16.149999999999999" customHeight="1">
      <c r="A31" s="53"/>
      <c r="B31" s="58"/>
      <c r="C31" s="60" t="s">
        <v>274</v>
      </c>
      <c r="D31" s="61"/>
      <c r="E31" s="61"/>
      <c r="F31" s="61"/>
      <c r="G31" s="61"/>
      <c r="H31" s="61"/>
      <c r="I31" s="61"/>
      <c r="J31" s="61"/>
      <c r="K31" s="61"/>
      <c r="L31" s="61"/>
      <c r="M31" s="59"/>
      <c r="N31" s="59"/>
      <c r="O31" s="5" t="s">
        <v>275</v>
      </c>
      <c r="P31" s="670" t="str">
        <f>様式97_入院ベースアップ評価料!P97</f>
        <v>算定不可</v>
      </c>
      <c r="Q31" s="670"/>
      <c r="R31" s="670"/>
      <c r="S31" s="670"/>
      <c r="T31" s="670"/>
      <c r="U31" s="670"/>
      <c r="V31" s="670"/>
      <c r="W31" s="670"/>
      <c r="X31" s="5" t="s">
        <v>132</v>
      </c>
      <c r="Y31" s="5" t="s">
        <v>272</v>
      </c>
      <c r="Z31" s="5" t="s">
        <v>113</v>
      </c>
      <c r="AA31" s="5"/>
      <c r="AB31" s="671" t="str">
        <f>IFERROR(VLOOKUP(P31,'リスト（入院）'!C:D,2,FALSE),"-")</f>
        <v>-</v>
      </c>
      <c r="AC31" s="671"/>
      <c r="AD31" s="671"/>
      <c r="AE31" s="671"/>
      <c r="AF31" s="67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72" t="str">
        <f>IF(様式97_入院ベースアップ評価料!H5="","0",様式97_入院ベースアップ評価料!M76*V21)</f>
        <v>0</v>
      </c>
      <c r="AC32" s="672"/>
      <c r="AD32" s="672"/>
      <c r="AE32" s="672"/>
      <c r="AF32" s="67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26">
        <v>0</v>
      </c>
      <c r="AC33" s="626"/>
      <c r="AD33" s="626"/>
      <c r="AE33" s="626"/>
      <c r="AF33" s="62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60">
        <v>0</v>
      </c>
      <c r="AC34" s="660"/>
      <c r="AD34" s="660"/>
      <c r="AE34" s="660"/>
      <c r="AF34" s="66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59">
        <f>IFERROR(AB28-AB33+AB34,"")</f>
        <v>0</v>
      </c>
      <c r="AC35" s="659"/>
      <c r="AD35" s="659"/>
      <c r="AE35" s="659"/>
      <c r="AF35" s="65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66"/>
      <c r="AC40" s="666"/>
      <c r="AD40" s="666"/>
      <c r="AE40" s="666"/>
      <c r="AF40" s="66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67">
        <f>AB35</f>
        <v>0</v>
      </c>
      <c r="AC41" s="667"/>
      <c r="AD41" s="667"/>
      <c r="AE41" s="667"/>
      <c r="AF41" s="66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63"/>
      <c r="AC42" s="663"/>
      <c r="AD42" s="663"/>
      <c r="AE42" s="663"/>
      <c r="AF42" s="66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63"/>
      <c r="AC43" s="663"/>
      <c r="AD43" s="663"/>
      <c r="AE43" s="663"/>
      <c r="AF43" s="66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64">
        <f>AB40-SUM(AB41:AF43)</f>
        <v>0</v>
      </c>
      <c r="AC44" s="664"/>
      <c r="AD44" s="664"/>
      <c r="AE44" s="664"/>
      <c r="AF44" s="66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1524</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65">
        <f>SUM(AB73,AB82,AB91,AB100,AB109)</f>
        <v>0</v>
      </c>
      <c r="AC64" s="665"/>
      <c r="AD64" s="665"/>
      <c r="AE64" s="665"/>
      <c r="AF64" s="66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53">
        <f t="shared" ref="AB65:AB69" si="0">SUM(AB74,AB83,AB92,AB101,AB110)</f>
        <v>0</v>
      </c>
      <c r="AC65" s="653"/>
      <c r="AD65" s="653"/>
      <c r="AE65" s="653"/>
      <c r="AF65" s="65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53">
        <f t="shared" si="0"/>
        <v>0</v>
      </c>
      <c r="AC66" s="653"/>
      <c r="AD66" s="653"/>
      <c r="AE66" s="653"/>
      <c r="AF66" s="65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62">
        <f>AB66-AB65</f>
        <v>0</v>
      </c>
      <c r="AC67" s="662"/>
      <c r="AD67" s="662"/>
      <c r="AE67" s="662"/>
      <c r="AF67" s="66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53">
        <f t="shared" si="0"/>
        <v>0</v>
      </c>
      <c r="AC68" s="653"/>
      <c r="AD68" s="653"/>
      <c r="AE68" s="653"/>
      <c r="AF68" s="65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37">
        <f t="shared" si="0"/>
        <v>0</v>
      </c>
      <c r="AC69" s="637"/>
      <c r="AD69" s="637"/>
      <c r="AE69" s="637"/>
      <c r="AF69" s="63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54">
        <f>IFERROR(AB69/AB65*100,0)</f>
        <v>0</v>
      </c>
      <c r="AC70" s="654"/>
      <c r="AD70" s="654"/>
      <c r="AE70" s="654"/>
      <c r="AF70" s="65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28"/>
      <c r="AC73" s="628"/>
      <c r="AD73" s="628"/>
      <c r="AE73" s="628"/>
      <c r="AF73" s="62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26"/>
      <c r="AC74" s="626"/>
      <c r="AD74" s="626"/>
      <c r="AE74" s="626"/>
      <c r="AF74" s="62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31"/>
      <c r="AC75" s="631"/>
      <c r="AD75" s="631"/>
      <c r="AE75" s="631"/>
      <c r="AF75" s="63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32">
        <f>AB75-AB74</f>
        <v>0</v>
      </c>
      <c r="AC76" s="632"/>
      <c r="AD76" s="632"/>
      <c r="AE76" s="632"/>
      <c r="AF76" s="63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26">
        <f>1000*AB73</f>
        <v>0</v>
      </c>
      <c r="AC77" s="626"/>
      <c r="AD77" s="626"/>
      <c r="AE77" s="626"/>
      <c r="AF77" s="62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27">
        <f>AB76-AB77</f>
        <v>0</v>
      </c>
      <c r="AC78" s="627"/>
      <c r="AD78" s="627"/>
      <c r="AE78" s="627"/>
      <c r="AF78" s="627"/>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29">
        <f>IFERROR(AB78/AB74*100,0)</f>
        <v>0</v>
      </c>
      <c r="AC79" s="629"/>
      <c r="AD79" s="629"/>
      <c r="AE79" s="629"/>
      <c r="AF79" s="629"/>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25"/>
      <c r="AB81" s="625"/>
      <c r="AC81" s="625"/>
      <c r="AD81" s="625"/>
      <c r="AE81" s="625"/>
      <c r="AF81" s="625"/>
      <c r="AG81" s="62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28"/>
      <c r="AC82" s="628"/>
      <c r="AD82" s="628"/>
      <c r="AE82" s="628"/>
      <c r="AF82" s="62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26"/>
      <c r="AC83" s="626"/>
      <c r="AD83" s="626"/>
      <c r="AE83" s="626"/>
      <c r="AF83" s="62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31"/>
      <c r="AC84" s="631"/>
      <c r="AD84" s="631"/>
      <c r="AE84" s="631"/>
      <c r="AF84" s="63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32">
        <f>AB84-AB83</f>
        <v>0</v>
      </c>
      <c r="AC85" s="632"/>
      <c r="AD85" s="632"/>
      <c r="AE85" s="632"/>
      <c r="AF85" s="63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26">
        <f>1000*AB82</f>
        <v>0</v>
      </c>
      <c r="AC86" s="626"/>
      <c r="AD86" s="626"/>
      <c r="AE86" s="626"/>
      <c r="AF86" s="62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27">
        <f>AB85-AB86</f>
        <v>0</v>
      </c>
      <c r="AC87" s="627"/>
      <c r="AD87" s="627"/>
      <c r="AE87" s="627"/>
      <c r="AF87" s="627"/>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29">
        <f>IFERROR(AB87/AB83*100,0)</f>
        <v>0</v>
      </c>
      <c r="AC88" s="629"/>
      <c r="AD88" s="629"/>
      <c r="AE88" s="629"/>
      <c r="AF88" s="629"/>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25"/>
      <c r="AB90" s="625"/>
      <c r="AC90" s="625"/>
      <c r="AD90" s="625"/>
      <c r="AE90" s="625"/>
      <c r="AF90" s="625"/>
      <c r="AG90" s="62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28"/>
      <c r="AC91" s="628"/>
      <c r="AD91" s="628"/>
      <c r="AE91" s="628"/>
      <c r="AF91" s="62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26"/>
      <c r="AC92" s="626"/>
      <c r="AD92" s="626"/>
      <c r="AE92" s="626"/>
      <c r="AF92" s="62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31"/>
      <c r="AC93" s="631"/>
      <c r="AD93" s="631"/>
      <c r="AE93" s="631"/>
      <c r="AF93" s="63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32">
        <f>AB93-AB92</f>
        <v>0</v>
      </c>
      <c r="AC94" s="632"/>
      <c r="AD94" s="632"/>
      <c r="AE94" s="632"/>
      <c r="AF94" s="63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26"/>
      <c r="AC95" s="626"/>
      <c r="AD95" s="626"/>
      <c r="AE95" s="626"/>
      <c r="AF95" s="626"/>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27"/>
      <c r="AC96" s="627"/>
      <c r="AD96" s="627"/>
      <c r="AE96" s="627"/>
      <c r="AF96" s="627"/>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29">
        <f>IFERROR(AB96/AB92*100,0)</f>
        <v>0</v>
      </c>
      <c r="AC97" s="629"/>
      <c r="AD97" s="629"/>
      <c r="AE97" s="629"/>
      <c r="AF97" s="629"/>
      <c r="AG97" s="162" t="s">
        <v>299</v>
      </c>
    </row>
    <row r="98" spans="1:36" ht="16.350000000000001" customHeight="1"/>
    <row r="99" spans="1:36" ht="16.350000000000001" customHeight="1" thickBot="1">
      <c r="A99" s="630" t="s">
        <v>324</v>
      </c>
      <c r="B99" s="630"/>
      <c r="C99" s="630"/>
      <c r="D99" s="630"/>
      <c r="E99" s="630"/>
      <c r="F99" s="630"/>
      <c r="G99" s="630"/>
      <c r="H99" s="630"/>
      <c r="I99" s="630"/>
      <c r="J99" s="630"/>
      <c r="K99" s="630"/>
      <c r="L99" s="630"/>
      <c r="M99" s="630"/>
      <c r="N99" s="630"/>
      <c r="O99" s="630"/>
      <c r="P99" s="630"/>
      <c r="Q99" s="630"/>
      <c r="R99" s="630"/>
      <c r="S99" s="630"/>
      <c r="T99" s="630"/>
      <c r="U99" s="630"/>
      <c r="V99" s="630"/>
      <c r="W99" s="630"/>
      <c r="X99" s="630"/>
      <c r="Y99" s="630"/>
      <c r="Z99" s="630"/>
      <c r="AA99" s="630"/>
      <c r="AB99" s="630"/>
      <c r="AC99" s="630"/>
      <c r="AD99" s="630"/>
      <c r="AE99" s="630"/>
      <c r="AF99" s="630"/>
      <c r="AG99" s="630"/>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28"/>
      <c r="AC100" s="628"/>
      <c r="AD100" s="628"/>
      <c r="AE100" s="628"/>
      <c r="AF100" s="628"/>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26"/>
      <c r="AC101" s="626"/>
      <c r="AD101" s="626"/>
      <c r="AE101" s="626"/>
      <c r="AF101" s="626"/>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31"/>
      <c r="AC102" s="631"/>
      <c r="AD102" s="631"/>
      <c r="AE102" s="631"/>
      <c r="AF102" s="631"/>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32">
        <f>AB102-AB101</f>
        <v>0</v>
      </c>
      <c r="AC103" s="632"/>
      <c r="AD103" s="632"/>
      <c r="AE103" s="632"/>
      <c r="AF103" s="632"/>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26"/>
      <c r="AC104" s="626"/>
      <c r="AD104" s="626"/>
      <c r="AE104" s="626"/>
      <c r="AF104" s="626"/>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52"/>
      <c r="AC105" s="652"/>
      <c r="AD105" s="652"/>
      <c r="AE105" s="652"/>
      <c r="AF105" s="65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29">
        <f>IFERROR(AB105/AB101*100,0)</f>
        <v>0</v>
      </c>
      <c r="AC106" s="629"/>
      <c r="AD106" s="629"/>
      <c r="AE106" s="629"/>
      <c r="AF106" s="629"/>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25"/>
      <c r="AB108" s="625"/>
      <c r="AC108" s="625"/>
      <c r="AD108" s="625"/>
      <c r="AE108" s="625"/>
      <c r="AF108" s="625"/>
      <c r="AG108" s="62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28"/>
      <c r="AC109" s="628"/>
      <c r="AD109" s="628"/>
      <c r="AE109" s="628"/>
      <c r="AF109" s="62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26"/>
      <c r="AC110" s="626"/>
      <c r="AD110" s="626"/>
      <c r="AE110" s="626"/>
      <c r="AF110" s="62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31"/>
      <c r="AC111" s="631"/>
      <c r="AD111" s="631"/>
      <c r="AE111" s="631"/>
      <c r="AF111" s="63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32">
        <f>AB111-AB110</f>
        <v>0</v>
      </c>
      <c r="AC112" s="632"/>
      <c r="AD112" s="632"/>
      <c r="AE112" s="632"/>
      <c r="AF112" s="63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26"/>
      <c r="AC113" s="626"/>
      <c r="AD113" s="626"/>
      <c r="AE113" s="626"/>
      <c r="AF113" s="62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27"/>
      <c r="AC114" s="627"/>
      <c r="AD114" s="627"/>
      <c r="AE114" s="627"/>
      <c r="AF114" s="627"/>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29">
        <f>IFERROR(AB114/AB110*100,0)</f>
        <v>0</v>
      </c>
      <c r="AC115" s="629"/>
      <c r="AD115" s="629"/>
      <c r="AE115" s="629"/>
      <c r="AF115" s="629"/>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21"/>
      <c r="AB118" s="621"/>
      <c r="AC118" s="621"/>
      <c r="AD118" s="621"/>
      <c r="AE118" s="621"/>
      <c r="AF118" s="621"/>
      <c r="AG118" s="62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22"/>
      <c r="AC119" s="622"/>
      <c r="AD119" s="622"/>
      <c r="AE119" s="622"/>
      <c r="AF119" s="62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23"/>
      <c r="AC120" s="623"/>
      <c r="AD120" s="623"/>
      <c r="AE120" s="623"/>
      <c r="AF120" s="62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23"/>
      <c r="AC121" s="623"/>
      <c r="AD121" s="623"/>
      <c r="AE121" s="623"/>
      <c r="AF121" s="62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39"/>
      <c r="AC122" s="639"/>
      <c r="AD122" s="639"/>
      <c r="AE122" s="639"/>
      <c r="AF122" s="63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23"/>
      <c r="AC123" s="623"/>
      <c r="AD123" s="623"/>
      <c r="AE123" s="623"/>
      <c r="AF123" s="62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38">
        <f>AB122-AB120</f>
        <v>0</v>
      </c>
      <c r="AC124" s="638"/>
      <c r="AD124" s="638"/>
      <c r="AE124" s="638"/>
      <c r="AF124" s="63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38">
        <f>AB123-AB121</f>
        <v>0</v>
      </c>
      <c r="AC125" s="638"/>
      <c r="AD125" s="638"/>
      <c r="AE125" s="638"/>
      <c r="AF125" s="63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23"/>
      <c r="AC126" s="623"/>
      <c r="AD126" s="623"/>
      <c r="AE126" s="623"/>
      <c r="AF126" s="62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24"/>
      <c r="AC127" s="624"/>
      <c r="AD127" s="624"/>
      <c r="AE127" s="624"/>
      <c r="AF127" s="624"/>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29">
        <f>IFERROR(AB127/AB121*100,0)</f>
        <v>0</v>
      </c>
      <c r="AC128" s="629"/>
      <c r="AD128" s="629"/>
      <c r="AE128" s="629"/>
      <c r="AF128" s="629"/>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21"/>
      <c r="AB130" s="621"/>
      <c r="AC130" s="621"/>
      <c r="AD130" s="621"/>
      <c r="AE130" s="621"/>
      <c r="AF130" s="621"/>
      <c r="AG130" s="62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22"/>
      <c r="AC131" s="622"/>
      <c r="AD131" s="622"/>
      <c r="AE131" s="622"/>
      <c r="AF131" s="62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23"/>
      <c r="AC132" s="623"/>
      <c r="AD132" s="623"/>
      <c r="AE132" s="623"/>
      <c r="AF132" s="62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23"/>
      <c r="AC133" s="623"/>
      <c r="AD133" s="623"/>
      <c r="AE133" s="623"/>
      <c r="AF133" s="62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39"/>
      <c r="AC134" s="639"/>
      <c r="AD134" s="639"/>
      <c r="AE134" s="639"/>
      <c r="AF134" s="63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23"/>
      <c r="AC135" s="623"/>
      <c r="AD135" s="623"/>
      <c r="AE135" s="623"/>
      <c r="AF135" s="62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38">
        <f>AB134-AB132</f>
        <v>0</v>
      </c>
      <c r="AC136" s="638"/>
      <c r="AD136" s="638"/>
      <c r="AE136" s="638"/>
      <c r="AF136" s="63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38">
        <f>AB135-AB133</f>
        <v>0</v>
      </c>
      <c r="AC137" s="638"/>
      <c r="AD137" s="638"/>
      <c r="AE137" s="638"/>
      <c r="AF137" s="63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23"/>
      <c r="AC138" s="623"/>
      <c r="AD138" s="623"/>
      <c r="AE138" s="623"/>
      <c r="AF138" s="62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24"/>
      <c r="AC139" s="624"/>
      <c r="AD139" s="624"/>
      <c r="AE139" s="624"/>
      <c r="AF139" s="624"/>
      <c r="AG139" s="135" t="s">
        <v>297</v>
      </c>
    </row>
    <row r="140" spans="1:36" ht="16.350000000000001" customHeight="1" thickTop="1" thickBot="1">
      <c r="A140" s="98"/>
      <c r="B140" s="110" t="s">
        <v>1511</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29">
        <f>IFERROR(AB139/AB133*100,0)</f>
        <v>0</v>
      </c>
      <c r="AC140" s="629"/>
      <c r="AD140" s="629"/>
      <c r="AE140" s="629"/>
      <c r="AF140" s="62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36"/>
      <c r="K145" s="636"/>
      <c r="L145" s="636"/>
      <c r="M145" s="636"/>
      <c r="N145" s="636"/>
      <c r="O145" s="636"/>
      <c r="P145" s="636"/>
      <c r="Q145" s="636"/>
      <c r="R145" s="636"/>
      <c r="S145" s="636"/>
      <c r="T145" s="636"/>
      <c r="U145" s="636"/>
      <c r="V145" s="636"/>
      <c r="W145" s="636"/>
      <c r="X145" s="636"/>
      <c r="Y145" s="636"/>
      <c r="Z145" s="636"/>
      <c r="AA145" s="636"/>
      <c r="AB145" s="636"/>
      <c r="AC145" s="636"/>
      <c r="AD145" s="636"/>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34" t="s">
        <v>368</v>
      </c>
      <c r="B151" s="634"/>
      <c r="C151" s="634"/>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4"/>
      <c r="AB151" s="634"/>
      <c r="AC151" s="634"/>
      <c r="AD151" s="634"/>
      <c r="AE151" s="634"/>
      <c r="AF151" s="634"/>
      <c r="AG151" s="634"/>
      <c r="AH151" s="113"/>
      <c r="AI151" s="208"/>
    </row>
    <row r="152" spans="1:36" ht="15" customHeight="1">
      <c r="A152" s="634"/>
      <c r="B152" s="634"/>
      <c r="C152" s="634"/>
      <c r="D152" s="634"/>
      <c r="E152" s="634"/>
      <c r="F152" s="634"/>
      <c r="G152" s="634"/>
      <c r="H152" s="634"/>
      <c r="I152" s="634"/>
      <c r="J152" s="634"/>
      <c r="K152" s="634"/>
      <c r="L152" s="634"/>
      <c r="M152" s="634"/>
      <c r="N152" s="634"/>
      <c r="O152" s="634"/>
      <c r="P152" s="634"/>
      <c r="Q152" s="634"/>
      <c r="R152" s="634"/>
      <c r="S152" s="634"/>
      <c r="T152" s="634"/>
      <c r="U152" s="634"/>
      <c r="V152" s="634"/>
      <c r="W152" s="634"/>
      <c r="X152" s="634"/>
      <c r="Y152" s="634"/>
      <c r="Z152" s="634"/>
      <c r="AA152" s="634"/>
      <c r="AB152" s="634"/>
      <c r="AC152" s="634"/>
      <c r="AD152" s="634"/>
      <c r="AE152" s="634"/>
      <c r="AF152" s="634"/>
      <c r="AG152" s="634"/>
      <c r="AH152" s="113"/>
      <c r="AI152" s="208"/>
    </row>
    <row r="153" spans="1:36" ht="15" customHeight="1">
      <c r="A153" s="3"/>
      <c r="B153" s="3"/>
      <c r="C153" s="3" t="s">
        <v>15</v>
      </c>
      <c r="D153" s="3"/>
      <c r="E153" s="635"/>
      <c r="F153" s="635"/>
      <c r="G153" s="3" t="s">
        <v>16</v>
      </c>
      <c r="H153" s="635"/>
      <c r="I153" s="635"/>
      <c r="J153" s="3" t="s">
        <v>264</v>
      </c>
      <c r="K153" s="635"/>
      <c r="L153" s="635"/>
      <c r="M153" s="3" t="s">
        <v>18</v>
      </c>
      <c r="N153" s="3"/>
      <c r="O153" s="3"/>
      <c r="P153" s="3" t="s">
        <v>369</v>
      </c>
      <c r="Q153" s="3"/>
      <c r="R153" s="3"/>
      <c r="S153" s="3"/>
      <c r="T153" s="636"/>
      <c r="U153" s="636"/>
      <c r="V153" s="636"/>
      <c r="W153" s="636"/>
      <c r="X153" s="636"/>
      <c r="Y153" s="636"/>
      <c r="Z153" s="636"/>
      <c r="AA153" s="636"/>
      <c r="AB153" s="636"/>
      <c r="AC153" s="636"/>
      <c r="AD153" s="636"/>
      <c r="AE153" s="636"/>
      <c r="AF153" s="63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topLeftCell="A174" workbookViewId="0">
      <selection activeCell="AB134" sqref="AB134:AF135"/>
    </sheetView>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55" t="s">
        <v>372</v>
      </c>
      <c r="B2" s="655"/>
      <c r="C2" s="655"/>
      <c r="D2" s="655"/>
      <c r="E2" s="655"/>
      <c r="F2" s="655"/>
      <c r="G2" s="655"/>
      <c r="H2" s="655"/>
      <c r="I2" s="655"/>
      <c r="J2" s="655"/>
      <c r="K2" s="655"/>
      <c r="L2" s="655"/>
      <c r="M2" s="655"/>
      <c r="N2" s="655"/>
      <c r="O2" s="655"/>
      <c r="P2" s="655"/>
      <c r="Q2" s="655"/>
      <c r="R2" s="655"/>
      <c r="S2" s="656"/>
      <c r="T2" s="656"/>
      <c r="U2" s="693" t="s">
        <v>256</v>
      </c>
      <c r="V2" s="693"/>
      <c r="W2" s="693"/>
      <c r="X2" s="693"/>
      <c r="Y2" s="693"/>
      <c r="Z2" s="693"/>
      <c r="AA2" s="693"/>
      <c r="AB2" s="693"/>
      <c r="AC2" s="693"/>
      <c r="AD2" s="693"/>
      <c r="AE2" s="693"/>
      <c r="AF2" s="693"/>
      <c r="AG2" s="69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205"/>
      <c r="AI4" s="205"/>
    </row>
    <row r="5" spans="1:45"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row>
    <row r="10" spans="1:45"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47" t="s">
        <v>15</v>
      </c>
      <c r="C16" s="685"/>
      <c r="D16" s="685"/>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7" ht="16.149999999999999" customHeight="1">
      <c r="A34" s="54"/>
      <c r="B34" s="688" t="s">
        <v>271</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7" ht="16.149999999999999" customHeight="1">
      <c r="A35" s="53"/>
      <c r="B35" s="145"/>
      <c r="C35" s="689" t="s">
        <v>377</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IF(AH27=TRUE,'様式96_外来・在宅ベースアップ評価料（Ⅱ）'!M81,'（参考）賃金引き上げ計画書作成のための計算シート'!M53)</f>
        <v>0</v>
      </c>
      <c r="AC35" s="690"/>
      <c r="AD35" s="690"/>
      <c r="AE35" s="690"/>
      <c r="AF35" s="69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7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f>1000*AB127</f>
        <v>0</v>
      </c>
      <c r="AC134" s="623"/>
      <c r="AD134" s="623"/>
      <c r="AE134" s="623"/>
      <c r="AF134" s="62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f>AB133-AB134</f>
        <v>0</v>
      </c>
      <c r="AC135" s="624"/>
      <c r="AD135" s="624"/>
      <c r="AE135" s="624"/>
      <c r="AF135" s="624"/>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73"/>
      <c r="K141" s="673"/>
      <c r="L141" s="673"/>
      <c r="M141" s="673"/>
      <c r="N141" s="673"/>
      <c r="O141" s="673"/>
      <c r="P141" s="673"/>
      <c r="Q141" s="673"/>
      <c r="R141" s="673"/>
      <c r="S141" s="673"/>
      <c r="T141" s="673"/>
      <c r="U141" s="673"/>
      <c r="V141" s="673"/>
      <c r="W141" s="673"/>
      <c r="X141" s="673"/>
      <c r="Y141" s="673"/>
      <c r="Z141" s="673"/>
      <c r="AA141" s="673"/>
      <c r="AB141" s="673"/>
      <c r="AC141" s="673"/>
      <c r="AD141" s="673"/>
      <c r="AE141" s="673"/>
      <c r="AF141" s="673"/>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row>
    <row r="148" spans="1:35" ht="15" customHeight="1">
      <c r="A148" s="634"/>
      <c r="B148" s="634"/>
      <c r="C148" s="634"/>
      <c r="D148" s="634"/>
      <c r="E148" s="634"/>
      <c r="F148" s="634"/>
      <c r="G148" s="634"/>
      <c r="H148" s="634"/>
      <c r="I148" s="634"/>
      <c r="J148" s="634"/>
      <c r="K148" s="634"/>
      <c r="L148" s="634"/>
      <c r="M148" s="634"/>
      <c r="N148" s="634"/>
      <c r="O148" s="634"/>
      <c r="P148" s="634"/>
      <c r="Q148" s="634"/>
      <c r="R148" s="634"/>
      <c r="S148" s="634"/>
      <c r="T148" s="634"/>
      <c r="U148" s="634"/>
      <c r="V148" s="634"/>
      <c r="W148" s="634"/>
      <c r="X148" s="634"/>
      <c r="Y148" s="634"/>
      <c r="Z148" s="634"/>
      <c r="AA148" s="634"/>
      <c r="AB148" s="634"/>
      <c r="AC148" s="634"/>
      <c r="AD148" s="634"/>
      <c r="AE148" s="634"/>
      <c r="AF148" s="634"/>
      <c r="AG148" s="634"/>
      <c r="AH148" s="208"/>
      <c r="AI148" s="208"/>
    </row>
    <row r="149" spans="1:35" ht="15" customHeight="1">
      <c r="A149" s="3"/>
      <c r="B149" s="3"/>
      <c r="C149" s="3" t="s">
        <v>15</v>
      </c>
      <c r="D149" s="3"/>
      <c r="E149" s="635"/>
      <c r="F149" s="635"/>
      <c r="G149" s="3" t="s">
        <v>16</v>
      </c>
      <c r="H149" s="635"/>
      <c r="I149" s="635"/>
      <c r="J149" s="3" t="s">
        <v>264</v>
      </c>
      <c r="K149" s="635"/>
      <c r="L149" s="635"/>
      <c r="M149" s="3" t="s">
        <v>18</v>
      </c>
      <c r="N149" s="3"/>
      <c r="O149" s="3"/>
      <c r="P149" s="3" t="s">
        <v>369</v>
      </c>
      <c r="Q149" s="3"/>
      <c r="R149" s="3"/>
      <c r="S149" s="3"/>
      <c r="T149" s="636"/>
      <c r="U149" s="636"/>
      <c r="V149" s="636"/>
      <c r="W149" s="636"/>
      <c r="X149" s="636"/>
      <c r="Y149" s="636"/>
      <c r="Z149" s="636"/>
      <c r="AA149" s="636"/>
      <c r="AB149" s="636"/>
      <c r="AC149" s="636"/>
      <c r="AD149" s="636"/>
      <c r="AE149" s="636"/>
      <c r="AF149" s="63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topLeftCell="A152" workbookViewId="0">
      <selection activeCell="AB134" sqref="AB134:AF135"/>
    </sheetView>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55" t="s">
        <v>409</v>
      </c>
      <c r="B2" s="655"/>
      <c r="C2" s="655"/>
      <c r="D2" s="655"/>
      <c r="E2" s="655"/>
      <c r="F2" s="655"/>
      <c r="G2" s="655"/>
      <c r="H2" s="655"/>
      <c r="I2" s="655"/>
      <c r="J2" s="655"/>
      <c r="K2" s="655"/>
      <c r="L2" s="655"/>
      <c r="M2" s="655"/>
      <c r="N2" s="655"/>
      <c r="O2" s="655"/>
      <c r="P2" s="655"/>
      <c r="Q2" s="655"/>
      <c r="R2" s="655"/>
      <c r="S2" s="656"/>
      <c r="T2" s="65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194"/>
      <c r="AI4" s="205"/>
      <c r="AJ4" s="205"/>
    </row>
    <row r="5" spans="1:36"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c r="AH9" s="215"/>
    </row>
    <row r="10" spans="1:36"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47" t="s">
        <v>15</v>
      </c>
      <c r="C16" s="685"/>
      <c r="D16" s="685"/>
      <c r="E16" s="648"/>
      <c r="F16" s="648"/>
      <c r="G16" s="20"/>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1" ht="16.149999999999999" customHeight="1">
      <c r="A34" s="54"/>
      <c r="B34" s="688" t="s">
        <v>412</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1" ht="16.149999999999999" customHeight="1">
      <c r="A35" s="53"/>
      <c r="B35" s="145"/>
      <c r="C35" s="689" t="s">
        <v>413</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IF(AI27=TRUE,'様式96_外来・在宅ベースアップ評価料（Ⅱ）'!M81,'（参考）賃金引き上げ計画書作成のための計算シート'!M53)</f>
        <v>0</v>
      </c>
      <c r="AC35" s="690"/>
      <c r="AD35" s="690"/>
      <c r="AE35" s="690"/>
      <c r="AF35" s="69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7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c r="AC134" s="623"/>
      <c r="AD134" s="623"/>
      <c r="AE134" s="623"/>
      <c r="AF134" s="62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c r="AC135" s="624"/>
      <c r="AD135" s="624"/>
      <c r="AE135" s="624"/>
      <c r="AF135" s="624"/>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35"/>
      <c r="F149" s="635"/>
      <c r="G149" s="49" t="s">
        <v>16</v>
      </c>
      <c r="H149" s="635"/>
      <c r="I149" s="635"/>
      <c r="J149" s="49" t="s">
        <v>264</v>
      </c>
      <c r="K149" s="635"/>
      <c r="L149" s="635"/>
      <c r="M149" s="49" t="s">
        <v>18</v>
      </c>
      <c r="N149" s="49"/>
      <c r="O149" s="49"/>
      <c r="P149" s="49" t="s">
        <v>369</v>
      </c>
      <c r="Q149" s="49"/>
      <c r="R149" s="49"/>
      <c r="S149" s="49"/>
      <c r="T149" s="636"/>
      <c r="U149" s="636"/>
      <c r="V149" s="636"/>
      <c r="W149" s="636"/>
      <c r="X149" s="636"/>
      <c r="Y149" s="636"/>
      <c r="Z149" s="636"/>
      <c r="AA149" s="636"/>
      <c r="AB149" s="636"/>
      <c r="AC149" s="636"/>
      <c r="AD149" s="636"/>
      <c r="AE149" s="636"/>
      <c r="AF149" s="63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8"/>
  <sheetViews>
    <sheetView showGridLines="0" topLeftCell="A143" workbookViewId="0">
      <selection activeCell="AS175" sqref="AS175"/>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c r="A2" s="655" t="s">
        <v>433</v>
      </c>
      <c r="B2" s="655"/>
      <c r="C2" s="655"/>
      <c r="D2" s="655"/>
      <c r="E2" s="655"/>
      <c r="F2" s="655"/>
      <c r="G2" s="655"/>
      <c r="H2" s="655"/>
      <c r="I2" s="655"/>
      <c r="J2" s="655"/>
      <c r="K2" s="655"/>
      <c r="L2" s="655"/>
      <c r="M2" s="655"/>
      <c r="N2" s="655"/>
      <c r="O2" s="655"/>
      <c r="P2" s="655"/>
      <c r="Q2" s="655"/>
      <c r="R2" s="655"/>
      <c r="S2" s="655"/>
      <c r="T2" s="655"/>
      <c r="U2" s="656"/>
      <c r="V2" s="656"/>
      <c r="W2" s="693" t="s">
        <v>434</v>
      </c>
      <c r="X2" s="693"/>
      <c r="Y2" s="693"/>
      <c r="Z2" s="693"/>
      <c r="AA2" s="693"/>
      <c r="AB2" s="693"/>
      <c r="AC2" s="693"/>
      <c r="AD2" s="693"/>
      <c r="AE2" s="693"/>
      <c r="AF2" s="693"/>
      <c r="AG2" s="693"/>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149999999999999" customHeight="1">
      <c r="X4" s="28"/>
      <c r="Y4" s="28"/>
      <c r="Z4" s="28"/>
      <c r="AA4" s="28"/>
      <c r="AB4" s="28"/>
      <c r="AC4" s="28"/>
      <c r="AD4" s="28"/>
      <c r="AE4" s="28"/>
      <c r="AF4" s="28"/>
      <c r="AG4" s="28"/>
    </row>
    <row r="5" spans="1:33" ht="16.149999999999999" customHeight="1">
      <c r="B5" s="265" t="s">
        <v>257</v>
      </c>
      <c r="C5" s="402"/>
      <c r="D5" s="402"/>
      <c r="E5" s="402"/>
      <c r="F5" s="402"/>
      <c r="G5" s="402"/>
      <c r="H5" s="402"/>
      <c r="I5" s="403"/>
      <c r="J5" s="404"/>
      <c r="K5" s="405"/>
      <c r="L5" s="405"/>
      <c r="M5" s="405"/>
      <c r="N5" s="405"/>
      <c r="O5" s="405"/>
      <c r="P5" s="405"/>
      <c r="Q5" s="405"/>
      <c r="R5" s="405"/>
      <c r="S5" s="406"/>
      <c r="X5" s="28"/>
      <c r="Y5" s="28"/>
      <c r="Z5" s="28"/>
      <c r="AA5" s="28"/>
      <c r="AB5" s="28"/>
      <c r="AC5" s="28"/>
      <c r="AD5" s="28"/>
      <c r="AE5" s="28"/>
      <c r="AF5" s="28"/>
      <c r="AG5" s="28"/>
    </row>
    <row r="6" spans="1:33" ht="16.149999999999999" customHeight="1">
      <c r="B6" s="265" t="s">
        <v>258</v>
      </c>
      <c r="C6" s="265"/>
      <c r="D6" s="265"/>
      <c r="E6" s="265"/>
      <c r="F6" s="265"/>
      <c r="G6" s="265"/>
      <c r="H6" s="265"/>
      <c r="I6" s="407"/>
      <c r="J6" s="408"/>
      <c r="K6" s="409"/>
      <c r="L6" s="409"/>
      <c r="M6" s="409"/>
      <c r="N6" s="409"/>
      <c r="O6" s="409"/>
      <c r="P6" s="409"/>
      <c r="Q6" s="409"/>
      <c r="R6" s="409"/>
      <c r="S6" s="410"/>
      <c r="X6" s="28"/>
      <c r="Y6" s="28"/>
      <c r="Z6" s="28"/>
      <c r="AA6" s="28"/>
      <c r="AB6" s="28"/>
      <c r="AC6" s="28"/>
      <c r="AD6" s="28"/>
      <c r="AE6" s="28"/>
      <c r="AF6" s="28"/>
      <c r="AG6" s="28"/>
    </row>
    <row r="7" spans="1:33" ht="16.149999999999999" customHeight="1">
      <c r="B7" s="3" t="s">
        <v>1642</v>
      </c>
      <c r="C7" s="3"/>
      <c r="E7" s="3"/>
      <c r="F7" s="3" t="s">
        <v>1643</v>
      </c>
      <c r="G7" s="3"/>
      <c r="H7" s="3"/>
      <c r="I7" s="3"/>
      <c r="J7" s="408"/>
      <c r="K7" s="411"/>
      <c r="L7" s="411"/>
      <c r="M7" s="411"/>
      <c r="N7" s="411"/>
      <c r="O7" s="411"/>
      <c r="P7" s="411"/>
      <c r="Q7" s="411"/>
      <c r="R7" s="411"/>
      <c r="S7" s="412"/>
      <c r="X7" s="28"/>
      <c r="Y7" s="28"/>
      <c r="Z7" s="28"/>
      <c r="AA7" s="28"/>
      <c r="AB7" s="28"/>
      <c r="AC7" s="28"/>
      <c r="AD7" s="28"/>
      <c r="AE7" s="28"/>
      <c r="AF7" s="28"/>
      <c r="AG7" s="28"/>
    </row>
    <row r="8" spans="1:33" ht="16.149999999999999" customHeight="1">
      <c r="B8" s="3"/>
      <c r="C8" s="3"/>
      <c r="E8" s="3"/>
      <c r="F8" s="3" t="s">
        <v>1645</v>
      </c>
      <c r="G8" s="3"/>
      <c r="H8" s="3"/>
      <c r="I8" s="3"/>
      <c r="J8" s="408"/>
      <c r="K8" s="411"/>
      <c r="L8" s="411"/>
      <c r="M8" s="411"/>
      <c r="N8" s="411"/>
      <c r="O8" s="411"/>
      <c r="P8" s="411"/>
      <c r="Q8" s="411"/>
      <c r="R8" s="411"/>
      <c r="S8" s="412"/>
      <c r="X8" s="28"/>
      <c r="Y8" s="28"/>
      <c r="Z8" s="28"/>
      <c r="AA8" s="28"/>
      <c r="AB8" s="28"/>
      <c r="AC8" s="28"/>
      <c r="AD8" s="28"/>
      <c r="AE8" s="28"/>
      <c r="AF8" s="28"/>
      <c r="AG8" s="28"/>
    </row>
    <row r="9" spans="1:33" ht="16.149999999999999" customHeight="1">
      <c r="B9" s="3" t="s">
        <v>5</v>
      </c>
      <c r="C9" s="3"/>
      <c r="D9" s="3"/>
      <c r="E9" s="3"/>
      <c r="F9" s="3" t="s">
        <v>1646</v>
      </c>
      <c r="G9" s="3"/>
      <c r="H9" s="3"/>
      <c r="I9" s="3"/>
      <c r="J9" s="408"/>
      <c r="K9" s="411"/>
      <c r="L9" s="411"/>
      <c r="M9" s="411"/>
      <c r="N9" s="411"/>
      <c r="O9" s="411"/>
      <c r="P9" s="411"/>
      <c r="Q9" s="411"/>
      <c r="R9" s="411"/>
      <c r="S9" s="412"/>
      <c r="X9" s="28"/>
      <c r="Y9" s="28"/>
      <c r="Z9" s="28"/>
      <c r="AA9" s="28"/>
      <c r="AB9" s="28"/>
      <c r="AC9" s="28"/>
      <c r="AD9" s="28"/>
      <c r="AE9" s="28"/>
      <c r="AF9" s="28"/>
      <c r="AG9" s="28"/>
    </row>
    <row r="10" spans="1:33" ht="16.149999999999999" customHeight="1">
      <c r="B10" s="3"/>
      <c r="C10" s="3"/>
      <c r="D10" s="3"/>
      <c r="E10" s="3"/>
      <c r="F10" s="3" t="s">
        <v>1647</v>
      </c>
      <c r="G10" s="3"/>
      <c r="H10" s="3"/>
      <c r="I10" s="3"/>
      <c r="J10" s="408"/>
      <c r="K10" s="411"/>
      <c r="L10" s="411"/>
      <c r="M10" s="411"/>
      <c r="N10" s="411"/>
      <c r="O10" s="411"/>
      <c r="P10" s="411"/>
      <c r="Q10" s="411"/>
      <c r="R10" s="411"/>
      <c r="S10" s="412"/>
      <c r="X10" s="28"/>
      <c r="Y10" s="28"/>
      <c r="Z10" s="28"/>
      <c r="AA10" s="28"/>
      <c r="AB10" s="28"/>
      <c r="AC10" s="28"/>
      <c r="AD10" s="28"/>
      <c r="AE10" s="28"/>
      <c r="AF10" s="28"/>
      <c r="AG10" s="28"/>
    </row>
    <row r="11" spans="1:33" ht="16.149999999999999" customHeight="1">
      <c r="X11" s="28"/>
      <c r="Y11" s="28"/>
      <c r="Z11" s="28"/>
      <c r="AA11" s="28"/>
      <c r="AB11" s="28"/>
      <c r="AC11" s="28"/>
      <c r="AD11" s="28"/>
      <c r="AE11" s="28"/>
      <c r="AF11" s="28"/>
      <c r="AG11" s="28"/>
    </row>
    <row r="12" spans="1:33" ht="16.149999999999999" customHeight="1">
      <c r="A12" s="2" t="s">
        <v>1650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6.149999999999999" hidden="1" customHeight="1" outlineLevel="1" thickBot="1">
      <c r="A13" s="427" t="s">
        <v>260</v>
      </c>
      <c r="B13" s="427"/>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ht="16.149999999999999" hidden="1" customHeight="1" outlineLevel="1" thickBot="1">
      <c r="A14" s="3"/>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3"/>
      <c r="AB14" s="3"/>
      <c r="AC14" s="3"/>
      <c r="AD14" s="3"/>
      <c r="AE14" s="3"/>
      <c r="AF14" s="3"/>
      <c r="AG14" s="3"/>
    </row>
    <row r="15" spans="1:33" ht="16.149999999999999" hidden="1" customHeight="1" outlineLevel="1" thickBot="1">
      <c r="A15" s="3"/>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3"/>
      <c r="AB15" s="3"/>
      <c r="AC15" s="3"/>
      <c r="AD15" s="3"/>
      <c r="AE15" s="3"/>
      <c r="AF15" s="3"/>
      <c r="AG15" s="3"/>
    </row>
    <row r="16" spans="1:33"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6.149999999999999" customHeight="1" collapsed="1" thickBot="1">
      <c r="A17" s="3" t="s">
        <v>1648</v>
      </c>
      <c r="B17" s="3"/>
      <c r="C17" s="3"/>
      <c r="D17" s="3"/>
      <c r="E17" s="3"/>
      <c r="F17" s="3"/>
      <c r="L17" s="3"/>
      <c r="M17" s="3"/>
      <c r="N17" s="3"/>
      <c r="O17" s="3"/>
      <c r="P17" s="3"/>
      <c r="Q17" s="3"/>
      <c r="R17" s="3"/>
      <c r="S17" s="3"/>
      <c r="T17" s="3"/>
      <c r="U17" s="3"/>
      <c r="V17" s="3"/>
      <c r="AE17" s="3"/>
      <c r="AF17" s="3"/>
      <c r="AG17" s="3"/>
    </row>
    <row r="18" spans="1:3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698">
        <f>'別添_計画書（病院及び有床診療所）'!V16</f>
        <v>1</v>
      </c>
      <c r="W18" s="698"/>
      <c r="X18" s="698"/>
      <c r="Y18" s="699"/>
      <c r="Z18" s="3" t="s">
        <v>266</v>
      </c>
      <c r="AA18" s="3"/>
      <c r="AG18" s="3"/>
    </row>
    <row r="19" spans="1:33"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33" ht="16.149999999999999" customHeight="1" thickBot="1">
      <c r="A20" s="3" t="s">
        <v>1649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ht="16.149999999999999" customHeight="1" thickBot="1">
      <c r="A21" s="3"/>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98">
        <f>IFERROR(IF(E21=O21,R21-H21+1,IF(O21-E21=1,12-H21+1+R21,IF(O21-E21=2,12-H21+1+R21+12,"エラー"))),1)</f>
        <v>1</v>
      </c>
      <c r="W21" s="698"/>
      <c r="X21" s="698"/>
      <c r="Y21" s="699"/>
      <c r="Z21" s="3" t="s">
        <v>266</v>
      </c>
      <c r="AA21" s="3"/>
      <c r="AG21" s="3"/>
    </row>
    <row r="22" spans="1:33" ht="16.149999999999999" customHeight="1">
      <c r="A22" s="3"/>
      <c r="B22" s="158"/>
      <c r="D22" s="28"/>
      <c r="E22" s="28"/>
      <c r="G22" s="28"/>
      <c r="H22" s="28"/>
      <c r="N22" s="28"/>
      <c r="O22" s="28"/>
      <c r="Q22" s="28"/>
      <c r="R22" s="28"/>
      <c r="U22" s="3"/>
      <c r="AB22" s="3"/>
      <c r="AC22" s="3"/>
      <c r="AD22" s="3"/>
      <c r="AE22" s="3"/>
      <c r="AF22" s="3"/>
      <c r="AG22" s="3"/>
    </row>
    <row r="23" spans="1:33" ht="16.149999999999999" customHeight="1" thickBot="1">
      <c r="A23" s="2" t="s">
        <v>1651</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16.149999999999999" hidden="1" customHeight="1" outlineLevel="1">
      <c r="A24" s="428" t="s">
        <v>435</v>
      </c>
      <c r="B24" s="429"/>
      <c r="C24" s="429"/>
      <c r="D24" s="429"/>
      <c r="E24" s="429"/>
      <c r="F24" s="429"/>
      <c r="G24" s="429"/>
      <c r="H24" s="429"/>
      <c r="I24" s="429"/>
      <c r="J24" s="429"/>
      <c r="K24" s="430"/>
      <c r="L24" s="429"/>
      <c r="M24" s="429"/>
      <c r="N24" s="429"/>
      <c r="O24" s="429"/>
      <c r="P24" s="429"/>
      <c r="Q24" s="429"/>
      <c r="R24" s="706"/>
      <c r="S24" s="707"/>
      <c r="T24" s="707"/>
      <c r="U24" s="707"/>
      <c r="V24" s="707"/>
      <c r="W24" s="707"/>
      <c r="X24" s="707"/>
      <c r="Y24" s="431"/>
      <c r="Z24" s="431"/>
      <c r="AA24" s="431"/>
      <c r="AB24" s="431"/>
      <c r="AC24" s="708"/>
      <c r="AD24" s="708"/>
      <c r="AE24" s="708"/>
      <c r="AF24" s="708"/>
      <c r="AG24" s="432"/>
    </row>
    <row r="25" spans="1:33" ht="16.149999999999999" hidden="1" customHeight="1" outlineLevel="1">
      <c r="A25" s="433"/>
      <c r="B25" s="709" t="s">
        <v>436</v>
      </c>
      <c r="C25" s="709"/>
      <c r="D25" s="709"/>
      <c r="E25" s="709"/>
      <c r="F25" s="709"/>
      <c r="G25" s="709"/>
      <c r="H25" s="709"/>
      <c r="I25" s="709"/>
      <c r="J25" s="709"/>
      <c r="K25" s="709"/>
      <c r="L25" s="709"/>
      <c r="M25" s="709"/>
      <c r="N25" s="709"/>
      <c r="O25" s="709"/>
      <c r="P25" s="709"/>
      <c r="Q25" s="709"/>
      <c r="R25" s="709"/>
      <c r="S25" s="710" t="s">
        <v>437</v>
      </c>
      <c r="T25" s="711"/>
      <c r="U25" s="711"/>
      <c r="V25" s="711"/>
      <c r="W25" s="711"/>
      <c r="X25" s="711"/>
      <c r="Y25" s="711"/>
      <c r="Z25" s="711"/>
      <c r="AA25" s="712"/>
      <c r="AB25" s="710" t="s">
        <v>113</v>
      </c>
      <c r="AC25" s="711"/>
      <c r="AD25" s="711"/>
      <c r="AE25" s="711"/>
      <c r="AF25" s="711"/>
      <c r="AG25" s="713"/>
    </row>
    <row r="26" spans="1:33" ht="16.149999999999999" hidden="1" customHeight="1" outlineLevel="1">
      <c r="A26" s="433"/>
      <c r="B26" s="434" t="s">
        <v>438</v>
      </c>
      <c r="C26" s="435" t="s">
        <v>15</v>
      </c>
      <c r="D26" s="714" t="str">
        <f>IF('別添_計画書（病院及び有床診療所）'!E21=0,"",'別添_計画書（病院及び有床診療所）'!E21)</f>
        <v/>
      </c>
      <c r="E26" s="714"/>
      <c r="F26" s="436" t="s">
        <v>16</v>
      </c>
      <c r="G26" s="714" t="str">
        <f>IF('別添_計画書（病院及び有床診療所）'!H21=0,"",'別添_計画書（病院及び有床診療所）'!H21)</f>
        <v/>
      </c>
      <c r="H26" s="714"/>
      <c r="I26" s="436" t="s">
        <v>264</v>
      </c>
      <c r="J26" s="436" t="s">
        <v>439</v>
      </c>
      <c r="K26" s="436" t="s">
        <v>440</v>
      </c>
      <c r="L26" s="436"/>
      <c r="M26" s="715"/>
      <c r="N26" s="715"/>
      <c r="O26" s="437" t="s">
        <v>16</v>
      </c>
      <c r="P26" s="715"/>
      <c r="Q26" s="715"/>
      <c r="R26" s="438" t="s">
        <v>264</v>
      </c>
      <c r="S26" s="435"/>
      <c r="T26" s="716" t="str">
        <f>'別添_計画書（病院及び有床診療所）'!P31</f>
        <v>算定不可</v>
      </c>
      <c r="U26" s="716"/>
      <c r="V26" s="716"/>
      <c r="W26" s="716"/>
      <c r="X26" s="716"/>
      <c r="Y26" s="716"/>
      <c r="Z26" s="716"/>
      <c r="AA26" s="436"/>
      <c r="AB26" s="439"/>
      <c r="AC26" s="718" t="str">
        <f>IFERROR(IF(T26="","-",VLOOKUP(T26,'リスト（入院）'!C:D,2,FALSE)),"-")</f>
        <v>-</v>
      </c>
      <c r="AD26" s="718"/>
      <c r="AE26" s="718"/>
      <c r="AF26" s="718"/>
      <c r="AG26" s="440" t="s">
        <v>276</v>
      </c>
    </row>
    <row r="27" spans="1:33" ht="16.149999999999999" hidden="1" customHeight="1" outlineLevel="1">
      <c r="A27" s="433"/>
      <c r="B27" s="434" t="s">
        <v>441</v>
      </c>
      <c r="C27" s="435" t="s">
        <v>15</v>
      </c>
      <c r="D27" s="715"/>
      <c r="E27" s="715"/>
      <c r="F27" s="436" t="s">
        <v>16</v>
      </c>
      <c r="G27" s="715"/>
      <c r="H27" s="715"/>
      <c r="I27" s="436" t="s">
        <v>264</v>
      </c>
      <c r="J27" s="436" t="s">
        <v>439</v>
      </c>
      <c r="K27" s="436" t="s">
        <v>440</v>
      </c>
      <c r="L27" s="436"/>
      <c r="M27" s="715"/>
      <c r="N27" s="715"/>
      <c r="O27" s="437" t="s">
        <v>16</v>
      </c>
      <c r="P27" s="715"/>
      <c r="Q27" s="715"/>
      <c r="R27" s="438" t="s">
        <v>264</v>
      </c>
      <c r="S27" s="435"/>
      <c r="T27" s="717"/>
      <c r="U27" s="717"/>
      <c r="V27" s="717"/>
      <c r="W27" s="717"/>
      <c r="X27" s="717"/>
      <c r="Y27" s="717"/>
      <c r="Z27" s="717"/>
      <c r="AA27" s="436"/>
      <c r="AB27" s="439"/>
      <c r="AC27" s="718" t="str">
        <f>IFERROR(IF(T27="","-",VLOOKUP(T27,'リスト（入院）'!C:D,2,FALSE)),"-")</f>
        <v>-</v>
      </c>
      <c r="AD27" s="718"/>
      <c r="AE27" s="718"/>
      <c r="AF27" s="718"/>
      <c r="AG27" s="440" t="s">
        <v>276</v>
      </c>
    </row>
    <row r="28" spans="1:33" ht="16.149999999999999" hidden="1" customHeight="1" outlineLevel="1">
      <c r="A28" s="433"/>
      <c r="B28" s="434" t="s">
        <v>442</v>
      </c>
      <c r="C28" s="435" t="s">
        <v>15</v>
      </c>
      <c r="D28" s="715"/>
      <c r="E28" s="715"/>
      <c r="F28" s="436" t="s">
        <v>16</v>
      </c>
      <c r="G28" s="715"/>
      <c r="H28" s="715"/>
      <c r="I28" s="436" t="s">
        <v>264</v>
      </c>
      <c r="J28" s="436" t="s">
        <v>439</v>
      </c>
      <c r="K28" s="436" t="s">
        <v>440</v>
      </c>
      <c r="L28" s="436"/>
      <c r="M28" s="715"/>
      <c r="N28" s="715"/>
      <c r="O28" s="437" t="s">
        <v>16</v>
      </c>
      <c r="P28" s="715"/>
      <c r="Q28" s="715"/>
      <c r="R28" s="438" t="s">
        <v>264</v>
      </c>
      <c r="S28" s="435"/>
      <c r="T28" s="717"/>
      <c r="U28" s="717"/>
      <c r="V28" s="717"/>
      <c r="W28" s="717"/>
      <c r="X28" s="717"/>
      <c r="Y28" s="717"/>
      <c r="Z28" s="717"/>
      <c r="AA28" s="436"/>
      <c r="AB28" s="439"/>
      <c r="AC28" s="718" t="str">
        <f>IFERROR(IF(T28="","-",VLOOKUP(T28,'リスト（入院）'!C:D,2,FALSE)),"-")</f>
        <v>-</v>
      </c>
      <c r="AD28" s="718"/>
      <c r="AE28" s="718"/>
      <c r="AF28" s="718"/>
      <c r="AG28" s="440" t="s">
        <v>276</v>
      </c>
    </row>
    <row r="29" spans="1:33" ht="16.149999999999999" hidden="1" customHeight="1" outlineLevel="1">
      <c r="A29" s="433"/>
      <c r="B29" s="441" t="s">
        <v>443</v>
      </c>
      <c r="C29" s="435" t="s">
        <v>15</v>
      </c>
      <c r="D29" s="715"/>
      <c r="E29" s="715"/>
      <c r="F29" s="436" t="s">
        <v>16</v>
      </c>
      <c r="G29" s="715"/>
      <c r="H29" s="715"/>
      <c r="I29" s="436" t="s">
        <v>264</v>
      </c>
      <c r="J29" s="436" t="s">
        <v>439</v>
      </c>
      <c r="K29" s="436" t="s">
        <v>440</v>
      </c>
      <c r="L29" s="436"/>
      <c r="M29" s="715"/>
      <c r="N29" s="715"/>
      <c r="O29" s="437" t="s">
        <v>16</v>
      </c>
      <c r="P29" s="715"/>
      <c r="Q29" s="715"/>
      <c r="R29" s="438" t="s">
        <v>264</v>
      </c>
      <c r="S29" s="435"/>
      <c r="T29" s="717"/>
      <c r="U29" s="717"/>
      <c r="V29" s="717"/>
      <c r="W29" s="717"/>
      <c r="X29" s="717"/>
      <c r="Y29" s="717"/>
      <c r="Z29" s="717"/>
      <c r="AA29" s="436"/>
      <c r="AB29" s="439"/>
      <c r="AC29" s="718" t="str">
        <f>IFERROR(IF(T29="","-",VLOOKUP(T29,'リスト（入院）'!C:D,2,FALSE)),"-")</f>
        <v>-</v>
      </c>
      <c r="AD29" s="718"/>
      <c r="AE29" s="718"/>
      <c r="AF29" s="718"/>
      <c r="AG29" s="440" t="s">
        <v>276</v>
      </c>
    </row>
    <row r="30" spans="1:33" ht="16.149999999999999" hidden="1" customHeight="1" outlineLevel="1">
      <c r="A30" s="442" t="s">
        <v>444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719"/>
      <c r="AD30" s="719"/>
      <c r="AE30" s="719"/>
      <c r="AF30" s="719"/>
      <c r="AG30" s="440"/>
    </row>
    <row r="31" spans="1:33" ht="16.149999999999999" hidden="1" customHeight="1" outlineLevel="1">
      <c r="A31" s="433"/>
      <c r="B31" s="709" t="s">
        <v>436</v>
      </c>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10" t="s">
        <v>445</v>
      </c>
      <c r="AC31" s="711"/>
      <c r="AD31" s="711"/>
      <c r="AE31" s="711"/>
      <c r="AF31" s="711"/>
      <c r="AG31" s="713"/>
    </row>
    <row r="32" spans="1:33" ht="16.149999999999999" hidden="1" customHeight="1" outlineLevel="1">
      <c r="A32" s="433"/>
      <c r="B32" s="434" t="s">
        <v>438</v>
      </c>
      <c r="C32" s="435" t="s">
        <v>15</v>
      </c>
      <c r="D32" s="714" t="str">
        <f>IF(D26="","",D26)</f>
        <v/>
      </c>
      <c r="E32" s="714"/>
      <c r="F32" s="436" t="s">
        <v>16</v>
      </c>
      <c r="G32" s="714" t="str">
        <f>IF(G26="","",G26)</f>
        <v/>
      </c>
      <c r="H32" s="714"/>
      <c r="I32" s="436" t="s">
        <v>264</v>
      </c>
      <c r="J32" s="436" t="s">
        <v>439</v>
      </c>
      <c r="K32" s="436" t="s">
        <v>440</v>
      </c>
      <c r="L32" s="436"/>
      <c r="M32" s="714" t="str">
        <f>IF(M26="","",M26)</f>
        <v/>
      </c>
      <c r="N32" s="714"/>
      <c r="O32" s="437" t="s">
        <v>16</v>
      </c>
      <c r="P32" s="714" t="str">
        <f>IF(P26="","",P26)</f>
        <v/>
      </c>
      <c r="Q32" s="714"/>
      <c r="R32" s="437" t="s">
        <v>264</v>
      </c>
      <c r="S32" s="444"/>
      <c r="T32" s="444"/>
      <c r="U32" s="444"/>
      <c r="V32" s="444"/>
      <c r="W32" s="444"/>
      <c r="X32" s="444"/>
      <c r="Y32" s="444"/>
      <c r="Z32" s="444"/>
      <c r="AA32" s="445"/>
      <c r="AB32" s="439"/>
      <c r="AC32" s="720"/>
      <c r="AD32" s="720"/>
      <c r="AE32" s="720"/>
      <c r="AF32" s="720"/>
      <c r="AG32" s="440" t="s">
        <v>278</v>
      </c>
    </row>
    <row r="33" spans="1:43" ht="16.149999999999999" hidden="1" customHeight="1" outlineLevel="1">
      <c r="A33" s="433"/>
      <c r="B33" s="434" t="s">
        <v>441</v>
      </c>
      <c r="C33" s="435" t="s">
        <v>15</v>
      </c>
      <c r="D33" s="714" t="str">
        <f>IF(D27="","",D27)</f>
        <v/>
      </c>
      <c r="E33" s="714"/>
      <c r="F33" s="436" t="s">
        <v>16</v>
      </c>
      <c r="G33" s="714" t="str">
        <f>IF(G27="","",G27)</f>
        <v/>
      </c>
      <c r="H33" s="714"/>
      <c r="I33" s="436" t="s">
        <v>264</v>
      </c>
      <c r="J33" s="436" t="s">
        <v>439</v>
      </c>
      <c r="K33" s="436" t="s">
        <v>440</v>
      </c>
      <c r="L33" s="436"/>
      <c r="M33" s="714" t="str">
        <f>IF(M27="","",M27)</f>
        <v/>
      </c>
      <c r="N33" s="714"/>
      <c r="O33" s="437" t="s">
        <v>16</v>
      </c>
      <c r="P33" s="714" t="str">
        <f>IF(P27="","",P27)</f>
        <v/>
      </c>
      <c r="Q33" s="714"/>
      <c r="R33" s="437" t="s">
        <v>264</v>
      </c>
      <c r="S33" s="444"/>
      <c r="T33" s="444"/>
      <c r="U33" s="444"/>
      <c r="V33" s="444"/>
      <c r="W33" s="444"/>
      <c r="X33" s="444"/>
      <c r="Y33" s="444"/>
      <c r="Z33" s="444"/>
      <c r="AA33" s="445"/>
      <c r="AB33" s="439"/>
      <c r="AC33" s="720"/>
      <c r="AD33" s="720"/>
      <c r="AE33" s="720"/>
      <c r="AF33" s="720"/>
      <c r="AG33" s="440" t="s">
        <v>278</v>
      </c>
    </row>
    <row r="34" spans="1:43" ht="16.149999999999999" hidden="1" customHeight="1" outlineLevel="1">
      <c r="A34" s="433"/>
      <c r="B34" s="434" t="s">
        <v>442</v>
      </c>
      <c r="C34" s="435" t="s">
        <v>15</v>
      </c>
      <c r="D34" s="714" t="str">
        <f>IF(D28="","",D28)</f>
        <v/>
      </c>
      <c r="E34" s="714"/>
      <c r="F34" s="436" t="s">
        <v>16</v>
      </c>
      <c r="G34" s="714" t="str">
        <f>IF(G28="","",G28)</f>
        <v/>
      </c>
      <c r="H34" s="714"/>
      <c r="I34" s="436" t="s">
        <v>264</v>
      </c>
      <c r="J34" s="436" t="s">
        <v>439</v>
      </c>
      <c r="K34" s="436" t="s">
        <v>440</v>
      </c>
      <c r="L34" s="436"/>
      <c r="M34" s="714" t="str">
        <f>IF(M28="","",M28)</f>
        <v/>
      </c>
      <c r="N34" s="714"/>
      <c r="O34" s="437" t="s">
        <v>16</v>
      </c>
      <c r="P34" s="714" t="str">
        <f>IF(P28="","",P28)</f>
        <v/>
      </c>
      <c r="Q34" s="714"/>
      <c r="R34" s="437" t="s">
        <v>264</v>
      </c>
      <c r="S34" s="444"/>
      <c r="T34" s="444"/>
      <c r="U34" s="444"/>
      <c r="V34" s="444"/>
      <c r="W34" s="444"/>
      <c r="X34" s="444"/>
      <c r="Y34" s="444"/>
      <c r="Z34" s="444"/>
      <c r="AA34" s="445"/>
      <c r="AB34" s="439"/>
      <c r="AC34" s="720"/>
      <c r="AD34" s="720"/>
      <c r="AE34" s="720"/>
      <c r="AF34" s="720"/>
      <c r="AG34" s="440" t="s">
        <v>278</v>
      </c>
    </row>
    <row r="35" spans="1:43" ht="16.149999999999999" hidden="1" customHeight="1" outlineLevel="1">
      <c r="A35" s="446"/>
      <c r="B35" s="441" t="s">
        <v>443</v>
      </c>
      <c r="C35" s="435" t="s">
        <v>15</v>
      </c>
      <c r="D35" s="714" t="str">
        <f>IF(D29="","",D29)</f>
        <v/>
      </c>
      <c r="E35" s="714"/>
      <c r="F35" s="436" t="s">
        <v>16</v>
      </c>
      <c r="G35" s="714" t="str">
        <f>IF(G29="","",G29)</f>
        <v/>
      </c>
      <c r="H35" s="714"/>
      <c r="I35" s="436" t="s">
        <v>264</v>
      </c>
      <c r="J35" s="436" t="s">
        <v>439</v>
      </c>
      <c r="K35" s="436" t="s">
        <v>440</v>
      </c>
      <c r="L35" s="436"/>
      <c r="M35" s="714" t="str">
        <f>IF(M29="","",M29)</f>
        <v/>
      </c>
      <c r="N35" s="714"/>
      <c r="O35" s="437" t="s">
        <v>16</v>
      </c>
      <c r="P35" s="714" t="str">
        <f>IF(P29="","",P29)</f>
        <v/>
      </c>
      <c r="Q35" s="714"/>
      <c r="R35" s="437" t="s">
        <v>264</v>
      </c>
      <c r="S35" s="444"/>
      <c r="T35" s="437"/>
      <c r="U35" s="437"/>
      <c r="V35" s="437"/>
      <c r="W35" s="437"/>
      <c r="X35" s="437"/>
      <c r="Y35" s="437"/>
      <c r="Z35" s="437"/>
      <c r="AA35" s="437"/>
      <c r="AB35" s="439"/>
      <c r="AC35" s="720"/>
      <c r="AD35" s="720"/>
      <c r="AE35" s="720"/>
      <c r="AF35" s="720"/>
      <c r="AG35" s="440" t="s">
        <v>278</v>
      </c>
    </row>
    <row r="36" spans="1:43" ht="16.149999999999999" hidden="1" customHeight="1" outlineLevel="1">
      <c r="A36" s="433"/>
      <c r="B36" s="441" t="s">
        <v>446</v>
      </c>
      <c r="C36" s="436"/>
      <c r="D36" s="437"/>
      <c r="E36" s="437"/>
      <c r="F36" s="436"/>
      <c r="G36" s="437"/>
      <c r="H36" s="437"/>
      <c r="I36" s="436"/>
      <c r="J36" s="436"/>
      <c r="K36" s="436"/>
      <c r="L36" s="436"/>
      <c r="M36" s="437"/>
      <c r="N36" s="437"/>
      <c r="O36" s="437"/>
      <c r="P36" s="437"/>
      <c r="Q36" s="437"/>
      <c r="R36" s="437"/>
      <c r="S36" s="437"/>
      <c r="T36" s="437"/>
      <c r="U36" s="437"/>
      <c r="V36" s="437"/>
      <c r="W36" s="437"/>
      <c r="X36" s="447"/>
      <c r="Y36" s="437"/>
      <c r="Z36" s="437"/>
      <c r="AA36" s="437"/>
      <c r="AB36" s="439"/>
      <c r="AC36" s="722" t="str">
        <f>IF(AC32="","",SUM(AC32:AF35))</f>
        <v/>
      </c>
      <c r="AD36" s="722"/>
      <c r="AE36" s="722"/>
      <c r="AF36" s="722"/>
      <c r="AG36" s="440" t="s">
        <v>278</v>
      </c>
    </row>
    <row r="37" spans="1:43" ht="16.149999999999999" hidden="1" customHeight="1" outlineLevel="1">
      <c r="A37" s="442" t="s">
        <v>447</v>
      </c>
      <c r="B37" s="448"/>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721"/>
      <c r="AD37" s="721"/>
      <c r="AE37" s="721"/>
      <c r="AF37" s="721"/>
      <c r="AG37" s="449"/>
    </row>
    <row r="38" spans="1:43" ht="16.149999999999999" hidden="1" customHeight="1" outlineLevel="1">
      <c r="A38" s="433"/>
      <c r="B38" s="709" t="s">
        <v>436</v>
      </c>
      <c r="C38" s="709"/>
      <c r="D38" s="709"/>
      <c r="E38" s="709"/>
      <c r="F38" s="709"/>
      <c r="G38" s="709"/>
      <c r="H38" s="709"/>
      <c r="I38" s="709"/>
      <c r="J38" s="709"/>
      <c r="K38" s="709"/>
      <c r="L38" s="709"/>
      <c r="M38" s="709"/>
      <c r="N38" s="709"/>
      <c r="O38" s="709"/>
      <c r="P38" s="709"/>
      <c r="Q38" s="709"/>
      <c r="R38" s="709"/>
      <c r="S38" s="709"/>
      <c r="T38" s="709"/>
      <c r="U38" s="709"/>
      <c r="V38" s="709"/>
      <c r="W38" s="709"/>
      <c r="X38" s="709"/>
      <c r="Y38" s="709"/>
      <c r="Z38" s="709"/>
      <c r="AA38" s="710"/>
      <c r="AB38" s="710" t="s">
        <v>448</v>
      </c>
      <c r="AC38" s="711"/>
      <c r="AD38" s="711"/>
      <c r="AE38" s="711"/>
      <c r="AF38" s="711"/>
      <c r="AG38" s="713"/>
    </row>
    <row r="39" spans="1:43" ht="16.149999999999999" hidden="1" customHeight="1" outlineLevel="1">
      <c r="A39" s="433"/>
      <c r="B39" s="434" t="s">
        <v>438</v>
      </c>
      <c r="C39" s="435" t="s">
        <v>15</v>
      </c>
      <c r="D39" s="714" t="str">
        <f>IF(D26="","",D26)</f>
        <v/>
      </c>
      <c r="E39" s="714"/>
      <c r="F39" s="436" t="s">
        <v>16</v>
      </c>
      <c r="G39" s="714" t="str">
        <f>IF(G26="","",G26)</f>
        <v/>
      </c>
      <c r="H39" s="714"/>
      <c r="I39" s="436" t="s">
        <v>264</v>
      </c>
      <c r="J39" s="436" t="s">
        <v>439</v>
      </c>
      <c r="K39" s="436" t="s">
        <v>440</v>
      </c>
      <c r="L39" s="436"/>
      <c r="M39" s="714" t="str">
        <f>IF(M26="","",M26)</f>
        <v/>
      </c>
      <c r="N39" s="714"/>
      <c r="O39" s="437" t="s">
        <v>16</v>
      </c>
      <c r="P39" s="714" t="str">
        <f>IF(P26="","",P26)</f>
        <v/>
      </c>
      <c r="Q39" s="714"/>
      <c r="R39" s="437" t="s">
        <v>264</v>
      </c>
      <c r="S39" s="444"/>
      <c r="T39" s="444"/>
      <c r="U39" s="444"/>
      <c r="V39" s="444"/>
      <c r="W39" s="444"/>
      <c r="X39" s="444"/>
      <c r="Y39" s="444"/>
      <c r="Z39" s="444"/>
      <c r="AA39" s="444"/>
      <c r="AB39" s="439"/>
      <c r="AC39" s="722" t="str">
        <f>IFERROR(AC26*AC32*10,"")</f>
        <v/>
      </c>
      <c r="AD39" s="722"/>
      <c r="AE39" s="722"/>
      <c r="AF39" s="722"/>
      <c r="AG39" s="440" t="s">
        <v>270</v>
      </c>
    </row>
    <row r="40" spans="1:43" ht="16.149999999999999" hidden="1" customHeight="1" outlineLevel="1">
      <c r="A40" s="433"/>
      <c r="B40" s="434" t="s">
        <v>441</v>
      </c>
      <c r="C40" s="435" t="s">
        <v>15</v>
      </c>
      <c r="D40" s="714" t="str">
        <f>IF(D27="","",D27)</f>
        <v/>
      </c>
      <c r="E40" s="714"/>
      <c r="F40" s="436" t="s">
        <v>16</v>
      </c>
      <c r="G40" s="714" t="str">
        <f>IF(G27="","",G27)</f>
        <v/>
      </c>
      <c r="H40" s="714"/>
      <c r="I40" s="436" t="s">
        <v>264</v>
      </c>
      <c r="J40" s="436" t="s">
        <v>439</v>
      </c>
      <c r="K40" s="436" t="s">
        <v>440</v>
      </c>
      <c r="L40" s="436"/>
      <c r="M40" s="714" t="str">
        <f>IF(M27="","",M27)</f>
        <v/>
      </c>
      <c r="N40" s="714"/>
      <c r="O40" s="437" t="s">
        <v>16</v>
      </c>
      <c r="P40" s="714" t="str">
        <f>IF(P27="","",P27)</f>
        <v/>
      </c>
      <c r="Q40" s="714"/>
      <c r="R40" s="437" t="s">
        <v>264</v>
      </c>
      <c r="S40" s="444"/>
      <c r="T40" s="444"/>
      <c r="U40" s="444"/>
      <c r="V40" s="444"/>
      <c r="W40" s="444"/>
      <c r="X40" s="444"/>
      <c r="Y40" s="444"/>
      <c r="Z40" s="444"/>
      <c r="AA40" s="444"/>
      <c r="AB40" s="439"/>
      <c r="AC40" s="722" t="str">
        <f>IFERROR(AC27*AC33*10,"")</f>
        <v/>
      </c>
      <c r="AD40" s="722"/>
      <c r="AE40" s="722"/>
      <c r="AF40" s="722"/>
      <c r="AG40" s="440" t="s">
        <v>270</v>
      </c>
    </row>
    <row r="41" spans="1:43" ht="16.149999999999999" hidden="1" customHeight="1" outlineLevel="1">
      <c r="A41" s="433"/>
      <c r="B41" s="434" t="s">
        <v>442</v>
      </c>
      <c r="C41" s="435" t="s">
        <v>15</v>
      </c>
      <c r="D41" s="714" t="str">
        <f>IF(D28="","",D28)</f>
        <v/>
      </c>
      <c r="E41" s="714"/>
      <c r="F41" s="436" t="s">
        <v>16</v>
      </c>
      <c r="G41" s="714" t="str">
        <f>IF(G28="","",G28)</f>
        <v/>
      </c>
      <c r="H41" s="714"/>
      <c r="I41" s="436" t="s">
        <v>264</v>
      </c>
      <c r="J41" s="436" t="s">
        <v>439</v>
      </c>
      <c r="K41" s="436" t="s">
        <v>440</v>
      </c>
      <c r="L41" s="436"/>
      <c r="M41" s="714" t="str">
        <f>IF(M28="","",M28)</f>
        <v/>
      </c>
      <c r="N41" s="714"/>
      <c r="O41" s="437" t="s">
        <v>16</v>
      </c>
      <c r="P41" s="714" t="str">
        <f>IF(P28="","",P28)</f>
        <v/>
      </c>
      <c r="Q41" s="714"/>
      <c r="R41" s="437" t="s">
        <v>264</v>
      </c>
      <c r="S41" s="444"/>
      <c r="T41" s="444"/>
      <c r="U41" s="444"/>
      <c r="V41" s="444"/>
      <c r="W41" s="444"/>
      <c r="X41" s="444"/>
      <c r="Y41" s="444"/>
      <c r="Z41" s="444"/>
      <c r="AA41" s="444"/>
      <c r="AB41" s="439"/>
      <c r="AC41" s="722" t="str">
        <f>IFERROR(AC28*AC34*10,"")</f>
        <v/>
      </c>
      <c r="AD41" s="722"/>
      <c r="AE41" s="722"/>
      <c r="AF41" s="722"/>
      <c r="AG41" s="440" t="s">
        <v>270</v>
      </c>
    </row>
    <row r="42" spans="1:43" ht="16.149999999999999" hidden="1" customHeight="1" outlineLevel="1">
      <c r="A42" s="433"/>
      <c r="B42" s="450" t="s">
        <v>443</v>
      </c>
      <c r="C42" s="439" t="s">
        <v>15</v>
      </c>
      <c r="D42" s="714" t="str">
        <f>IF(D29="","",D29)</f>
        <v/>
      </c>
      <c r="E42" s="714"/>
      <c r="F42" s="436" t="s">
        <v>16</v>
      </c>
      <c r="G42" s="714" t="str">
        <f>IF(G29="","",G29)</f>
        <v/>
      </c>
      <c r="H42" s="714"/>
      <c r="I42" s="436" t="s">
        <v>264</v>
      </c>
      <c r="J42" s="436" t="s">
        <v>439</v>
      </c>
      <c r="K42" s="436" t="s">
        <v>440</v>
      </c>
      <c r="L42" s="436"/>
      <c r="M42" s="714" t="str">
        <f>IF(M29="","",M29)</f>
        <v/>
      </c>
      <c r="N42" s="714"/>
      <c r="O42" s="437" t="s">
        <v>16</v>
      </c>
      <c r="P42" s="714" t="str">
        <f>IF(P29="","",P29)</f>
        <v/>
      </c>
      <c r="Q42" s="714"/>
      <c r="R42" s="437" t="s">
        <v>264</v>
      </c>
      <c r="S42" s="444"/>
      <c r="T42" s="437"/>
      <c r="U42" s="437"/>
      <c r="V42" s="437"/>
      <c r="W42" s="437"/>
      <c r="X42" s="437"/>
      <c r="Y42" s="437"/>
      <c r="Z42" s="437"/>
      <c r="AA42" s="437"/>
      <c r="AB42" s="439"/>
      <c r="AC42" s="722" t="str">
        <f>IFERROR(AC29*AC35*10,"")</f>
        <v/>
      </c>
      <c r="AD42" s="722"/>
      <c r="AE42" s="722"/>
      <c r="AF42" s="722"/>
      <c r="AG42" s="440" t="s">
        <v>270</v>
      </c>
    </row>
    <row r="43" spans="1:43" s="50" customFormat="1" ht="16.149999999999999" hidden="1" customHeight="1" outlineLevel="1">
      <c r="A43" s="451"/>
      <c r="B43" s="452" t="s">
        <v>449</v>
      </c>
      <c r="C43" s="453" t="s">
        <v>450</v>
      </c>
      <c r="D43" s="454"/>
      <c r="E43" s="454"/>
      <c r="F43" s="453"/>
      <c r="G43" s="454"/>
      <c r="H43" s="454"/>
      <c r="I43" s="453"/>
      <c r="J43" s="453"/>
      <c r="K43" s="453"/>
      <c r="L43" s="453"/>
      <c r="M43" s="454"/>
      <c r="N43" s="454"/>
      <c r="O43" s="454"/>
      <c r="P43" s="454"/>
      <c r="Q43" s="454"/>
      <c r="R43" s="454"/>
      <c r="S43" s="454"/>
      <c r="T43" s="454"/>
      <c r="U43" s="454"/>
      <c r="V43" s="454"/>
      <c r="W43" s="454"/>
      <c r="X43" s="454"/>
      <c r="Y43" s="454"/>
      <c r="Z43" s="454"/>
      <c r="AA43" s="455"/>
      <c r="AB43" s="456"/>
      <c r="AC43" s="723">
        <v>1</v>
      </c>
      <c r="AD43" s="723"/>
      <c r="AE43" s="723"/>
      <c r="AF43" s="723"/>
      <c r="AG43" s="457" t="s">
        <v>270</v>
      </c>
      <c r="AH43" s="215"/>
      <c r="AI43" s="215"/>
      <c r="AJ43" s="215"/>
      <c r="AK43" s="215"/>
      <c r="AL43" s="215"/>
      <c r="AM43" s="215"/>
      <c r="AN43" s="215"/>
      <c r="AO43" s="215"/>
      <c r="AP43" s="215"/>
      <c r="AQ43" s="215"/>
    </row>
    <row r="44" spans="1:43" s="50" customFormat="1" ht="16.149999999999999" hidden="1" customHeight="1" outlineLevel="1">
      <c r="A44" s="451"/>
      <c r="B44" s="458" t="s">
        <v>451</v>
      </c>
      <c r="C44" s="453" t="s">
        <v>452</v>
      </c>
      <c r="D44" s="454"/>
      <c r="E44" s="454"/>
      <c r="F44" s="453"/>
      <c r="G44" s="454"/>
      <c r="H44" s="454"/>
      <c r="I44" s="453"/>
      <c r="J44" s="453"/>
      <c r="K44" s="453"/>
      <c r="L44" s="453"/>
      <c r="M44" s="454"/>
      <c r="N44" s="454"/>
      <c r="O44" s="454"/>
      <c r="P44" s="454"/>
      <c r="Q44" s="454"/>
      <c r="R44" s="454"/>
      <c r="S44" s="454"/>
      <c r="T44" s="454"/>
      <c r="U44" s="454"/>
      <c r="V44" s="454"/>
      <c r="W44" s="454"/>
      <c r="X44" s="454"/>
      <c r="Y44" s="454"/>
      <c r="Z44" s="454"/>
      <c r="AA44" s="455"/>
      <c r="AB44" s="456"/>
      <c r="AC44" s="723">
        <v>2</v>
      </c>
      <c r="AD44" s="723"/>
      <c r="AE44" s="723"/>
      <c r="AF44" s="723"/>
      <c r="AG44" s="457" t="s">
        <v>270</v>
      </c>
      <c r="AH44" s="215"/>
      <c r="AI44" s="215"/>
      <c r="AJ44" s="215"/>
      <c r="AK44" s="215"/>
      <c r="AL44" s="215"/>
      <c r="AM44" s="215"/>
      <c r="AN44" s="215"/>
      <c r="AO44" s="215"/>
      <c r="AP44" s="215"/>
      <c r="AQ44" s="215"/>
    </row>
    <row r="45" spans="1:43" ht="16.149999999999999" hidden="1" customHeight="1" outlineLevel="1" thickBot="1">
      <c r="A45" s="459"/>
      <c r="B45" s="460" t="s">
        <v>446</v>
      </c>
      <c r="C45" s="461"/>
      <c r="D45" s="462"/>
      <c r="E45" s="462"/>
      <c r="F45" s="461"/>
      <c r="G45" s="462"/>
      <c r="H45" s="462"/>
      <c r="I45" s="461"/>
      <c r="J45" s="461"/>
      <c r="K45" s="461"/>
      <c r="L45" s="461"/>
      <c r="M45" s="462"/>
      <c r="N45" s="462"/>
      <c r="O45" s="462"/>
      <c r="P45" s="462"/>
      <c r="Q45" s="462"/>
      <c r="R45" s="462"/>
      <c r="S45" s="462"/>
      <c r="T45" s="462"/>
      <c r="U45" s="462"/>
      <c r="V45" s="462"/>
      <c r="W45" s="462"/>
      <c r="X45" s="462"/>
      <c r="Y45" s="462"/>
      <c r="Z45" s="462"/>
      <c r="AA45" s="462"/>
      <c r="AB45" s="463"/>
      <c r="AC45" s="729" t="str">
        <f>IF(AC39="","",SUM(AC39:AF42)-AC43+AC44)</f>
        <v/>
      </c>
      <c r="AD45" s="729"/>
      <c r="AE45" s="729"/>
      <c r="AF45" s="729"/>
      <c r="AG45" s="464"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3" t="s">
        <v>1559</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32"/>
      <c r="AC47" s="732"/>
      <c r="AD47" s="732"/>
      <c r="AE47" s="732"/>
      <c r="AF47" s="732"/>
      <c r="AG47" s="37" t="s">
        <v>270</v>
      </c>
    </row>
    <row r="48" spans="1:43" ht="16.149999999999999" customHeight="1">
      <c r="A48" s="1" t="s">
        <v>1560</v>
      </c>
      <c r="B48" s="5"/>
      <c r="C48" s="5"/>
      <c r="D48" s="5"/>
      <c r="E48" s="5"/>
      <c r="F48" s="5"/>
      <c r="G48" s="5"/>
      <c r="H48" s="5"/>
      <c r="I48" s="5"/>
      <c r="J48" s="5"/>
      <c r="K48" s="5"/>
      <c r="L48" s="5"/>
      <c r="M48" s="5"/>
      <c r="N48" s="5"/>
      <c r="O48" s="5"/>
      <c r="P48" s="5"/>
      <c r="Q48" s="5"/>
      <c r="R48" s="5"/>
      <c r="S48" s="5"/>
      <c r="T48" s="5"/>
      <c r="U48" s="5"/>
      <c r="V48" s="5"/>
      <c r="W48" s="5"/>
      <c r="X48" s="5"/>
      <c r="Y48" s="5"/>
      <c r="Z48" s="5"/>
      <c r="AA48" s="5"/>
      <c r="AB48" s="626"/>
      <c r="AC48" s="626"/>
      <c r="AD48" s="626"/>
      <c r="AE48" s="626"/>
      <c r="AF48" s="626"/>
      <c r="AG48" s="6" t="s">
        <v>270</v>
      </c>
    </row>
    <row r="49" spans="1:34" ht="16.149999999999999" customHeight="1" thickBot="1">
      <c r="A49" s="414" t="s">
        <v>1561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33"/>
      <c r="AC49" s="733"/>
      <c r="AD49" s="733"/>
      <c r="AE49" s="733"/>
      <c r="AF49" s="733"/>
      <c r="AG49" s="375"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65"/>
      <c r="AC50" s="465"/>
      <c r="AD50" s="465"/>
      <c r="AE50" s="465"/>
      <c r="AF50" s="465"/>
      <c r="AG50" s="152"/>
    </row>
    <row r="51" spans="1:34" ht="16.149999999999999" customHeight="1" thickBot="1">
      <c r="A51" s="415" t="s">
        <v>1586</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34">
        <f>SUM(AB47:AF49)</f>
        <v>0</v>
      </c>
      <c r="AC51" s="734"/>
      <c r="AD51" s="734"/>
      <c r="AE51" s="734"/>
      <c r="AF51" s="734"/>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6" t="s">
        <v>1563</v>
      </c>
      <c r="B53" s="4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1567</v>
      </c>
      <c r="B54" s="333" t="s">
        <v>1729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7" t="s">
        <v>1564</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32"/>
      <c r="AC55" s="732"/>
      <c r="AD55" s="732"/>
      <c r="AE55" s="732"/>
      <c r="AF55" s="732"/>
      <c r="AG55" s="37" t="s">
        <v>270</v>
      </c>
    </row>
    <row r="56" spans="1:34" ht="16.149999999999999" customHeight="1" thickBot="1">
      <c r="A56" s="414" t="s">
        <v>1565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33"/>
      <c r="AC56" s="733"/>
      <c r="AD56" s="733"/>
      <c r="AE56" s="733"/>
      <c r="AF56" s="733"/>
      <c r="AG56" s="375"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65"/>
      <c r="AC57" s="465"/>
      <c r="AD57" s="465"/>
      <c r="AE57" s="465"/>
      <c r="AF57" s="465"/>
      <c r="AG57" s="152"/>
    </row>
    <row r="58" spans="1:34" ht="16.149999999999999" customHeight="1">
      <c r="A58" s="418" t="s">
        <v>1572</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c r="A59" s="16"/>
      <c r="B59" s="421" t="s">
        <v>1623</v>
      </c>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637">
        <f>AB51-AB55+AB56</f>
        <v>0</v>
      </c>
      <c r="AC59" s="637"/>
      <c r="AD59" s="637"/>
      <c r="AE59" s="637"/>
      <c r="AF59" s="637"/>
      <c r="AG59" s="17" t="s">
        <v>270</v>
      </c>
    </row>
    <row r="60" spans="1:34" ht="16.149999999999999" customHeight="1" thickBot="1">
      <c r="A60" s="414" t="s">
        <v>1652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733"/>
      <c r="AC60" s="733"/>
      <c r="AD60" s="733"/>
      <c r="AE60" s="733"/>
      <c r="AF60" s="733"/>
      <c r="AG60" s="375"/>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35" t="str">
        <f>IF(AH60=TRUE,"問題なし","問題あり")</f>
        <v>問題あり</v>
      </c>
      <c r="AC61" s="735"/>
      <c r="AD61" s="735"/>
      <c r="AE61" s="735"/>
      <c r="AF61" s="735"/>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33" t="s">
        <v>1653</v>
      </c>
      <c r="B63" s="533"/>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row>
    <row r="64" spans="1:34" ht="16.149999999999999" hidden="1" customHeight="1" outlineLevel="1" thickBot="1">
      <c r="A64" s="472" t="s">
        <v>1567</v>
      </c>
      <c r="B64" s="422" t="s">
        <v>1624</v>
      </c>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row>
    <row r="65" spans="1:43" ht="16.149999999999999" hidden="1" customHeight="1" outlineLevel="1">
      <c r="A65" s="428" t="s">
        <v>1654</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730">
        <v>1500000</v>
      </c>
      <c r="AC65" s="730"/>
      <c r="AD65" s="730"/>
      <c r="AE65" s="730"/>
      <c r="AF65" s="730"/>
      <c r="AG65" s="546" t="s">
        <v>270</v>
      </c>
    </row>
    <row r="66" spans="1:43" ht="16.149999999999999" hidden="1" customHeight="1" outlineLevel="1">
      <c r="A66" s="433"/>
      <c r="B66" s="468" t="s">
        <v>1664</v>
      </c>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720"/>
      <c r="AC66" s="720"/>
      <c r="AD66" s="720"/>
      <c r="AE66" s="720"/>
      <c r="AF66" s="720"/>
      <c r="AG66" s="467" t="s">
        <v>270</v>
      </c>
    </row>
    <row r="67" spans="1:43" ht="16.149999999999999" hidden="1" customHeight="1" outlineLevel="1">
      <c r="A67" s="433"/>
      <c r="B67" s="468" t="s">
        <v>1665</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31">
        <f>AB59</f>
        <v>0</v>
      </c>
      <c r="AC67" s="731"/>
      <c r="AD67" s="731"/>
      <c r="AE67" s="731"/>
      <c r="AF67" s="731"/>
      <c r="AG67" s="467" t="s">
        <v>270</v>
      </c>
    </row>
    <row r="68" spans="1:43" s="50" customFormat="1" ht="16.149999999999999" hidden="1" customHeight="1" outlineLevel="1">
      <c r="A68" s="433"/>
      <c r="B68" s="469" t="s">
        <v>454</v>
      </c>
      <c r="C68" s="443"/>
      <c r="D68" s="532"/>
      <c r="E68" s="532"/>
      <c r="F68" s="443"/>
      <c r="G68" s="532"/>
      <c r="H68" s="532"/>
      <c r="I68" s="443"/>
      <c r="J68" s="443"/>
      <c r="K68" s="443"/>
      <c r="L68" s="443"/>
      <c r="M68" s="532"/>
      <c r="N68" s="532"/>
      <c r="O68" s="532"/>
      <c r="P68" s="532"/>
      <c r="Q68" s="532"/>
      <c r="R68" s="532"/>
      <c r="S68" s="532"/>
      <c r="T68" s="532"/>
      <c r="U68" s="532"/>
      <c r="V68" s="532"/>
      <c r="W68" s="532"/>
      <c r="X68" s="532"/>
      <c r="Y68" s="532"/>
      <c r="Z68" s="532"/>
      <c r="AA68" s="532"/>
      <c r="AB68" s="724"/>
      <c r="AC68" s="724"/>
      <c r="AD68" s="724"/>
      <c r="AE68" s="724"/>
      <c r="AF68" s="724"/>
      <c r="AG68" s="440" t="s">
        <v>270</v>
      </c>
      <c r="AH68" s="215"/>
      <c r="AI68" s="215"/>
      <c r="AJ68" s="215"/>
      <c r="AK68" s="215"/>
      <c r="AL68" s="215"/>
      <c r="AM68" s="215"/>
      <c r="AN68" s="215"/>
      <c r="AO68" s="215"/>
      <c r="AP68" s="215"/>
      <c r="AQ68" s="215"/>
    </row>
    <row r="69" spans="1:43" ht="16.149999999999999" hidden="1" customHeight="1" outlineLevel="1">
      <c r="A69" s="433"/>
      <c r="B69" s="468" t="s">
        <v>1655</v>
      </c>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725">
        <v>1180000</v>
      </c>
      <c r="AC69" s="725"/>
      <c r="AD69" s="725"/>
      <c r="AE69" s="725"/>
      <c r="AF69" s="725"/>
      <c r="AG69" s="467" t="s">
        <v>270</v>
      </c>
    </row>
    <row r="70" spans="1:43" ht="16.149999999999999" hidden="1" customHeight="1" outlineLevel="1">
      <c r="A70" s="433"/>
      <c r="B70" s="468" t="s">
        <v>1656</v>
      </c>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725">
        <v>120000</v>
      </c>
      <c r="AC70" s="725"/>
      <c r="AD70" s="725"/>
      <c r="AE70" s="725"/>
      <c r="AF70" s="725"/>
      <c r="AG70" s="467" t="s">
        <v>270</v>
      </c>
    </row>
    <row r="71" spans="1:43" ht="16.149999999999999" hidden="1" customHeight="1" outlineLevel="1" thickBot="1">
      <c r="A71" s="459"/>
      <c r="B71" s="535" t="s">
        <v>1657</v>
      </c>
      <c r="C71" s="536"/>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726">
        <f>AB65-SUM(AB69:AF70)</f>
        <v>200000</v>
      </c>
      <c r="AC71" s="726"/>
      <c r="AD71" s="726"/>
      <c r="AE71" s="726"/>
      <c r="AF71" s="726"/>
      <c r="AG71" s="537" t="s">
        <v>270</v>
      </c>
    </row>
    <row r="72" spans="1:43" s="471" customFormat="1" ht="16.149999999999999" hidden="1" customHeight="1" outlineLevel="1" thickBot="1">
      <c r="A72" s="459" t="s">
        <v>455</v>
      </c>
      <c r="B72" s="461"/>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727"/>
      <c r="AC72" s="727"/>
      <c r="AD72" s="727"/>
      <c r="AE72" s="727"/>
      <c r="AF72" s="727"/>
      <c r="AG72" s="464"/>
      <c r="AH72" s="470" t="b">
        <v>0</v>
      </c>
      <c r="AI72" s="470"/>
      <c r="AJ72" s="470"/>
      <c r="AK72" s="470"/>
      <c r="AL72" s="470"/>
      <c r="AM72" s="470"/>
      <c r="AN72" s="470"/>
      <c r="AO72" s="470"/>
      <c r="AP72" s="470"/>
      <c r="AQ72" s="470"/>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28" t="str">
        <f>IF(AH72=TRUE,"問題なし","問題あり")</f>
        <v>問題あり</v>
      </c>
      <c r="AC73" s="728"/>
      <c r="AD73" s="728"/>
      <c r="AE73" s="728"/>
      <c r="AF73" s="728"/>
      <c r="AG73" s="3"/>
    </row>
    <row r="74" spans="1:43" ht="16.149999999999999" hidden="1" customHeight="1" outlineLevel="1">
      <c r="A74" s="472" t="s">
        <v>1567</v>
      </c>
      <c r="B74" s="422" t="s">
        <v>1659</v>
      </c>
      <c r="C74" s="422"/>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43" ht="16.149999999999999" hidden="1" customHeight="1" outlineLevel="1">
      <c r="A75" s="422"/>
      <c r="B75" s="422" t="s">
        <v>1568</v>
      </c>
      <c r="C75" s="422"/>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4"/>
      <c r="AC75" s="334"/>
      <c r="AD75" s="334"/>
      <c r="AE75" s="334"/>
      <c r="AF75" s="334"/>
      <c r="AG75" s="333"/>
    </row>
    <row r="76" spans="1:43" ht="16.149999999999999" hidden="1" customHeight="1" outlineLevel="1">
      <c r="A76" s="472" t="s">
        <v>1567</v>
      </c>
      <c r="B76" s="422" t="s">
        <v>1570</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row>
    <row r="77" spans="1:43" ht="16.149999999999999" hidden="1" customHeight="1" outlineLevel="1">
      <c r="A77" s="422"/>
      <c r="B77" s="422" t="s">
        <v>1569</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row>
    <row r="78" spans="1:43" ht="16.149999999999999" hidden="1" customHeight="1" outlineLevel="1">
      <c r="A78" s="472" t="s">
        <v>1567</v>
      </c>
      <c r="B78" s="538" t="s">
        <v>1660</v>
      </c>
      <c r="C78" s="422"/>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4"/>
      <c r="AC78" s="334"/>
      <c r="AD78" s="334"/>
      <c r="AE78" s="334"/>
      <c r="AF78" s="334"/>
      <c r="AG78" s="333"/>
    </row>
    <row r="79" spans="1:43" ht="16.149999999999999" hidden="1" customHeight="1" outlineLevel="1">
      <c r="A79" s="422"/>
      <c r="B79" s="422" t="s">
        <v>1658</v>
      </c>
      <c r="C79" s="422"/>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4"/>
      <c r="AC79" s="334"/>
      <c r="AD79" s="334"/>
      <c r="AE79" s="334"/>
      <c r="AF79" s="334"/>
      <c r="AG79" s="333"/>
    </row>
    <row r="80" spans="1:43" ht="16.149999999999999" hidden="1" customHeight="1" outlineLevel="1">
      <c r="A80" s="517" t="s">
        <v>1567</v>
      </c>
      <c r="B80" s="538" t="s">
        <v>1661</v>
      </c>
      <c r="C80" s="427"/>
      <c r="D80" s="3"/>
      <c r="E80" s="3"/>
      <c r="F80" s="3"/>
      <c r="G80" s="3"/>
      <c r="H80" s="3"/>
      <c r="I80" s="3"/>
      <c r="J80" s="3"/>
      <c r="K80" s="3"/>
      <c r="L80" s="3"/>
      <c r="M80" s="3"/>
      <c r="N80" s="3"/>
      <c r="O80" s="3"/>
      <c r="P80" s="3"/>
      <c r="Q80" s="3"/>
      <c r="R80" s="3"/>
      <c r="S80" s="3"/>
      <c r="T80" s="3"/>
      <c r="U80" s="3"/>
      <c r="V80" s="3"/>
      <c r="W80" s="3"/>
      <c r="X80" s="3"/>
      <c r="Y80" s="3"/>
      <c r="Z80" s="3"/>
      <c r="AA80" s="3"/>
      <c r="AB80" s="331"/>
      <c r="AC80" s="331"/>
      <c r="AD80" s="331"/>
      <c r="AE80" s="331"/>
      <c r="AF80" s="331"/>
      <c r="AG80" s="3"/>
    </row>
    <row r="81" spans="1:33" ht="16.149999999999999" hidden="1" customHeight="1" outlineLevel="1">
      <c r="A81" s="517"/>
      <c r="B81" s="538" t="s">
        <v>1594</v>
      </c>
      <c r="C81" s="427"/>
      <c r="D81" s="3"/>
      <c r="E81" s="3"/>
      <c r="F81" s="3"/>
      <c r="G81" s="3"/>
      <c r="H81" s="3"/>
      <c r="I81" s="3"/>
      <c r="J81" s="3"/>
      <c r="K81" s="3"/>
      <c r="L81" s="3"/>
      <c r="M81" s="3"/>
      <c r="N81" s="3"/>
      <c r="O81" s="3"/>
      <c r="P81" s="3"/>
      <c r="Q81" s="3"/>
      <c r="R81" s="3"/>
      <c r="S81" s="3"/>
      <c r="T81" s="3"/>
      <c r="U81" s="3"/>
      <c r="V81" s="3"/>
      <c r="W81" s="3"/>
      <c r="X81" s="3"/>
      <c r="Y81" s="3"/>
      <c r="Z81" s="3"/>
      <c r="AA81" s="3"/>
      <c r="AB81" s="331"/>
      <c r="AC81" s="331"/>
      <c r="AD81" s="331"/>
      <c r="AE81" s="331"/>
      <c r="AF81" s="331"/>
      <c r="AG81" s="3"/>
    </row>
    <row r="82" spans="1:33" ht="16.149999999999999" hidden="1" customHeight="1" outlineLevel="1">
      <c r="A82" s="517"/>
      <c r="B82" s="538" t="s">
        <v>1593</v>
      </c>
      <c r="C82" s="427"/>
      <c r="D82" s="3"/>
      <c r="E82" s="3"/>
      <c r="F82" s="3"/>
      <c r="G82" s="3"/>
      <c r="H82" s="3"/>
      <c r="I82" s="3"/>
      <c r="J82" s="3"/>
      <c r="K82" s="3"/>
      <c r="L82" s="3"/>
      <c r="M82" s="3"/>
      <c r="N82" s="3"/>
      <c r="O82" s="3"/>
      <c r="P82" s="3"/>
      <c r="Q82" s="3"/>
      <c r="R82" s="3"/>
      <c r="S82" s="3"/>
      <c r="T82" s="3"/>
      <c r="U82" s="3"/>
      <c r="V82" s="3"/>
      <c r="W82" s="3"/>
      <c r="X82" s="3"/>
      <c r="Y82" s="3"/>
      <c r="Z82" s="3"/>
      <c r="AA82" s="3"/>
      <c r="AB82" s="331"/>
      <c r="AC82" s="331"/>
      <c r="AD82" s="331"/>
      <c r="AE82" s="331"/>
      <c r="AF82" s="331"/>
      <c r="AG82" s="3"/>
    </row>
    <row r="83" spans="1:33" ht="16.149999999999999" hidden="1" customHeight="1" outlineLevel="1">
      <c r="A83" s="517" t="s">
        <v>1567</v>
      </c>
      <c r="B83" s="538" t="s">
        <v>1662</v>
      </c>
      <c r="C83" s="427"/>
      <c r="D83" s="3"/>
      <c r="E83" s="3"/>
      <c r="F83" s="3"/>
      <c r="G83" s="3"/>
      <c r="H83" s="3"/>
      <c r="I83" s="3"/>
      <c r="J83" s="3"/>
      <c r="K83" s="3"/>
      <c r="L83" s="3"/>
      <c r="M83" s="3"/>
      <c r="N83" s="3"/>
      <c r="O83" s="3"/>
      <c r="P83" s="3"/>
      <c r="Q83" s="3"/>
      <c r="R83" s="3"/>
      <c r="S83" s="3"/>
      <c r="T83" s="3"/>
      <c r="U83" s="3"/>
      <c r="V83" s="3"/>
      <c r="W83" s="3"/>
      <c r="X83" s="3"/>
      <c r="Y83" s="3"/>
      <c r="Z83" s="3"/>
      <c r="AA83" s="3"/>
      <c r="AB83" s="331"/>
      <c r="AC83" s="331"/>
      <c r="AD83" s="331"/>
      <c r="AE83" s="331"/>
      <c r="AF83" s="331"/>
      <c r="AG83" s="3"/>
    </row>
    <row r="84" spans="1:33" ht="16.149999999999999" hidden="1" customHeight="1" outlineLevel="1">
      <c r="A84" s="547"/>
      <c r="B84" s="427"/>
      <c r="C84" s="427"/>
      <c r="D84" s="3"/>
      <c r="E84" s="3"/>
      <c r="F84" s="3"/>
      <c r="G84" s="3"/>
      <c r="H84" s="3"/>
      <c r="I84" s="3"/>
      <c r="J84" s="3"/>
      <c r="K84" s="3"/>
      <c r="L84" s="3"/>
      <c r="M84" s="3"/>
      <c r="N84" s="3"/>
      <c r="O84" s="3"/>
      <c r="P84" s="3"/>
      <c r="Q84" s="3"/>
      <c r="R84" s="3"/>
      <c r="S84" s="3"/>
      <c r="T84" s="3"/>
      <c r="U84" s="3"/>
      <c r="V84" s="3"/>
      <c r="W84" s="3"/>
      <c r="X84" s="3"/>
      <c r="Y84" s="3"/>
      <c r="Z84" s="3"/>
      <c r="AA84" s="401"/>
      <c r="AB84" s="401"/>
      <c r="AC84" s="401"/>
      <c r="AD84" s="401"/>
      <c r="AE84" s="401"/>
      <c r="AF84" s="3"/>
    </row>
    <row r="85" spans="1:33" ht="16.149999999999999" customHeight="1" collapsed="1">
      <c r="A85" s="164" t="s">
        <v>1524</v>
      </c>
      <c r="B85" s="3"/>
      <c r="C85" s="3"/>
      <c r="D85" s="3"/>
      <c r="E85" s="3"/>
      <c r="F85" s="3"/>
      <c r="G85" s="3"/>
      <c r="H85" s="3"/>
      <c r="I85" s="3"/>
      <c r="J85" s="3"/>
      <c r="K85" s="3"/>
      <c r="L85" s="3"/>
      <c r="M85" s="3"/>
      <c r="N85" s="3"/>
      <c r="O85" s="3"/>
      <c r="P85" s="3"/>
      <c r="Q85" s="3"/>
      <c r="R85" s="3"/>
      <c r="S85" s="3"/>
      <c r="T85" s="3"/>
      <c r="U85" s="3"/>
      <c r="V85" s="3"/>
      <c r="W85" s="3"/>
      <c r="X85" s="3"/>
      <c r="Y85" s="3"/>
      <c r="Z85" s="3"/>
      <c r="AA85" s="401"/>
      <c r="AB85" s="401"/>
      <c r="AC85" s="401"/>
      <c r="AD85" s="401"/>
      <c r="AE85" s="401"/>
      <c r="AF85" s="3"/>
    </row>
    <row r="86" spans="1:33" ht="16.149999999999999" customHeight="1">
      <c r="A86" s="332" t="s">
        <v>1567</v>
      </c>
      <c r="B86" s="425" t="s">
        <v>1576</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332" t="s">
        <v>1567</v>
      </c>
      <c r="B87" s="425" t="s">
        <v>1577</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3"/>
      <c r="B88" s="333" t="s">
        <v>1579</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row>
    <row r="89" spans="1:33" ht="16.149999999999999" customHeight="1">
      <c r="A89" s="333"/>
      <c r="B89" s="333" t="s">
        <v>1580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row>
    <row r="90" spans="1:33" ht="16.149999999999999" customHeight="1">
      <c r="A90" s="531" t="s">
        <v>1567</v>
      </c>
      <c r="B90" s="333" t="s">
        <v>1730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row>
    <row r="91" spans="1:33" ht="16.149999999999999" customHeight="1">
      <c r="A91" s="332" t="s">
        <v>1567</v>
      </c>
      <c r="B91" s="333" t="s">
        <v>1581</v>
      </c>
      <c r="C91" s="3"/>
      <c r="D91" s="3"/>
      <c r="E91" s="3"/>
      <c r="F91" s="3"/>
      <c r="G91" s="3"/>
      <c r="H91" s="3"/>
      <c r="I91" s="3"/>
      <c r="J91" s="3"/>
      <c r="K91" s="3"/>
      <c r="L91" s="3"/>
      <c r="M91" s="3"/>
      <c r="N91" s="3"/>
      <c r="O91" s="3"/>
      <c r="P91" s="3"/>
      <c r="Q91" s="3"/>
      <c r="R91" s="3"/>
      <c r="S91" s="3"/>
      <c r="T91" s="3"/>
      <c r="U91" s="3"/>
      <c r="V91" s="3"/>
      <c r="W91" s="3"/>
      <c r="X91" s="3"/>
      <c r="Y91" s="3"/>
      <c r="Z91" s="3"/>
      <c r="AA91" s="401"/>
      <c r="AB91" s="401"/>
      <c r="AC91" s="401"/>
      <c r="AD91" s="401"/>
      <c r="AE91" s="401"/>
      <c r="AF91" s="3"/>
    </row>
    <row r="92" spans="1:33" ht="16.149999999999999" customHeight="1">
      <c r="A92" s="164"/>
      <c r="B92" s="333" t="s">
        <v>1578</v>
      </c>
      <c r="C92" s="3"/>
      <c r="D92" s="3"/>
      <c r="E92" s="3"/>
      <c r="F92" s="3"/>
      <c r="G92" s="3"/>
      <c r="H92" s="3"/>
      <c r="I92" s="3"/>
      <c r="J92" s="3"/>
      <c r="K92" s="3"/>
      <c r="L92" s="3"/>
      <c r="M92" s="3"/>
      <c r="N92" s="3"/>
      <c r="O92" s="3"/>
      <c r="P92" s="3"/>
      <c r="Q92" s="3"/>
      <c r="R92" s="3"/>
      <c r="S92" s="3"/>
      <c r="T92" s="3"/>
      <c r="U92" s="3"/>
      <c r="V92" s="3"/>
      <c r="W92" s="3"/>
      <c r="X92" s="3"/>
      <c r="Y92" s="3"/>
      <c r="Z92" s="3"/>
      <c r="AA92" s="401"/>
      <c r="AB92" s="401"/>
      <c r="AC92" s="401"/>
      <c r="AD92" s="401"/>
      <c r="AE92" s="401"/>
      <c r="AF92" s="3"/>
    </row>
    <row r="93" spans="1:33" ht="16.149999999999999" customHeight="1">
      <c r="A93" s="426" t="s">
        <v>1625</v>
      </c>
      <c r="B93" s="333"/>
      <c r="C93" s="3"/>
      <c r="D93" s="3"/>
      <c r="E93" s="3"/>
      <c r="F93" s="3"/>
      <c r="G93" s="3"/>
      <c r="H93" s="3"/>
      <c r="I93" s="3"/>
      <c r="J93" s="3"/>
      <c r="K93" s="3"/>
      <c r="L93" s="3"/>
      <c r="M93" s="3"/>
      <c r="N93" s="3"/>
      <c r="O93" s="3"/>
      <c r="P93" s="3"/>
      <c r="Q93" s="3"/>
      <c r="R93" s="3"/>
      <c r="S93" s="3"/>
      <c r="T93" s="3"/>
      <c r="U93" s="3"/>
      <c r="V93" s="3"/>
      <c r="W93" s="3"/>
      <c r="X93" s="3"/>
      <c r="Y93" s="3"/>
      <c r="Z93" s="3"/>
      <c r="AA93" s="401"/>
      <c r="AB93" s="401"/>
      <c r="AC93" s="401"/>
      <c r="AD93" s="401"/>
      <c r="AE93" s="401"/>
      <c r="AF93" s="3"/>
    </row>
    <row r="94" spans="1:33" ht="16.149999999999999" customHeight="1" thickBot="1">
      <c r="A94" s="2" t="s">
        <v>1663</v>
      </c>
      <c r="B94" s="3"/>
      <c r="C94" s="3"/>
      <c r="D94" s="3"/>
      <c r="E94" s="3"/>
      <c r="F94" s="3"/>
      <c r="G94" s="3"/>
      <c r="H94" s="3"/>
      <c r="I94" s="3"/>
      <c r="J94" s="3"/>
      <c r="K94" s="3"/>
      <c r="L94" s="3"/>
      <c r="M94" s="3"/>
      <c r="N94" s="3"/>
      <c r="O94" s="3"/>
      <c r="P94" s="3"/>
      <c r="Q94" s="3"/>
      <c r="R94" s="3"/>
      <c r="S94" s="3"/>
      <c r="T94" s="3"/>
      <c r="U94" s="3"/>
      <c r="V94" s="3"/>
      <c r="W94" s="3"/>
      <c r="X94" s="3"/>
      <c r="Y94" s="3"/>
      <c r="Z94" s="3"/>
      <c r="AA94" s="177"/>
      <c r="AB94" s="177"/>
      <c r="AC94" s="177"/>
      <c r="AD94" s="177"/>
      <c r="AE94" s="177"/>
      <c r="AF94" s="177"/>
      <c r="AG94" s="177"/>
    </row>
    <row r="95" spans="1:33" ht="16.149999999999999" customHeight="1">
      <c r="A95" s="172" t="s">
        <v>1711</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28"/>
      <c r="AC95" s="628"/>
      <c r="AD95" s="628"/>
      <c r="AE95" s="628"/>
      <c r="AF95" s="628"/>
      <c r="AG95" s="79" t="s">
        <v>291</v>
      </c>
    </row>
    <row r="96" spans="1:33" ht="16.149999999999999" hidden="1" customHeight="1" outlineLevel="1">
      <c r="A96" s="1" t="s">
        <v>1712</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626"/>
      <c r="AC96" s="626"/>
      <c r="AD96" s="626"/>
      <c r="AE96" s="626"/>
      <c r="AF96" s="626"/>
      <c r="AG96" s="126" t="s">
        <v>270</v>
      </c>
    </row>
    <row r="97" spans="1:33" ht="16.149999999999999" customHeight="1" collapsed="1">
      <c r="A97" s="1" t="s">
        <v>1731</v>
      </c>
      <c r="B97" s="3"/>
      <c r="C97" s="3"/>
      <c r="D97" s="3"/>
      <c r="E97" s="3"/>
      <c r="F97" s="3"/>
      <c r="G97" s="3"/>
      <c r="H97" s="3"/>
      <c r="I97" s="3"/>
      <c r="J97" s="3"/>
      <c r="K97" s="3"/>
      <c r="L97" s="3"/>
      <c r="M97" s="3"/>
      <c r="N97" s="3"/>
      <c r="O97" s="3"/>
      <c r="P97" s="3"/>
      <c r="Q97" s="3"/>
      <c r="R97" s="3"/>
      <c r="S97" s="3"/>
      <c r="T97" s="3"/>
      <c r="U97" s="3"/>
      <c r="V97" s="3"/>
      <c r="W97" s="3"/>
      <c r="X97" s="3"/>
      <c r="Y97" s="3"/>
      <c r="Z97" s="3"/>
      <c r="AA97" s="3"/>
      <c r="AB97" s="631"/>
      <c r="AC97" s="631"/>
      <c r="AD97" s="631"/>
      <c r="AE97" s="631"/>
      <c r="AF97" s="631"/>
      <c r="AG97" s="181" t="s">
        <v>270</v>
      </c>
    </row>
    <row r="98" spans="1:33" ht="16.149999999999999" customHeight="1">
      <c r="A98" s="22" t="s">
        <v>1732</v>
      </c>
      <c r="B98" s="5"/>
      <c r="C98" s="5"/>
      <c r="D98" s="5"/>
      <c r="E98" s="5"/>
      <c r="F98" s="5"/>
      <c r="G98" s="5"/>
      <c r="H98" s="5"/>
      <c r="I98" s="5"/>
      <c r="J98" s="5"/>
      <c r="K98" s="5"/>
      <c r="L98" s="5"/>
      <c r="M98" s="5"/>
      <c r="N98" s="5"/>
      <c r="O98" s="5"/>
      <c r="P98" s="5"/>
      <c r="Q98" s="5"/>
      <c r="R98" s="5"/>
      <c r="S98" s="5"/>
      <c r="T98" s="5"/>
      <c r="U98" s="5"/>
      <c r="V98" s="5"/>
      <c r="W98" s="5"/>
      <c r="X98" s="5"/>
      <c r="Y98" s="5"/>
      <c r="Z98" s="5"/>
      <c r="AA98" s="5"/>
      <c r="AB98" s="663"/>
      <c r="AC98" s="663"/>
      <c r="AD98" s="663"/>
      <c r="AE98" s="663"/>
      <c r="AF98" s="663"/>
      <c r="AG98" s="181" t="s">
        <v>270</v>
      </c>
    </row>
    <row r="99" spans="1:33" ht="16.149999999999999" customHeight="1">
      <c r="A99" s="16"/>
      <c r="B99" s="39" t="s">
        <v>1733</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6"/>
      <c r="AC99" s="626"/>
      <c r="AD99" s="626"/>
      <c r="AE99" s="626"/>
      <c r="AF99" s="626"/>
      <c r="AG99" s="128" t="s">
        <v>270</v>
      </c>
    </row>
    <row r="100" spans="1:33" ht="16.149999999999999" customHeight="1" thickBot="1">
      <c r="A100" s="40"/>
      <c r="B100" s="104" t="s">
        <v>1741</v>
      </c>
      <c r="C100" s="23"/>
      <c r="D100" s="23"/>
      <c r="E100" s="23"/>
      <c r="F100" s="23"/>
      <c r="G100" s="23"/>
      <c r="H100" s="23"/>
      <c r="I100" s="23"/>
      <c r="J100" s="23"/>
      <c r="K100" s="23"/>
      <c r="L100" s="23"/>
      <c r="M100" s="23"/>
      <c r="N100" s="23"/>
      <c r="O100" s="23"/>
      <c r="P100" s="88"/>
      <c r="Q100" s="88"/>
      <c r="R100" s="88"/>
      <c r="S100" s="88"/>
      <c r="T100" s="88"/>
      <c r="U100" s="88"/>
      <c r="V100" s="88"/>
      <c r="W100" s="88"/>
      <c r="X100" s="88"/>
      <c r="Y100" s="88"/>
      <c r="Z100" s="88"/>
      <c r="AA100" s="88"/>
      <c r="AB100" s="637">
        <f>AB98-AB99</f>
        <v>0</v>
      </c>
      <c r="AC100" s="637"/>
      <c r="AD100" s="637"/>
      <c r="AE100" s="637"/>
      <c r="AF100" s="637"/>
      <c r="AG100" s="129" t="s">
        <v>297</v>
      </c>
    </row>
    <row r="101" spans="1:33" ht="16.149999999999999" customHeight="1" thickTop="1" thickBot="1">
      <c r="A101" s="90"/>
      <c r="B101" s="105" t="s">
        <v>1742</v>
      </c>
      <c r="C101" s="106"/>
      <c r="D101" s="106"/>
      <c r="E101" s="106"/>
      <c r="F101" s="106"/>
      <c r="G101" s="106"/>
      <c r="H101" s="106"/>
      <c r="I101" s="106"/>
      <c r="J101" s="106"/>
      <c r="K101" s="106"/>
      <c r="L101" s="106"/>
      <c r="M101" s="106"/>
      <c r="N101" s="106"/>
      <c r="O101" s="106"/>
      <c r="P101" s="93"/>
      <c r="Q101" s="93"/>
      <c r="R101" s="93"/>
      <c r="S101" s="93"/>
      <c r="T101" s="93"/>
      <c r="U101" s="93"/>
      <c r="V101" s="93"/>
      <c r="W101" s="93"/>
      <c r="X101" s="93"/>
      <c r="Y101" s="93"/>
      <c r="Z101" s="93"/>
      <c r="AA101" s="93"/>
      <c r="AB101" s="736">
        <f>IFERROR(AB100/AB96*100,0)</f>
        <v>0</v>
      </c>
      <c r="AC101" s="736"/>
      <c r="AD101" s="736"/>
      <c r="AE101" s="736"/>
      <c r="AF101" s="736"/>
      <c r="AG101" s="130" t="s">
        <v>299</v>
      </c>
    </row>
    <row r="102" spans="1:33" ht="16.149999999999999" customHeight="1">
      <c r="A102" s="50"/>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33" ht="16.149999999999999" customHeight="1" thickBot="1">
      <c r="A103" s="349" t="s">
        <v>386</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350"/>
      <c r="AB103" s="350"/>
      <c r="AC103" s="350"/>
      <c r="AD103" s="350"/>
      <c r="AE103" s="350"/>
      <c r="AF103" s="350"/>
      <c r="AG103" s="350"/>
    </row>
    <row r="104" spans="1:33" ht="16.149999999999999" customHeight="1">
      <c r="A104" s="115" t="s">
        <v>1713</v>
      </c>
      <c r="B104" s="5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77"/>
      <c r="AB104" s="628"/>
      <c r="AC104" s="628"/>
      <c r="AD104" s="628"/>
      <c r="AE104" s="628"/>
      <c r="AF104" s="628"/>
      <c r="AG104" s="79" t="s">
        <v>291</v>
      </c>
    </row>
    <row r="105" spans="1:33" ht="16.149999999999999" hidden="1" customHeight="1" outlineLevel="1">
      <c r="A105" s="1" t="s">
        <v>1720</v>
      </c>
      <c r="B105" s="7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76"/>
      <c r="AB105" s="626"/>
      <c r="AC105" s="626"/>
      <c r="AD105" s="626"/>
      <c r="AE105" s="626"/>
      <c r="AF105" s="626"/>
      <c r="AG105" s="126" t="s">
        <v>270</v>
      </c>
    </row>
    <row r="106" spans="1:33" ht="16.149999999999999" customHeight="1" collapsed="1">
      <c r="A106" s="1" t="s">
        <v>1734</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31"/>
      <c r="AC106" s="631"/>
      <c r="AD106" s="631"/>
      <c r="AE106" s="631"/>
      <c r="AF106" s="631"/>
      <c r="AG106" s="181" t="s">
        <v>270</v>
      </c>
    </row>
    <row r="107" spans="1:33" ht="16.149999999999999" customHeight="1">
      <c r="A107" s="22" t="s">
        <v>1743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63"/>
      <c r="AC107" s="663"/>
      <c r="AD107" s="663"/>
      <c r="AE107" s="663"/>
      <c r="AF107" s="663"/>
      <c r="AG107" s="181" t="s">
        <v>270</v>
      </c>
    </row>
    <row r="108" spans="1:33" ht="16.149999999999999" customHeight="1">
      <c r="A108" s="16"/>
      <c r="B108" s="39" t="s">
        <v>1746</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6"/>
      <c r="AC108" s="626"/>
      <c r="AD108" s="626"/>
      <c r="AE108" s="626"/>
      <c r="AF108" s="626"/>
      <c r="AG108" s="128" t="s">
        <v>270</v>
      </c>
    </row>
    <row r="109" spans="1:33" ht="16.149999999999999" customHeight="1" thickBot="1">
      <c r="A109" s="40"/>
      <c r="B109" s="104" t="s">
        <v>1747</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37">
        <f>AB107-AB108</f>
        <v>0</v>
      </c>
      <c r="AC109" s="637"/>
      <c r="AD109" s="637"/>
      <c r="AE109" s="637"/>
      <c r="AF109" s="637"/>
      <c r="AG109" s="129" t="s">
        <v>297</v>
      </c>
    </row>
    <row r="110" spans="1:33" ht="16.350000000000001" customHeight="1" thickTop="1" thickBot="1">
      <c r="A110" s="90"/>
      <c r="B110" s="175" t="s">
        <v>1762</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736">
        <f>IFERROR(AB109/AB105*100,0)</f>
        <v>0</v>
      </c>
      <c r="AC110" s="736"/>
      <c r="AD110" s="736"/>
      <c r="AE110" s="736"/>
      <c r="AF110" s="736"/>
      <c r="AG110" s="130" t="s">
        <v>299</v>
      </c>
    </row>
    <row r="111" spans="1:33" ht="16.350000000000001" customHeight="1"/>
    <row r="112" spans="1:33" ht="16.149999999999999" customHeight="1" thickBot="1">
      <c r="A112" s="2" t="s">
        <v>387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625"/>
      <c r="AB112" s="625"/>
      <c r="AC112" s="625"/>
      <c r="AD112" s="625"/>
      <c r="AE112" s="625"/>
      <c r="AF112" s="625"/>
      <c r="AG112" s="625"/>
    </row>
    <row r="113" spans="1:33" ht="16.149999999999999" customHeight="1">
      <c r="A113" s="115" t="s">
        <v>1714</v>
      </c>
      <c r="B113" s="5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77"/>
      <c r="AB113" s="628"/>
      <c r="AC113" s="628"/>
      <c r="AD113" s="628"/>
      <c r="AE113" s="628"/>
      <c r="AF113" s="628"/>
      <c r="AG113" s="79" t="s">
        <v>291</v>
      </c>
    </row>
    <row r="114" spans="1:33" ht="16.149999999999999" hidden="1" customHeight="1" outlineLevel="1">
      <c r="A114" s="1" t="s">
        <v>1721</v>
      </c>
      <c r="B114" s="7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76"/>
      <c r="AB114" s="626"/>
      <c r="AC114" s="626"/>
      <c r="AD114" s="626"/>
      <c r="AE114" s="626"/>
      <c r="AF114" s="626"/>
      <c r="AG114" s="126" t="s">
        <v>270</v>
      </c>
    </row>
    <row r="115" spans="1:33" ht="16.149999999999999" customHeight="1" collapsed="1">
      <c r="A115" s="1" t="s">
        <v>1735</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31"/>
      <c r="AC115" s="631"/>
      <c r="AD115" s="631"/>
      <c r="AE115" s="631"/>
      <c r="AF115" s="631"/>
      <c r="AG115" s="181" t="s">
        <v>270</v>
      </c>
    </row>
    <row r="116" spans="1:33" ht="16.149999999999999" customHeight="1">
      <c r="A116" s="22" t="s">
        <v>1744</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63"/>
      <c r="AC116" s="663"/>
      <c r="AD116" s="663"/>
      <c r="AE116" s="663"/>
      <c r="AF116" s="663"/>
      <c r="AG116" s="181" t="s">
        <v>270</v>
      </c>
    </row>
    <row r="117" spans="1:33" ht="16.149999999999999" customHeight="1">
      <c r="A117" s="16"/>
      <c r="B117" s="39" t="s">
        <v>1710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6"/>
      <c r="AC117" s="626"/>
      <c r="AD117" s="626"/>
      <c r="AE117" s="626"/>
      <c r="AF117" s="626"/>
      <c r="AG117" s="128" t="s">
        <v>270</v>
      </c>
    </row>
    <row r="118" spans="1:33" ht="16.149999999999999" customHeight="1" thickBot="1">
      <c r="A118" s="40"/>
      <c r="B118" s="104" t="s">
        <v>1748</v>
      </c>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637">
        <f>AB116-AB117</f>
        <v>0</v>
      </c>
      <c r="AC118" s="637"/>
      <c r="AD118" s="637"/>
      <c r="AE118" s="637"/>
      <c r="AF118" s="637"/>
      <c r="AG118" s="129" t="s">
        <v>297</v>
      </c>
    </row>
    <row r="119" spans="1:33" ht="16.350000000000001" customHeight="1" thickTop="1" thickBot="1">
      <c r="A119" s="90"/>
      <c r="B119" s="175" t="s">
        <v>1763</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736">
        <f>IFERROR(AB118/AB114*100,0)</f>
        <v>0</v>
      </c>
      <c r="AC119" s="736"/>
      <c r="AD119" s="736"/>
      <c r="AE119" s="736"/>
      <c r="AF119" s="736"/>
      <c r="AG119" s="130" t="s">
        <v>299</v>
      </c>
    </row>
    <row r="120" spans="1:33" ht="16.350000000000001" customHeight="1"/>
    <row r="121" spans="1:33" ht="16.149999999999999" customHeight="1" thickBot="1">
      <c r="A121" s="2" t="s">
        <v>388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625"/>
      <c r="AB121" s="625"/>
      <c r="AC121" s="625"/>
      <c r="AD121" s="625"/>
      <c r="AE121" s="625"/>
      <c r="AF121" s="625"/>
      <c r="AG121" s="625"/>
    </row>
    <row r="122" spans="1:33" ht="16.149999999999999" customHeight="1">
      <c r="A122" s="115" t="s">
        <v>1715</v>
      </c>
      <c r="B122" s="5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77"/>
      <c r="AB122" s="628"/>
      <c r="AC122" s="628"/>
      <c r="AD122" s="628"/>
      <c r="AE122" s="628"/>
      <c r="AF122" s="628"/>
      <c r="AG122" s="79" t="s">
        <v>291</v>
      </c>
    </row>
    <row r="123" spans="1:33" ht="16.149999999999999" hidden="1" customHeight="1" outlineLevel="1">
      <c r="A123" s="1" t="s">
        <v>1722</v>
      </c>
      <c r="B123" s="7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76"/>
      <c r="AB123" s="626"/>
      <c r="AC123" s="626"/>
      <c r="AD123" s="626"/>
      <c r="AE123" s="626"/>
      <c r="AF123" s="626"/>
      <c r="AG123" s="126" t="s">
        <v>270</v>
      </c>
    </row>
    <row r="124" spans="1:33" ht="16.149999999999999" customHeight="1" collapsed="1">
      <c r="A124" s="1" t="s">
        <v>1736</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631"/>
      <c r="AC124" s="631"/>
      <c r="AD124" s="631"/>
      <c r="AE124" s="631"/>
      <c r="AF124" s="631"/>
      <c r="AG124" s="181" t="s">
        <v>270</v>
      </c>
    </row>
    <row r="125" spans="1:33" ht="16.149999999999999" customHeight="1">
      <c r="A125" s="22" t="s">
        <v>1745</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63"/>
      <c r="AC125" s="663"/>
      <c r="AD125" s="663"/>
      <c r="AE125" s="663"/>
      <c r="AF125" s="663"/>
      <c r="AG125" s="181" t="s">
        <v>270</v>
      </c>
    </row>
    <row r="126" spans="1:33" ht="16.149999999999999" customHeight="1">
      <c r="A126" s="16"/>
      <c r="B126" s="89" t="s">
        <v>1749</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626"/>
      <c r="AC126" s="626"/>
      <c r="AD126" s="626"/>
      <c r="AE126" s="626"/>
      <c r="AF126" s="626"/>
      <c r="AG126" s="128" t="s">
        <v>270</v>
      </c>
    </row>
    <row r="127" spans="1:33" ht="16.350000000000001" customHeight="1" thickBot="1">
      <c r="A127" s="40"/>
      <c r="B127" s="104" t="s">
        <v>1750</v>
      </c>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637">
        <f>AB125-AB126</f>
        <v>0</v>
      </c>
      <c r="AC127" s="637"/>
      <c r="AD127" s="637"/>
      <c r="AE127" s="637"/>
      <c r="AF127" s="637"/>
      <c r="AG127" s="129" t="s">
        <v>297</v>
      </c>
    </row>
    <row r="128" spans="1:33" ht="16.350000000000001" customHeight="1" thickTop="1" thickBot="1">
      <c r="A128" s="90"/>
      <c r="B128" s="175" t="s">
        <v>1764</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736">
        <f>IFERROR(AB127/AB123*100,0)</f>
        <v>0</v>
      </c>
      <c r="AC128" s="736"/>
      <c r="AD128" s="736"/>
      <c r="AE128" s="736"/>
      <c r="AF128" s="736"/>
      <c r="AG128" s="130" t="s">
        <v>299</v>
      </c>
    </row>
    <row r="129" spans="1:35" ht="16.350000000000001" customHeight="1">
      <c r="AG129" s="28"/>
    </row>
    <row r="130" spans="1:35" ht="16.350000000000001" customHeight="1" thickBot="1">
      <c r="A130" s="630" t="s">
        <v>477</v>
      </c>
      <c r="B130" s="630"/>
      <c r="C130" s="630"/>
      <c r="D130" s="630"/>
      <c r="E130" s="630"/>
      <c r="F130" s="630"/>
      <c r="G130" s="630"/>
      <c r="H130" s="630"/>
      <c r="I130" s="630"/>
      <c r="J130" s="630"/>
      <c r="K130" s="630"/>
      <c r="L130" s="630"/>
      <c r="M130" s="630"/>
      <c r="N130" s="630"/>
      <c r="O130" s="630"/>
      <c r="P130" s="630"/>
      <c r="Q130" s="630"/>
      <c r="R130" s="630"/>
      <c r="S130" s="630"/>
      <c r="T130" s="630"/>
      <c r="U130" s="630"/>
      <c r="V130" s="630"/>
      <c r="W130" s="630"/>
      <c r="X130" s="630"/>
      <c r="Y130" s="630"/>
      <c r="Z130" s="630"/>
      <c r="AA130" s="630"/>
      <c r="AB130" s="630"/>
      <c r="AC130" s="630"/>
      <c r="AD130" s="630"/>
      <c r="AE130" s="630"/>
      <c r="AF130" s="630"/>
      <c r="AG130" s="630"/>
      <c r="AH130" s="204"/>
      <c r="AI130" s="204"/>
    </row>
    <row r="131" spans="1:35" ht="16.350000000000001" customHeight="1">
      <c r="A131" s="172" t="s">
        <v>1716</v>
      </c>
      <c r="B131" s="5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77"/>
      <c r="AB131" s="628"/>
      <c r="AC131" s="628"/>
      <c r="AD131" s="628"/>
      <c r="AE131" s="628"/>
      <c r="AF131" s="628"/>
      <c r="AG131" s="79" t="s">
        <v>291</v>
      </c>
      <c r="AH131" s="194"/>
      <c r="AI131" s="194"/>
    </row>
    <row r="132" spans="1:35" ht="16.350000000000001" hidden="1" customHeight="1" outlineLevel="1">
      <c r="A132" s="171" t="s">
        <v>1723</v>
      </c>
      <c r="B132" s="7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76"/>
      <c r="AB132" s="626"/>
      <c r="AC132" s="626"/>
      <c r="AD132" s="626"/>
      <c r="AE132" s="626"/>
      <c r="AF132" s="626"/>
      <c r="AG132" s="126" t="s">
        <v>270</v>
      </c>
    </row>
    <row r="133" spans="1:35" ht="16.350000000000001" customHeight="1" collapsed="1">
      <c r="A133" s="1" t="s">
        <v>1737</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631"/>
      <c r="AC133" s="631"/>
      <c r="AD133" s="631"/>
      <c r="AE133" s="631"/>
      <c r="AF133" s="631"/>
      <c r="AG133" s="181" t="s">
        <v>270</v>
      </c>
    </row>
    <row r="134" spans="1:35" ht="16.350000000000001" customHeight="1">
      <c r="A134" s="173" t="s">
        <v>1759</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63"/>
      <c r="AC134" s="663"/>
      <c r="AD134" s="663"/>
      <c r="AE134" s="663"/>
      <c r="AF134" s="663"/>
      <c r="AG134" s="181" t="s">
        <v>270</v>
      </c>
    </row>
    <row r="135" spans="1:35" ht="16.350000000000001" customHeight="1">
      <c r="A135" s="16"/>
      <c r="B135" s="89" t="s">
        <v>1751</v>
      </c>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626"/>
      <c r="AC135" s="626"/>
      <c r="AD135" s="626"/>
      <c r="AE135" s="626"/>
      <c r="AF135" s="626"/>
      <c r="AG135" s="128" t="s">
        <v>270</v>
      </c>
    </row>
    <row r="136" spans="1:35" ht="16.350000000000001" customHeight="1" thickBot="1">
      <c r="A136" s="40"/>
      <c r="B136" s="104" t="s">
        <v>1752</v>
      </c>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637">
        <f>AB134-AB135</f>
        <v>0</v>
      </c>
      <c r="AC136" s="637"/>
      <c r="AD136" s="637"/>
      <c r="AE136" s="637"/>
      <c r="AF136" s="637"/>
      <c r="AG136" s="129" t="s">
        <v>297</v>
      </c>
    </row>
    <row r="137" spans="1:35" ht="16.350000000000001" customHeight="1" thickTop="1" thickBot="1">
      <c r="A137" s="90"/>
      <c r="B137" s="175" t="s">
        <v>1765</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736">
        <f>IFERROR(AB136/AB132*100,0)</f>
        <v>0</v>
      </c>
      <c r="AC137" s="736"/>
      <c r="AD137" s="736"/>
      <c r="AE137" s="736"/>
      <c r="AF137" s="736"/>
      <c r="AG137" s="130" t="s">
        <v>299</v>
      </c>
    </row>
    <row r="138" spans="1:35" ht="16.350000000000001" customHeight="1">
      <c r="AG138" s="28"/>
    </row>
    <row r="139" spans="1:35" ht="16.149999999999999" customHeight="1" thickBot="1">
      <c r="A139" s="2" t="s">
        <v>1622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625"/>
      <c r="AB139" s="625"/>
      <c r="AC139" s="625"/>
      <c r="AD139" s="625"/>
      <c r="AE139" s="625"/>
      <c r="AF139" s="625"/>
      <c r="AG139" s="625"/>
    </row>
    <row r="140" spans="1:35" ht="16.149999999999999" customHeight="1">
      <c r="A140" s="172" t="s">
        <v>1717</v>
      </c>
      <c r="B140" s="5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77"/>
      <c r="AB140" s="628"/>
      <c r="AC140" s="628"/>
      <c r="AD140" s="628"/>
      <c r="AE140" s="628"/>
      <c r="AF140" s="628"/>
      <c r="AG140" s="79" t="s">
        <v>291</v>
      </c>
    </row>
    <row r="141" spans="1:35" ht="16.149999999999999" hidden="1" customHeight="1" outlineLevel="1">
      <c r="A141" s="171" t="s">
        <v>1724</v>
      </c>
      <c r="B141" s="7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76"/>
      <c r="AB141" s="626"/>
      <c r="AC141" s="626"/>
      <c r="AD141" s="626"/>
      <c r="AE141" s="626"/>
      <c r="AF141" s="626"/>
      <c r="AG141" s="126" t="s">
        <v>270</v>
      </c>
    </row>
    <row r="142" spans="1:35" ht="16.149999999999999" customHeight="1" collapsed="1">
      <c r="A142" s="1" t="s">
        <v>1738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631"/>
      <c r="AC142" s="631"/>
      <c r="AD142" s="631"/>
      <c r="AE142" s="631"/>
      <c r="AF142" s="631"/>
      <c r="AG142" s="181" t="s">
        <v>270</v>
      </c>
    </row>
    <row r="143" spans="1:35" ht="16.149999999999999" customHeight="1">
      <c r="A143" s="173" t="s">
        <v>1758</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63"/>
      <c r="AC143" s="663"/>
      <c r="AD143" s="663"/>
      <c r="AE143" s="663"/>
      <c r="AF143" s="663"/>
      <c r="AG143" s="181" t="s">
        <v>270</v>
      </c>
    </row>
    <row r="144" spans="1:35" ht="16.149999999999999" customHeight="1">
      <c r="A144" s="16"/>
      <c r="B144" s="89" t="s">
        <v>1753</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626"/>
      <c r="AC144" s="626"/>
      <c r="AD144" s="626"/>
      <c r="AE144" s="626"/>
      <c r="AF144" s="626"/>
      <c r="AG144" s="128" t="s">
        <v>270</v>
      </c>
    </row>
    <row r="145" spans="1:35" ht="16.149999999999999" customHeight="1" thickBot="1">
      <c r="A145" s="40"/>
      <c r="B145" s="104" t="s">
        <v>1754</v>
      </c>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637">
        <f>AB143-AB144</f>
        <v>0</v>
      </c>
      <c r="AC145" s="637"/>
      <c r="AD145" s="637"/>
      <c r="AE145" s="637"/>
      <c r="AF145" s="637"/>
      <c r="AG145" s="129" t="s">
        <v>297</v>
      </c>
    </row>
    <row r="146" spans="1:35" ht="16.350000000000001" customHeight="1" thickTop="1" thickBot="1">
      <c r="A146" s="90"/>
      <c r="B146" s="175" t="s">
        <v>1766</v>
      </c>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736">
        <f>IFERROR(AB145/AB141*100,0)</f>
        <v>0</v>
      </c>
      <c r="AC146" s="736"/>
      <c r="AD146" s="736"/>
      <c r="AE146" s="736"/>
      <c r="AF146" s="736"/>
      <c r="AG146" s="130" t="s">
        <v>299</v>
      </c>
    </row>
    <row r="147" spans="1:35" ht="16.350000000000001" customHeight="1"/>
    <row r="148" spans="1:35" ht="16.350000000000001" customHeight="1">
      <c r="A148" s="66" t="s">
        <v>340</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row>
    <row r="149" spans="1:35" ht="16.149999999999999" customHeight="1" thickBot="1">
      <c r="A149" s="64" t="s">
        <v>482</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21"/>
      <c r="AB149" s="621"/>
      <c r="AC149" s="621"/>
      <c r="AD149" s="621"/>
      <c r="AE149" s="621"/>
      <c r="AF149" s="621"/>
      <c r="AG149" s="621"/>
      <c r="AH149" s="204"/>
      <c r="AI149" s="204"/>
    </row>
    <row r="150" spans="1:35" ht="16.149999999999999" customHeight="1">
      <c r="A150" s="114" t="s">
        <v>1718</v>
      </c>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80"/>
      <c r="AB150" s="628"/>
      <c r="AC150" s="628"/>
      <c r="AD150" s="628"/>
      <c r="AE150" s="628"/>
      <c r="AF150" s="628"/>
      <c r="AG150" s="82" t="s">
        <v>291</v>
      </c>
      <c r="AH150" s="194"/>
      <c r="AI150" s="194"/>
    </row>
    <row r="151" spans="1:35" ht="16.149999999999999" hidden="1" customHeight="1" outlineLevel="1">
      <c r="A151" s="473" t="s">
        <v>483</v>
      </c>
      <c r="B151" s="474"/>
      <c r="C151" s="474"/>
      <c r="D151" s="474"/>
      <c r="E151" s="474"/>
      <c r="F151" s="474"/>
      <c r="G151" s="474"/>
      <c r="H151" s="474"/>
      <c r="I151" s="474"/>
      <c r="J151" s="474"/>
      <c r="K151" s="474"/>
      <c r="L151" s="474"/>
      <c r="M151" s="474"/>
      <c r="N151" s="474"/>
      <c r="O151" s="474"/>
      <c r="P151" s="474"/>
      <c r="Q151" s="474"/>
      <c r="R151" s="474"/>
      <c r="S151" s="474"/>
      <c r="T151" s="474"/>
      <c r="U151" s="474"/>
      <c r="V151" s="474"/>
      <c r="W151" s="474"/>
      <c r="X151" s="474"/>
      <c r="Y151" s="474"/>
      <c r="Z151" s="474"/>
      <c r="AA151" s="475"/>
      <c r="AB151" s="720"/>
      <c r="AC151" s="720"/>
      <c r="AD151" s="720"/>
      <c r="AE151" s="720"/>
      <c r="AF151" s="720"/>
      <c r="AG151" s="476" t="s">
        <v>270</v>
      </c>
      <c r="AH151" s="194"/>
      <c r="AI151" s="194"/>
    </row>
    <row r="152" spans="1:35" ht="16.149999999999999" hidden="1" customHeight="1" outlineLevel="1">
      <c r="A152" s="103" t="s">
        <v>1725</v>
      </c>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81"/>
      <c r="AB152" s="626"/>
      <c r="AC152" s="626"/>
      <c r="AD152" s="626"/>
      <c r="AE152" s="626"/>
      <c r="AF152" s="626"/>
      <c r="AG152" s="120" t="s">
        <v>270</v>
      </c>
    </row>
    <row r="153" spans="1:35" ht="16.149999999999999" hidden="1" customHeight="1" outlineLevel="1">
      <c r="A153" s="473" t="s">
        <v>484</v>
      </c>
      <c r="B153" s="477"/>
      <c r="C153" s="477"/>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Z153" s="477"/>
      <c r="AA153" s="477"/>
      <c r="AB153" s="739"/>
      <c r="AC153" s="739"/>
      <c r="AD153" s="739"/>
      <c r="AE153" s="739"/>
      <c r="AF153" s="739"/>
      <c r="AG153" s="478" t="s">
        <v>270</v>
      </c>
    </row>
    <row r="154" spans="1:35" ht="16.149999999999999" customHeight="1" collapsed="1">
      <c r="A154" s="103" t="s">
        <v>1739</v>
      </c>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623"/>
      <c r="AC154" s="623"/>
      <c r="AD154" s="623"/>
      <c r="AE154" s="623"/>
      <c r="AF154" s="623"/>
      <c r="AG154" s="132" t="s">
        <v>270</v>
      </c>
    </row>
    <row r="155" spans="1:35" ht="16.149999999999999" hidden="1" customHeight="1" outlineLevel="1">
      <c r="A155" s="479" t="s">
        <v>1698</v>
      </c>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480"/>
      <c r="X155" s="480"/>
      <c r="Y155" s="480"/>
      <c r="Z155" s="480"/>
      <c r="AA155" s="480"/>
      <c r="AB155" s="740"/>
      <c r="AC155" s="740"/>
      <c r="AD155" s="740"/>
      <c r="AE155" s="740"/>
      <c r="AF155" s="740"/>
      <c r="AG155" s="478" t="s">
        <v>270</v>
      </c>
    </row>
    <row r="156" spans="1:35" ht="16.149999999999999" customHeight="1" collapsed="1">
      <c r="A156" s="107" t="s">
        <v>1757</v>
      </c>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37"/>
      <c r="AC156" s="737"/>
      <c r="AD156" s="737"/>
      <c r="AE156" s="737"/>
      <c r="AF156" s="737"/>
      <c r="AG156" s="132" t="s">
        <v>270</v>
      </c>
    </row>
    <row r="157" spans="1:35" ht="16.149999999999999" customHeight="1">
      <c r="A157" s="95"/>
      <c r="B157" s="96" t="s">
        <v>1727</v>
      </c>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623"/>
      <c r="AC157" s="623"/>
      <c r="AD157" s="623"/>
      <c r="AE157" s="623"/>
      <c r="AF157" s="623"/>
      <c r="AG157" s="135" t="s">
        <v>270</v>
      </c>
    </row>
    <row r="158" spans="1:35" ht="16.149999999999999" customHeight="1" thickBot="1">
      <c r="A158" s="97"/>
      <c r="B158" s="109" t="s">
        <v>1728</v>
      </c>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637">
        <f>AB156-AB157</f>
        <v>0</v>
      </c>
      <c r="AC158" s="637"/>
      <c r="AD158" s="637"/>
      <c r="AE158" s="637"/>
      <c r="AF158" s="637"/>
      <c r="AG158" s="135" t="s">
        <v>297</v>
      </c>
    </row>
    <row r="159" spans="1:35" ht="16.350000000000001" customHeight="1" thickTop="1" thickBot="1">
      <c r="A159" s="98"/>
      <c r="B159" s="110" t="s">
        <v>1767</v>
      </c>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738">
        <f>IFERROR(AB158/AB152*100,0)</f>
        <v>0</v>
      </c>
      <c r="AC159" s="738"/>
      <c r="AD159" s="738"/>
      <c r="AE159" s="738"/>
      <c r="AF159" s="738"/>
      <c r="AG159" s="136" t="s">
        <v>299</v>
      </c>
    </row>
    <row r="160" spans="1:35" ht="16.350000000000001"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row>
    <row r="161" spans="1:35" ht="16.149999999999999" customHeight="1" thickBot="1">
      <c r="A161" s="64" t="s">
        <v>485</v>
      </c>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21"/>
      <c r="AB161" s="621"/>
      <c r="AC161" s="621"/>
      <c r="AD161" s="621"/>
      <c r="AE161" s="621"/>
      <c r="AF161" s="621"/>
      <c r="AG161" s="621"/>
      <c r="AH161" s="204"/>
      <c r="AI161" s="204"/>
    </row>
    <row r="162" spans="1:35" ht="16.149999999999999" customHeight="1">
      <c r="A162" s="114" t="s">
        <v>1719</v>
      </c>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80"/>
      <c r="AB162" s="628"/>
      <c r="AC162" s="628"/>
      <c r="AD162" s="628"/>
      <c r="AE162" s="628"/>
      <c r="AF162" s="628"/>
      <c r="AG162" s="82" t="s">
        <v>291</v>
      </c>
      <c r="AH162" s="194"/>
      <c r="AI162" s="194"/>
    </row>
    <row r="163" spans="1:35" ht="16.149999999999999" hidden="1" customHeight="1" outlineLevel="1">
      <c r="A163" s="473" t="s">
        <v>486</v>
      </c>
      <c r="B163" s="474"/>
      <c r="C163" s="474"/>
      <c r="D163" s="474"/>
      <c r="E163" s="474"/>
      <c r="F163" s="474"/>
      <c r="G163" s="474"/>
      <c r="H163" s="474"/>
      <c r="I163" s="474"/>
      <c r="J163" s="474"/>
      <c r="K163" s="474"/>
      <c r="L163" s="474"/>
      <c r="M163" s="474"/>
      <c r="N163" s="474"/>
      <c r="O163" s="474"/>
      <c r="P163" s="474"/>
      <c r="Q163" s="474"/>
      <c r="R163" s="474"/>
      <c r="S163" s="474"/>
      <c r="T163" s="474"/>
      <c r="U163" s="474"/>
      <c r="V163" s="474"/>
      <c r="W163" s="474"/>
      <c r="X163" s="474"/>
      <c r="Y163" s="474"/>
      <c r="Z163" s="474"/>
      <c r="AA163" s="475"/>
      <c r="AB163" s="720"/>
      <c r="AC163" s="720"/>
      <c r="AD163" s="720"/>
      <c r="AE163" s="720"/>
      <c r="AF163" s="720"/>
      <c r="AG163" s="476" t="s">
        <v>270</v>
      </c>
      <c r="AH163" s="194"/>
      <c r="AI163" s="194"/>
    </row>
    <row r="164" spans="1:35" ht="16.149999999999999" hidden="1" customHeight="1" outlineLevel="1" collapsed="1">
      <c r="A164" s="103" t="s">
        <v>1726</v>
      </c>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81"/>
      <c r="AB164" s="626"/>
      <c r="AC164" s="626"/>
      <c r="AD164" s="626"/>
      <c r="AE164" s="626"/>
      <c r="AF164" s="626"/>
      <c r="AG164" s="69" t="s">
        <v>270</v>
      </c>
    </row>
    <row r="165" spans="1:35" ht="16.149999999999999" hidden="1" customHeight="1" outlineLevel="1">
      <c r="A165" s="473" t="s">
        <v>487</v>
      </c>
      <c r="B165" s="477"/>
      <c r="C165" s="477"/>
      <c r="D165" s="477"/>
      <c r="E165" s="477"/>
      <c r="F165" s="477"/>
      <c r="G165" s="477"/>
      <c r="H165" s="477"/>
      <c r="I165" s="477"/>
      <c r="J165" s="477"/>
      <c r="K165" s="477"/>
      <c r="L165" s="477"/>
      <c r="M165" s="477"/>
      <c r="N165" s="477"/>
      <c r="O165" s="477"/>
      <c r="P165" s="477"/>
      <c r="Q165" s="477"/>
      <c r="R165" s="477"/>
      <c r="S165" s="477"/>
      <c r="T165" s="477"/>
      <c r="U165" s="477"/>
      <c r="V165" s="477"/>
      <c r="W165" s="477"/>
      <c r="X165" s="477"/>
      <c r="Y165" s="477"/>
      <c r="Z165" s="477"/>
      <c r="AA165" s="477"/>
      <c r="AB165" s="739"/>
      <c r="AC165" s="739"/>
      <c r="AD165" s="739"/>
      <c r="AE165" s="739"/>
      <c r="AF165" s="739"/>
      <c r="AG165" s="481" t="s">
        <v>270</v>
      </c>
    </row>
    <row r="166" spans="1:35" ht="16.149999999999999" customHeight="1" collapsed="1">
      <c r="A166" s="103" t="s">
        <v>1740</v>
      </c>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623"/>
      <c r="AC166" s="623"/>
      <c r="AD166" s="623"/>
      <c r="AE166" s="623"/>
      <c r="AF166" s="623"/>
      <c r="AG166" s="71" t="s">
        <v>270</v>
      </c>
    </row>
    <row r="167" spans="1:35" ht="16.149999999999999" hidden="1" customHeight="1" outlineLevel="1">
      <c r="A167" s="479" t="s">
        <v>1699</v>
      </c>
      <c r="B167" s="480"/>
      <c r="C167" s="480"/>
      <c r="D167" s="480"/>
      <c r="E167" s="480"/>
      <c r="F167" s="480"/>
      <c r="G167" s="480"/>
      <c r="H167" s="480"/>
      <c r="I167" s="480"/>
      <c r="J167" s="480"/>
      <c r="K167" s="480"/>
      <c r="L167" s="480"/>
      <c r="M167" s="480"/>
      <c r="N167" s="480"/>
      <c r="O167" s="480"/>
      <c r="P167" s="480"/>
      <c r="Q167" s="480"/>
      <c r="R167" s="480"/>
      <c r="S167" s="480"/>
      <c r="T167" s="480"/>
      <c r="U167" s="480"/>
      <c r="V167" s="480"/>
      <c r="W167" s="480"/>
      <c r="X167" s="480"/>
      <c r="Y167" s="480"/>
      <c r="Z167" s="480"/>
      <c r="AA167" s="480"/>
      <c r="AB167" s="740"/>
      <c r="AC167" s="740"/>
      <c r="AD167" s="740"/>
      <c r="AE167" s="740"/>
      <c r="AF167" s="740"/>
      <c r="AG167" s="481" t="s">
        <v>270</v>
      </c>
    </row>
    <row r="168" spans="1:35" ht="16.149999999999999" customHeight="1" collapsed="1">
      <c r="A168" s="107" t="s">
        <v>1756</v>
      </c>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37"/>
      <c r="AC168" s="737"/>
      <c r="AD168" s="737"/>
      <c r="AE168" s="737"/>
      <c r="AF168" s="737"/>
      <c r="AG168" s="71" t="s">
        <v>270</v>
      </c>
    </row>
    <row r="169" spans="1:35" ht="16.149999999999999" customHeight="1">
      <c r="A169" s="95"/>
      <c r="B169" s="96" t="s">
        <v>1755</v>
      </c>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623"/>
      <c r="AC169" s="623"/>
      <c r="AD169" s="623"/>
      <c r="AE169" s="623"/>
      <c r="AF169" s="623"/>
      <c r="AG169" s="133" t="s">
        <v>270</v>
      </c>
    </row>
    <row r="170" spans="1:35" ht="16.149999999999999" customHeight="1" thickBot="1">
      <c r="A170" s="97"/>
      <c r="B170" s="109" t="s">
        <v>1760</v>
      </c>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637">
        <f>AB168-AB169</f>
        <v>0</v>
      </c>
      <c r="AC170" s="637"/>
      <c r="AD170" s="637"/>
      <c r="AE170" s="637"/>
      <c r="AF170" s="637"/>
      <c r="AG170" s="133" t="s">
        <v>297</v>
      </c>
    </row>
    <row r="171" spans="1:35" ht="16.350000000000001" customHeight="1" thickTop="1" thickBot="1">
      <c r="A171" s="98"/>
      <c r="B171" s="110" t="s">
        <v>1761</v>
      </c>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738">
        <f>IFERROR(AB170/AB164*100,0)</f>
        <v>0</v>
      </c>
      <c r="AC171" s="738"/>
      <c r="AD171" s="738"/>
      <c r="AE171" s="738"/>
      <c r="AF171" s="738"/>
      <c r="AG171" s="134" t="s">
        <v>299</v>
      </c>
    </row>
    <row r="172" spans="1:35" ht="4.1500000000000004"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row>
    <row r="174" spans="1:35" ht="14.45" customHeight="1">
      <c r="A174" s="3" t="s">
        <v>488</v>
      </c>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row>
    <row r="175" spans="1: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5">
      <c r="A176" s="3"/>
      <c r="B176" s="3"/>
      <c r="C176" s="3"/>
      <c r="D176" s="3" t="s">
        <v>15</v>
      </c>
      <c r="E176" s="3"/>
      <c r="F176" s="635"/>
      <c r="G176" s="635"/>
      <c r="H176" s="3" t="s">
        <v>16</v>
      </c>
      <c r="I176" s="635"/>
      <c r="J176" s="635"/>
      <c r="K176" s="3" t="s">
        <v>264</v>
      </c>
      <c r="L176" s="635"/>
      <c r="M176" s="635"/>
      <c r="N176" s="3" t="s">
        <v>18</v>
      </c>
      <c r="O176" s="3"/>
      <c r="P176" s="3"/>
      <c r="Q176" s="3" t="s">
        <v>489</v>
      </c>
      <c r="R176" s="3"/>
      <c r="S176" s="3"/>
      <c r="T176" s="3"/>
      <c r="U176" s="636"/>
      <c r="V176" s="636"/>
      <c r="W176" s="636"/>
      <c r="X176" s="636"/>
      <c r="Y176" s="636"/>
      <c r="Z176" s="636"/>
      <c r="AA176" s="636"/>
      <c r="AB176" s="636"/>
      <c r="AC176" s="636"/>
      <c r="AD176" s="636"/>
      <c r="AE176" s="636"/>
      <c r="AF176" s="636"/>
      <c r="AG176" s="3"/>
    </row>
    <row r="177" spans="1:34" ht="10.9" customHeight="1">
      <c r="A177" s="3"/>
      <c r="B177" s="3"/>
      <c r="C177" s="3"/>
      <c r="D177" s="3"/>
      <c r="E177" s="3"/>
      <c r="F177" s="401"/>
      <c r="G177" s="401"/>
      <c r="H177" s="3"/>
      <c r="I177" s="401"/>
      <c r="J177" s="401"/>
      <c r="K177" s="3"/>
      <c r="L177" s="401"/>
      <c r="M177" s="401"/>
      <c r="N177" s="3"/>
      <c r="O177" s="3"/>
      <c r="P177" s="3"/>
      <c r="Q177" s="3"/>
      <c r="R177" s="3"/>
      <c r="S177" s="3"/>
      <c r="T177" s="3"/>
      <c r="U177" s="401"/>
      <c r="V177" s="401"/>
      <c r="W177" s="401"/>
      <c r="X177" s="401"/>
      <c r="Y177" s="401"/>
      <c r="Z177" s="401"/>
      <c r="AA177" s="401"/>
      <c r="AB177" s="401"/>
      <c r="AC177" s="401"/>
      <c r="AD177" s="401"/>
      <c r="AE177" s="401"/>
      <c r="AF177" s="401"/>
      <c r="AG177" s="3"/>
    </row>
    <row r="178" spans="1:34" ht="16.899999999999999" customHeight="1">
      <c r="A178" s="3" t="s">
        <v>370</v>
      </c>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9"/>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1"/>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9"/>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row r="218" spans="1:33">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row>
  </sheetData>
  <mergeCells count="188">
    <mergeCell ref="AB169:AF169"/>
    <mergeCell ref="AB170:AF170"/>
    <mergeCell ref="AB171:AF171"/>
    <mergeCell ref="F176:G176"/>
    <mergeCell ref="I176:J176"/>
    <mergeCell ref="L176:M176"/>
    <mergeCell ref="U176:AF176"/>
    <mergeCell ref="AB163:AF163"/>
    <mergeCell ref="AB164:AF164"/>
    <mergeCell ref="AB165:AF165"/>
    <mergeCell ref="AB166:AF166"/>
    <mergeCell ref="AB167:AF167"/>
    <mergeCell ref="AB168:AF168"/>
    <mergeCell ref="AB156:AF156"/>
    <mergeCell ref="AB157:AF157"/>
    <mergeCell ref="AB158:AF158"/>
    <mergeCell ref="AB159:AF159"/>
    <mergeCell ref="AA161:AG161"/>
    <mergeCell ref="AB162:AF162"/>
    <mergeCell ref="AB150:AF150"/>
    <mergeCell ref="AB151:AF151"/>
    <mergeCell ref="AB152:AF152"/>
    <mergeCell ref="AB153:AF153"/>
    <mergeCell ref="AB154:AF154"/>
    <mergeCell ref="AB155:AF155"/>
    <mergeCell ref="AB142:AF142"/>
    <mergeCell ref="AB143:AF143"/>
    <mergeCell ref="AB144:AF144"/>
    <mergeCell ref="AB145:AF145"/>
    <mergeCell ref="AB146:AF146"/>
    <mergeCell ref="AA149:AG149"/>
    <mergeCell ref="AB135:AF135"/>
    <mergeCell ref="AB136:AF136"/>
    <mergeCell ref="AB137:AF137"/>
    <mergeCell ref="AA139:AG139"/>
    <mergeCell ref="AB140:AF140"/>
    <mergeCell ref="AB141:AF141"/>
    <mergeCell ref="AB128:AF128"/>
    <mergeCell ref="A130:AG130"/>
    <mergeCell ref="AB131:AF131"/>
    <mergeCell ref="AB132:AF132"/>
    <mergeCell ref="AB133:AF133"/>
    <mergeCell ref="AB134:AF134"/>
    <mergeCell ref="AB122:AF122"/>
    <mergeCell ref="AB123:AF123"/>
    <mergeCell ref="AB124:AF124"/>
    <mergeCell ref="AB125:AF125"/>
    <mergeCell ref="AB126:AF126"/>
    <mergeCell ref="AB127:AF127"/>
    <mergeCell ref="AB115:AF115"/>
    <mergeCell ref="AB116:AF116"/>
    <mergeCell ref="AB117:AF117"/>
    <mergeCell ref="AB118:AF118"/>
    <mergeCell ref="AB119:AF119"/>
    <mergeCell ref="AA121:AG121"/>
    <mergeCell ref="AB108:AF108"/>
    <mergeCell ref="AB109:AF109"/>
    <mergeCell ref="AB110:AF110"/>
    <mergeCell ref="AA112:AG112"/>
    <mergeCell ref="AB113:AF113"/>
    <mergeCell ref="AB114:AF114"/>
    <mergeCell ref="AB101:AF101"/>
    <mergeCell ref="AB104:AF104"/>
    <mergeCell ref="AB105:AF105"/>
    <mergeCell ref="AB106:AF106"/>
    <mergeCell ref="AB107:AF107"/>
    <mergeCell ref="AB95:AF95"/>
    <mergeCell ref="AB96:AF96"/>
    <mergeCell ref="AB97:AF97"/>
    <mergeCell ref="AB98:AF98"/>
    <mergeCell ref="AB99:AF99"/>
    <mergeCell ref="AB100:AF100"/>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R24:X24"/>
    <mergeCell ref="AC24:AF24"/>
    <mergeCell ref="B25:R25"/>
    <mergeCell ref="S25:AA25"/>
    <mergeCell ref="AB25:AG25"/>
    <mergeCell ref="D26:E26"/>
    <mergeCell ref="G26:H26"/>
    <mergeCell ref="M26:N26"/>
    <mergeCell ref="P26:Q26"/>
    <mergeCell ref="T26:Z26"/>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9 AA91:AE93">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90:AE90">
    <cfRule type="containsText" dxfId="20" priority="1" operator="containsText" text="問題あり">
      <formula>NOT(ISERROR(SEARCH("問題あり",AA90)))</formula>
    </cfRule>
  </conditionalFormatting>
  <dataValidations count="3">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s>
  <pageMargins left="0.25" right="0.25" top="0.75" bottom="0.75" header="0.3" footer="0.3"/>
  <pageSetup paperSize="9" scale="77" fitToHeight="0" orientation="portrait" r:id="rId1"/>
  <rowBreaks count="2" manualBreakCount="2">
    <brk id="84" max="32" man="1"/>
    <brk id="1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T27:Z29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7BC45106-2B21-41AB-B109-0FEC10335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