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9" documentId="8_{581D6CB9-4DEE-43FA-BBBF-C4FD8AF608F5}" xr6:coauthVersionLast="47" xr6:coauthVersionMax="47" xr10:uidLastSave="{84C7F7CB-5DC2-429D-AE4B-F99276F3C405}"/>
  <workbookProtection workbookAlgorithmName="SHA-512" workbookHashValue="fse+f075T1eapVixfsYJb/XZK+BOk7728/baXhsuNQYdTKxWgENsgx1thbP7gFc3cF7/xJHHXKElSYcn21oE3A==" workbookSaltValue="nmSLUf0Fn+re9UL6t7UG6A==" workbookSpinCount="100000" lockStructure="1"/>
  <bookViews>
    <workbookView xWindow="-120" yWindow="-163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<sst xmlns="http://schemas.openxmlformats.org/spreadsheetml/2006/main" count="3732" uniqueCount="1776">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</sst>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6" tint="-0.24994659260841701"/>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0" borderId="5" xfId="0" applyFont="1" applyBorder="1">
      <alignmen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1" xfId="0" applyFont="1" applyFill="1" applyBorder="1">
      <alignment vertical="center"/>
    </xf>
    <xf numFmtId="0" fontId="50" fillId="0" borderId="0" xfId="0" applyFont="1" applyAlignment="1">
      <alignment horizontal="lef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2" fillId="9" borderId="0" xfId="1" applyFont="1" applyFill="1">
      <alignment vertical="center"/>
    </xf>
    <xf numFmtId="0" fontId="9" fillId="9" borderId="0" xfId="1" applyFont="1" applyFill="1" applyAlignment="1">
      <alignment horizontal="left" vertical="center"/>
    </xf>
    <xf numFmtId="0" fontId="9" fillId="9" borderId="0" xfId="1" applyFont="1" applyFill="1" applyAlignment="1">
      <alignment horizontal="center" vertical="center"/>
    </xf>
    <xf numFmtId="49" fontId="9" fillId="9" borderId="0" xfId="1" applyNumberFormat="1" applyFont="1" applyFill="1" applyAlignment="1">
      <alignment horizontal="center" vertical="center"/>
    </xf>
    <xf numFmtId="0" fontId="9" fillId="9" borderId="0" xfId="1" applyFont="1" applyFill="1" applyAlignment="1" applyProtection="1">
      <alignment horizontal="left" vertical="center"/>
      <protection locked="0"/>
    </xf>
    <xf numFmtId="0" fontId="12" fillId="9" borderId="0" xfId="1" applyFont="1" applyFill="1" applyAlignment="1">
      <alignment horizontal="center" vertical="center"/>
    </xf>
    <xf numFmtId="0" fontId="13" fillId="9" borderId="0" xfId="1" applyFont="1" applyFill="1" applyAlignment="1">
      <alignment horizontal="left" vertical="center"/>
    </xf>
    <xf numFmtId="0" fontId="42" fillId="9" borderId="0" xfId="1" applyFont="1" applyFill="1" applyAlignment="1">
      <alignment horizontal="left" vertical="center"/>
    </xf>
    <xf numFmtId="0" fontId="42" fillId="9" borderId="0" xfId="1" applyFont="1" applyFill="1">
      <alignment vertical="center"/>
    </xf>
    <xf numFmtId="0" fontId="6" fillId="9" borderId="0" xfId="1" applyFont="1" applyFill="1" applyAlignment="1">
      <alignment horizontal="center" vertical="center"/>
    </xf>
    <xf numFmtId="0" fontId="6" fillId="9" borderId="0" xfId="1" applyFont="1" applyFill="1" applyAlignment="1">
      <alignment horizontal="left" vertical="center"/>
    </xf>
    <xf numFmtId="0" fontId="24" fillId="9" borderId="0" xfId="1" applyFont="1" applyFill="1" applyAlignment="1">
      <alignment horizontal="center" vertical="center"/>
    </xf>
    <xf numFmtId="0" fontId="9" fillId="9" borderId="0" xfId="1" applyFont="1" applyFill="1">
      <alignment vertical="center"/>
    </xf>
    <xf numFmtId="176" fontId="9" fillId="9" borderId="0" xfId="1" applyNumberFormat="1" applyFont="1" applyFill="1">
      <alignment vertical="center"/>
    </xf>
    <xf numFmtId="176" fontId="9" fillId="9" borderId="0" xfId="1" applyNumberFormat="1" applyFont="1" applyFill="1" applyAlignment="1">
      <alignment horizontal="center" vertical="center"/>
    </xf>
    <xf numFmtId="0" fontId="25" fillId="9" borderId="0" xfId="1" applyFont="1" applyFill="1" applyAlignment="1">
      <alignment vertical="center" textRotation="255"/>
    </xf>
    <xf numFmtId="0" fontId="6" fillId="9" borderId="0" xfId="1" applyFont="1" applyFill="1">
      <alignment vertical="center"/>
    </xf>
    <xf numFmtId="0" fontId="26" fillId="9" borderId="0" xfId="1" applyFont="1" applyFill="1">
      <alignment vertical="center"/>
    </xf>
    <xf numFmtId="0" fontId="11" fillId="9" borderId="0" xfId="0" applyFont="1" applyFill="1">
      <alignment vertical="center"/>
    </xf>
    <xf numFmtId="0" fontId="11" fillId="9" borderId="0" xfId="0" applyFont="1" applyFill="1" applyAlignment="1">
      <alignment vertical="top" wrapText="1"/>
    </xf>
    <xf numFmtId="0" fontId="30" fillId="9" borderId="0" xfId="0" applyFont="1" applyFill="1" applyAlignment="1">
      <alignment vertical="center" wrapText="1"/>
    </xf>
    <xf numFmtId="0" fontId="2" fillId="9" borderId="0" xfId="0" applyFont="1" applyFill="1">
      <alignment vertical="center"/>
    </xf>
    <xf numFmtId="0" fontId="2" fillId="9" borderId="0" xfId="0" applyFont="1" applyFill="1" applyAlignment="1">
      <alignment horizontal="center" vertical="center"/>
    </xf>
    <xf numFmtId="0" fontId="3" fillId="9" borderId="0" xfId="0" applyFont="1" applyFill="1">
      <alignment vertical="center"/>
    </xf>
    <xf numFmtId="0" fontId="3" fillId="9" borderId="0" xfId="0" applyFont="1" applyFill="1" applyAlignment="1">
      <alignment horizontal="center" vertical="center"/>
    </xf>
    <xf numFmtId="180" fontId="2" fillId="9" borderId="0" xfId="0" applyNumberFormat="1" applyFont="1" applyFill="1" applyAlignment="1">
      <alignment horizontal="center" vertical="center"/>
    </xf>
    <xf numFmtId="0" fontId="2" fillId="9" borderId="0" xfId="0" applyFont="1" applyFill="1" applyAlignment="1">
      <alignment horizontal="left" vertical="center"/>
    </xf>
    <xf numFmtId="0" fontId="2" fillId="9" borderId="26" xfId="0" applyFont="1" applyFill="1" applyBorder="1">
      <alignment vertical="center"/>
    </xf>
    <xf numFmtId="0" fontId="2" fillId="9" borderId="27" xfId="0" applyFont="1" applyFill="1" applyBorder="1">
      <alignment vertical="center"/>
    </xf>
    <xf numFmtId="0" fontId="19" fillId="9" borderId="0" xfId="0" applyFont="1" applyFill="1" applyAlignment="1">
      <alignment horizontal="left" vertical="center"/>
    </xf>
    <xf numFmtId="0" fontId="19" fillId="9" borderId="0" xfId="0" applyFont="1" applyFill="1">
      <alignment vertical="center"/>
    </xf>
    <xf numFmtId="0" fontId="2" fillId="9" borderId="14" xfId="0" applyFont="1" applyFill="1" applyBorder="1" applyAlignment="1">
      <alignment horizontal="left" vertical="center"/>
    </xf>
    <xf numFmtId="0" fontId="2" fillId="9" borderId="7" xfId="0" applyFont="1" applyFill="1" applyBorder="1" applyAlignment="1">
      <alignment horizontal="left" vertical="center"/>
    </xf>
    <xf numFmtId="0" fontId="2" fillId="9" borderId="7" xfId="0" applyFont="1" applyFill="1" applyBorder="1">
      <alignment vertical="center"/>
    </xf>
    <xf numFmtId="0" fontId="2" fillId="9" borderId="19" xfId="0" applyFont="1" applyFill="1" applyBorder="1" applyAlignment="1">
      <alignment horizontal="center" vertical="center"/>
    </xf>
    <xf numFmtId="0" fontId="2" fillId="9" borderId="34" xfId="0" applyFont="1" applyFill="1" applyBorder="1" applyAlignment="1">
      <alignment horizontal="left" vertical="center"/>
    </xf>
    <xf numFmtId="0" fontId="2" fillId="9" borderId="3" xfId="0" applyFont="1" applyFill="1" applyBorder="1">
      <alignment vertical="center"/>
    </xf>
    <xf numFmtId="0" fontId="2" fillId="9" borderId="23" xfId="0" applyFont="1" applyFill="1" applyBorder="1" applyAlignment="1">
      <alignment horizontal="center" vertical="center"/>
    </xf>
    <xf numFmtId="0" fontId="2" fillId="9" borderId="15" xfId="0" applyFont="1" applyFill="1" applyBorder="1" applyAlignment="1">
      <alignment horizontal="left" vertical="center"/>
    </xf>
    <xf numFmtId="0" fontId="2" fillId="9" borderId="37" xfId="0" applyFont="1" applyFill="1" applyBorder="1">
      <alignment vertical="center"/>
    </xf>
    <xf numFmtId="0" fontId="2" fillId="9" borderId="5" xfId="0" applyFont="1" applyFill="1" applyBorder="1">
      <alignment vertical="center"/>
    </xf>
    <xf numFmtId="0" fontId="2" fillId="9" borderId="21" xfId="0" applyFont="1" applyFill="1" applyBorder="1" applyAlignment="1">
      <alignment horizontal="center" vertical="center"/>
    </xf>
    <xf numFmtId="0" fontId="2" fillId="9" borderId="38" xfId="0" applyFont="1" applyFill="1" applyBorder="1" applyAlignment="1">
      <alignment horizontal="left" vertical="center"/>
    </xf>
    <xf numFmtId="0" fontId="2" fillId="9" borderId="17" xfId="0" applyFont="1" applyFill="1" applyBorder="1" applyAlignment="1">
      <alignment horizontal="left" vertical="center"/>
    </xf>
    <xf numFmtId="0" fontId="2" fillId="9" borderId="5" xfId="0" applyFont="1" applyFill="1" applyBorder="1" applyAlignment="1">
      <alignment horizontal="left" vertical="center"/>
    </xf>
    <xf numFmtId="0" fontId="2" fillId="9" borderId="15" xfId="0" applyFont="1" applyFill="1" applyBorder="1">
      <alignment vertical="center"/>
    </xf>
    <xf numFmtId="0" fontId="2" fillId="9" borderId="31" xfId="0" applyFont="1" applyFill="1" applyBorder="1">
      <alignment vertical="center"/>
    </xf>
    <xf numFmtId="0" fontId="2" fillId="9" borderId="42" xfId="0" applyFont="1" applyFill="1" applyBorder="1">
      <alignment vertical="center"/>
    </xf>
    <xf numFmtId="0" fontId="2" fillId="9" borderId="2" xfId="0" applyFont="1" applyFill="1" applyBorder="1">
      <alignment vertical="center"/>
    </xf>
    <xf numFmtId="0" fontId="2" fillId="9" borderId="43" xfId="0" applyFont="1" applyFill="1" applyBorder="1">
      <alignment vertical="center"/>
    </xf>
    <xf numFmtId="0" fontId="2" fillId="9" borderId="44" xfId="0" applyFont="1" applyFill="1" applyBorder="1">
      <alignment vertical="center"/>
    </xf>
    <xf numFmtId="0" fontId="2" fillId="9" borderId="45" xfId="0" applyFont="1" applyFill="1" applyBorder="1">
      <alignment vertical="center"/>
    </xf>
    <xf numFmtId="0" fontId="2" fillId="9" borderId="46" xfId="0" applyFont="1" applyFill="1" applyBorder="1" applyAlignment="1">
      <alignment horizontal="center" vertical="center"/>
    </xf>
    <xf numFmtId="0" fontId="2" fillId="9" borderId="16" xfId="0" applyFont="1" applyFill="1" applyBorder="1">
      <alignment vertical="center"/>
    </xf>
    <xf numFmtId="0" fontId="2" fillId="9" borderId="12" xfId="0" applyFont="1" applyFill="1" applyBorder="1">
      <alignment vertical="center"/>
    </xf>
    <xf numFmtId="0" fontId="2" fillId="9" borderId="13" xfId="0" applyFont="1" applyFill="1" applyBorder="1" applyAlignment="1">
      <alignment horizontal="center" vertical="center"/>
    </xf>
    <xf numFmtId="0" fontId="51" fillId="9" borderId="0" xfId="0" applyFont="1" applyFill="1" applyAlignment="1">
      <alignment horizontal="center" vertical="center"/>
    </xf>
    <xf numFmtId="0" fontId="50" fillId="9" borderId="0" xfId="0" applyFont="1" applyFill="1">
      <alignment vertical="center"/>
    </xf>
    <xf numFmtId="0" fontId="2" fillId="9" borderId="14" xfId="0" applyFont="1" applyFill="1" applyBorder="1">
      <alignment vertical="center"/>
    </xf>
    <xf numFmtId="0" fontId="2" fillId="9" borderId="8" xfId="0" applyFont="1" applyFill="1" applyBorder="1">
      <alignment vertical="center"/>
    </xf>
    <xf numFmtId="0" fontId="2" fillId="9" borderId="9" xfId="0" applyFont="1" applyFill="1" applyBorder="1" applyAlignment="1">
      <alignment horizontal="center" vertical="center"/>
    </xf>
    <xf numFmtId="0" fontId="44" fillId="9" borderId="37" xfId="0" applyFont="1" applyFill="1" applyBorder="1">
      <alignment vertical="center"/>
    </xf>
    <xf numFmtId="0" fontId="44" fillId="9" borderId="1" xfId="0" applyFont="1" applyFill="1" applyBorder="1">
      <alignment vertical="center"/>
    </xf>
    <xf numFmtId="0" fontId="44" fillId="9" borderId="22" xfId="0" applyFont="1" applyFill="1" applyBorder="1" applyAlignment="1">
      <alignment horizontal="center" vertical="center"/>
    </xf>
    <xf numFmtId="0" fontId="2" fillId="9" borderId="34" xfId="0" applyFont="1" applyFill="1" applyBorder="1">
      <alignment vertical="center"/>
    </xf>
    <xf numFmtId="0" fontId="2" fillId="9" borderId="17" xfId="0" applyFont="1" applyFill="1" applyBorder="1">
      <alignment vertical="center"/>
    </xf>
    <xf numFmtId="0" fontId="2" fillId="9" borderId="38" xfId="0" applyFont="1" applyFill="1" applyBorder="1">
      <alignment vertical="center"/>
    </xf>
    <xf numFmtId="0" fontId="2" fillId="9" borderId="0" xfId="0" applyFont="1" applyFill="1" applyBorder="1">
      <alignment vertical="center"/>
    </xf>
    <xf numFmtId="0" fontId="2" fillId="9" borderId="10" xfId="0" applyFont="1" applyFill="1" applyBorder="1" applyAlignment="1">
      <alignment horizontal="center" vertical="center"/>
    </xf>
    <xf numFmtId="0" fontId="2" fillId="9" borderId="47" xfId="0" applyFont="1" applyFill="1" applyBorder="1">
      <alignment vertical="center"/>
    </xf>
    <xf numFmtId="0" fontId="2" fillId="9" borderId="33" xfId="0" applyFont="1" applyFill="1" applyBorder="1">
      <alignment vertical="center"/>
    </xf>
    <xf numFmtId="0" fontId="2" fillId="9" borderId="11" xfId="0" applyFont="1" applyFill="1" applyBorder="1">
      <alignment vertical="center"/>
    </xf>
    <xf numFmtId="0" fontId="2" fillId="9" borderId="24" xfId="0" applyFont="1" applyFill="1" applyBorder="1" applyAlignment="1">
      <alignment horizontal="center" vertical="center"/>
    </xf>
    <xf numFmtId="0" fontId="51" fillId="9" borderId="0" xfId="0" applyFont="1" applyFill="1">
      <alignment vertical="center"/>
    </xf>
    <xf numFmtId="0" fontId="59" fillId="9" borderId="0" xfId="0" applyFont="1" applyFill="1" applyAlignment="1">
      <alignment horizontal="center" vertical="center"/>
    </xf>
    <xf numFmtId="0" fontId="51" fillId="9" borderId="0" xfId="0" applyFont="1" applyFill="1" applyAlignment="1">
      <alignment horizontal="left" vertical="center"/>
    </xf>
    <xf numFmtId="0" fontId="23" fillId="9" borderId="0" xfId="0" applyFont="1" applyFill="1">
      <alignment vertical="center"/>
    </xf>
    <xf numFmtId="0" fontId="54" fillId="9" borderId="0" xfId="0" applyFont="1" applyFill="1" applyAlignment="1">
      <alignment horizontal="center" vertical="center"/>
    </xf>
    <xf numFmtId="0" fontId="54" fillId="9" borderId="0" xfId="0" applyFont="1" applyFill="1">
      <alignment vertical="center"/>
    </xf>
    <xf numFmtId="0" fontId="56" fillId="9" borderId="0" xfId="0" applyFont="1" applyFill="1" applyAlignment="1">
      <alignment horizontal="center" vertical="center"/>
    </xf>
    <xf numFmtId="0" fontId="56" fillId="9" borderId="0" xfId="0" applyFont="1" applyFill="1">
      <alignment vertical="center"/>
    </xf>
    <xf numFmtId="0" fontId="57" fillId="9" borderId="0" xfId="0" applyFont="1" applyFill="1" applyAlignment="1">
      <alignment horizontal="center" vertical="center"/>
    </xf>
    <xf numFmtId="0" fontId="57" fillId="9" borderId="0" xfId="0" applyFont="1" applyFill="1">
      <alignment vertical="center"/>
    </xf>
    <xf numFmtId="0" fontId="60" fillId="9" borderId="0" xfId="0" applyFont="1" applyFill="1" applyAlignment="1">
      <alignment horizontal="center" vertical="center"/>
    </xf>
    <xf numFmtId="0" fontId="21" fillId="9" borderId="0" xfId="0" applyFont="1" applyFill="1">
      <alignment vertical="center"/>
    </xf>
    <xf numFmtId="0" fontId="16" fillId="9" borderId="0" xfId="0" applyFont="1" applyFill="1">
      <alignment vertical="center"/>
    </xf>
    <xf numFmtId="0" fontId="16" fillId="9" borderId="0" xfId="0" applyFont="1" applyFill="1" applyAlignment="1">
      <alignment horizontal="center" vertical="center"/>
    </xf>
    <xf numFmtId="0" fontId="2" fillId="9" borderId="0" xfId="0" applyFont="1" applyFill="1" applyProtection="1">
      <alignment vertical="center"/>
      <protection locked="0"/>
    </xf>
    <xf numFmtId="0" fontId="14" fillId="9" borderId="0" xfId="0" applyFont="1" applyFill="1">
      <alignment vertical="center"/>
    </xf>
    <xf numFmtId="0" fontId="3" fillId="9" borderId="0" xfId="0" applyFont="1" applyFill="1" applyAlignment="1" applyProtection="1">
      <alignment horizontal="center" vertical="center"/>
      <protection locked="0"/>
    </xf>
    <xf numFmtId="0" fontId="2" fillId="9" borderId="18" xfId="0" applyFont="1" applyFill="1" applyBorder="1">
      <alignment vertical="center"/>
    </xf>
    <xf numFmtId="0" fontId="3" fillId="9" borderId="7" xfId="0" applyFont="1" applyFill="1" applyBorder="1" applyAlignment="1">
      <alignment horizontal="center" vertical="center"/>
    </xf>
    <xf numFmtId="0" fontId="2" fillId="9" borderId="20" xfId="0" applyFont="1" applyFill="1" applyBorder="1">
      <alignment vertical="center"/>
    </xf>
    <xf numFmtId="0" fontId="3" fillId="9" borderId="3" xfId="0" applyFont="1" applyFill="1" applyBorder="1" applyAlignment="1">
      <alignment horizontal="center" vertical="center"/>
    </xf>
    <xf numFmtId="0" fontId="2" fillId="9" borderId="29" xfId="0" applyFont="1" applyFill="1" applyBorder="1">
      <alignment vertical="center"/>
    </xf>
    <xf numFmtId="0" fontId="2" fillId="9" borderId="1" xfId="0" applyFont="1" applyFill="1" applyBorder="1">
      <alignment vertical="center"/>
    </xf>
    <xf numFmtId="0" fontId="2" fillId="9" borderId="22" xfId="0" applyFont="1" applyFill="1" applyBorder="1" applyAlignment="1">
      <alignment horizontal="center" vertical="center"/>
    </xf>
    <xf numFmtId="0" fontId="2" fillId="9" borderId="48" xfId="0" applyFont="1" applyFill="1" applyBorder="1">
      <alignment vertical="center"/>
    </xf>
    <xf numFmtId="0" fontId="2" fillId="9" borderId="49" xfId="0" applyFont="1" applyFill="1" applyBorder="1">
      <alignment vertical="center"/>
    </xf>
    <xf numFmtId="0" fontId="2" fillId="9" borderId="50" xfId="0" applyFont="1" applyFill="1" applyBorder="1" applyAlignment="1">
      <alignment horizontal="center" vertical="center"/>
    </xf>
    <xf numFmtId="0" fontId="3" fillId="9" borderId="12" xfId="0" applyFont="1" applyFill="1" applyBorder="1" applyAlignment="1">
      <alignment horizontal="center" vertical="center"/>
    </xf>
    <xf numFmtId="0" fontId="21" fillId="9" borderId="20" xfId="0" applyFont="1" applyFill="1" applyBorder="1">
      <alignment vertical="center"/>
    </xf>
    <xf numFmtId="0" fontId="2" fillId="9" borderId="10" xfId="0" applyFont="1" applyFill="1" applyBorder="1">
      <alignment vertical="center"/>
    </xf>
    <xf numFmtId="0" fontId="2" fillId="9" borderId="28" xfId="0" applyFont="1" applyFill="1" applyBorder="1">
      <alignment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0" xfId="0" applyFont="1" applyFill="1" applyAlignment="1">
      <alignment horizontal="left" vertical="top" wrapText="1"/>
    </xf>
    <xf numFmtId="0" fontId="2" fillId="9" borderId="0" xfId="0" applyFont="1" applyFill="1" applyAlignment="1" applyProtection="1">
      <alignment horizontal="center" vertical="center"/>
      <protection locked="0"/>
    </xf>
    <xf numFmtId="0" fontId="2" fillId="9" borderId="0" xfId="0" applyFont="1" applyFill="1" applyAlignment="1" applyProtection="1">
      <alignment horizontal="left" vertical="center" shrinkToFit="1"/>
      <protection locked="0"/>
    </xf>
    <xf numFmtId="0" fontId="2" fillId="9" borderId="0" xfId="0" applyFont="1" applyFill="1" applyAlignment="1">
      <alignment vertical="top" wrapText="1"/>
    </xf>
    <xf numFmtId="0" fontId="2" fillId="9" borderId="25" xfId="0" applyFont="1" applyFill="1" applyBorder="1" applyProtection="1">
      <alignment vertical="center"/>
      <protection locked="0"/>
    </xf>
    <xf numFmtId="0" fontId="2" fillId="9" borderId="19" xfId="0" applyFont="1" applyFill="1" applyBorder="1">
      <alignment vertical="center"/>
    </xf>
    <xf numFmtId="0" fontId="2" fillId="9" borderId="23" xfId="0" applyFont="1" applyFill="1" applyBorder="1">
      <alignment vertical="center"/>
    </xf>
    <xf numFmtId="0" fontId="2" fillId="9" borderId="31" xfId="0" applyFont="1" applyFill="1" applyBorder="1" applyAlignment="1">
      <alignment vertical="center" shrinkToFit="1"/>
    </xf>
    <xf numFmtId="0" fontId="2" fillId="9" borderId="22" xfId="0" applyFont="1" applyFill="1" applyBorder="1">
      <alignment vertical="center"/>
    </xf>
    <xf numFmtId="0" fontId="19" fillId="9" borderId="17" xfId="0" applyFont="1" applyFill="1" applyBorder="1" applyAlignment="1">
      <alignment horizontal="left" vertical="center"/>
    </xf>
    <xf numFmtId="0" fontId="2" fillId="9" borderId="5" xfId="0" applyFont="1" applyFill="1" applyBorder="1" applyAlignment="1">
      <alignment vertical="center" shrinkToFit="1"/>
    </xf>
    <xf numFmtId="0" fontId="2" fillId="9" borderId="26" xfId="0" applyFont="1" applyFill="1" applyBorder="1" applyAlignment="1">
      <alignment horizontal="right" vertical="center"/>
    </xf>
    <xf numFmtId="0" fontId="2" fillId="9" borderId="3" xfId="0" applyFont="1" applyFill="1" applyBorder="1" applyAlignment="1">
      <alignment horizontal="left" vertical="center"/>
    </xf>
    <xf numFmtId="0" fontId="2" fillId="9" borderId="3" xfId="0" applyFont="1" applyFill="1" applyBorder="1" applyAlignment="1">
      <alignment vertical="center" shrinkToFit="1"/>
    </xf>
    <xf numFmtId="0" fontId="20" fillId="9" borderId="5" xfId="0" applyFont="1" applyFill="1" applyBorder="1" applyAlignment="1">
      <alignment horizontal="center" vertical="center" shrinkToFit="1"/>
    </xf>
    <xf numFmtId="0" fontId="20" fillId="9" borderId="3" xfId="0" applyFont="1" applyFill="1" applyBorder="1" applyAlignment="1">
      <alignment horizontal="center" vertical="center" shrinkToFit="1"/>
    </xf>
    <xf numFmtId="0" fontId="2" fillId="9" borderId="53" xfId="0" applyFont="1" applyFill="1" applyBorder="1">
      <alignment vertical="center"/>
    </xf>
    <xf numFmtId="0" fontId="2" fillId="9" borderId="21" xfId="0" applyFont="1" applyFill="1" applyBorder="1">
      <alignment vertical="center"/>
    </xf>
    <xf numFmtId="0" fontId="2" fillId="9" borderId="46" xfId="0" applyFont="1" applyFill="1" applyBorder="1">
      <alignment vertical="center"/>
    </xf>
    <xf numFmtId="0" fontId="2" fillId="9" borderId="13" xfId="0" applyFont="1" applyFill="1" applyBorder="1">
      <alignment vertical="center"/>
    </xf>
    <xf numFmtId="0" fontId="55" fillId="9" borderId="38" xfId="0" applyFont="1" applyFill="1" applyBorder="1">
      <alignment vertical="center"/>
    </xf>
    <xf numFmtId="0" fontId="55" fillId="9" borderId="0" xfId="0" applyFont="1" applyFill="1" applyBorder="1">
      <alignment vertical="center"/>
    </xf>
    <xf numFmtId="0" fontId="55" fillId="9" borderId="10" xfId="0" applyFont="1" applyFill="1" applyBorder="1" applyAlignment="1">
      <alignment horizontal="center" vertical="center"/>
    </xf>
    <xf numFmtId="0" fontId="55" fillId="9" borderId="37" xfId="0" applyFont="1" applyFill="1" applyBorder="1">
      <alignment vertical="center"/>
    </xf>
    <xf numFmtId="0" fontId="55" fillId="9" borderId="1" xfId="0" applyFont="1" applyFill="1" applyBorder="1">
      <alignment vertical="center"/>
    </xf>
    <xf numFmtId="0" fontId="55" fillId="9" borderId="22" xfId="0" applyFont="1" applyFill="1" applyBorder="1" applyAlignment="1">
      <alignment horizontal="center" vertical="center"/>
    </xf>
    <xf numFmtId="0" fontId="55" fillId="9" borderId="33" xfId="0" applyFont="1" applyFill="1" applyBorder="1">
      <alignment vertical="center"/>
    </xf>
    <xf numFmtId="0" fontId="55" fillId="9" borderId="11" xfId="0" applyFont="1" applyFill="1" applyBorder="1">
      <alignment vertical="center"/>
    </xf>
    <xf numFmtId="0" fontId="55" fillId="9" borderId="24" xfId="0" applyFont="1" applyFill="1" applyBorder="1" applyAlignment="1">
      <alignment horizontal="center" vertical="center"/>
    </xf>
    <xf numFmtId="0" fontId="52" fillId="9" borderId="0" xfId="0" applyFont="1" applyFill="1" applyAlignment="1">
      <alignment horizontal="center" vertical="center"/>
    </xf>
    <xf numFmtId="0" fontId="53" fillId="9" borderId="0" xfId="0" applyFont="1" applyFill="1" applyAlignment="1">
      <alignment horizontal="left" vertical="center" indent="1"/>
    </xf>
    <xf numFmtId="0" fontId="53" fillId="9" borderId="0" xfId="0" applyFont="1" applyFill="1">
      <alignment vertical="center"/>
    </xf>
    <xf numFmtId="0" fontId="53" fillId="9" borderId="0" xfId="0" applyFont="1" applyFill="1" applyAlignment="1">
      <alignment horizontal="left" vertical="center"/>
    </xf>
    <xf numFmtId="0" fontId="59" fillId="9" borderId="0" xfId="0" applyFont="1" applyFill="1">
      <alignment vertical="center"/>
    </xf>
    <xf numFmtId="0" fontId="61" fillId="9" borderId="0" xfId="0" applyFont="1" applyFill="1">
      <alignment vertical="center"/>
    </xf>
    <xf numFmtId="0" fontId="15" fillId="9" borderId="0" xfId="0" applyFont="1" applyFill="1">
      <alignment vertical="center"/>
    </xf>
    <xf numFmtId="0" fontId="55" fillId="9" borderId="17" xfId="0" applyFont="1" applyFill="1" applyBorder="1">
      <alignment vertical="center"/>
    </xf>
    <xf numFmtId="176" fontId="2" fillId="9" borderId="0" xfId="3" applyNumberFormat="1" applyFont="1" applyFill="1" applyBorder="1" applyAlignment="1">
      <alignment horizontal="right" vertical="center" shrinkToFit="1"/>
    </xf>
    <xf numFmtId="0" fontId="2" fillId="9" borderId="9" xfId="0" applyFont="1" applyFill="1" applyBorder="1">
      <alignment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0" fontId="6" fillId="9" borderId="17" xfId="1" applyFont="1" applyFill="1" applyBorder="1" applyAlignment="1">
      <alignment horizontal="center" vertical="center"/>
    </xf>
    <xf numFmtId="0" fontId="6" fillId="9" borderId="5" xfId="1" applyFont="1" applyFill="1" applyBorder="1" applyAlignment="1">
      <alignment horizontal="center" vertical="center"/>
    </xf>
    <xf numFmtId="0" fontId="6" fillId="9" borderId="6" xfId="1" applyFont="1" applyFill="1" applyBorder="1" applyAlignment="1">
      <alignment horizontal="center" vertical="center"/>
    </xf>
    <xf numFmtId="0" fontId="6" fillId="9" borderId="37" xfId="1" applyFont="1" applyFill="1" applyBorder="1" applyAlignment="1">
      <alignment horizontal="center" vertical="center"/>
    </xf>
    <xf numFmtId="0" fontId="6" fillId="9" borderId="1" xfId="1" applyFont="1" applyFill="1" applyBorder="1" applyAlignment="1">
      <alignment horizontal="center" vertical="center"/>
    </xf>
    <xf numFmtId="0" fontId="6" fillId="9" borderId="59" xfId="1" applyFont="1" applyFill="1" applyBorder="1" applyAlignment="1">
      <alignment horizontal="center" vertical="center"/>
    </xf>
    <xf numFmtId="0" fontId="6" fillId="9" borderId="38" xfId="1" applyFont="1" applyFill="1" applyBorder="1" applyAlignment="1">
      <alignment horizontal="center" vertical="center"/>
    </xf>
    <xf numFmtId="0" fontId="6" fillId="9" borderId="0" xfId="1" applyFont="1" applyFill="1" applyAlignment="1">
      <alignment horizontal="center" vertical="center"/>
    </xf>
    <xf numFmtId="0" fontId="6" fillId="9" borderId="56" xfId="1" applyFont="1" applyFill="1" applyBorder="1" applyAlignment="1">
      <alignment horizontal="center" vertical="center"/>
    </xf>
    <xf numFmtId="0" fontId="6" fillId="9" borderId="2" xfId="1" applyFont="1" applyFill="1" applyBorder="1" applyAlignment="1">
      <alignment horizontal="center" vertical="center"/>
    </xf>
    <xf numFmtId="0" fontId="6" fillId="9" borderId="3" xfId="1" applyFont="1" applyFill="1" applyBorder="1" applyAlignment="1">
      <alignment horizontal="center" vertical="center"/>
    </xf>
    <xf numFmtId="0" fontId="6" fillId="9" borderId="4" xfId="1" applyFont="1" applyFill="1" applyBorder="1" applyAlignment="1">
      <alignment horizontal="center" vertical="center"/>
    </xf>
    <xf numFmtId="0" fontId="6" fillId="9" borderId="30" xfId="1" applyFont="1" applyFill="1" applyBorder="1" applyAlignment="1">
      <alignment horizontal="center" vertical="center"/>
    </xf>
    <xf numFmtId="176" fontId="9" fillId="9" borderId="3" xfId="2" applyNumberFormat="1" applyFont="1" applyFill="1" applyBorder="1" applyAlignment="1" applyProtection="1">
      <alignment horizontal="center" vertical="center"/>
      <protection locked="0"/>
    </xf>
    <xf numFmtId="0" fontId="9" fillId="9" borderId="0" xfId="1" applyFont="1" applyFill="1" applyAlignment="1">
      <alignment horizontal="center" vertical="center"/>
    </xf>
    <xf numFmtId="0" fontId="9" fillId="9" borderId="0" xfId="1" applyFont="1" applyFill="1" applyAlignment="1" applyProtection="1">
      <alignment horizontal="center" vertical="center"/>
      <protection locked="0"/>
    </xf>
    <xf numFmtId="176" fontId="9" fillId="9" borderId="3" xfId="2" applyNumberFormat="1" applyFont="1" applyFill="1" applyBorder="1" applyAlignment="1">
      <alignment horizontal="center" vertical="center"/>
    </xf>
    <xf numFmtId="40" fontId="9" fillId="9" borderId="3" xfId="2" applyNumberFormat="1" applyFont="1" applyFill="1" applyBorder="1" applyAlignment="1">
      <alignment horizontal="center" vertical="center"/>
    </xf>
    <xf numFmtId="0" fontId="10" fillId="9" borderId="0" xfId="1" applyFont="1" applyFill="1" applyAlignment="1">
      <alignment horizontal="center" vertical="center"/>
    </xf>
    <xf numFmtId="182" fontId="9" fillId="9" borderId="3" xfId="1" applyNumberFormat="1" applyFont="1" applyFill="1" applyBorder="1" applyAlignment="1">
      <alignment horizontal="center" vertical="center" shrinkToFit="1"/>
    </xf>
    <xf numFmtId="0" fontId="9" fillId="9" borderId="0" xfId="1" applyFont="1" applyFill="1" applyAlignment="1">
      <alignment horizontal="left" vertical="center"/>
    </xf>
    <xf numFmtId="183" fontId="9" fillId="9" borderId="3" xfId="1" applyNumberFormat="1" applyFont="1" applyFill="1" applyBorder="1" applyAlignment="1">
      <alignment horizontal="center" vertical="center"/>
    </xf>
    <xf numFmtId="10" fontId="9" fillId="9" borderId="3" xfId="4" applyNumberFormat="1" applyFont="1" applyFill="1" applyBorder="1" applyAlignment="1">
      <alignment horizontal="center" vertical="center"/>
    </xf>
    <xf numFmtId="177" fontId="9" fillId="9" borderId="3" xfId="2" applyNumberFormat="1" applyFont="1" applyFill="1" applyBorder="1" applyAlignment="1">
      <alignment horizontal="center" vertical="center"/>
    </xf>
    <xf numFmtId="0" fontId="9" fillId="9" borderId="3" xfId="1" applyFont="1" applyFill="1" applyBorder="1" applyAlignment="1">
      <alignment horizontal="center" vertical="center"/>
    </xf>
    <xf numFmtId="0" fontId="9" fillId="9" borderId="1" xfId="1" applyFont="1" applyFill="1" applyBorder="1" applyAlignment="1">
      <alignment horizontal="center" vertical="center"/>
    </xf>
    <xf numFmtId="0" fontId="3" fillId="9" borderId="0" xfId="0" applyFont="1" applyFill="1" applyAlignment="1">
      <alignment horizontal="right" vertical="center"/>
    </xf>
    <xf numFmtId="0" fontId="3" fillId="9" borderId="0" xfId="0" applyFont="1" applyFill="1" applyAlignment="1" applyProtection="1">
      <alignment horizontal="center" vertical="center"/>
      <protection locked="0"/>
    </xf>
    <xf numFmtId="0" fontId="2" fillId="9" borderId="0" xfId="0" applyFont="1" applyFill="1" applyAlignment="1">
      <alignment horizontal="center" vertical="center"/>
    </xf>
    <xf numFmtId="0" fontId="2" fillId="9" borderId="56" xfId="0" applyFont="1" applyFill="1" applyBorder="1" applyAlignment="1">
      <alignment horizontal="center" vertical="center"/>
    </xf>
    <xf numFmtId="38" fontId="2" fillId="9" borderId="12" xfId="3" applyFont="1" applyFill="1" applyBorder="1" applyAlignment="1">
      <alignment vertical="center"/>
    </xf>
    <xf numFmtId="38" fontId="2" fillId="9" borderId="44" xfId="3" applyFont="1" applyFill="1" applyBorder="1" applyAlignment="1" applyProtection="1">
      <alignment horizontal="right" vertical="center" shrinkToFit="1"/>
      <protection locked="0"/>
    </xf>
    <xf numFmtId="38" fontId="2" fillId="9" borderId="5" xfId="3" applyFont="1" applyFill="1" applyBorder="1" applyAlignment="1">
      <alignment vertical="center"/>
    </xf>
    <xf numFmtId="38" fontId="2" fillId="9" borderId="1" xfId="3" applyFont="1" applyFill="1" applyBorder="1" applyAlignment="1" applyProtection="1">
      <alignment horizontal="right" vertical="center" shrinkToFit="1"/>
    </xf>
    <xf numFmtId="38" fontId="2" fillId="9" borderId="5" xfId="3" applyFont="1" applyFill="1" applyBorder="1" applyAlignment="1" applyProtection="1">
      <alignment horizontal="right" vertical="center" shrinkToFit="1"/>
      <protection locked="0"/>
    </xf>
    <xf numFmtId="38" fontId="2" fillId="9" borderId="11" xfId="3" applyFont="1" applyFill="1" applyBorder="1" applyAlignment="1">
      <alignment horizontal="right" vertical="center" shrinkToFit="1"/>
    </xf>
    <xf numFmtId="38" fontId="2" fillId="9" borderId="0" xfId="3" applyFont="1" applyFill="1" applyBorder="1" applyAlignment="1" applyProtection="1">
      <alignment horizontal="right" vertical="center" shrinkToFit="1"/>
      <protection locked="0"/>
    </xf>
    <xf numFmtId="38" fontId="2" fillId="9" borderId="5" xfId="3" applyFont="1" applyFill="1" applyBorder="1" applyAlignment="1" applyProtection="1">
      <alignment horizontal="right" vertical="center" shrinkToFit="1"/>
    </xf>
    <xf numFmtId="176" fontId="2" fillId="9" borderId="7" xfId="3" applyNumberFormat="1" applyFont="1" applyFill="1" applyBorder="1" applyAlignment="1" applyProtection="1">
      <alignment horizontal="right" vertical="center" shrinkToFit="1"/>
    </xf>
    <xf numFmtId="38" fontId="2" fillId="9" borderId="8" xfId="3" applyFont="1" applyFill="1" applyBorder="1" applyAlignment="1" applyProtection="1">
      <alignment horizontal="right" vertical="center" shrinkToFit="1"/>
      <protection locked="0"/>
    </xf>
    <xf numFmtId="38" fontId="44" fillId="9" borderId="5" xfId="3" applyFont="1" applyFill="1" applyBorder="1" applyAlignment="1">
      <alignment horizontal="right" vertical="center" shrinkToFit="1"/>
    </xf>
    <xf numFmtId="0" fontId="2" fillId="9" borderId="26" xfId="0" applyFont="1" applyFill="1" applyBorder="1" applyAlignment="1" applyProtection="1">
      <alignment horizontal="center" vertical="center"/>
      <protection locked="0"/>
    </xf>
    <xf numFmtId="0" fontId="2" fillId="9" borderId="55" xfId="0" applyFont="1" applyFill="1" applyBorder="1" applyAlignment="1" applyProtection="1">
      <alignment horizontal="center" vertical="center"/>
      <protection locked="0"/>
    </xf>
    <xf numFmtId="0" fontId="2" fillId="9" borderId="4" xfId="0" applyFont="1" applyFill="1" applyBorder="1" applyAlignment="1">
      <alignment horizontal="left" vertical="center"/>
    </xf>
    <xf numFmtId="0" fontId="2" fillId="9" borderId="5" xfId="0" applyFont="1" applyFill="1" applyBorder="1" applyAlignment="1">
      <alignment horizontal="center" vertical="center" shrinkToFit="1"/>
    </xf>
    <xf numFmtId="0" fontId="2" fillId="9" borderId="5" xfId="0" applyFont="1" applyFill="1" applyBorder="1" applyAlignment="1">
      <alignment horizontal="right" vertical="center"/>
    </xf>
    <xf numFmtId="38" fontId="2" fillId="9" borderId="3" xfId="3" applyFont="1" applyFill="1" applyBorder="1" applyAlignment="1">
      <alignment horizontal="right" vertical="center"/>
    </xf>
    <xf numFmtId="38" fontId="2" fillId="9" borderId="5" xfId="3" applyFont="1" applyFill="1" applyBorder="1" applyAlignment="1" applyProtection="1">
      <alignment vertical="center" shrinkToFit="1"/>
      <protection locked="0"/>
    </xf>
    <xf numFmtId="38" fontId="2" fillId="9" borderId="3" xfId="3" applyFont="1" applyFill="1" applyBorder="1" applyAlignment="1" applyProtection="1">
      <alignment vertical="center" shrinkToFit="1"/>
      <protection locked="0"/>
    </xf>
    <xf numFmtId="0" fontId="2" fillId="9" borderId="0" xfId="0" applyFont="1" applyFill="1" applyAlignment="1">
      <alignment horizontal="center" vertical="center" shrinkToFit="1"/>
    </xf>
    <xf numFmtId="0" fontId="2" fillId="9" borderId="30" xfId="0" applyFont="1" applyFill="1" applyBorder="1" applyAlignment="1">
      <alignment horizontal="center" vertical="center"/>
    </xf>
    <xf numFmtId="182" fontId="2" fillId="9" borderId="30" xfId="0" applyNumberFormat="1" applyFont="1" applyFill="1" applyBorder="1" applyAlignment="1">
      <alignment horizontal="center" vertical="center" shrinkToFit="1"/>
    </xf>
    <xf numFmtId="176" fontId="2" fillId="9" borderId="49" xfId="3" applyNumberFormat="1" applyFont="1" applyFill="1" applyBorder="1" applyAlignment="1">
      <alignment horizontal="right" vertical="center" shrinkToFit="1"/>
    </xf>
    <xf numFmtId="38" fontId="2" fillId="9" borderId="1" xfId="3" applyFont="1" applyFill="1" applyBorder="1" applyAlignment="1">
      <alignment vertical="center" shrinkToFit="1"/>
    </xf>
    <xf numFmtId="38" fontId="2" fillId="9" borderId="3" xfId="3" applyFont="1" applyFill="1" applyBorder="1" applyAlignment="1" applyProtection="1">
      <alignment horizontal="right" vertical="center" shrinkToFit="1"/>
      <protection locked="0"/>
    </xf>
    <xf numFmtId="176" fontId="2" fillId="9" borderId="7" xfId="3" applyNumberFormat="1" applyFont="1" applyFill="1" applyBorder="1" applyAlignment="1" applyProtection="1">
      <alignment horizontal="right" vertical="center" shrinkToFit="1"/>
      <protection locked="0"/>
    </xf>
    <xf numFmtId="38" fontId="2" fillId="9" borderId="1" xfId="3" applyFont="1" applyFill="1" applyBorder="1" applyAlignment="1">
      <alignment horizontal="right" vertical="center" shrinkToFit="1"/>
    </xf>
    <xf numFmtId="38" fontId="2" fillId="9" borderId="0" xfId="3" applyFont="1" applyFill="1" applyBorder="1" applyAlignment="1" applyProtection="1">
      <alignment horizontal="right" vertical="center" shrinkToFit="1"/>
    </xf>
    <xf numFmtId="176" fontId="2" fillId="9" borderId="49" xfId="3" applyNumberFormat="1" applyFont="1" applyFill="1" applyBorder="1" applyAlignment="1" applyProtection="1">
      <alignment horizontal="right" vertical="center" shrinkToFit="1"/>
    </xf>
    <xf numFmtId="0" fontId="2" fillId="9" borderId="54" xfId="0" applyFont="1" applyFill="1" applyBorder="1" applyAlignment="1" applyProtection="1">
      <alignment horizontal="center" vertical="center"/>
      <protection locked="0"/>
    </xf>
    <xf numFmtId="0" fontId="2" fillId="9" borderId="6" xfId="0" applyFont="1" applyFill="1" applyBorder="1" applyAlignment="1">
      <alignment horizontal="left" vertical="center"/>
    </xf>
    <xf numFmtId="0" fontId="2" fillId="9" borderId="25" xfId="0" applyFont="1" applyFill="1" applyBorder="1" applyAlignment="1">
      <alignment horizontal="center" vertical="center"/>
    </xf>
    <xf numFmtId="0" fontId="2" fillId="9" borderId="36" xfId="0" applyFont="1" applyFill="1" applyBorder="1" applyAlignment="1">
      <alignment horizontal="center" vertical="center"/>
    </xf>
    <xf numFmtId="38" fontId="2" fillId="9" borderId="7" xfId="3" applyFont="1" applyFill="1" applyBorder="1" applyAlignment="1">
      <alignment vertical="center"/>
    </xf>
    <xf numFmtId="0" fontId="2" fillId="9" borderId="3" xfId="0" applyFont="1" applyFill="1" applyBorder="1" applyAlignment="1">
      <alignment horizontal="left" vertical="center" shrinkToFit="1"/>
    </xf>
    <xf numFmtId="38" fontId="2" fillId="9" borderId="3" xfId="3" applyFont="1" applyFill="1" applyBorder="1" applyAlignment="1">
      <alignment vertical="center"/>
    </xf>
    <xf numFmtId="0" fontId="2" fillId="9" borderId="0" xfId="0" applyFont="1" applyFill="1" applyAlignment="1" applyProtection="1">
      <alignment horizontal="left" vertical="top" wrapText="1" shrinkToFit="1"/>
      <protection locked="0"/>
    </xf>
    <xf numFmtId="0" fontId="2" fillId="9" borderId="0" xfId="0" applyFont="1" applyFill="1" applyAlignment="1">
      <alignment horizontal="left" vertical="top" wrapText="1"/>
    </xf>
    <xf numFmtId="0" fontId="2" fillId="9" borderId="0" xfId="0" applyFont="1" applyFill="1" applyAlignment="1" applyProtection="1">
      <alignment horizontal="center" vertical="center"/>
      <protection locked="0"/>
    </xf>
    <xf numFmtId="0" fontId="2" fillId="9" borderId="0" xfId="0" applyFont="1" applyFill="1" applyAlignment="1" applyProtection="1">
      <alignment horizontal="left" vertical="center" shrinkToFit="1"/>
      <protection locked="0"/>
    </xf>
    <xf numFmtId="0" fontId="3" fillId="9" borderId="12" xfId="0" applyFont="1" applyFill="1" applyBorder="1" applyAlignment="1">
      <alignment horizontal="center" vertical="center"/>
    </xf>
    <xf numFmtId="176" fontId="2" fillId="9" borderId="7" xfId="3" applyNumberFormat="1" applyFont="1" applyFill="1" applyBorder="1" applyAlignment="1" applyProtection="1">
      <alignment vertical="center" shrinkToFit="1"/>
      <protection locked="0"/>
    </xf>
    <xf numFmtId="0" fontId="3" fillId="9" borderId="12" xfId="0" applyFont="1" applyFill="1" applyBorder="1" applyAlignment="1">
      <alignment horizontal="left" vertical="center"/>
    </xf>
    <xf numFmtId="0" fontId="3" fillId="2" borderId="0" xfId="0" applyFont="1" applyFill="1" applyAlignment="1">
      <alignment horizontal="right" vertical="center"/>
    </xf>
    <xf numFmtId="0" fontId="3" fillId="0" borderId="0" xfId="0" applyFont="1" applyAlignment="1">
      <alignment horizontal="left" vertical="center"/>
    </xf>
    <xf numFmtId="0" fontId="3" fillId="3"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3" xfId="3" applyFont="1" applyFill="1" applyBorder="1" applyAlignment="1">
      <alignment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44"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5" xfId="3"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0" fontId="3" fillId="6" borderId="12" xfId="0" applyFont="1" applyFill="1" applyBorder="1" applyAlignment="1">
      <alignment horizontal="center" vertical="center"/>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82" fontId="2" fillId="9" borderId="17" xfId="0" applyNumberFormat="1" applyFont="1" applyFill="1" applyBorder="1" applyAlignment="1">
      <alignment horizontal="center" vertical="center" shrinkToFit="1"/>
    </xf>
    <xf numFmtId="182" fontId="2" fillId="9" borderId="40" xfId="0" applyNumberFormat="1" applyFont="1" applyFill="1" applyBorder="1" applyAlignment="1">
      <alignment horizontal="center" vertical="center" shrinkToFit="1"/>
    </xf>
    <xf numFmtId="0" fontId="2" fillId="9" borderId="30" xfId="0" applyFont="1" applyFill="1" applyBorder="1" applyAlignment="1" applyProtection="1">
      <alignment horizontal="center" vertical="center"/>
      <protection locked="0"/>
    </xf>
    <xf numFmtId="0" fontId="2" fillId="9" borderId="30" xfId="0" applyFont="1" applyFill="1" applyBorder="1" applyAlignment="1">
      <alignment horizontal="left" vertical="center"/>
    </xf>
    <xf numFmtId="0" fontId="14" fillId="9" borderId="0" xfId="0" applyFont="1" applyFill="1" applyAlignment="1">
      <alignment horizontal="center" vertical="center"/>
    </xf>
    <xf numFmtId="0" fontId="14" fillId="9" borderId="56"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27" xfId="0" applyFont="1" applyFill="1" applyBorder="1" applyAlignment="1">
      <alignment horizontal="center" vertical="center"/>
    </xf>
    <xf numFmtId="0" fontId="2" fillId="9" borderId="0" xfId="0" applyFont="1" applyFill="1" applyAlignment="1">
      <alignment horizontal="left" vertical="center" shrinkToFit="1"/>
    </xf>
    <xf numFmtId="0" fontId="2" fillId="9" borderId="17" xfId="0" applyFont="1" applyFill="1" applyBorder="1" applyAlignment="1">
      <alignment horizontal="center" vertical="center"/>
    </xf>
    <xf numFmtId="0" fontId="2" fillId="9" borderId="40" xfId="0" applyFont="1" applyFill="1" applyBorder="1" applyAlignment="1">
      <alignment horizontal="center" vertical="center"/>
    </xf>
    <xf numFmtId="0" fontId="2" fillId="9" borderId="5" xfId="0" applyFont="1" applyFill="1" applyBorder="1" applyAlignment="1">
      <alignment horizontal="left" vertical="center" shrinkToFit="1"/>
    </xf>
    <xf numFmtId="38" fontId="2" fillId="9" borderId="5" xfId="3" applyFont="1" applyFill="1" applyBorder="1" applyAlignment="1" applyProtection="1">
      <alignment horizontal="right" vertical="center"/>
    </xf>
    <xf numFmtId="0" fontId="2" fillId="9" borderId="41" xfId="0" applyFont="1" applyFill="1" applyBorder="1" applyAlignment="1" applyProtection="1">
      <alignment horizontal="center" vertical="center"/>
      <protection locked="0"/>
    </xf>
    <xf numFmtId="0" fontId="2" fillId="9" borderId="31" xfId="0" applyFont="1" applyFill="1" applyBorder="1" applyAlignment="1">
      <alignment horizontal="left" vertical="center"/>
    </xf>
    <xf numFmtId="38" fontId="2" fillId="9" borderId="11" xfId="3" applyFont="1" applyFill="1" applyBorder="1" applyAlignment="1" applyProtection="1">
      <alignment horizontal="right" vertical="center" shrinkToFit="1"/>
      <protection locked="0"/>
    </xf>
    <xf numFmtId="38" fontId="55" fillId="9" borderId="0" xfId="3" applyFont="1" applyFill="1" applyBorder="1" applyAlignment="1" applyProtection="1">
      <alignment horizontal="right" vertical="center" shrinkToFit="1"/>
      <protection locked="0"/>
    </xf>
    <xf numFmtId="38" fontId="2" fillId="9" borderId="1" xfId="3" applyFont="1" applyFill="1" applyBorder="1" applyAlignment="1">
      <alignment horizontal="right" vertical="center"/>
    </xf>
    <xf numFmtId="0" fontId="19" fillId="9" borderId="5" xfId="0" applyFont="1" applyFill="1" applyBorder="1" applyAlignment="1">
      <alignment horizontal="center" vertical="center" shrinkToFit="1"/>
    </xf>
    <xf numFmtId="0" fontId="21" fillId="9" borderId="25" xfId="0" applyFont="1" applyFill="1" applyBorder="1" applyAlignment="1">
      <alignment horizontal="center" vertical="center"/>
    </xf>
    <xf numFmtId="0" fontId="21" fillId="9" borderId="26" xfId="0" applyFont="1" applyFill="1" applyBorder="1" applyAlignment="1">
      <alignment horizontal="center" vertical="center"/>
    </xf>
    <xf numFmtId="0" fontId="2" fillId="9" borderId="3" xfId="0" applyNumberFormat="1" applyFont="1" applyFill="1" applyBorder="1" applyAlignment="1">
      <alignment horizontal="right" vertical="center"/>
    </xf>
    <xf numFmtId="0" fontId="2" fillId="9" borderId="3" xfId="3" applyNumberFormat="1" applyFont="1" applyFill="1" applyBorder="1" applyAlignment="1">
      <alignment horizontal="right" vertical="center"/>
    </xf>
    <xf numFmtId="38" fontId="44" fillId="9" borderId="5" xfId="3" applyFont="1" applyFill="1" applyBorder="1" applyAlignment="1" applyProtection="1">
      <alignment horizontal="right" vertical="center" shrinkToFit="1"/>
      <protection locked="0"/>
    </xf>
    <xf numFmtId="38" fontId="55" fillId="9" borderId="1" xfId="3" applyFont="1" applyFill="1" applyBorder="1" applyAlignment="1" applyProtection="1">
      <alignment horizontal="right" vertical="center" shrinkToFit="1"/>
      <protection locked="0"/>
    </xf>
    <xf numFmtId="38" fontId="55" fillId="9" borderId="11" xfId="3" applyFont="1" applyFill="1" applyBorder="1" applyAlignment="1">
      <alignment horizontal="right" vertical="center" shrinkToFit="1"/>
    </xf>
    <xf numFmtId="38" fontId="2" fillId="9" borderId="5" xfId="3" applyFont="1" applyFill="1" applyBorder="1" applyAlignment="1">
      <alignment horizontal="right" vertical="center" shrinkToFit="1"/>
    </xf>
    <xf numFmtId="38" fontId="2" fillId="9" borderId="5" xfId="3" applyFont="1" applyFill="1" applyBorder="1" applyAlignment="1">
      <alignment vertical="center" shrinkToFit="1"/>
    </xf>
    <xf numFmtId="38" fontId="44" fillId="9" borderId="5" xfId="3" applyFont="1" applyFill="1" applyBorder="1" applyAlignment="1" applyProtection="1">
      <alignment vertical="center" shrinkToFit="1"/>
      <protection locked="0"/>
    </xf>
    <xf numFmtId="38" fontId="2" fillId="9" borderId="0" xfId="3" applyFont="1" applyFill="1" applyBorder="1" applyAlignment="1" applyProtection="1">
      <alignment vertical="center" shrinkToFit="1"/>
      <protection locked="0"/>
    </xf>
    <xf numFmtId="0" fontId="2" fillId="9" borderId="0" xfId="0" applyFont="1" applyFill="1" applyAlignment="1" applyProtection="1">
      <alignment horizontal="left" vertical="top" wrapText="1"/>
      <protection locked="0"/>
    </xf>
    <xf numFmtId="0" fontId="14" fillId="9"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4" borderId="5" xfId="3" applyFont="1" applyFill="1" applyBorder="1" applyAlignment="1">
      <alignment horizontal="righ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176" fontId="2" fillId="4" borderId="7" xfId="3" applyNumberFormat="1" applyFont="1" applyFill="1" applyBorder="1" applyAlignment="1" applyProtection="1">
      <alignment horizontal="righ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55" fillId="4" borderId="11"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checked="Checked" fmlaLink="$AK$17" lockText="1" noThreeD="1"/>
</file>

<file path=xl/ctrlProps/ctrlProp11.xml><?xml version="1.0" encoding="utf-8"?>
<formControlPr xmlns="http://schemas.microsoft.com/office/spreadsheetml/2009/9/main" objectType="Radio" checked="Checked"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checked="Checked"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checked="Checked"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checked="Checked"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666750</xdr:colOff>
      <xdr:row>3</xdr:row>
      <xdr:rowOff>95250</xdr:rowOff>
    </xdr:from>
    <xdr:to>
      <xdr:col>23</xdr:col>
      <xdr:colOff>180975</xdr:colOff>
      <xdr:row>11</xdr:row>
      <xdr:rowOff>19050</xdr:rowOff>
    </xdr:to>
    <xdr:sp macro="" textlink="">
      <xdr:nvSpPr>
        <xdr:cNvPr id="2" name="四角形: 角を丸くする 1">
          <a:extLst>
            <a:ext uri="{FF2B5EF4-FFF2-40B4-BE49-F238E27FC236}">
              <a16:creationId xmlns:a16="http://schemas.microsoft.com/office/drawing/2014/main" id="{27F6C549-70DA-415D-AF82-8F751FF27194}"/>
            </a:ext>
          </a:extLst>
        </xdr:cNvPr>
        <xdr:cNvSpPr/>
      </xdr:nvSpPr>
      <xdr:spPr>
        <a:xfrm>
          <a:off x="6829425" y="676275"/>
          <a:ext cx="5724525" cy="1809750"/>
        </a:xfrm>
        <a:prstGeom prst="roundRect">
          <a:avLst/>
        </a:prstGeom>
        <a:solidFill>
          <a:srgbClr val="70AD47">
            <a:lumMod val="20000"/>
            <a:lumOff val="80000"/>
          </a:srgbClr>
        </a:solidFill>
        <a:ln w="12700" cap="flat" cmpd="sng" algn="ctr">
          <a:solidFill>
            <a:sysClr val="windowText" lastClr="000000">
              <a:shade val="15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注意事項</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・こちらは外来・在宅ベースアップ評価料（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）評価料を届出している診療所向け</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です。</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・「別添２」、「様式９６</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外来・在宅ベースアップ評価料（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）」及び「別添</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計画書（無床診療所及び（</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）を算定する有床診療所）」のシートを作成してください。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V23" sqref="V23"/>
    </sheetView>
  </sheetViews>
  <sheetFormatPr defaultRowHeight="13.5"/>
  <cols>
    <col min="1" max="1" width="2.875" style="167" customWidth="1"/>
    <col min="2" max="8" width="6.25" style="167" customWidth="1"/>
    <col min="9" max="11" width="9" style="167"/>
    <col min="12" max="13" width="3.625" style="167" customWidth="1"/>
    <col min="14" max="14" width="9.5" style="167" bestFit="1" customWidth="1"/>
    <col min="15" max="15" width="0" style="167" hidden="1" customWidth="1"/>
    <col min="16" max="16384" width="9" style="167"/>
  </cols>
  <sheetData>
    <row r="1" spans="1:15">
      <c r="A1" s="167" t="s">
        <v>0</v>
      </c>
      <c r="M1" s="240">
        <v>202503</v>
      </c>
    </row>
    <row r="3" spans="1:15" ht="18.75" customHeight="1">
      <c r="A3" s="197" t="s">
        <v>1</v>
      </c>
      <c r="B3" s="198"/>
      <c r="C3" s="198"/>
      <c r="D3" s="198"/>
      <c r="E3" s="198"/>
      <c r="F3" s="198"/>
      <c r="G3" s="198"/>
      <c r="H3" s="198"/>
      <c r="I3" s="198"/>
      <c r="J3" s="198"/>
      <c r="K3" s="198"/>
      <c r="L3" s="198"/>
      <c r="M3" s="198"/>
    </row>
    <row r="4" spans="1:15" ht="11.25" customHeight="1" thickBot="1">
      <c r="A4" s="197"/>
      <c r="B4" s="198"/>
      <c r="C4" s="198"/>
      <c r="D4" s="198"/>
      <c r="E4" s="198"/>
      <c r="F4" s="198"/>
      <c r="G4" s="198"/>
      <c r="H4" s="198"/>
      <c r="I4" s="198"/>
      <c r="J4" s="198"/>
      <c r="K4" s="198"/>
      <c r="L4" s="198"/>
      <c r="M4" s="198"/>
    </row>
    <row r="5" spans="1:15">
      <c r="A5" s="200"/>
      <c r="B5" s="201"/>
      <c r="C5" s="201"/>
      <c r="D5" s="201"/>
      <c r="E5" s="234" t="str">
        <f>IF(E6="","",IF(LEN(E6)=7,"","↓保険医療機関コードを7桁で記載してください"))</f>
        <v/>
      </c>
      <c r="F5" s="201"/>
      <c r="G5" s="201"/>
      <c r="H5" s="201"/>
      <c r="I5" s="201"/>
      <c r="J5" s="201"/>
      <c r="K5" s="201"/>
      <c r="L5" s="201"/>
      <c r="M5" s="202"/>
    </row>
    <row r="6" spans="1:15" ht="22.5" customHeight="1">
      <c r="A6" s="203"/>
      <c r="B6" s="636" t="s">
        <v>2</v>
      </c>
      <c r="C6" s="636"/>
      <c r="D6" s="636"/>
      <c r="E6" s="638"/>
      <c r="F6" s="639"/>
      <c r="G6" s="640"/>
      <c r="H6" s="199"/>
      <c r="I6" s="635" t="s">
        <v>3</v>
      </c>
      <c r="J6" s="635"/>
      <c r="K6" s="635"/>
      <c r="L6" s="199"/>
      <c r="M6" s="204"/>
    </row>
    <row r="7" spans="1:15" ht="22.5" customHeight="1">
      <c r="A7" s="205"/>
      <c r="B7" s="637" t="s">
        <v>4</v>
      </c>
      <c r="C7" s="637"/>
      <c r="D7" s="637"/>
      <c r="E7" s="641"/>
      <c r="F7" s="642"/>
      <c r="G7" s="643"/>
      <c r="H7" s="199"/>
      <c r="I7" s="635"/>
      <c r="J7" s="635"/>
      <c r="K7" s="635"/>
      <c r="L7" s="199"/>
      <c r="M7" s="204"/>
    </row>
    <row r="8" spans="1:15" ht="11.25" customHeight="1">
      <c r="A8" s="206"/>
      <c r="B8" s="207"/>
      <c r="C8" s="207"/>
      <c r="D8" s="207"/>
      <c r="E8" s="168"/>
      <c r="F8" s="168"/>
      <c r="G8" s="168"/>
      <c r="H8" s="168"/>
      <c r="I8" s="168"/>
      <c r="J8" s="168"/>
      <c r="K8" s="168"/>
      <c r="L8" s="168"/>
      <c r="M8" s="208"/>
    </row>
    <row r="9" spans="1:15" ht="22.5" customHeight="1">
      <c r="A9" s="206"/>
      <c r="B9" s="644" t="s">
        <v>5</v>
      </c>
      <c r="C9" s="644"/>
      <c r="D9" s="644"/>
      <c r="E9" s="168"/>
      <c r="F9" s="168"/>
      <c r="G9" s="168"/>
      <c r="H9" s="168"/>
      <c r="I9" s="168"/>
      <c r="J9" s="168"/>
      <c r="K9" s="168"/>
      <c r="L9" s="168"/>
      <c r="M9" s="208"/>
    </row>
    <row r="10" spans="1:15" ht="22.5" customHeight="1">
      <c r="A10" s="206"/>
      <c r="B10" s="647" t="s">
        <v>6</v>
      </c>
      <c r="C10" s="647"/>
      <c r="D10" s="647"/>
      <c r="E10" s="648"/>
      <c r="F10" s="648"/>
      <c r="G10" s="648"/>
      <c r="H10" s="648"/>
      <c r="I10" s="168"/>
      <c r="J10" s="168"/>
      <c r="K10" s="168"/>
      <c r="L10" s="168"/>
      <c r="M10" s="208"/>
    </row>
    <row r="11" spans="1:15" ht="22.5" customHeight="1">
      <c r="A11" s="206"/>
      <c r="B11" s="647" t="s">
        <v>7</v>
      </c>
      <c r="C11" s="647"/>
      <c r="D11" s="647"/>
      <c r="E11" s="648"/>
      <c r="F11" s="648"/>
      <c r="G11" s="648"/>
      <c r="H11" s="648"/>
      <c r="I11" s="168"/>
      <c r="J11" s="168"/>
      <c r="K11" s="168"/>
      <c r="L11" s="168"/>
      <c r="M11" s="208"/>
    </row>
    <row r="12" spans="1:15" ht="11.25" customHeight="1">
      <c r="A12" s="203"/>
      <c r="M12" s="209"/>
    </row>
    <row r="13" spans="1:15" ht="22.5" customHeight="1">
      <c r="A13" s="203"/>
      <c r="B13" s="217" t="s">
        <v>8</v>
      </c>
      <c r="C13" s="218"/>
      <c r="D13" s="218"/>
      <c r="E13" s="218"/>
      <c r="F13" s="218"/>
      <c r="G13" s="218"/>
      <c r="H13" s="218"/>
      <c r="I13" s="218"/>
      <c r="J13" s="218"/>
      <c r="K13" s="218"/>
      <c r="L13" s="219"/>
      <c r="M13" s="209"/>
    </row>
    <row r="14" spans="1:15" ht="15" customHeight="1">
      <c r="A14" s="203"/>
      <c r="B14" s="220"/>
      <c r="C14" s="649" t="s">
        <v>1775</v>
      </c>
      <c r="D14" s="649"/>
      <c r="E14" s="649"/>
      <c r="F14" s="649"/>
      <c r="G14" s="649"/>
      <c r="H14" s="649"/>
      <c r="I14" s="649"/>
      <c r="J14" s="378"/>
      <c r="K14" s="378"/>
      <c r="L14" s="231"/>
      <c r="M14" s="209"/>
    </row>
    <row r="15" spans="1:15" ht="33.75" customHeight="1">
      <c r="A15" s="203"/>
      <c r="B15" s="220"/>
      <c r="C15" s="660"/>
      <c r="D15" s="660"/>
      <c r="E15" s="660"/>
      <c r="F15" s="660"/>
      <c r="G15" s="660"/>
      <c r="H15" s="660"/>
      <c r="I15" s="660"/>
      <c r="J15" s="653" t="s">
        <v>9</v>
      </c>
      <c r="K15" s="653"/>
      <c r="L15" s="654"/>
      <c r="M15" s="225"/>
    </row>
    <row r="16" spans="1:15" ht="11.25" customHeight="1">
      <c r="A16" s="203"/>
      <c r="B16" s="222"/>
      <c r="C16" s="228"/>
      <c r="D16" s="228"/>
      <c r="E16" s="228"/>
      <c r="F16" s="228"/>
      <c r="G16" s="228"/>
      <c r="H16" s="228"/>
      <c r="I16" s="228"/>
      <c r="J16" s="229"/>
      <c r="K16" s="229"/>
      <c r="L16" s="230"/>
      <c r="M16" s="225"/>
      <c r="O16" s="237"/>
    </row>
    <row r="17" spans="1:15" ht="11.25" customHeight="1">
      <c r="A17" s="203"/>
      <c r="B17" s="235" t="str">
        <f>IF(O17=4,"","↓チェックをしてください。すべての基準に適合していない場合には届出ができません。")</f>
        <v>↓チェックをしてください。すべての基準に適合していない場合には届出ができません。</v>
      </c>
      <c r="L17" s="231"/>
      <c r="M17" s="209"/>
      <c r="O17" s="237">
        <f>COUNTIF(O18:O21,"TRUE")</f>
        <v>0</v>
      </c>
    </row>
    <row r="18" spans="1:15" ht="36.75" customHeight="1">
      <c r="A18" s="203"/>
      <c r="B18" s="232"/>
      <c r="C18" s="645" t="s">
        <v>10</v>
      </c>
      <c r="D18" s="645"/>
      <c r="E18" s="645"/>
      <c r="F18" s="645"/>
      <c r="G18" s="645"/>
      <c r="H18" s="645"/>
      <c r="I18" s="645"/>
      <c r="J18" s="645"/>
      <c r="K18" s="645"/>
      <c r="L18" s="646"/>
      <c r="M18" s="226"/>
      <c r="O18" s="237" t="b">
        <v>0</v>
      </c>
    </row>
    <row r="19" spans="1:15" ht="36.75" customHeight="1">
      <c r="A19" s="203"/>
      <c r="B19" s="232"/>
      <c r="C19" s="645" t="s">
        <v>11</v>
      </c>
      <c r="D19" s="645"/>
      <c r="E19" s="645"/>
      <c r="F19" s="645"/>
      <c r="G19" s="645"/>
      <c r="H19" s="645"/>
      <c r="I19" s="645"/>
      <c r="J19" s="645"/>
      <c r="K19" s="645"/>
      <c r="L19" s="646"/>
      <c r="M19" s="226"/>
      <c r="O19" s="237" t="b">
        <v>0</v>
      </c>
    </row>
    <row r="20" spans="1:15" ht="36.75" customHeight="1">
      <c r="A20" s="203"/>
      <c r="B20" s="232"/>
      <c r="C20" s="645" t="s">
        <v>12</v>
      </c>
      <c r="D20" s="645"/>
      <c r="E20" s="645"/>
      <c r="F20" s="645"/>
      <c r="G20" s="645"/>
      <c r="H20" s="645"/>
      <c r="I20" s="645"/>
      <c r="J20" s="645"/>
      <c r="K20" s="645"/>
      <c r="L20" s="646"/>
      <c r="M20" s="226"/>
      <c r="O20" s="237" t="b">
        <v>0</v>
      </c>
    </row>
    <row r="21" spans="1:15" ht="36.75" customHeight="1">
      <c r="A21" s="203"/>
      <c r="B21" s="232"/>
      <c r="C21" s="645" t="s">
        <v>13</v>
      </c>
      <c r="D21" s="645"/>
      <c r="E21" s="645"/>
      <c r="F21" s="645"/>
      <c r="G21" s="645"/>
      <c r="H21" s="645"/>
      <c r="I21" s="645"/>
      <c r="J21" s="645"/>
      <c r="K21" s="645"/>
      <c r="L21" s="646"/>
      <c r="M21" s="226"/>
      <c r="O21" s="237" t="b">
        <v>0</v>
      </c>
    </row>
    <row r="22" spans="1:15" ht="15" customHeight="1">
      <c r="A22" s="203"/>
      <c r="B22" s="220"/>
      <c r="D22" s="655"/>
      <c r="E22" s="655"/>
      <c r="F22" s="655"/>
      <c r="G22" s="655"/>
      <c r="H22" s="655"/>
      <c r="I22" s="655"/>
      <c r="J22" s="655"/>
      <c r="K22" s="655"/>
      <c r="L22" s="656"/>
      <c r="M22" s="209"/>
    </row>
    <row r="23" spans="1:15" ht="22.5" customHeight="1">
      <c r="A23" s="203"/>
      <c r="B23" s="657" t="s">
        <v>14</v>
      </c>
      <c r="C23" s="658"/>
      <c r="D23" s="658"/>
      <c r="E23" s="658"/>
      <c r="F23" s="658"/>
      <c r="G23" s="658"/>
      <c r="H23" s="658"/>
      <c r="I23" s="658"/>
      <c r="J23" s="658"/>
      <c r="K23" s="658"/>
      <c r="L23" s="659"/>
      <c r="M23" s="227"/>
    </row>
    <row r="24" spans="1:15" ht="15" customHeight="1">
      <c r="A24" s="203"/>
      <c r="B24" s="220"/>
      <c r="L24" s="231"/>
      <c r="M24" s="209"/>
    </row>
    <row r="25" spans="1:15" ht="22.5" customHeight="1">
      <c r="A25" s="203"/>
      <c r="B25" s="221" t="s">
        <v>15</v>
      </c>
      <c r="C25" s="233"/>
      <c r="D25" s="210" t="s">
        <v>16</v>
      </c>
      <c r="E25" s="233"/>
      <c r="F25" s="210" t="s">
        <v>17</v>
      </c>
      <c r="G25" s="233"/>
      <c r="H25" s="210" t="s">
        <v>18</v>
      </c>
      <c r="L25" s="231"/>
      <c r="M25" s="209"/>
    </row>
    <row r="26" spans="1:15" ht="15" customHeight="1">
      <c r="A26" s="203"/>
      <c r="B26" s="220"/>
      <c r="L26" s="231"/>
      <c r="M26" s="209"/>
    </row>
    <row r="27" spans="1:15" ht="22.5" customHeight="1">
      <c r="A27" s="203"/>
      <c r="B27" s="220"/>
      <c r="C27" s="211" t="s">
        <v>19</v>
      </c>
      <c r="H27" s="652"/>
      <c r="I27" s="652"/>
      <c r="J27" s="652"/>
      <c r="K27" s="652"/>
      <c r="L27" s="231"/>
      <c r="M27" s="209"/>
    </row>
    <row r="28" spans="1:15" ht="22.5" customHeight="1">
      <c r="A28" s="203"/>
      <c r="B28" s="220"/>
      <c r="C28" s="211" t="s">
        <v>20</v>
      </c>
      <c r="H28" s="652"/>
      <c r="I28" s="652"/>
      <c r="J28" s="652"/>
      <c r="K28" s="652"/>
      <c r="L28" s="231"/>
      <c r="M28" s="209"/>
    </row>
    <row r="29" spans="1:15" ht="15" customHeight="1">
      <c r="A29" s="203"/>
      <c r="B29" s="220"/>
      <c r="L29" s="231"/>
      <c r="M29" s="209"/>
    </row>
    <row r="30" spans="1:15" ht="22.5" customHeight="1">
      <c r="A30" s="203"/>
      <c r="B30" s="220"/>
      <c r="G30" s="167" t="s">
        <v>21</v>
      </c>
      <c r="I30" s="650"/>
      <c r="J30" s="650"/>
      <c r="K30" s="650"/>
      <c r="L30" s="231"/>
      <c r="M30" s="209"/>
    </row>
    <row r="31" spans="1:15" ht="15" customHeight="1">
      <c r="A31" s="203"/>
      <c r="B31" s="220"/>
      <c r="L31" s="231"/>
      <c r="M31" s="209"/>
    </row>
    <row r="32" spans="1:15" ht="22.5" customHeight="1">
      <c r="A32" s="203"/>
      <c r="B32" s="651"/>
      <c r="C32" s="650"/>
      <c r="D32" s="650"/>
      <c r="E32" s="650"/>
      <c r="F32" s="167" t="s">
        <v>22</v>
      </c>
      <c r="L32" s="231"/>
      <c r="M32" s="209"/>
    </row>
    <row r="33" spans="1:13" ht="11.25" customHeight="1">
      <c r="A33" s="203"/>
      <c r="B33" s="222"/>
      <c r="C33" s="223"/>
      <c r="D33" s="223"/>
      <c r="E33" s="223"/>
      <c r="F33" s="223"/>
      <c r="G33" s="223"/>
      <c r="H33" s="223"/>
      <c r="I33" s="223"/>
      <c r="J33" s="223"/>
      <c r="K33" s="223"/>
      <c r="L33" s="224"/>
      <c r="M33" s="209"/>
    </row>
    <row r="34" spans="1:13" ht="22.5" customHeight="1">
      <c r="A34" s="203"/>
      <c r="B34" s="212" t="s">
        <v>23</v>
      </c>
      <c r="M34" s="209"/>
    </row>
    <row r="35" spans="1:13" ht="22.5" customHeight="1">
      <c r="A35" s="203"/>
      <c r="B35" s="212" t="s">
        <v>24</v>
      </c>
      <c r="M35" s="209"/>
    </row>
    <row r="36" spans="1:13" ht="22.5" customHeight="1" thickBot="1">
      <c r="A36" s="213"/>
      <c r="B36" s="214" t="s">
        <v>25</v>
      </c>
      <c r="C36" s="215"/>
      <c r="D36" s="215"/>
      <c r="E36" s="215"/>
      <c r="F36" s="215"/>
      <c r="G36" s="215"/>
      <c r="H36" s="215"/>
      <c r="I36" s="215"/>
      <c r="J36" s="215"/>
      <c r="K36" s="215"/>
      <c r="L36" s="215"/>
      <c r="M36" s="216"/>
    </row>
  </sheetData>
  <sheetProtection algorithmName="SHA-512" hashValue="EMYgZNYs9YErhLjbfFFmm2ubn04Kp2DAqq7s1ts8uRWAuiycME/Frf5mjtMPplv+CSY5lHnqFnxB3XRgzNuK3g==" saltValue="m/xN7pUGq/Qb1QlcU3HtuQ=="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88" zoomScaleNormal="100" zoomScaleSheetLayoutView="100" workbookViewId="0">
      <selection activeCell="AV161" sqref="AV161"/>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64" hidden="1" customWidth="1" outlineLevel="1"/>
    <col min="35" max="40" width="2.75" style="164" hidden="1" customWidth="1" outlineLevel="1"/>
    <col min="41" max="42" width="8.75" style="164"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768" t="s">
        <v>445</v>
      </c>
      <c r="B2" s="768"/>
      <c r="C2" s="768"/>
      <c r="D2" s="768"/>
      <c r="E2" s="768"/>
      <c r="F2" s="768"/>
      <c r="G2" s="768"/>
      <c r="H2" s="768"/>
      <c r="I2" s="768"/>
      <c r="J2" s="768"/>
      <c r="K2" s="768"/>
      <c r="L2" s="768"/>
      <c r="M2" s="768"/>
      <c r="N2" s="768"/>
      <c r="O2" s="768"/>
      <c r="P2" s="768"/>
      <c r="Q2" s="768"/>
      <c r="R2" s="768"/>
      <c r="S2" s="768"/>
      <c r="T2" s="770"/>
      <c r="U2" s="770"/>
      <c r="V2" s="153"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778" t="s">
        <v>257</v>
      </c>
      <c r="T4" s="778"/>
      <c r="U4" s="778"/>
      <c r="V4" s="778"/>
      <c r="W4" s="778"/>
      <c r="X4" s="977" t="str">
        <f>IF('様式95_外来・在宅ベースアップ評価料（Ⅰ）'!H5=0,"",'様式95_外来・在宅ベースアップ評価料（Ⅰ）'!H5)</f>
        <v/>
      </c>
      <c r="Y4" s="978"/>
      <c r="Z4" s="978"/>
      <c r="AA4" s="978"/>
      <c r="AB4" s="978"/>
      <c r="AC4" s="978"/>
      <c r="AD4" s="978"/>
      <c r="AE4" s="978"/>
      <c r="AF4" s="978"/>
      <c r="AG4" s="97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977" t="str">
        <f>IF('様式95_外来・在宅ベースアップ評価料（Ⅰ）'!H6=0,"",'様式95_外来・在宅ベースアップ評価料（Ⅰ）'!H6)</f>
        <v/>
      </c>
      <c r="Y5" s="978"/>
      <c r="Z5" s="978"/>
      <c r="AA5" s="978"/>
      <c r="AB5" s="978"/>
      <c r="AC5" s="978"/>
      <c r="AD5" s="978"/>
      <c r="AE5" s="978"/>
      <c r="AF5" s="978"/>
      <c r="AG5" s="979"/>
    </row>
    <row r="6" spans="1:33" ht="16.149999999999999" customHeight="1">
      <c r="A6" s="453"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86"/>
    </row>
    <row r="7" spans="1:33" ht="16.149999999999999" hidden="1" customHeight="1" outlineLevel="1" thickBot="1">
      <c r="A7" s="395" t="s">
        <v>260</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
      <c r="AB7" s="3"/>
      <c r="AC7" s="3"/>
      <c r="AD7" s="3"/>
      <c r="AE7" s="3"/>
      <c r="AF7" s="3"/>
      <c r="AG7" s="386"/>
    </row>
    <row r="8" spans="1:33" ht="16.149999999999999" hidden="1" customHeight="1" outlineLevel="1" thickBot="1">
      <c r="A8" s="395"/>
      <c r="B8" s="908" t="s">
        <v>1503</v>
      </c>
      <c r="C8" s="909"/>
      <c r="D8" s="910" t="s">
        <v>261</v>
      </c>
      <c r="E8" s="911"/>
      <c r="F8" s="911"/>
      <c r="G8" s="911"/>
      <c r="H8" s="911"/>
      <c r="I8" s="911"/>
      <c r="J8" s="911"/>
      <c r="K8" s="911"/>
      <c r="L8" s="911"/>
      <c r="M8" s="911"/>
      <c r="N8" s="911"/>
      <c r="O8" s="911"/>
      <c r="P8" s="911"/>
      <c r="Q8" s="911"/>
      <c r="R8" s="911"/>
      <c r="S8" s="911"/>
      <c r="T8" s="911"/>
      <c r="U8" s="911"/>
      <c r="V8" s="911"/>
      <c r="W8" s="911"/>
      <c r="X8" s="911"/>
      <c r="Y8" s="911"/>
      <c r="Z8" s="911"/>
      <c r="AA8" s="3"/>
      <c r="AB8" s="3"/>
      <c r="AC8" s="3"/>
      <c r="AD8" s="3"/>
      <c r="AE8" s="3"/>
      <c r="AF8" s="3"/>
      <c r="AG8" s="386"/>
    </row>
    <row r="9" spans="1:33" ht="16.149999999999999" hidden="1" customHeight="1" outlineLevel="1" thickBot="1">
      <c r="A9" s="395"/>
      <c r="B9" s="908" t="s">
        <v>1503</v>
      </c>
      <c r="C9" s="909"/>
      <c r="D9" s="912" t="s">
        <v>262</v>
      </c>
      <c r="E9" s="913"/>
      <c r="F9" s="913"/>
      <c r="G9" s="913"/>
      <c r="H9" s="913"/>
      <c r="I9" s="913"/>
      <c r="J9" s="913"/>
      <c r="K9" s="913"/>
      <c r="L9" s="913"/>
      <c r="M9" s="913"/>
      <c r="N9" s="913"/>
      <c r="O9" s="913"/>
      <c r="P9" s="913"/>
      <c r="Q9" s="913"/>
      <c r="R9" s="913"/>
      <c r="S9" s="913"/>
      <c r="T9" s="913"/>
      <c r="U9" s="913"/>
      <c r="V9" s="913"/>
      <c r="W9" s="913"/>
      <c r="X9" s="913"/>
      <c r="Y9" s="913"/>
      <c r="Z9" s="913"/>
      <c r="AA9" s="3"/>
      <c r="AB9" s="3"/>
      <c r="AC9" s="3"/>
      <c r="AD9" s="3"/>
      <c r="AE9" s="3"/>
      <c r="AF9" s="3"/>
      <c r="AG9" s="386"/>
    </row>
    <row r="10" spans="1:33" ht="16.149999999999999" hidden="1" customHeight="1" outlineLevel="1">
      <c r="A10" s="45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86"/>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86"/>
    </row>
    <row r="12" spans="1:33" ht="16.149999999999999" customHeight="1" thickBot="1">
      <c r="B12" s="785" t="s">
        <v>15</v>
      </c>
      <c r="C12" s="786"/>
      <c r="D12" s="786"/>
      <c r="E12" s="972" t="str">
        <f>IF('（別添）_計画書（無床診療所及びⅡを算定する有床診療所）'!E16=0,"",'（別添）_計画書（無床診療所及びⅡを算定する有床診療所）'!E16)</f>
        <v/>
      </c>
      <c r="F12" s="972"/>
      <c r="G12" s="20" t="s">
        <v>16</v>
      </c>
      <c r="H12" s="972" t="str">
        <f>IF('（別添）_計画書（無床診療所及びⅡを算定する有床診療所）'!H16=0,"",'（別添）_計画書（無床診療所及びⅡを算定する有床診療所）'!H16)</f>
        <v/>
      </c>
      <c r="I12" s="972"/>
      <c r="J12" s="20" t="s">
        <v>264</v>
      </c>
      <c r="K12" s="20"/>
      <c r="L12" s="20" t="s">
        <v>265</v>
      </c>
      <c r="M12" s="20" t="s">
        <v>15</v>
      </c>
      <c r="N12" s="20"/>
      <c r="O12" s="972" t="str">
        <f>IF('（別添）_計画書（無床診療所及びⅡを算定する有床診療所）'!O16=0,"",'（別添）_計画書（無床診療所及びⅡを算定する有床診療所）'!O16)</f>
        <v/>
      </c>
      <c r="P12" s="972"/>
      <c r="Q12" s="20" t="s">
        <v>16</v>
      </c>
      <c r="R12" s="972" t="str">
        <f>IF('（別添）_計画書（無床診療所及びⅡを算定する有床診療所）'!R16=0,"",'（別添）_計画書（無床診療所及びⅡを算定する有床診療所）'!R16)</f>
        <v/>
      </c>
      <c r="S12" s="972"/>
      <c r="T12" s="21" t="s">
        <v>264</v>
      </c>
      <c r="V12" s="973">
        <f>'（別添）_計画書（無床診療所及びⅡを算定する有床診療所）'!V16</f>
        <v>1</v>
      </c>
      <c r="W12" s="973"/>
      <c r="X12" s="973"/>
      <c r="Y12" s="974"/>
      <c r="Z12" s="3" t="s">
        <v>266</v>
      </c>
      <c r="AA12" s="3"/>
      <c r="AG12" s="386"/>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86"/>
    </row>
    <row r="15" spans="1:33" ht="16.149999999999999" customHeight="1" thickBot="1">
      <c r="A15" s="3"/>
      <c r="B15" s="785" t="s">
        <v>15</v>
      </c>
      <c r="C15" s="786"/>
      <c r="D15" s="786"/>
      <c r="E15" s="972" t="str">
        <f>IF('（別添）_計画書（無床診療所及びⅡを算定する有床診療所）'!E21=0,"",'（別添）_計画書（無床診療所及びⅡを算定する有床診療所）'!E21)</f>
        <v/>
      </c>
      <c r="F15" s="972"/>
      <c r="G15" s="20" t="s">
        <v>16</v>
      </c>
      <c r="H15" s="972" t="str">
        <f>IF('（別添）_計画書（無床診療所及びⅡを算定する有床診療所）'!H21=0,"",'（別添）_計画書（無床診療所及びⅡを算定する有床診療所）'!H21)</f>
        <v/>
      </c>
      <c r="I15" s="972"/>
      <c r="J15" s="20" t="s">
        <v>264</v>
      </c>
      <c r="K15" s="20"/>
      <c r="L15" s="20" t="s">
        <v>265</v>
      </c>
      <c r="M15" s="20" t="s">
        <v>15</v>
      </c>
      <c r="N15" s="20"/>
      <c r="O15" s="773"/>
      <c r="P15" s="773"/>
      <c r="Q15" s="20" t="s">
        <v>16</v>
      </c>
      <c r="R15" s="773"/>
      <c r="S15" s="773"/>
      <c r="T15" s="21" t="s">
        <v>264</v>
      </c>
      <c r="V15" s="973">
        <f>IFERROR(IF(E15=O15,R15-H15+1,IF(O15-E15=1,12-H15+1+R15,IF(O15-E15=2,12-H15+1+R15+12,"エラー"))),1)</f>
        <v>1</v>
      </c>
      <c r="W15" s="973"/>
      <c r="X15" s="973"/>
      <c r="Y15" s="974"/>
      <c r="Z15" s="3" t="s">
        <v>266</v>
      </c>
      <c r="AA15" s="3"/>
      <c r="AG15" s="386"/>
    </row>
    <row r="16" spans="1:33" ht="16.149999999999999" customHeight="1">
      <c r="B16" s="28"/>
      <c r="C16" s="28"/>
      <c r="D16" s="28"/>
      <c r="E16" s="28"/>
      <c r="F16" s="28"/>
      <c r="H16" s="28"/>
      <c r="I16" s="28"/>
      <c r="O16" s="28"/>
      <c r="P16" s="28"/>
      <c r="R16" s="28"/>
      <c r="S16" s="28"/>
      <c r="V16" s="454"/>
      <c r="W16" s="454"/>
      <c r="X16" s="454"/>
      <c r="Y16" s="454"/>
    </row>
    <row r="17" spans="1:34" ht="16.149999999999999" customHeight="1" thickBot="1">
      <c r="A17" s="453" t="s">
        <v>1759</v>
      </c>
      <c r="B17" s="453"/>
      <c r="C17" s="3"/>
      <c r="D17" s="3"/>
      <c r="E17" s="3"/>
      <c r="F17" s="3"/>
      <c r="G17" s="3"/>
      <c r="H17" s="3"/>
      <c r="I17" s="3"/>
      <c r="J17" s="3"/>
      <c r="K17" s="3"/>
      <c r="L17" s="3"/>
      <c r="M17" s="3"/>
      <c r="N17" s="3"/>
      <c r="O17" s="3"/>
      <c r="P17" s="3"/>
      <c r="Q17" s="3"/>
      <c r="R17" s="3"/>
      <c r="S17" s="3"/>
      <c r="T17" s="3"/>
      <c r="U17" s="3"/>
      <c r="W17" s="322"/>
      <c r="X17" s="967"/>
      <c r="Y17" s="967"/>
      <c r="Z17" s="3"/>
      <c r="AA17" s="3"/>
      <c r="AB17" s="3"/>
      <c r="AC17" s="3"/>
      <c r="AD17" s="3"/>
      <c r="AE17" s="3"/>
      <c r="AF17" s="3"/>
      <c r="AG17" s="386"/>
    </row>
    <row r="18" spans="1:34" ht="16.149999999999999" hidden="1" customHeight="1" outlineLevel="1" thickBot="1">
      <c r="A18" s="455" t="s">
        <v>341</v>
      </c>
      <c r="B18" s="455"/>
      <c r="C18" s="395"/>
      <c r="D18" s="395"/>
      <c r="E18" s="395"/>
      <c r="F18" s="395"/>
      <c r="G18" s="395"/>
      <c r="H18" s="395"/>
      <c r="I18" s="395"/>
      <c r="J18" s="395"/>
      <c r="K18" s="395"/>
      <c r="L18" s="395"/>
      <c r="M18" s="395"/>
      <c r="N18" s="395"/>
      <c r="O18" s="395"/>
      <c r="P18" s="395"/>
      <c r="Q18" s="395"/>
      <c r="R18" s="395"/>
      <c r="S18" s="395"/>
      <c r="T18" s="395"/>
      <c r="U18" s="395"/>
      <c r="V18" s="456"/>
      <c r="W18" s="457" t="s">
        <v>1531</v>
      </c>
      <c r="X18" s="975" t="s">
        <v>342</v>
      </c>
      <c r="Y18" s="976"/>
      <c r="Z18" s="3"/>
      <c r="AA18" s="3"/>
      <c r="AB18" s="3"/>
      <c r="AC18" s="3"/>
      <c r="AD18" s="3"/>
      <c r="AE18" s="3"/>
      <c r="AF18" s="3"/>
      <c r="AG18" s="386"/>
      <c r="AH18" s="164" t="b">
        <v>1</v>
      </c>
    </row>
    <row r="19" spans="1:34" ht="16.149999999999999" hidden="1" customHeight="1" outlineLevel="1" thickBot="1">
      <c r="A19" s="456" t="s">
        <v>446</v>
      </c>
      <c r="B19" s="458"/>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9"/>
    </row>
    <row r="20" spans="1:34" ht="16.149999999999999" hidden="1" customHeight="1" outlineLevel="1">
      <c r="A20" s="460" t="s">
        <v>447</v>
      </c>
      <c r="B20" s="398"/>
      <c r="C20" s="398"/>
      <c r="D20" s="398"/>
      <c r="E20" s="398"/>
      <c r="F20" s="398"/>
      <c r="G20" s="398"/>
      <c r="H20" s="398"/>
      <c r="I20" s="398"/>
      <c r="J20" s="398"/>
      <c r="K20" s="398"/>
      <c r="L20" s="398"/>
      <c r="M20" s="398"/>
      <c r="N20" s="398"/>
      <c r="O20" s="398"/>
      <c r="P20" s="398"/>
      <c r="Q20" s="398"/>
      <c r="R20" s="968"/>
      <c r="S20" s="969"/>
      <c r="T20" s="969"/>
      <c r="U20" s="969"/>
      <c r="V20" s="969"/>
      <c r="W20" s="969"/>
      <c r="X20" s="969"/>
      <c r="Y20" s="461"/>
      <c r="Z20" s="461"/>
      <c r="AA20" s="461"/>
      <c r="AB20" s="461"/>
      <c r="AC20" s="970"/>
      <c r="AD20" s="970"/>
      <c r="AE20" s="970"/>
      <c r="AF20" s="970"/>
      <c r="AG20" s="462"/>
    </row>
    <row r="21" spans="1:34" ht="16.149999999999999" hidden="1" customHeight="1" outlineLevel="1">
      <c r="A21" s="463"/>
      <c r="B21" s="971" t="s">
        <v>393</v>
      </c>
      <c r="C21" s="971"/>
      <c r="D21" s="971"/>
      <c r="E21" s="971"/>
      <c r="F21" s="971"/>
      <c r="G21" s="971"/>
      <c r="H21" s="971"/>
      <c r="I21" s="971"/>
      <c r="J21" s="971"/>
      <c r="K21" s="971"/>
      <c r="L21" s="971"/>
      <c r="M21" s="971"/>
      <c r="N21" s="971"/>
      <c r="O21" s="971"/>
      <c r="P21" s="971"/>
      <c r="Q21" s="971"/>
      <c r="R21" s="971"/>
      <c r="S21" s="955" t="s">
        <v>394</v>
      </c>
      <c r="T21" s="956"/>
      <c r="U21" s="956"/>
      <c r="V21" s="956"/>
      <c r="W21" s="956"/>
      <c r="X21" s="956"/>
      <c r="Y21" s="957"/>
      <c r="Z21" s="955" t="s">
        <v>347</v>
      </c>
      <c r="AA21" s="956"/>
      <c r="AB21" s="956"/>
      <c r="AC21" s="957"/>
      <c r="AD21" s="955" t="s">
        <v>348</v>
      </c>
      <c r="AE21" s="956"/>
      <c r="AF21" s="956"/>
      <c r="AG21" s="958"/>
    </row>
    <row r="22" spans="1:34" ht="16.149999999999999" hidden="1" customHeight="1" outlineLevel="1">
      <c r="A22" s="463"/>
      <c r="B22" s="464" t="s">
        <v>395</v>
      </c>
      <c r="C22" s="465" t="s">
        <v>15</v>
      </c>
      <c r="D22" s="885" t="str">
        <f>E15</f>
        <v/>
      </c>
      <c r="E22" s="885"/>
      <c r="F22" s="466" t="s">
        <v>16</v>
      </c>
      <c r="G22" s="885" t="str">
        <f>H15</f>
        <v/>
      </c>
      <c r="H22" s="885"/>
      <c r="I22" s="466" t="s">
        <v>264</v>
      </c>
      <c r="J22" s="466" t="s">
        <v>396</v>
      </c>
      <c r="K22" s="466" t="s">
        <v>397</v>
      </c>
      <c r="L22" s="466"/>
      <c r="M22" s="893"/>
      <c r="N22" s="893"/>
      <c r="O22" s="467" t="s">
        <v>16</v>
      </c>
      <c r="P22" s="893"/>
      <c r="Q22" s="893"/>
      <c r="R22" s="468" t="s">
        <v>264</v>
      </c>
      <c r="S22" s="965"/>
      <c r="T22" s="894"/>
      <c r="U22" s="894"/>
      <c r="V22" s="894"/>
      <c r="W22" s="894"/>
      <c r="X22" s="894"/>
      <c r="Y22" s="966"/>
      <c r="Z22" s="964" t="str">
        <f>IF(S22="","",VLOOKUP(S22,'リスト（外来）'!C:D,2,FALSE))</f>
        <v/>
      </c>
      <c r="AA22" s="885"/>
      <c r="AB22" s="885"/>
      <c r="AC22" s="469" t="s">
        <v>276</v>
      </c>
      <c r="AD22" s="964" t="str">
        <f>IF(S22="","",VLOOKUP(S22,'リスト（外来）'!C:E,3,FALSE))</f>
        <v/>
      </c>
      <c r="AE22" s="885"/>
      <c r="AF22" s="885"/>
      <c r="AG22" s="470" t="s">
        <v>276</v>
      </c>
    </row>
    <row r="23" spans="1:34" ht="16.149999999999999" hidden="1" customHeight="1" outlineLevel="1">
      <c r="A23" s="463"/>
      <c r="B23" s="464" t="s">
        <v>398</v>
      </c>
      <c r="C23" s="465" t="s">
        <v>15</v>
      </c>
      <c r="D23" s="893"/>
      <c r="E23" s="893"/>
      <c r="F23" s="466" t="s">
        <v>16</v>
      </c>
      <c r="G23" s="893"/>
      <c r="H23" s="893"/>
      <c r="I23" s="466" t="s">
        <v>264</v>
      </c>
      <c r="J23" s="466" t="s">
        <v>396</v>
      </c>
      <c r="K23" s="466" t="s">
        <v>397</v>
      </c>
      <c r="L23" s="466"/>
      <c r="M23" s="893"/>
      <c r="N23" s="893"/>
      <c r="O23" s="467" t="s">
        <v>16</v>
      </c>
      <c r="P23" s="893"/>
      <c r="Q23" s="893"/>
      <c r="R23" s="468" t="s">
        <v>264</v>
      </c>
      <c r="S23" s="965"/>
      <c r="T23" s="894"/>
      <c r="U23" s="894"/>
      <c r="V23" s="894"/>
      <c r="W23" s="894"/>
      <c r="X23" s="894"/>
      <c r="Y23" s="966"/>
      <c r="Z23" s="964" t="str">
        <f>IF(S23="","",VLOOKUP(S23,'リスト（外来）'!C:D,2,FALSE))</f>
        <v/>
      </c>
      <c r="AA23" s="885"/>
      <c r="AB23" s="885"/>
      <c r="AC23" s="469" t="s">
        <v>276</v>
      </c>
      <c r="AD23" s="964" t="str">
        <f>IF(S23="","",VLOOKUP(S23,'リスト（外来）'!C:E,3,FALSE))</f>
        <v/>
      </c>
      <c r="AE23" s="885"/>
      <c r="AF23" s="885"/>
      <c r="AG23" s="470" t="s">
        <v>276</v>
      </c>
    </row>
    <row r="24" spans="1:34" ht="16.149999999999999" hidden="1" customHeight="1" outlineLevel="1">
      <c r="A24" s="463"/>
      <c r="B24" s="464" t="s">
        <v>399</v>
      </c>
      <c r="C24" s="465" t="s">
        <v>15</v>
      </c>
      <c r="D24" s="893"/>
      <c r="E24" s="893"/>
      <c r="F24" s="466" t="s">
        <v>16</v>
      </c>
      <c r="G24" s="893"/>
      <c r="H24" s="893"/>
      <c r="I24" s="466" t="s">
        <v>264</v>
      </c>
      <c r="J24" s="466" t="s">
        <v>396</v>
      </c>
      <c r="K24" s="466" t="s">
        <v>397</v>
      </c>
      <c r="L24" s="466"/>
      <c r="M24" s="893"/>
      <c r="N24" s="893"/>
      <c r="O24" s="467" t="s">
        <v>16</v>
      </c>
      <c r="P24" s="893"/>
      <c r="Q24" s="893"/>
      <c r="R24" s="468" t="s">
        <v>264</v>
      </c>
      <c r="S24" s="965"/>
      <c r="T24" s="894"/>
      <c r="U24" s="894"/>
      <c r="V24" s="894"/>
      <c r="W24" s="894"/>
      <c r="X24" s="894"/>
      <c r="Y24" s="966"/>
      <c r="Z24" s="964" t="str">
        <f>IF(S24="","",VLOOKUP(S24,'リスト（外来）'!C:D,2,FALSE))</f>
        <v/>
      </c>
      <c r="AA24" s="885"/>
      <c r="AB24" s="885"/>
      <c r="AC24" s="469" t="s">
        <v>276</v>
      </c>
      <c r="AD24" s="964" t="str">
        <f>IF(S24="","",VLOOKUP(S24,'リスト（外来）'!C:E,3,FALSE))</f>
        <v/>
      </c>
      <c r="AE24" s="885"/>
      <c r="AF24" s="885"/>
      <c r="AG24" s="470" t="s">
        <v>276</v>
      </c>
    </row>
    <row r="25" spans="1:34" ht="16.149999999999999" hidden="1" customHeight="1" outlineLevel="1">
      <c r="A25" s="463"/>
      <c r="B25" s="471" t="s">
        <v>400</v>
      </c>
      <c r="C25" s="465" t="s">
        <v>15</v>
      </c>
      <c r="D25" s="893"/>
      <c r="E25" s="893"/>
      <c r="F25" s="466" t="s">
        <v>16</v>
      </c>
      <c r="G25" s="893"/>
      <c r="H25" s="893"/>
      <c r="I25" s="466" t="s">
        <v>264</v>
      </c>
      <c r="J25" s="466" t="s">
        <v>396</v>
      </c>
      <c r="K25" s="466" t="s">
        <v>397</v>
      </c>
      <c r="L25" s="466"/>
      <c r="M25" s="893"/>
      <c r="N25" s="893"/>
      <c r="O25" s="467" t="s">
        <v>16</v>
      </c>
      <c r="P25" s="893"/>
      <c r="Q25" s="893"/>
      <c r="R25" s="468" t="s">
        <v>264</v>
      </c>
      <c r="S25" s="965"/>
      <c r="T25" s="894"/>
      <c r="U25" s="894"/>
      <c r="V25" s="894"/>
      <c r="W25" s="894"/>
      <c r="X25" s="894"/>
      <c r="Y25" s="966"/>
      <c r="Z25" s="964" t="str">
        <f>IF(S25="","",VLOOKUP(S25,'リスト（外来）'!C:D,2,FALSE))</f>
        <v/>
      </c>
      <c r="AA25" s="885"/>
      <c r="AB25" s="885"/>
      <c r="AC25" s="469" t="s">
        <v>276</v>
      </c>
      <c r="AD25" s="964" t="str">
        <f>IF(S25="","",VLOOKUP(S25,'リスト（外来）'!C:E,3,FALSE))</f>
        <v/>
      </c>
      <c r="AE25" s="885"/>
      <c r="AF25" s="885"/>
      <c r="AG25" s="470" t="s">
        <v>276</v>
      </c>
    </row>
    <row r="26" spans="1:34" ht="16.149999999999999" hidden="1" customHeight="1" outlineLevel="1">
      <c r="A26" s="472" t="s">
        <v>401</v>
      </c>
      <c r="B26" s="469"/>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963"/>
      <c r="AD26" s="963"/>
      <c r="AE26" s="963"/>
      <c r="AF26" s="963"/>
      <c r="AG26" s="470"/>
    </row>
    <row r="27" spans="1:34" ht="16.149999999999999" hidden="1" customHeight="1" outlineLevel="1">
      <c r="A27" s="463"/>
      <c r="B27" s="955" t="s">
        <v>393</v>
      </c>
      <c r="C27" s="956"/>
      <c r="D27" s="956"/>
      <c r="E27" s="956"/>
      <c r="F27" s="956"/>
      <c r="G27" s="956"/>
      <c r="H27" s="956"/>
      <c r="I27" s="956"/>
      <c r="J27" s="956"/>
      <c r="K27" s="956"/>
      <c r="L27" s="956"/>
      <c r="M27" s="956"/>
      <c r="N27" s="956"/>
      <c r="O27" s="956"/>
      <c r="P27" s="956"/>
      <c r="Q27" s="956"/>
      <c r="R27" s="957"/>
      <c r="S27" s="955" t="s">
        <v>448</v>
      </c>
      <c r="T27" s="956"/>
      <c r="U27" s="956"/>
      <c r="V27" s="956"/>
      <c r="W27" s="956"/>
      <c r="X27" s="956"/>
      <c r="Y27" s="957"/>
      <c r="Z27" s="956" t="s">
        <v>449</v>
      </c>
      <c r="AA27" s="956"/>
      <c r="AB27" s="956"/>
      <c r="AC27" s="956"/>
      <c r="AD27" s="956"/>
      <c r="AE27" s="956"/>
      <c r="AF27" s="956"/>
      <c r="AG27" s="958"/>
    </row>
    <row r="28" spans="1:34" ht="16.149999999999999" hidden="1" customHeight="1" outlineLevel="1">
      <c r="A28" s="463"/>
      <c r="B28" s="464" t="s">
        <v>395</v>
      </c>
      <c r="C28" s="465" t="s">
        <v>15</v>
      </c>
      <c r="D28" s="885" t="str">
        <f>IF(D22="","",D22)</f>
        <v/>
      </c>
      <c r="E28" s="885"/>
      <c r="F28" s="466" t="s">
        <v>16</v>
      </c>
      <c r="G28" s="885" t="str">
        <f>IF(G22="","",G22)</f>
        <v/>
      </c>
      <c r="H28" s="885"/>
      <c r="I28" s="466" t="s">
        <v>264</v>
      </c>
      <c r="J28" s="466" t="s">
        <v>396</v>
      </c>
      <c r="K28" s="466" t="s">
        <v>397</v>
      </c>
      <c r="L28" s="466"/>
      <c r="M28" s="943" t="str">
        <f>IF(M22="","",M22)</f>
        <v/>
      </c>
      <c r="N28" s="943"/>
      <c r="O28" s="467" t="s">
        <v>16</v>
      </c>
      <c r="P28" s="943" t="str">
        <f>IF(P22="","",P22)</f>
        <v/>
      </c>
      <c r="Q28" s="943"/>
      <c r="R28" s="468" t="s">
        <v>264</v>
      </c>
      <c r="S28" s="959"/>
      <c r="T28" s="960"/>
      <c r="U28" s="960"/>
      <c r="V28" s="960"/>
      <c r="W28" s="960"/>
      <c r="X28" s="960"/>
      <c r="Y28" s="473" t="s">
        <v>278</v>
      </c>
      <c r="Z28" s="961"/>
      <c r="AA28" s="962"/>
      <c r="AB28" s="962"/>
      <c r="AC28" s="962"/>
      <c r="AD28" s="962"/>
      <c r="AE28" s="962"/>
      <c r="AF28" s="962"/>
      <c r="AG28" s="470" t="s">
        <v>278</v>
      </c>
    </row>
    <row r="29" spans="1:34" ht="16.149999999999999" hidden="1" customHeight="1" outlineLevel="1">
      <c r="A29" s="463"/>
      <c r="B29" s="464" t="s">
        <v>398</v>
      </c>
      <c r="C29" s="465" t="s">
        <v>15</v>
      </c>
      <c r="D29" s="943" t="str">
        <f>IF(D23="","",D23)</f>
        <v/>
      </c>
      <c r="E29" s="943"/>
      <c r="F29" s="466" t="s">
        <v>16</v>
      </c>
      <c r="G29" s="943" t="str">
        <f>IF(G23="","",G23)</f>
        <v/>
      </c>
      <c r="H29" s="943"/>
      <c r="I29" s="466" t="s">
        <v>264</v>
      </c>
      <c r="J29" s="466" t="s">
        <v>396</v>
      </c>
      <c r="K29" s="466" t="s">
        <v>397</v>
      </c>
      <c r="L29" s="466"/>
      <c r="M29" s="943" t="str">
        <f>IF(M23="","",M23)</f>
        <v/>
      </c>
      <c r="N29" s="943"/>
      <c r="O29" s="467" t="s">
        <v>16</v>
      </c>
      <c r="P29" s="943" t="str">
        <f>IF(P23="","",P23)</f>
        <v/>
      </c>
      <c r="Q29" s="943"/>
      <c r="R29" s="468" t="s">
        <v>264</v>
      </c>
      <c r="S29" s="959"/>
      <c r="T29" s="960"/>
      <c r="U29" s="960"/>
      <c r="V29" s="960"/>
      <c r="W29" s="960"/>
      <c r="X29" s="960"/>
      <c r="Y29" s="473" t="s">
        <v>278</v>
      </c>
      <c r="Z29" s="961"/>
      <c r="AA29" s="962"/>
      <c r="AB29" s="962"/>
      <c r="AC29" s="962"/>
      <c r="AD29" s="962"/>
      <c r="AE29" s="962"/>
      <c r="AF29" s="962"/>
      <c r="AG29" s="470" t="s">
        <v>278</v>
      </c>
    </row>
    <row r="30" spans="1:34" ht="16.149999999999999" hidden="1" customHeight="1" outlineLevel="1">
      <c r="A30" s="463"/>
      <c r="B30" s="464" t="s">
        <v>399</v>
      </c>
      <c r="C30" s="465" t="s">
        <v>15</v>
      </c>
      <c r="D30" s="943" t="str">
        <f>IF(D24="","",D24)</f>
        <v/>
      </c>
      <c r="E30" s="943"/>
      <c r="F30" s="466" t="s">
        <v>16</v>
      </c>
      <c r="G30" s="943" t="str">
        <f>IF(G24="","",G24)</f>
        <v/>
      </c>
      <c r="H30" s="943"/>
      <c r="I30" s="466" t="s">
        <v>264</v>
      </c>
      <c r="J30" s="466" t="s">
        <v>396</v>
      </c>
      <c r="K30" s="466" t="s">
        <v>397</v>
      </c>
      <c r="L30" s="466"/>
      <c r="M30" s="943" t="str">
        <f>IF(M24="","",M24)</f>
        <v/>
      </c>
      <c r="N30" s="943"/>
      <c r="O30" s="467" t="s">
        <v>16</v>
      </c>
      <c r="P30" s="943" t="str">
        <f>IF(P24="","",P24)</f>
        <v/>
      </c>
      <c r="Q30" s="943"/>
      <c r="R30" s="468" t="s">
        <v>264</v>
      </c>
      <c r="S30" s="959"/>
      <c r="T30" s="960"/>
      <c r="U30" s="960"/>
      <c r="V30" s="960"/>
      <c r="W30" s="960"/>
      <c r="X30" s="960"/>
      <c r="Y30" s="473" t="s">
        <v>278</v>
      </c>
      <c r="Z30" s="961"/>
      <c r="AA30" s="962"/>
      <c r="AB30" s="962"/>
      <c r="AC30" s="962"/>
      <c r="AD30" s="962"/>
      <c r="AE30" s="962"/>
      <c r="AF30" s="962"/>
      <c r="AG30" s="470" t="s">
        <v>278</v>
      </c>
    </row>
    <row r="31" spans="1:34" ht="16.149999999999999" hidden="1" customHeight="1" outlineLevel="1">
      <c r="A31" s="474"/>
      <c r="B31" s="471" t="s">
        <v>400</v>
      </c>
      <c r="C31" s="465" t="s">
        <v>15</v>
      </c>
      <c r="D31" s="943" t="str">
        <f>IF(D25="","",D25)</f>
        <v/>
      </c>
      <c r="E31" s="943"/>
      <c r="F31" s="466" t="s">
        <v>16</v>
      </c>
      <c r="G31" s="943" t="str">
        <f>IF(G25="","",G25)</f>
        <v/>
      </c>
      <c r="H31" s="943"/>
      <c r="I31" s="466" t="s">
        <v>264</v>
      </c>
      <c r="J31" s="466" t="s">
        <v>396</v>
      </c>
      <c r="K31" s="466" t="s">
        <v>397</v>
      </c>
      <c r="L31" s="466"/>
      <c r="M31" s="943" t="str">
        <f>IF(M25="","",M25)</f>
        <v/>
      </c>
      <c r="N31" s="943"/>
      <c r="O31" s="467" t="s">
        <v>16</v>
      </c>
      <c r="P31" s="943" t="str">
        <f>IF(P25="","",P25)</f>
        <v/>
      </c>
      <c r="Q31" s="943"/>
      <c r="R31" s="468" t="s">
        <v>264</v>
      </c>
      <c r="S31" s="959"/>
      <c r="T31" s="960"/>
      <c r="U31" s="960"/>
      <c r="V31" s="960"/>
      <c r="W31" s="960"/>
      <c r="X31" s="960"/>
      <c r="Y31" s="473" t="s">
        <v>278</v>
      </c>
      <c r="Z31" s="961"/>
      <c r="AA31" s="962"/>
      <c r="AB31" s="962"/>
      <c r="AC31" s="962"/>
      <c r="AD31" s="962"/>
      <c r="AE31" s="962"/>
      <c r="AF31" s="962"/>
      <c r="AG31" s="470" t="s">
        <v>278</v>
      </c>
    </row>
    <row r="32" spans="1:34" ht="16.149999999999999" hidden="1" customHeight="1" outlineLevel="1">
      <c r="A32" s="463"/>
      <c r="B32" s="948" t="s">
        <v>403</v>
      </c>
      <c r="C32" s="949"/>
      <c r="D32" s="949"/>
      <c r="E32" s="949"/>
      <c r="F32" s="949"/>
      <c r="G32" s="949"/>
      <c r="H32" s="949"/>
      <c r="I32" s="949"/>
      <c r="J32" s="949"/>
      <c r="K32" s="949"/>
      <c r="L32" s="949"/>
      <c r="M32" s="949"/>
      <c r="N32" s="949"/>
      <c r="O32" s="949"/>
      <c r="P32" s="949"/>
      <c r="Q32" s="949"/>
      <c r="R32" s="950"/>
      <c r="S32" s="951">
        <f>SUM(S28:X31)</f>
        <v>0</v>
      </c>
      <c r="T32" s="952"/>
      <c r="U32" s="952"/>
      <c r="V32" s="952"/>
      <c r="W32" s="952"/>
      <c r="X32" s="952"/>
      <c r="Y32" s="473" t="s">
        <v>278</v>
      </c>
      <c r="Z32" s="953">
        <f>SUM(Z28:AF31)</f>
        <v>0</v>
      </c>
      <c r="AA32" s="866"/>
      <c r="AB32" s="866"/>
      <c r="AC32" s="866"/>
      <c r="AD32" s="866"/>
      <c r="AE32" s="866"/>
      <c r="AF32" s="866"/>
      <c r="AG32" s="470" t="s">
        <v>278</v>
      </c>
    </row>
    <row r="33" spans="1:43" ht="16.149999999999999" hidden="1" customHeight="1" outlineLevel="1">
      <c r="A33" s="472" t="s">
        <v>450</v>
      </c>
      <c r="B33" s="475"/>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954"/>
      <c r="AD33" s="954"/>
      <c r="AE33" s="954"/>
      <c r="AF33" s="954"/>
      <c r="AG33" s="476"/>
    </row>
    <row r="34" spans="1:43" ht="16.149999999999999" hidden="1" customHeight="1" outlineLevel="1">
      <c r="A34" s="463"/>
      <c r="B34" s="955" t="s">
        <v>393</v>
      </c>
      <c r="C34" s="956"/>
      <c r="D34" s="956"/>
      <c r="E34" s="956"/>
      <c r="F34" s="956"/>
      <c r="G34" s="956"/>
      <c r="H34" s="956"/>
      <c r="I34" s="956"/>
      <c r="J34" s="956"/>
      <c r="K34" s="956"/>
      <c r="L34" s="956"/>
      <c r="M34" s="956"/>
      <c r="N34" s="956"/>
      <c r="O34" s="956"/>
      <c r="P34" s="956"/>
      <c r="Q34" s="956"/>
      <c r="R34" s="957"/>
      <c r="S34" s="955" t="s">
        <v>451</v>
      </c>
      <c r="T34" s="956"/>
      <c r="U34" s="956"/>
      <c r="V34" s="956"/>
      <c r="W34" s="956"/>
      <c r="X34" s="956"/>
      <c r="Y34" s="957"/>
      <c r="Z34" s="956" t="s">
        <v>452</v>
      </c>
      <c r="AA34" s="956"/>
      <c r="AB34" s="956"/>
      <c r="AC34" s="956"/>
      <c r="AD34" s="956"/>
      <c r="AE34" s="956"/>
      <c r="AF34" s="956"/>
      <c r="AG34" s="958"/>
    </row>
    <row r="35" spans="1:43" ht="16.149999999999999" hidden="1" customHeight="1" outlineLevel="1">
      <c r="A35" s="463"/>
      <c r="B35" s="464" t="s">
        <v>395</v>
      </c>
      <c r="C35" s="465" t="s">
        <v>15</v>
      </c>
      <c r="D35" s="885" t="str">
        <f>IF(D22="","",D22)</f>
        <v/>
      </c>
      <c r="E35" s="885"/>
      <c r="F35" s="466" t="s">
        <v>16</v>
      </c>
      <c r="G35" s="885" t="str">
        <f>IF(G22="","",G22)</f>
        <v/>
      </c>
      <c r="H35" s="885"/>
      <c r="I35" s="466" t="s">
        <v>264</v>
      </c>
      <c r="J35" s="466" t="s">
        <v>396</v>
      </c>
      <c r="K35" s="466" t="s">
        <v>397</v>
      </c>
      <c r="L35" s="466"/>
      <c r="M35" s="943" t="str">
        <f>IF(M22="","",M22)</f>
        <v/>
      </c>
      <c r="N35" s="943"/>
      <c r="O35" s="467" t="s">
        <v>16</v>
      </c>
      <c r="P35" s="943" t="str">
        <f>IF(P22="","",P22)</f>
        <v/>
      </c>
      <c r="Q35" s="943"/>
      <c r="R35" s="467" t="s">
        <v>264</v>
      </c>
      <c r="S35" s="944" t="str">
        <f>IFERROR(S28*Z22*10,"")</f>
        <v/>
      </c>
      <c r="T35" s="945"/>
      <c r="U35" s="945"/>
      <c r="V35" s="945"/>
      <c r="W35" s="945"/>
      <c r="X35" s="945"/>
      <c r="Y35" s="473" t="s">
        <v>270</v>
      </c>
      <c r="Z35" s="946" t="str">
        <f>IFERROR(Z28*AD22*10,"")</f>
        <v/>
      </c>
      <c r="AA35" s="947"/>
      <c r="AB35" s="947"/>
      <c r="AC35" s="947"/>
      <c r="AD35" s="947"/>
      <c r="AE35" s="947"/>
      <c r="AF35" s="947"/>
      <c r="AG35" s="470" t="s">
        <v>270</v>
      </c>
    </row>
    <row r="36" spans="1:43" ht="16.149999999999999" hidden="1" customHeight="1" outlineLevel="1">
      <c r="A36" s="463"/>
      <c r="B36" s="464" t="s">
        <v>398</v>
      </c>
      <c r="C36" s="465" t="s">
        <v>15</v>
      </c>
      <c r="D36" s="943" t="str">
        <f>IF(D23="","",D23)</f>
        <v/>
      </c>
      <c r="E36" s="943"/>
      <c r="F36" s="466" t="s">
        <v>16</v>
      </c>
      <c r="G36" s="943" t="str">
        <f>IF(G23="","",G23)</f>
        <v/>
      </c>
      <c r="H36" s="943"/>
      <c r="I36" s="466" t="s">
        <v>264</v>
      </c>
      <c r="J36" s="466" t="s">
        <v>396</v>
      </c>
      <c r="K36" s="466" t="s">
        <v>397</v>
      </c>
      <c r="L36" s="466"/>
      <c r="M36" s="943" t="str">
        <f>IF(M23="","",M23)</f>
        <v/>
      </c>
      <c r="N36" s="943"/>
      <c r="O36" s="467" t="s">
        <v>16</v>
      </c>
      <c r="P36" s="943" t="str">
        <f>IF(P23="","",P23)</f>
        <v/>
      </c>
      <c r="Q36" s="943"/>
      <c r="R36" s="467" t="s">
        <v>264</v>
      </c>
      <c r="S36" s="944" t="str">
        <f t="shared" ref="S36:S38" si="0">IFERROR(S29*Z23*10,"")</f>
        <v/>
      </c>
      <c r="T36" s="945"/>
      <c r="U36" s="945"/>
      <c r="V36" s="945"/>
      <c r="W36" s="945"/>
      <c r="X36" s="945"/>
      <c r="Y36" s="473" t="s">
        <v>270</v>
      </c>
      <c r="Z36" s="946" t="str">
        <f t="shared" ref="Z36:Z38" si="1">IFERROR(Z29*AD23*10,"")</f>
        <v/>
      </c>
      <c r="AA36" s="947"/>
      <c r="AB36" s="947"/>
      <c r="AC36" s="947"/>
      <c r="AD36" s="947"/>
      <c r="AE36" s="947"/>
      <c r="AF36" s="947"/>
      <c r="AG36" s="470" t="s">
        <v>270</v>
      </c>
    </row>
    <row r="37" spans="1:43" ht="16.149999999999999" hidden="1" customHeight="1" outlineLevel="1">
      <c r="A37" s="463"/>
      <c r="B37" s="464" t="s">
        <v>399</v>
      </c>
      <c r="C37" s="465" t="s">
        <v>15</v>
      </c>
      <c r="D37" s="943" t="str">
        <f>IF(D24="","",D24)</f>
        <v/>
      </c>
      <c r="E37" s="943"/>
      <c r="F37" s="466" t="s">
        <v>16</v>
      </c>
      <c r="G37" s="943" t="str">
        <f>IF(G24="","",G24)</f>
        <v/>
      </c>
      <c r="H37" s="943"/>
      <c r="I37" s="466" t="s">
        <v>264</v>
      </c>
      <c r="J37" s="466" t="s">
        <v>396</v>
      </c>
      <c r="K37" s="466" t="s">
        <v>397</v>
      </c>
      <c r="L37" s="466"/>
      <c r="M37" s="943" t="str">
        <f>IF(M24="","",M24)</f>
        <v/>
      </c>
      <c r="N37" s="943"/>
      <c r="O37" s="467" t="s">
        <v>16</v>
      </c>
      <c r="P37" s="943" t="str">
        <f>IF(P24="","",P24)</f>
        <v/>
      </c>
      <c r="Q37" s="943"/>
      <c r="R37" s="467" t="s">
        <v>264</v>
      </c>
      <c r="S37" s="944" t="str">
        <f t="shared" si="0"/>
        <v/>
      </c>
      <c r="T37" s="945"/>
      <c r="U37" s="945"/>
      <c r="V37" s="945"/>
      <c r="W37" s="945"/>
      <c r="X37" s="945"/>
      <c r="Y37" s="473" t="s">
        <v>270</v>
      </c>
      <c r="Z37" s="946" t="str">
        <f t="shared" si="1"/>
        <v/>
      </c>
      <c r="AA37" s="947"/>
      <c r="AB37" s="947"/>
      <c r="AC37" s="947"/>
      <c r="AD37" s="947"/>
      <c r="AE37" s="947"/>
      <c r="AF37" s="947"/>
      <c r="AG37" s="470" t="s">
        <v>270</v>
      </c>
    </row>
    <row r="38" spans="1:43" ht="16.149999999999999" hidden="1" customHeight="1" outlineLevel="1">
      <c r="A38" s="463"/>
      <c r="B38" s="477" t="s">
        <v>400</v>
      </c>
      <c r="C38" s="478" t="s">
        <v>15</v>
      </c>
      <c r="D38" s="943" t="str">
        <f>IF(D25="","",D25)</f>
        <v/>
      </c>
      <c r="E38" s="943"/>
      <c r="F38" s="466" t="s">
        <v>16</v>
      </c>
      <c r="G38" s="943" t="str">
        <f>IF(G25="","",G25)</f>
        <v/>
      </c>
      <c r="H38" s="943"/>
      <c r="I38" s="466" t="s">
        <v>264</v>
      </c>
      <c r="J38" s="466" t="s">
        <v>396</v>
      </c>
      <c r="K38" s="466" t="s">
        <v>397</v>
      </c>
      <c r="L38" s="466"/>
      <c r="M38" s="943" t="str">
        <f>IF(M25="","",M25)</f>
        <v/>
      </c>
      <c r="N38" s="943"/>
      <c r="O38" s="467" t="s">
        <v>16</v>
      </c>
      <c r="P38" s="943" t="str">
        <f>IF(P25="","",P25)</f>
        <v/>
      </c>
      <c r="Q38" s="943"/>
      <c r="R38" s="467" t="s">
        <v>264</v>
      </c>
      <c r="S38" s="944" t="str">
        <f t="shared" si="0"/>
        <v/>
      </c>
      <c r="T38" s="945"/>
      <c r="U38" s="945"/>
      <c r="V38" s="945"/>
      <c r="W38" s="945"/>
      <c r="X38" s="945"/>
      <c r="Y38" s="473" t="s">
        <v>270</v>
      </c>
      <c r="Z38" s="946" t="str">
        <f t="shared" si="1"/>
        <v/>
      </c>
      <c r="AA38" s="947"/>
      <c r="AB38" s="947"/>
      <c r="AC38" s="947"/>
      <c r="AD38" s="947"/>
      <c r="AE38" s="947"/>
      <c r="AF38" s="947"/>
      <c r="AG38" s="470" t="s">
        <v>270</v>
      </c>
    </row>
    <row r="39" spans="1:43" s="48" customFormat="1" ht="16.149999999999999" hidden="1" customHeight="1" outlineLevel="1">
      <c r="A39" s="463"/>
      <c r="B39" s="477" t="s">
        <v>406</v>
      </c>
      <c r="C39" s="469" t="s">
        <v>407</v>
      </c>
      <c r="D39" s="479"/>
      <c r="E39" s="479"/>
      <c r="F39" s="469"/>
      <c r="G39" s="479"/>
      <c r="H39" s="479"/>
      <c r="I39" s="469"/>
      <c r="J39" s="469"/>
      <c r="K39" s="469"/>
      <c r="L39" s="469"/>
      <c r="M39" s="479"/>
      <c r="N39" s="479"/>
      <c r="O39" s="479"/>
      <c r="P39" s="479"/>
      <c r="Q39" s="479"/>
      <c r="R39" s="479"/>
      <c r="S39" s="479"/>
      <c r="T39" s="479"/>
      <c r="U39" s="479"/>
      <c r="V39" s="479"/>
      <c r="W39" s="479"/>
      <c r="X39" s="479"/>
      <c r="Y39" s="479"/>
      <c r="Z39" s="932"/>
      <c r="AA39" s="893"/>
      <c r="AB39" s="893"/>
      <c r="AC39" s="893"/>
      <c r="AD39" s="893"/>
      <c r="AE39" s="893"/>
      <c r="AF39" s="893"/>
      <c r="AG39" s="470" t="s">
        <v>270</v>
      </c>
      <c r="AH39" s="192"/>
      <c r="AI39" s="192"/>
      <c r="AJ39" s="192"/>
      <c r="AK39" s="192"/>
      <c r="AL39" s="192"/>
      <c r="AM39" s="192"/>
      <c r="AN39" s="192"/>
      <c r="AO39" s="192"/>
      <c r="AP39" s="192"/>
    </row>
    <row r="40" spans="1:43" s="48" customFormat="1" ht="16.149999999999999" hidden="1" customHeight="1" outlineLevel="1">
      <c r="A40" s="463"/>
      <c r="B40" s="471" t="s">
        <v>408</v>
      </c>
      <c r="C40" s="469" t="s">
        <v>409</v>
      </c>
      <c r="D40" s="479"/>
      <c r="E40" s="479"/>
      <c r="F40" s="469"/>
      <c r="G40" s="479"/>
      <c r="H40" s="479"/>
      <c r="I40" s="469"/>
      <c r="J40" s="469"/>
      <c r="K40" s="469"/>
      <c r="L40" s="469"/>
      <c r="M40" s="479"/>
      <c r="N40" s="479"/>
      <c r="O40" s="479"/>
      <c r="P40" s="479"/>
      <c r="Q40" s="479"/>
      <c r="R40" s="479"/>
      <c r="S40" s="479"/>
      <c r="T40" s="479"/>
      <c r="U40" s="479"/>
      <c r="V40" s="479"/>
      <c r="W40" s="479"/>
      <c r="X40" s="479"/>
      <c r="Y40" s="479"/>
      <c r="Z40" s="932"/>
      <c r="AA40" s="893"/>
      <c r="AB40" s="893"/>
      <c r="AC40" s="893"/>
      <c r="AD40" s="893"/>
      <c r="AE40" s="893"/>
      <c r="AF40" s="893"/>
      <c r="AG40" s="470" t="s">
        <v>270</v>
      </c>
      <c r="AH40" s="192"/>
      <c r="AI40" s="192"/>
      <c r="AJ40" s="192"/>
      <c r="AK40" s="192"/>
      <c r="AL40" s="192"/>
      <c r="AM40" s="192"/>
      <c r="AN40" s="192"/>
      <c r="AO40" s="192"/>
      <c r="AP40" s="192"/>
    </row>
    <row r="41" spans="1:43" ht="16.149999999999999" hidden="1" customHeight="1" outlineLevel="1" thickBot="1">
      <c r="A41" s="480"/>
      <c r="B41" s="933" t="s">
        <v>403</v>
      </c>
      <c r="C41" s="934"/>
      <c r="D41" s="934"/>
      <c r="E41" s="934"/>
      <c r="F41" s="934"/>
      <c r="G41" s="934"/>
      <c r="H41" s="934"/>
      <c r="I41" s="934"/>
      <c r="J41" s="934"/>
      <c r="K41" s="934"/>
      <c r="L41" s="934"/>
      <c r="M41" s="934"/>
      <c r="N41" s="934"/>
      <c r="O41" s="934"/>
      <c r="P41" s="934"/>
      <c r="Q41" s="934"/>
      <c r="R41" s="934"/>
      <c r="S41" s="934"/>
      <c r="T41" s="934"/>
      <c r="U41" s="934"/>
      <c r="V41" s="934"/>
      <c r="W41" s="934"/>
      <c r="X41" s="934"/>
      <c r="Y41" s="935"/>
      <c r="Z41" s="936">
        <f>IFERROR(SUM(S35:X38)+SUM(Z35:AF38)-Z39+Z40,0)</f>
        <v>0</v>
      </c>
      <c r="AA41" s="937"/>
      <c r="AB41" s="937"/>
      <c r="AC41" s="937"/>
      <c r="AD41" s="937"/>
      <c r="AE41" s="937"/>
      <c r="AF41" s="937"/>
      <c r="AG41" s="481"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64"/>
    </row>
    <row r="43" spans="1:43" ht="16.149999999999999" customHeight="1" collapsed="1">
      <c r="A43" s="482"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882"/>
      <c r="AC43" s="882"/>
      <c r="AD43" s="882"/>
      <c r="AE43" s="882"/>
      <c r="AF43" s="882"/>
      <c r="AG43" s="37" t="s">
        <v>270</v>
      </c>
      <c r="AQ43" s="164"/>
    </row>
    <row r="44" spans="1:43" ht="16.149999999999999" customHeight="1" thickBot="1">
      <c r="A44" s="433"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00"/>
      <c r="AC44" s="800"/>
      <c r="AD44" s="800"/>
      <c r="AE44" s="800"/>
      <c r="AF44" s="800"/>
      <c r="AG44" s="335" t="s">
        <v>270</v>
      </c>
      <c r="AQ44" s="164"/>
    </row>
    <row r="45" spans="1:43" ht="16.149999999999999" customHeight="1" thickBot="1">
      <c r="A45" s="483"/>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4"/>
      <c r="AC45" s="484"/>
      <c r="AD45" s="484"/>
      <c r="AE45" s="484"/>
      <c r="AF45" s="484"/>
      <c r="AG45" s="483"/>
      <c r="AQ45" s="164"/>
    </row>
    <row r="46" spans="1:43" ht="16.149999999999999" customHeight="1" thickBot="1">
      <c r="A46" s="435"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SUM(AB43:AF44)</f>
        <v>0</v>
      </c>
      <c r="AC46" s="883"/>
      <c r="AD46" s="883"/>
      <c r="AE46" s="883"/>
      <c r="AF46" s="883"/>
      <c r="AG46" s="21" t="s">
        <v>270</v>
      </c>
      <c r="AQ46" s="164"/>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64"/>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64"/>
    </row>
    <row r="49" spans="1:43" s="245" customFormat="1" ht="16.149999999999999" customHeight="1" thickBot="1">
      <c r="A49" s="436" t="s">
        <v>1520</v>
      </c>
      <c r="B49" s="389"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6.149999999999999" customHeight="1">
      <c r="A50" s="482"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c r="AQ50" s="164"/>
    </row>
    <row r="51" spans="1:43" ht="16.149999999999999" customHeight="1" thickBot="1">
      <c r="A51" s="433"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00"/>
      <c r="AC51" s="800"/>
      <c r="AD51" s="800"/>
      <c r="AE51" s="800"/>
      <c r="AF51" s="800"/>
      <c r="AG51" s="335" t="s">
        <v>270</v>
      </c>
      <c r="AQ51" s="164"/>
    </row>
    <row r="52" spans="1:43" ht="16.149999999999999" customHeight="1" thickBo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434"/>
      <c r="AC52" s="434"/>
      <c r="AD52" s="434"/>
      <c r="AE52" s="434"/>
      <c r="AF52" s="434"/>
      <c r="AG52" s="134"/>
      <c r="AQ52" s="164"/>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37"/>
      <c r="AC53" s="437"/>
      <c r="AD53" s="437"/>
      <c r="AE53" s="437"/>
      <c r="AF53" s="437"/>
      <c r="AG53" s="438"/>
      <c r="AQ53" s="164"/>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938">
        <f>AB46-AB50+AB51</f>
        <v>0</v>
      </c>
      <c r="AC54" s="938"/>
      <c r="AD54" s="938"/>
      <c r="AE54" s="938"/>
      <c r="AF54" s="938"/>
      <c r="AG54" s="9" t="s">
        <v>270</v>
      </c>
      <c r="AQ54" s="164"/>
    </row>
    <row r="55" spans="1:43" ht="15.6" customHeight="1" thickBot="1">
      <c r="A55" s="939" t="s">
        <v>1760</v>
      </c>
      <c r="B55" s="940"/>
      <c r="C55" s="940"/>
      <c r="D55" s="940"/>
      <c r="E55" s="940"/>
      <c r="F55" s="940"/>
      <c r="G55" s="940"/>
      <c r="H55" s="940"/>
      <c r="I55" s="940"/>
      <c r="J55" s="940"/>
      <c r="K55" s="940"/>
      <c r="L55" s="940"/>
      <c r="M55" s="940"/>
      <c r="N55" s="940"/>
      <c r="O55" s="940"/>
      <c r="P55" s="940"/>
      <c r="Q55" s="940"/>
      <c r="R55" s="940"/>
      <c r="S55" s="940"/>
      <c r="T55" s="940"/>
      <c r="U55" s="940"/>
      <c r="V55" s="940"/>
      <c r="W55" s="940"/>
      <c r="X55" s="940"/>
      <c r="Y55" s="940"/>
      <c r="Z55" s="940"/>
      <c r="AA55" s="940"/>
      <c r="AB55" s="941"/>
      <c r="AC55" s="941"/>
      <c r="AD55" s="941"/>
      <c r="AE55" s="941"/>
      <c r="AF55" s="941"/>
      <c r="AG55" s="248"/>
      <c r="AH55" s="164" t="b">
        <v>0</v>
      </c>
      <c r="AQ55" s="164"/>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942" t="str">
        <f>IF(AH55=TRUE,"問題なし","問題あり")</f>
        <v>問題あり</v>
      </c>
      <c r="AC56" s="942"/>
      <c r="AD56" s="942"/>
      <c r="AE56" s="942"/>
      <c r="AF56" s="942"/>
      <c r="AG56" s="19"/>
      <c r="AQ56" s="164"/>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64"/>
    </row>
    <row r="58" spans="1:43" ht="16.149999999999999" hidden="1" customHeight="1" outlineLevel="1" thickBot="1">
      <c r="A58" s="324" t="s">
        <v>1547</v>
      </c>
      <c r="B58" s="324"/>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339"/>
    </row>
    <row r="59" spans="1:43" ht="16.149999999999999" hidden="1" customHeight="1" outlineLevel="1">
      <c r="A59" s="356" t="s">
        <v>1548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47" t="s">
        <v>270</v>
      </c>
    </row>
    <row r="60" spans="1:43" ht="16.149999999999999" hidden="1" customHeight="1" outlineLevel="1">
      <c r="A60" s="287"/>
      <c r="B60" s="338" t="s">
        <v>1519</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08"/>
      <c r="AC60" s="808"/>
      <c r="AD60" s="808"/>
      <c r="AE60" s="808"/>
      <c r="AF60" s="808"/>
      <c r="AG60" s="323" t="s">
        <v>270</v>
      </c>
    </row>
    <row r="61" spans="1:43" ht="16.149999999999999" hidden="1" customHeight="1" outlineLevel="1">
      <c r="A61" s="287"/>
      <c r="B61" s="338" t="s">
        <v>1534</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f>Z41</f>
        <v>0</v>
      </c>
      <c r="AC61" s="862"/>
      <c r="AD61" s="862"/>
      <c r="AE61" s="862"/>
      <c r="AF61" s="862"/>
      <c r="AG61" s="323" t="s">
        <v>270</v>
      </c>
    </row>
    <row r="62" spans="1:43" s="48" customFormat="1" ht="16.149999999999999" hidden="1" customHeight="1" outlineLevel="1">
      <c r="A62" s="287"/>
      <c r="B62" s="290" t="s">
        <v>410</v>
      </c>
      <c r="C62" s="293"/>
      <c r="D62" s="345"/>
      <c r="E62" s="345"/>
      <c r="F62" s="293"/>
      <c r="G62" s="345"/>
      <c r="H62" s="345"/>
      <c r="I62" s="293"/>
      <c r="J62" s="293"/>
      <c r="K62" s="293"/>
      <c r="L62" s="293"/>
      <c r="M62" s="345"/>
      <c r="N62" s="345"/>
      <c r="O62" s="345"/>
      <c r="P62" s="345"/>
      <c r="Q62" s="345"/>
      <c r="R62" s="345"/>
      <c r="S62" s="345"/>
      <c r="T62" s="345"/>
      <c r="U62" s="345"/>
      <c r="V62" s="345"/>
      <c r="W62" s="345"/>
      <c r="X62" s="345"/>
      <c r="Y62" s="345"/>
      <c r="Z62" s="345"/>
      <c r="AA62" s="345"/>
      <c r="AB62" s="931"/>
      <c r="AC62" s="931"/>
      <c r="AD62" s="931"/>
      <c r="AE62" s="931"/>
      <c r="AF62" s="931"/>
      <c r="AG62" s="346" t="s">
        <v>270</v>
      </c>
      <c r="AH62" s="192"/>
      <c r="AI62" s="192"/>
      <c r="AJ62" s="192"/>
      <c r="AK62" s="192"/>
      <c r="AL62" s="192"/>
      <c r="AM62" s="192"/>
      <c r="AN62" s="192"/>
      <c r="AO62" s="192"/>
      <c r="AP62" s="192"/>
    </row>
    <row r="63" spans="1:43" s="48" customFormat="1" ht="16.149999999999999" hidden="1" customHeight="1" outlineLevel="1">
      <c r="A63" s="287"/>
      <c r="B63" s="300" t="s">
        <v>453</v>
      </c>
      <c r="C63" s="293"/>
      <c r="D63" s="345"/>
      <c r="E63" s="345"/>
      <c r="F63" s="293"/>
      <c r="G63" s="345"/>
      <c r="H63" s="345"/>
      <c r="I63" s="293"/>
      <c r="J63" s="293"/>
      <c r="K63" s="293"/>
      <c r="L63" s="293"/>
      <c r="M63" s="345"/>
      <c r="N63" s="345"/>
      <c r="O63" s="345"/>
      <c r="P63" s="345"/>
      <c r="Q63" s="345"/>
      <c r="R63" s="345"/>
      <c r="S63" s="345"/>
      <c r="T63" s="345"/>
      <c r="U63" s="345"/>
      <c r="V63" s="345"/>
      <c r="W63" s="345"/>
      <c r="X63" s="345"/>
      <c r="Y63" s="345"/>
      <c r="Z63" s="345"/>
      <c r="AA63" s="345"/>
      <c r="AB63" s="931"/>
      <c r="AC63" s="931"/>
      <c r="AD63" s="931"/>
      <c r="AE63" s="931"/>
      <c r="AF63" s="931"/>
      <c r="AG63" s="346" t="s">
        <v>270</v>
      </c>
      <c r="AH63" s="192"/>
      <c r="AI63" s="192"/>
      <c r="AJ63" s="192"/>
      <c r="AK63" s="192"/>
      <c r="AL63" s="192"/>
      <c r="AM63" s="192"/>
      <c r="AN63" s="192"/>
      <c r="AO63" s="192"/>
      <c r="AP63" s="192"/>
    </row>
    <row r="64" spans="1:43" ht="16.149999999999999" hidden="1" customHeight="1" outlineLevel="1">
      <c r="A64" s="287"/>
      <c r="B64" s="338" t="s">
        <v>1549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323" t="s">
        <v>270</v>
      </c>
    </row>
    <row r="65" spans="1:43" ht="16.149999999999999" hidden="1" customHeight="1" outlineLevel="1">
      <c r="A65" s="287"/>
      <c r="B65" s="338" t="s">
        <v>1551</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v>0</v>
      </c>
      <c r="AC65" s="875"/>
      <c r="AD65" s="875"/>
      <c r="AE65" s="875"/>
      <c r="AF65" s="875"/>
      <c r="AG65" s="323" t="s">
        <v>270</v>
      </c>
    </row>
    <row r="66" spans="1:43" ht="16.149999999999999" hidden="1" customHeight="1" outlineLevel="1">
      <c r="A66" s="287"/>
      <c r="B66" s="338" t="s">
        <v>1550</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876">
        <f>AB59-SUM(AB64:AF65)</f>
        <v>0</v>
      </c>
      <c r="AC66" s="876"/>
      <c r="AD66" s="876"/>
      <c r="AE66" s="876"/>
      <c r="AF66" s="876"/>
      <c r="AG66" s="299" t="s">
        <v>270</v>
      </c>
    </row>
    <row r="67" spans="1:43" ht="16.149999999999999" hidden="1" customHeight="1" outlineLevel="1" thickBot="1">
      <c r="A67" s="924" t="s">
        <v>412</v>
      </c>
      <c r="B67" s="925"/>
      <c r="C67" s="925"/>
      <c r="D67" s="925"/>
      <c r="E67" s="925"/>
      <c r="F67" s="925"/>
      <c r="G67" s="925"/>
      <c r="H67" s="925"/>
      <c r="I67" s="925"/>
      <c r="J67" s="925"/>
      <c r="K67" s="925"/>
      <c r="L67" s="925"/>
      <c r="M67" s="925"/>
      <c r="N67" s="925"/>
      <c r="O67" s="925"/>
      <c r="P67" s="925"/>
      <c r="Q67" s="925"/>
      <c r="R67" s="925"/>
      <c r="S67" s="925"/>
      <c r="T67" s="925"/>
      <c r="U67" s="925"/>
      <c r="V67" s="925"/>
      <c r="W67" s="925"/>
      <c r="X67" s="925"/>
      <c r="Y67" s="925"/>
      <c r="Z67" s="925"/>
      <c r="AA67" s="925"/>
      <c r="AB67" s="926"/>
      <c r="AC67" s="926"/>
      <c r="AD67" s="926"/>
      <c r="AE67" s="926"/>
      <c r="AF67" s="926"/>
      <c r="AG67" s="367"/>
      <c r="AH67" s="337" t="b">
        <v>0</v>
      </c>
    </row>
    <row r="68" spans="1:43"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927" t="str">
        <f>IF(AH67=TRUE,"問題なし","問題あり")</f>
        <v>問題あり</v>
      </c>
      <c r="AC68" s="927"/>
      <c r="AD68" s="927"/>
      <c r="AE68" s="927"/>
      <c r="AF68" s="927"/>
      <c r="AG68" s="339"/>
      <c r="AH68" s="337"/>
    </row>
    <row r="69" spans="1:43"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c r="AQ69" s="164"/>
    </row>
    <row r="70" spans="1:43"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c r="AQ70" s="164"/>
    </row>
    <row r="71" spans="1:43"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c r="AQ71" s="164"/>
    </row>
    <row r="72" spans="1:43"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c r="AQ72" s="164"/>
    </row>
    <row r="73" spans="1:43" ht="16.149999999999999" hidden="1" customHeight="1" outlineLevel="1">
      <c r="A73" s="303" t="s">
        <v>1520</v>
      </c>
      <c r="B73" s="351"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c r="AQ73" s="164"/>
    </row>
    <row r="74" spans="1:43"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c r="AQ74" s="164"/>
    </row>
    <row r="75" spans="1:43" ht="16.149999999999999" hidden="1" customHeight="1" outlineLevel="1">
      <c r="A75" s="339" t="s">
        <v>1520</v>
      </c>
      <c r="B75" s="351"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2"/>
      <c r="AC75" s="352"/>
      <c r="AD75" s="352"/>
      <c r="AE75" s="352"/>
      <c r="AF75" s="352"/>
      <c r="AG75" s="283"/>
      <c r="AQ75" s="164"/>
    </row>
    <row r="76" spans="1:43" ht="16.149999999999999" hidden="1" customHeight="1" outlineLevel="1">
      <c r="A76" s="339"/>
      <c r="B76" s="351"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2"/>
      <c r="AC76" s="352"/>
      <c r="AD76" s="352"/>
      <c r="AE76" s="352"/>
      <c r="AF76" s="352"/>
      <c r="AG76" s="283"/>
      <c r="AQ76" s="164"/>
    </row>
    <row r="77" spans="1:43" ht="16.149999999999999" hidden="1" customHeight="1" outlineLevel="1">
      <c r="A77" s="339"/>
      <c r="B77" s="351"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2"/>
      <c r="AC77" s="352"/>
      <c r="AD77" s="352"/>
      <c r="AE77" s="352"/>
      <c r="AF77" s="352"/>
      <c r="AG77" s="283"/>
      <c r="AQ77" s="164"/>
    </row>
    <row r="78" spans="1:43" ht="16.149999999999999" hidden="1" customHeight="1" outlineLevel="1">
      <c r="A78" s="339" t="s">
        <v>1520</v>
      </c>
      <c r="B78" s="351"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2"/>
      <c r="AC78" s="352"/>
      <c r="AD78" s="352"/>
      <c r="AE78" s="352"/>
      <c r="AF78" s="352"/>
      <c r="AG78" s="283"/>
      <c r="AQ78" s="164"/>
    </row>
    <row r="79" spans="1:43" ht="16.149999999999999"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4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485" t="s">
        <v>1520</v>
      </c>
      <c r="B81" s="440" t="s">
        <v>1524</v>
      </c>
      <c r="C81" s="389"/>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1"/>
      <c r="AB81" s="301"/>
      <c r="AC81" s="301"/>
      <c r="AD81" s="301"/>
      <c r="AE81" s="301"/>
      <c r="AF81" s="302"/>
      <c r="AG81" s="311"/>
      <c r="AQ81" s="164"/>
    </row>
    <row r="82" spans="1:43" ht="16.149999999999999" customHeight="1">
      <c r="A82" s="386" t="s">
        <v>1520</v>
      </c>
      <c r="B82" s="389" t="s">
        <v>1584</v>
      </c>
      <c r="C82" s="389"/>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1"/>
      <c r="AB82" s="301"/>
      <c r="AC82" s="301"/>
      <c r="AD82" s="301"/>
      <c r="AE82" s="301"/>
      <c r="AF82" s="302"/>
      <c r="AG82" s="311"/>
      <c r="AQ82" s="164"/>
    </row>
    <row r="83" spans="1:43" ht="16.149999999999999" customHeight="1">
      <c r="A83" s="388" t="s">
        <v>1538</v>
      </c>
      <c r="B83" s="302"/>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312"/>
      <c r="AB83" s="312"/>
      <c r="AC83" s="312"/>
      <c r="AD83" s="312"/>
      <c r="AE83" s="312"/>
      <c r="AF83" s="284"/>
      <c r="AG83" s="245"/>
      <c r="AQ83" s="164"/>
    </row>
    <row r="84" spans="1:43" ht="16.149999999999999" customHeight="1" thickBot="1">
      <c r="A84" s="453" t="s">
        <v>1761</v>
      </c>
      <c r="B84" s="3"/>
      <c r="C84" s="3"/>
      <c r="D84" s="3"/>
      <c r="E84" s="3"/>
      <c r="F84" s="3"/>
      <c r="G84" s="3"/>
      <c r="H84" s="3"/>
      <c r="I84" s="3"/>
      <c r="J84" s="3"/>
      <c r="K84" s="3"/>
      <c r="L84" s="3"/>
      <c r="M84" s="3"/>
      <c r="N84" s="3"/>
      <c r="O84" s="3"/>
      <c r="P84" s="3"/>
      <c r="Q84" s="3"/>
      <c r="R84" s="3"/>
      <c r="S84" s="3"/>
      <c r="T84" s="3"/>
      <c r="U84" s="3"/>
      <c r="V84" s="3"/>
      <c r="W84" s="3"/>
      <c r="X84" s="3"/>
      <c r="Y84" s="3"/>
      <c r="Z84" s="3"/>
      <c r="AA84" s="153"/>
      <c r="AB84" s="153"/>
      <c r="AC84" s="153"/>
      <c r="AD84" s="153"/>
      <c r="AE84" s="153"/>
      <c r="AF84" s="153"/>
      <c r="AG84" s="88"/>
    </row>
    <row r="85" spans="1:43" ht="16.149999999999999" customHeight="1">
      <c r="A85" s="100" t="s">
        <v>1762</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71"/>
      <c r="AB85" s="916">
        <f>'（別添）_計画書（無床診療所及びⅡを算定する有床診療所）'!AB74</f>
        <v>0</v>
      </c>
      <c r="AC85" s="916"/>
      <c r="AD85" s="916"/>
      <c r="AE85" s="916"/>
      <c r="AF85" s="916"/>
      <c r="AG85" s="73" t="s">
        <v>289</v>
      </c>
    </row>
    <row r="86" spans="1:43" ht="16.149999999999999" customHeight="1">
      <c r="A86" s="379" t="s">
        <v>1763</v>
      </c>
      <c r="B86" s="69"/>
      <c r="C86" s="14"/>
      <c r="D86" s="14"/>
      <c r="E86" s="14"/>
      <c r="F86" s="14"/>
      <c r="G86" s="14"/>
      <c r="H86" s="14"/>
      <c r="I86" s="14"/>
      <c r="J86" s="14"/>
      <c r="K86" s="14"/>
      <c r="L86" s="14"/>
      <c r="M86" s="14"/>
      <c r="N86" s="14"/>
      <c r="O86" s="14"/>
      <c r="P86" s="14"/>
      <c r="Q86" s="14"/>
      <c r="R86" s="14"/>
      <c r="S86" s="14"/>
      <c r="T86" s="14"/>
      <c r="U86" s="14"/>
      <c r="V86" s="14"/>
      <c r="W86" s="14"/>
      <c r="X86" s="14"/>
      <c r="Y86" s="14"/>
      <c r="Z86" s="14"/>
      <c r="AA86" s="70"/>
      <c r="AB86" s="873">
        <f>'（別添）_計画書（無床診療所及びⅡを算定する有床診療所）'!AB75</f>
        <v>0</v>
      </c>
      <c r="AC86" s="873"/>
      <c r="AD86" s="873"/>
      <c r="AE86" s="873"/>
      <c r="AF86" s="873"/>
      <c r="AG86" s="111"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796"/>
      <c r="AC87" s="796"/>
      <c r="AD87" s="796"/>
      <c r="AE87" s="796"/>
      <c r="AF87" s="796"/>
      <c r="AG87" s="156"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873">
        <f>AB87-AB86</f>
        <v>0</v>
      </c>
      <c r="AC88" s="873"/>
      <c r="AD88" s="873"/>
      <c r="AE88" s="873"/>
      <c r="AF88" s="873"/>
      <c r="AG88" s="156" t="s">
        <v>270</v>
      </c>
    </row>
    <row r="89" spans="1:43" ht="16.149999999999999" hidden="1" customHeight="1" outlineLevel="1">
      <c r="A89" s="16"/>
      <c r="B89" s="393" t="s">
        <v>1567</v>
      </c>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928">
        <v>0</v>
      </c>
      <c r="AC89" s="928"/>
      <c r="AD89" s="928"/>
      <c r="AE89" s="928"/>
      <c r="AF89" s="928"/>
      <c r="AG89" s="114" t="s">
        <v>270</v>
      </c>
    </row>
    <row r="90" spans="1:43" ht="16.149999999999999" customHeight="1" collapsed="1" thickBot="1">
      <c r="A90" s="39"/>
      <c r="B90" s="90"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929"/>
      <c r="AC90" s="929"/>
      <c r="AD90" s="929"/>
      <c r="AE90" s="929"/>
      <c r="AF90" s="929"/>
      <c r="AG90" s="114" t="s">
        <v>291</v>
      </c>
    </row>
    <row r="91" spans="1:43" ht="16.149999999999999" customHeight="1" thickTop="1" thickBot="1">
      <c r="A91" s="80"/>
      <c r="B91" s="91" t="s">
        <v>1673</v>
      </c>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30">
        <f>IFERROR(AB90/AB86*100,0)</f>
        <v>0</v>
      </c>
      <c r="AC91" s="930"/>
      <c r="AD91" s="930"/>
      <c r="AE91" s="930"/>
      <c r="AF91" s="930"/>
      <c r="AG91" s="115" t="s">
        <v>292</v>
      </c>
    </row>
    <row r="92" spans="1:43" ht="16.149999999999999" customHeight="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43" ht="16.149999999999999" hidden="1" customHeight="1" outlineLevel="1" thickBot="1">
      <c r="A93" s="324" t="s">
        <v>352</v>
      </c>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922"/>
      <c r="AB93" s="922"/>
      <c r="AC93" s="922"/>
      <c r="AD93" s="922"/>
      <c r="AE93" s="922"/>
      <c r="AF93" s="922"/>
      <c r="AG93" s="922"/>
    </row>
    <row r="94" spans="1:43" ht="16.149999999999999" hidden="1" customHeight="1" outlineLevel="1">
      <c r="A94" s="325" t="s">
        <v>413</v>
      </c>
      <c r="B94" s="317"/>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326"/>
      <c r="AB94" s="923">
        <f>'（別添）_計画書（無床診療所及びⅡを算定する有床診療所）'!AB83</f>
        <v>0</v>
      </c>
      <c r="AC94" s="923"/>
      <c r="AD94" s="923"/>
      <c r="AE94" s="923"/>
      <c r="AF94" s="923"/>
      <c r="AG94" s="318" t="s">
        <v>289</v>
      </c>
    </row>
    <row r="95" spans="1:43" ht="16.149999999999999" hidden="1" customHeight="1" outlineLevel="1">
      <c r="A95" s="327" t="s">
        <v>414</v>
      </c>
      <c r="B95" s="31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328"/>
      <c r="AB95" s="862">
        <f>'（別添）_計画書（無床診療所及びⅡを算定する有床診療所）'!AB84</f>
        <v>0</v>
      </c>
      <c r="AC95" s="862"/>
      <c r="AD95" s="862"/>
      <c r="AE95" s="862"/>
      <c r="AF95" s="862"/>
      <c r="AG95" s="329" t="s">
        <v>270</v>
      </c>
    </row>
    <row r="96" spans="1:43" ht="16.149999999999999" hidden="1" customHeight="1" outlineLevel="1">
      <c r="A96" s="327" t="s">
        <v>415</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919"/>
      <c r="AC96" s="919"/>
      <c r="AD96" s="919"/>
      <c r="AE96" s="919"/>
      <c r="AF96" s="919"/>
      <c r="AG96" s="288" t="s">
        <v>270</v>
      </c>
    </row>
    <row r="97" spans="1:33" ht="16.149999999999999" hidden="1" customHeight="1" outlineLevel="1">
      <c r="A97" s="292" t="s">
        <v>416</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876">
        <f>AB96-AB95</f>
        <v>0</v>
      </c>
      <c r="AC97" s="876"/>
      <c r="AD97" s="876"/>
      <c r="AE97" s="876"/>
      <c r="AF97" s="876"/>
      <c r="AG97" s="288" t="s">
        <v>270</v>
      </c>
    </row>
    <row r="98" spans="1:33" ht="16.149999999999999" hidden="1" customHeight="1" outlineLevel="1">
      <c r="A98" s="287"/>
      <c r="B98" s="290" t="s">
        <v>417</v>
      </c>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808"/>
      <c r="AC98" s="808"/>
      <c r="AD98" s="808"/>
      <c r="AE98" s="808"/>
      <c r="AF98" s="808"/>
      <c r="AG98" s="323" t="s">
        <v>270</v>
      </c>
    </row>
    <row r="99" spans="1:33" ht="16.149999999999999" hidden="1" customHeight="1" outlineLevel="1" thickBot="1">
      <c r="A99" s="294"/>
      <c r="B99" s="330" t="s">
        <v>418</v>
      </c>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920"/>
      <c r="AC99" s="920"/>
      <c r="AD99" s="920"/>
      <c r="AE99" s="920"/>
      <c r="AF99" s="920"/>
      <c r="AG99" s="323" t="s">
        <v>291</v>
      </c>
    </row>
    <row r="100" spans="1:33" ht="16.350000000000001" hidden="1" customHeight="1" outlineLevel="1" thickTop="1" thickBot="1">
      <c r="A100" s="331"/>
      <c r="B100" s="332" t="s">
        <v>419</v>
      </c>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921">
        <f>IFERROR(AB99/AB95*100,0)</f>
        <v>0</v>
      </c>
      <c r="AC100" s="921"/>
      <c r="AD100" s="921"/>
      <c r="AE100" s="921"/>
      <c r="AF100" s="921"/>
      <c r="AG100" s="334" t="s">
        <v>292</v>
      </c>
    </row>
    <row r="101" spans="1:33" ht="16.350000000000001" hidden="1" customHeight="1" outlineLevel="1">
      <c r="A101" s="321"/>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16"/>
    </row>
    <row r="102" spans="1:33" ht="16.149999999999999" hidden="1" customHeight="1" outlineLevel="1" thickBot="1">
      <c r="A102" s="324" t="s">
        <v>353</v>
      </c>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922"/>
      <c r="AB102" s="922"/>
      <c r="AC102" s="922"/>
      <c r="AD102" s="922"/>
      <c r="AE102" s="922"/>
      <c r="AF102" s="922"/>
      <c r="AG102" s="922"/>
    </row>
    <row r="103" spans="1:33" ht="16.149999999999999" hidden="1" customHeight="1" outlineLevel="1">
      <c r="A103" s="325" t="s">
        <v>420</v>
      </c>
      <c r="B103" s="317"/>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326"/>
      <c r="AB103" s="923">
        <f>'（別添）_計画書（無床診療所及びⅡを算定する有床診療所）'!AB92</f>
        <v>0</v>
      </c>
      <c r="AC103" s="923"/>
      <c r="AD103" s="923"/>
      <c r="AE103" s="923"/>
      <c r="AF103" s="923"/>
      <c r="AG103" s="318" t="s">
        <v>289</v>
      </c>
    </row>
    <row r="104" spans="1:33" ht="16.149999999999999" hidden="1" customHeight="1" outlineLevel="1">
      <c r="A104" s="327" t="s">
        <v>421</v>
      </c>
      <c r="B104" s="31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328"/>
      <c r="AB104" s="862">
        <f>'（別添）_計画書（無床診療所及びⅡを算定する有床診療所）'!AB93</f>
        <v>0</v>
      </c>
      <c r="AC104" s="862"/>
      <c r="AD104" s="862"/>
      <c r="AE104" s="862"/>
      <c r="AF104" s="862"/>
      <c r="AG104" s="329" t="s">
        <v>270</v>
      </c>
    </row>
    <row r="105" spans="1:33" ht="16.149999999999999" hidden="1" customHeight="1" outlineLevel="1">
      <c r="A105" s="327" t="s">
        <v>422</v>
      </c>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919"/>
      <c r="AC105" s="919"/>
      <c r="AD105" s="919"/>
      <c r="AE105" s="919"/>
      <c r="AF105" s="919"/>
      <c r="AG105" s="288" t="s">
        <v>270</v>
      </c>
    </row>
    <row r="106" spans="1:33" ht="16.149999999999999" hidden="1" customHeight="1" outlineLevel="1">
      <c r="A106" s="292" t="s">
        <v>423</v>
      </c>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876">
        <f>AB105-AB104</f>
        <v>0</v>
      </c>
      <c r="AC106" s="876"/>
      <c r="AD106" s="876"/>
      <c r="AE106" s="876"/>
      <c r="AF106" s="876"/>
      <c r="AG106" s="288" t="s">
        <v>270</v>
      </c>
    </row>
    <row r="107" spans="1:33" ht="16.149999999999999" hidden="1" customHeight="1" outlineLevel="1">
      <c r="A107" s="287"/>
      <c r="B107" s="290" t="s">
        <v>424</v>
      </c>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808"/>
      <c r="AC107" s="808"/>
      <c r="AD107" s="808"/>
      <c r="AE107" s="808"/>
      <c r="AF107" s="808"/>
      <c r="AG107" s="323" t="s">
        <v>270</v>
      </c>
    </row>
    <row r="108" spans="1:33" ht="16.149999999999999" hidden="1" customHeight="1" outlineLevel="1" thickBot="1">
      <c r="A108" s="294"/>
      <c r="B108" s="330" t="s">
        <v>425</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920"/>
      <c r="AC108" s="920"/>
      <c r="AD108" s="920"/>
      <c r="AE108" s="920"/>
      <c r="AF108" s="920"/>
      <c r="AG108" s="323" t="s">
        <v>291</v>
      </c>
    </row>
    <row r="109" spans="1:33" ht="16.350000000000001" hidden="1" customHeight="1" outlineLevel="1" thickTop="1" thickBot="1">
      <c r="A109" s="331"/>
      <c r="B109" s="332" t="s">
        <v>426</v>
      </c>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921">
        <f>IFERROR(AB108/AB104*100,0)</f>
        <v>0</v>
      </c>
      <c r="AC109" s="921"/>
      <c r="AD109" s="921"/>
      <c r="AE109" s="921"/>
      <c r="AF109" s="921"/>
      <c r="AG109" s="334" t="s">
        <v>292</v>
      </c>
    </row>
    <row r="110" spans="1:33" ht="16.350000000000001" hidden="1" customHeight="1" outlineLevel="1">
      <c r="A110" s="32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16"/>
    </row>
    <row r="111" spans="1:33" ht="16.149999999999999" hidden="1" customHeight="1" outlineLevel="1" thickBot="1">
      <c r="A111" s="324" t="s">
        <v>354</v>
      </c>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922"/>
      <c r="AB111" s="922"/>
      <c r="AC111" s="922"/>
      <c r="AD111" s="922"/>
      <c r="AE111" s="922"/>
      <c r="AF111" s="922"/>
      <c r="AG111" s="922"/>
    </row>
    <row r="112" spans="1:33" ht="16.149999999999999" hidden="1" customHeight="1" outlineLevel="1">
      <c r="A112" s="325" t="s">
        <v>427</v>
      </c>
      <c r="B112" s="317"/>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326"/>
      <c r="AB112" s="923">
        <f>'（別添）_計画書（無床診療所及びⅡを算定する有床診療所）'!AB101</f>
        <v>0</v>
      </c>
      <c r="AC112" s="923"/>
      <c r="AD112" s="923"/>
      <c r="AE112" s="923"/>
      <c r="AF112" s="923"/>
      <c r="AG112" s="318" t="s">
        <v>289</v>
      </c>
    </row>
    <row r="113" spans="1:33" ht="16.149999999999999" hidden="1" customHeight="1" outlineLevel="1">
      <c r="A113" s="327" t="s">
        <v>428</v>
      </c>
      <c r="B113" s="31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328"/>
      <c r="AB113" s="862">
        <f>'（別添）_計画書（無床診療所及びⅡを算定する有床診療所）'!AB102</f>
        <v>0</v>
      </c>
      <c r="AC113" s="862"/>
      <c r="AD113" s="862"/>
      <c r="AE113" s="862"/>
      <c r="AF113" s="862"/>
      <c r="AG113" s="329" t="s">
        <v>270</v>
      </c>
    </row>
    <row r="114" spans="1:33" ht="16.149999999999999" hidden="1" customHeight="1" outlineLevel="1">
      <c r="A114" s="327" t="s">
        <v>429</v>
      </c>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919"/>
      <c r="AC114" s="919"/>
      <c r="AD114" s="919"/>
      <c r="AE114" s="919"/>
      <c r="AF114" s="919"/>
      <c r="AG114" s="288" t="s">
        <v>270</v>
      </c>
    </row>
    <row r="115" spans="1:33" ht="16.149999999999999" hidden="1" customHeight="1" outlineLevel="1">
      <c r="A115" s="292" t="s">
        <v>430</v>
      </c>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876">
        <f>AB114-AB113</f>
        <v>0</v>
      </c>
      <c r="AC115" s="876"/>
      <c r="AD115" s="876"/>
      <c r="AE115" s="876"/>
      <c r="AF115" s="876"/>
      <c r="AG115" s="288" t="s">
        <v>270</v>
      </c>
    </row>
    <row r="116" spans="1:33" ht="16.149999999999999" hidden="1" customHeight="1" outlineLevel="1">
      <c r="A116" s="287"/>
      <c r="B116" s="290" t="s">
        <v>431</v>
      </c>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808"/>
      <c r="AC116" s="808"/>
      <c r="AD116" s="808"/>
      <c r="AE116" s="808"/>
      <c r="AF116" s="808"/>
      <c r="AG116" s="323" t="s">
        <v>270</v>
      </c>
    </row>
    <row r="117" spans="1:33" ht="16.350000000000001" hidden="1" customHeight="1" outlineLevel="1" thickBot="1">
      <c r="A117" s="294"/>
      <c r="B117" s="330" t="s">
        <v>432</v>
      </c>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920"/>
      <c r="AC117" s="920"/>
      <c r="AD117" s="920"/>
      <c r="AE117" s="920"/>
      <c r="AF117" s="920"/>
      <c r="AG117" s="323" t="s">
        <v>291</v>
      </c>
    </row>
    <row r="118" spans="1:33" ht="16.350000000000001" hidden="1" customHeight="1" outlineLevel="1" thickTop="1" thickBot="1">
      <c r="A118" s="331"/>
      <c r="B118" s="332" t="s">
        <v>433</v>
      </c>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921">
        <f>IFERROR(AB117/AB113*100,0)</f>
        <v>0</v>
      </c>
      <c r="AC118" s="921"/>
      <c r="AD118" s="921"/>
      <c r="AE118" s="921"/>
      <c r="AF118" s="921"/>
      <c r="AG118" s="334" t="s">
        <v>292</v>
      </c>
    </row>
    <row r="119" spans="1:33" ht="16.350000000000001" hidden="1" customHeight="1" outlineLevel="1">
      <c r="A119" s="321"/>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16"/>
    </row>
    <row r="120" spans="1:33" ht="16.149999999999999" hidden="1" customHeight="1" outlineLevel="1" thickBot="1">
      <c r="A120" s="324" t="s">
        <v>322</v>
      </c>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922"/>
      <c r="AB120" s="922"/>
      <c r="AC120" s="922"/>
      <c r="AD120" s="922"/>
      <c r="AE120" s="922"/>
      <c r="AF120" s="922"/>
      <c r="AG120" s="922"/>
    </row>
    <row r="121" spans="1:33" ht="16.149999999999999" hidden="1" customHeight="1" outlineLevel="1">
      <c r="A121" s="325" t="s">
        <v>454</v>
      </c>
      <c r="B121" s="317"/>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326"/>
      <c r="AB121" s="923">
        <f>'（別添）_計画書（無床診療所及びⅡを算定する有床診療所）'!AB110</f>
        <v>0</v>
      </c>
      <c r="AC121" s="923"/>
      <c r="AD121" s="923"/>
      <c r="AE121" s="923"/>
      <c r="AF121" s="923"/>
      <c r="AG121" s="318" t="s">
        <v>289</v>
      </c>
    </row>
    <row r="122" spans="1:33" ht="16.149999999999999" hidden="1" customHeight="1" outlineLevel="1">
      <c r="A122" s="327" t="s">
        <v>455</v>
      </c>
      <c r="B122" s="31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328"/>
      <c r="AB122" s="862">
        <f>'（別添）_計画書（無床診療所及びⅡを算定する有床診療所）'!AB111</f>
        <v>0</v>
      </c>
      <c r="AC122" s="862"/>
      <c r="AD122" s="862"/>
      <c r="AE122" s="862"/>
      <c r="AF122" s="862"/>
      <c r="AG122" s="329" t="s">
        <v>270</v>
      </c>
    </row>
    <row r="123" spans="1:33" ht="16.149999999999999" hidden="1" customHeight="1" outlineLevel="1">
      <c r="A123" s="327" t="s">
        <v>456</v>
      </c>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919"/>
      <c r="AC123" s="919"/>
      <c r="AD123" s="919"/>
      <c r="AE123" s="919"/>
      <c r="AF123" s="919"/>
      <c r="AG123" s="288" t="s">
        <v>270</v>
      </c>
    </row>
    <row r="124" spans="1:33" ht="16.149999999999999" hidden="1" customHeight="1" outlineLevel="1">
      <c r="A124" s="292" t="s">
        <v>434</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876">
        <f>AB123-AB122</f>
        <v>0</v>
      </c>
      <c r="AC124" s="876"/>
      <c r="AD124" s="876"/>
      <c r="AE124" s="876"/>
      <c r="AF124" s="876"/>
      <c r="AG124" s="288" t="s">
        <v>270</v>
      </c>
    </row>
    <row r="125" spans="1:33" ht="16.149999999999999" hidden="1" customHeight="1" outlineLevel="1">
      <c r="A125" s="287"/>
      <c r="B125" s="290" t="s">
        <v>435</v>
      </c>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808"/>
      <c r="AC125" s="808"/>
      <c r="AD125" s="808"/>
      <c r="AE125" s="808"/>
      <c r="AF125" s="808"/>
      <c r="AG125" s="323" t="s">
        <v>270</v>
      </c>
    </row>
    <row r="126" spans="1:33" ht="16.149999999999999" hidden="1" customHeight="1" outlineLevel="1" thickBot="1">
      <c r="A126" s="294"/>
      <c r="B126" s="330" t="s">
        <v>436</v>
      </c>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920"/>
      <c r="AC126" s="920"/>
      <c r="AD126" s="920"/>
      <c r="AE126" s="920"/>
      <c r="AF126" s="920"/>
      <c r="AG126" s="323" t="s">
        <v>291</v>
      </c>
    </row>
    <row r="127" spans="1:33" ht="16.350000000000001" hidden="1" customHeight="1" outlineLevel="1" thickTop="1" thickBot="1">
      <c r="A127" s="331"/>
      <c r="B127" s="332" t="s">
        <v>437</v>
      </c>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921">
        <f>IFERROR(AB126/AB122*100,0)</f>
        <v>0</v>
      </c>
      <c r="AC127" s="921"/>
      <c r="AD127" s="921"/>
      <c r="AE127" s="921"/>
      <c r="AF127" s="921"/>
      <c r="AG127" s="334" t="s">
        <v>292</v>
      </c>
    </row>
    <row r="128" spans="1:33" ht="16.350000000000001" hidden="1" customHeight="1" outlineLevel="1"/>
    <row r="129" spans="1:35" ht="16.350000000000001" customHeight="1" collapsed="1">
      <c r="A129" s="60" t="s">
        <v>1675</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6"/>
    </row>
    <row r="130" spans="1:35" ht="16.149999999999999" customHeight="1" thickBot="1">
      <c r="A130" s="58" t="s">
        <v>1766</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817"/>
      <c r="AB130" s="817"/>
      <c r="AC130" s="817"/>
      <c r="AD130" s="817"/>
      <c r="AE130" s="817"/>
      <c r="AF130" s="817"/>
      <c r="AG130" s="817"/>
      <c r="AH130" s="181"/>
      <c r="AI130" s="181"/>
    </row>
    <row r="131" spans="1:35" ht="16.149999999999999" customHeight="1">
      <c r="A131" s="99" t="s">
        <v>1767</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4"/>
      <c r="AB131" s="916">
        <f>'（別添）_計画書（無床診療所及びⅡを算定する有床診療所）'!AB120</f>
        <v>0</v>
      </c>
      <c r="AC131" s="916"/>
      <c r="AD131" s="916"/>
      <c r="AE131" s="916"/>
      <c r="AF131" s="916"/>
      <c r="AG131" s="76" t="s">
        <v>289</v>
      </c>
      <c r="AH131" s="169"/>
      <c r="AI131" s="169"/>
    </row>
    <row r="132" spans="1:35" ht="16.149999999999999" hidden="1" customHeight="1" outlineLevel="1">
      <c r="A132" s="443" t="s">
        <v>457</v>
      </c>
      <c r="B132" s="444"/>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8"/>
      <c r="AB132" s="917">
        <f>'（別添）_計画書（無床診療所及びⅡを算定する有床診療所）'!AB121</f>
        <v>0</v>
      </c>
      <c r="AC132" s="917"/>
      <c r="AD132" s="917"/>
      <c r="AE132" s="917"/>
      <c r="AF132" s="917"/>
      <c r="AG132" s="449" t="s">
        <v>270</v>
      </c>
      <c r="AH132" s="169"/>
      <c r="AI132" s="169"/>
    </row>
    <row r="133" spans="1:35" ht="16.149999999999999" customHeight="1" collapsed="1">
      <c r="A133" s="442" t="s">
        <v>1768</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73">
        <f>'（別添）_計画書（無床診療所及びⅡを算定する有床診療所）'!AB122</f>
        <v>0</v>
      </c>
      <c r="AC133" s="873"/>
      <c r="AD133" s="873"/>
      <c r="AE133" s="873"/>
      <c r="AF133" s="873"/>
      <c r="AG133" s="105" t="s">
        <v>270</v>
      </c>
    </row>
    <row r="134" spans="1:35" ht="16.149999999999999" hidden="1" customHeight="1" outlineLevel="1">
      <c r="A134" s="443" t="s">
        <v>458</v>
      </c>
      <c r="B134" s="445"/>
      <c r="C134" s="445"/>
      <c r="D134" s="445"/>
      <c r="E134" s="445"/>
      <c r="F134" s="445"/>
      <c r="G134" s="445"/>
      <c r="H134" s="445"/>
      <c r="I134" s="445"/>
      <c r="J134" s="445"/>
      <c r="K134" s="445"/>
      <c r="L134" s="445"/>
      <c r="M134" s="445"/>
      <c r="N134" s="445"/>
      <c r="O134" s="445"/>
      <c r="P134" s="445"/>
      <c r="Q134" s="445"/>
      <c r="R134" s="445"/>
      <c r="S134" s="445"/>
      <c r="T134" s="445"/>
      <c r="U134" s="445"/>
      <c r="V134" s="445"/>
      <c r="W134" s="445"/>
      <c r="X134" s="445"/>
      <c r="Y134" s="445"/>
      <c r="Z134" s="445"/>
      <c r="AA134" s="445"/>
      <c r="AB134" s="867"/>
      <c r="AC134" s="867"/>
      <c r="AD134" s="867"/>
      <c r="AE134" s="867"/>
      <c r="AF134" s="867"/>
      <c r="AG134" s="450" t="s">
        <v>270</v>
      </c>
    </row>
    <row r="135" spans="1:35" ht="16.149999999999999" customHeight="1" collapsed="1">
      <c r="A135" s="89" t="s">
        <v>1769</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21"/>
      <c r="AC135" s="821"/>
      <c r="AD135" s="821"/>
      <c r="AE135" s="821"/>
      <c r="AF135" s="821"/>
      <c r="AG135" s="117" t="s">
        <v>270</v>
      </c>
    </row>
    <row r="136" spans="1:35" ht="16.149999999999999" hidden="1" customHeight="1" outlineLevel="1">
      <c r="A136" s="446" t="s">
        <v>459</v>
      </c>
      <c r="B136" s="447"/>
      <c r="C136" s="447"/>
      <c r="D136" s="447"/>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868">
        <f>AB134-AB132</f>
        <v>0</v>
      </c>
      <c r="AC136" s="868"/>
      <c r="AD136" s="868"/>
      <c r="AE136" s="868"/>
      <c r="AF136" s="868"/>
      <c r="AG136" s="450" t="s">
        <v>270</v>
      </c>
    </row>
    <row r="137" spans="1:35" ht="16.149999999999999" customHeight="1" collapsed="1">
      <c r="A137" s="93" t="s">
        <v>1770</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914">
        <f>AB135-AB133</f>
        <v>0</v>
      </c>
      <c r="AC137" s="914"/>
      <c r="AD137" s="914"/>
      <c r="AE137" s="914"/>
      <c r="AF137" s="914"/>
      <c r="AG137" s="117" t="s">
        <v>270</v>
      </c>
    </row>
    <row r="138" spans="1:35" ht="16.149999999999999" hidden="1" customHeight="1" outlineLevel="1">
      <c r="A138" s="82"/>
      <c r="B138" s="394"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18">
        <f>1000*AB131</f>
        <v>0</v>
      </c>
      <c r="AC138" s="918"/>
      <c r="AD138" s="918"/>
      <c r="AE138" s="918"/>
      <c r="AF138" s="918"/>
      <c r="AG138" s="486"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27"/>
      <c r="AC139" s="827"/>
      <c r="AD139" s="827"/>
      <c r="AE139" s="827"/>
      <c r="AF139" s="827"/>
      <c r="AG139" s="120"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15">
        <f>IFERROR(AB139/AB133*100,0)</f>
        <v>0</v>
      </c>
      <c r="AC140" s="915"/>
      <c r="AD140" s="915"/>
      <c r="AE140" s="915"/>
      <c r="AF140" s="915"/>
      <c r="AG140" s="121" t="s">
        <v>292</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6"/>
    </row>
    <row r="142" spans="1:35" ht="16.149999999999999" customHeight="1" thickBot="1">
      <c r="A142" s="58" t="s">
        <v>1771</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817"/>
      <c r="AB142" s="817"/>
      <c r="AC142" s="817"/>
      <c r="AD142" s="817"/>
      <c r="AE142" s="817"/>
      <c r="AF142" s="817"/>
      <c r="AG142" s="817"/>
      <c r="AH142" s="181"/>
      <c r="AI142" s="181"/>
    </row>
    <row r="143" spans="1:35" ht="16.149999999999999" customHeight="1">
      <c r="A143" s="99" t="s">
        <v>1772</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4"/>
      <c r="AB143" s="916">
        <f>'（別添）_計画書（無床診療所及びⅡを算定する有床診療所）'!AB132</f>
        <v>0</v>
      </c>
      <c r="AC143" s="916"/>
      <c r="AD143" s="916"/>
      <c r="AE143" s="916"/>
      <c r="AF143" s="916"/>
      <c r="AG143" s="76" t="s">
        <v>289</v>
      </c>
      <c r="AH143" s="169"/>
      <c r="AI143" s="169"/>
    </row>
    <row r="144" spans="1:35" ht="16.149999999999999" hidden="1" customHeight="1" outlineLevel="1">
      <c r="A144" s="443" t="s">
        <v>460</v>
      </c>
      <c r="B144" s="444"/>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8"/>
      <c r="AB144" s="917">
        <f>'（別添）_計画書（無床診療所及びⅡを算定する有床診療所）'!AB133</f>
        <v>0</v>
      </c>
      <c r="AC144" s="917"/>
      <c r="AD144" s="917"/>
      <c r="AE144" s="917"/>
      <c r="AF144" s="917"/>
      <c r="AG144" s="449" t="s">
        <v>270</v>
      </c>
      <c r="AH144" s="169"/>
      <c r="AI144" s="169"/>
    </row>
    <row r="145" spans="1:34" ht="16.149999999999999" customHeight="1" collapsed="1">
      <c r="A145" s="380" t="s">
        <v>1773</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5"/>
      <c r="AB145" s="873">
        <f>'（別添）_計画書（無床診療所及びⅡを算定する有床診療所）'!AB134</f>
        <v>0</v>
      </c>
      <c r="AC145" s="873"/>
      <c r="AD145" s="873"/>
      <c r="AE145" s="873"/>
      <c r="AF145" s="873"/>
      <c r="AG145" s="105" t="s">
        <v>270</v>
      </c>
    </row>
    <row r="146" spans="1:34" ht="16.149999999999999" hidden="1" customHeight="1" outlineLevel="1">
      <c r="A146" s="443" t="s">
        <v>461</v>
      </c>
      <c r="B146" s="445"/>
      <c r="C146" s="445"/>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5"/>
      <c r="AB146" s="867"/>
      <c r="AC146" s="867"/>
      <c r="AD146" s="867"/>
      <c r="AE146" s="867"/>
      <c r="AF146" s="867"/>
      <c r="AG146" s="450" t="s">
        <v>270</v>
      </c>
    </row>
    <row r="147" spans="1:34" ht="16.149999999999999" customHeight="1" collapsed="1">
      <c r="A147" s="89" t="s">
        <v>1774</v>
      </c>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821"/>
      <c r="AC147" s="821"/>
      <c r="AD147" s="821"/>
      <c r="AE147" s="821"/>
      <c r="AF147" s="821"/>
      <c r="AG147" s="117" t="s">
        <v>270</v>
      </c>
    </row>
    <row r="148" spans="1:34" ht="16.149999999999999" hidden="1" customHeight="1" outlineLevel="1">
      <c r="A148" s="446" t="s">
        <v>462</v>
      </c>
      <c r="B148" s="447"/>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868">
        <f>AB146-AB144</f>
        <v>0</v>
      </c>
      <c r="AC148" s="868"/>
      <c r="AD148" s="868"/>
      <c r="AE148" s="868"/>
      <c r="AF148" s="868"/>
      <c r="AG148" s="450" t="s">
        <v>270</v>
      </c>
    </row>
    <row r="149" spans="1:34" ht="16.149999999999999" customHeight="1" collapsed="1">
      <c r="A149" s="93" t="s">
        <v>1706</v>
      </c>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914">
        <f>AB147-AB145</f>
        <v>0</v>
      </c>
      <c r="AC149" s="914"/>
      <c r="AD149" s="914"/>
      <c r="AE149" s="914"/>
      <c r="AF149" s="914"/>
      <c r="AG149" s="117" t="s">
        <v>270</v>
      </c>
    </row>
    <row r="150" spans="1:34" ht="16.149999999999999" hidden="1" customHeight="1" outlineLevel="1">
      <c r="A150" s="82"/>
      <c r="B150" s="394"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21">
        <f>1000*AB143</f>
        <v>0</v>
      </c>
      <c r="AC150" s="821"/>
      <c r="AD150" s="821"/>
      <c r="AE150" s="821"/>
      <c r="AF150" s="821"/>
      <c r="AG150" s="120"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27"/>
      <c r="AC151" s="827"/>
      <c r="AD151" s="827"/>
      <c r="AE151" s="827"/>
      <c r="AF151" s="827"/>
      <c r="AG151" s="120"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15">
        <f>IFERROR(AB151/AB145*100,0)</f>
        <v>0</v>
      </c>
      <c r="AC152" s="915"/>
      <c r="AD152" s="915"/>
      <c r="AE152" s="915"/>
      <c r="AF152" s="915"/>
      <c r="AG152" s="121"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819"/>
      <c r="G157" s="819"/>
      <c r="H157" s="3" t="s">
        <v>16</v>
      </c>
      <c r="I157" s="819"/>
      <c r="J157" s="819"/>
      <c r="K157" s="3" t="s">
        <v>264</v>
      </c>
      <c r="L157" s="819"/>
      <c r="M157" s="819"/>
      <c r="N157" s="3" t="s">
        <v>18</v>
      </c>
      <c r="O157" s="3"/>
      <c r="P157" s="3"/>
      <c r="Q157" s="3" t="s">
        <v>444</v>
      </c>
      <c r="R157" s="3"/>
      <c r="S157" s="3"/>
      <c r="T157" s="3"/>
      <c r="U157" s="820"/>
      <c r="V157" s="820"/>
      <c r="W157" s="820"/>
      <c r="X157" s="820"/>
      <c r="Y157" s="820"/>
      <c r="Z157" s="820"/>
      <c r="AA157" s="820"/>
      <c r="AB157" s="820"/>
      <c r="AC157" s="820"/>
      <c r="AD157" s="820"/>
      <c r="AE157" s="820"/>
      <c r="AF157" s="820"/>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86"/>
    </row>
    <row r="161" spans="1:34"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86"/>
    </row>
    <row r="162" spans="1:34"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86"/>
    </row>
    <row r="163" spans="1:34"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86"/>
    </row>
    <row r="164" spans="1:34"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86"/>
    </row>
    <row r="165" spans="1:34"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86"/>
    </row>
    <row r="166" spans="1:34"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86"/>
    </row>
    <row r="167" spans="1:34"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94"/>
    </row>
    <row r="168" spans="1:34" ht="1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88"/>
    </row>
    <row r="169" spans="1:34"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88"/>
    </row>
    <row r="170" spans="1:34"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88"/>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95"/>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86"/>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95"/>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86"/>
    </row>
    <row r="177" spans="1:33"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10"/>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10"/>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10"/>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10"/>
    </row>
    <row r="183" spans="1:33" ht="1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10"/>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10"/>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10"/>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10"/>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10"/>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10"/>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10"/>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10"/>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10"/>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10"/>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10"/>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10"/>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10"/>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10"/>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10"/>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10"/>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10"/>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64" hidden="1" customWidth="1" outlineLevel="1"/>
    <col min="35" max="40" width="2.75" style="164" hidden="1" customWidth="1" outlineLevel="1"/>
    <col min="41" max="43" width="8.75" style="164"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768" t="s">
        <v>463</v>
      </c>
      <c r="B2" s="768"/>
      <c r="C2" s="768"/>
      <c r="D2" s="768"/>
      <c r="E2" s="768"/>
      <c r="F2" s="768"/>
      <c r="G2" s="768"/>
      <c r="H2" s="768"/>
      <c r="I2" s="768"/>
      <c r="J2" s="768"/>
      <c r="K2" s="768"/>
      <c r="L2" s="768"/>
      <c r="M2" s="768"/>
      <c r="N2" s="768"/>
      <c r="O2" s="768"/>
      <c r="P2" s="768"/>
      <c r="Q2" s="768"/>
      <c r="R2" s="768"/>
      <c r="S2" s="768"/>
      <c r="T2" s="770"/>
      <c r="U2" s="770"/>
      <c r="V2" s="153"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778" t="s">
        <v>257</v>
      </c>
      <c r="T4" s="778"/>
      <c r="U4" s="778"/>
      <c r="V4" s="778"/>
      <c r="W4" s="778"/>
      <c r="X4" s="779" t="str">
        <f>IF('様式95_外来・在宅ベースアップ評価料（Ⅰ）'!H5=0,"",'様式95_外来・在宅ベースアップ評価料（Ⅰ）'!H5)</f>
        <v/>
      </c>
      <c r="Y4" s="901"/>
      <c r="Z4" s="901"/>
      <c r="AA4" s="901"/>
      <c r="AB4" s="901"/>
      <c r="AC4" s="901"/>
      <c r="AD4" s="901"/>
      <c r="AE4" s="901"/>
      <c r="AF4" s="901"/>
      <c r="AG4" s="90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9" t="str">
        <f>IF('様式95_外来・在宅ベースアップ評価料（Ⅰ）'!H6=0,"",'様式95_外来・在宅ベースアップ評価料（Ⅰ）'!H6)</f>
        <v/>
      </c>
      <c r="Y5" s="901"/>
      <c r="Z5" s="901"/>
      <c r="AA5" s="901"/>
      <c r="AB5" s="901"/>
      <c r="AC5" s="901"/>
      <c r="AD5" s="901"/>
      <c r="AE5" s="901"/>
      <c r="AF5" s="901"/>
      <c r="AG5" s="902"/>
    </row>
    <row r="6" spans="1:33" ht="16.149999999999999" customHeight="1">
      <c r="A6" s="453"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86"/>
    </row>
    <row r="7" spans="1:33" ht="16.149999999999999" hidden="1" customHeight="1" outlineLevel="1" thickBot="1">
      <c r="A7" s="395" t="s">
        <v>260</v>
      </c>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
      <c r="AB7" s="3"/>
      <c r="AC7" s="3"/>
      <c r="AD7" s="3"/>
      <c r="AE7" s="3"/>
      <c r="AF7" s="3"/>
      <c r="AG7" s="386"/>
    </row>
    <row r="8" spans="1:33" ht="16.149999999999999" hidden="1" customHeight="1" outlineLevel="1" thickBot="1">
      <c r="A8" s="395"/>
      <c r="B8" s="908" t="s">
        <v>1503</v>
      </c>
      <c r="C8" s="909"/>
      <c r="D8" s="910" t="s">
        <v>261</v>
      </c>
      <c r="E8" s="911"/>
      <c r="F8" s="911"/>
      <c r="G8" s="911"/>
      <c r="H8" s="911"/>
      <c r="I8" s="911"/>
      <c r="J8" s="911"/>
      <c r="K8" s="911"/>
      <c r="L8" s="911"/>
      <c r="M8" s="911"/>
      <c r="N8" s="911"/>
      <c r="O8" s="911"/>
      <c r="P8" s="911"/>
      <c r="Q8" s="911"/>
      <c r="R8" s="911"/>
      <c r="S8" s="911"/>
      <c r="T8" s="911"/>
      <c r="U8" s="911"/>
      <c r="V8" s="911"/>
      <c r="W8" s="911"/>
      <c r="X8" s="911"/>
      <c r="Y8" s="911"/>
      <c r="Z8" s="911"/>
      <c r="AA8" s="3"/>
      <c r="AB8" s="3"/>
      <c r="AC8" s="3"/>
      <c r="AD8" s="3"/>
      <c r="AE8" s="3"/>
      <c r="AF8" s="3"/>
      <c r="AG8" s="386"/>
    </row>
    <row r="9" spans="1:33" ht="16.149999999999999" hidden="1" customHeight="1" outlineLevel="1" thickBot="1">
      <c r="A9" s="395"/>
      <c r="B9" s="908" t="s">
        <v>1503</v>
      </c>
      <c r="C9" s="909"/>
      <c r="D9" s="912" t="s">
        <v>262</v>
      </c>
      <c r="E9" s="913"/>
      <c r="F9" s="913"/>
      <c r="G9" s="913"/>
      <c r="H9" s="913"/>
      <c r="I9" s="913"/>
      <c r="J9" s="913"/>
      <c r="K9" s="913"/>
      <c r="L9" s="913"/>
      <c r="M9" s="913"/>
      <c r="N9" s="913"/>
      <c r="O9" s="913"/>
      <c r="P9" s="913"/>
      <c r="Q9" s="913"/>
      <c r="R9" s="913"/>
      <c r="S9" s="913"/>
      <c r="T9" s="913"/>
      <c r="U9" s="913"/>
      <c r="V9" s="913"/>
      <c r="W9" s="913"/>
      <c r="X9" s="913"/>
      <c r="Y9" s="913"/>
      <c r="Z9" s="913"/>
      <c r="AA9" s="3"/>
      <c r="AB9" s="3"/>
      <c r="AC9" s="3"/>
      <c r="AD9" s="3"/>
      <c r="AE9" s="3"/>
      <c r="AF9" s="3"/>
      <c r="AG9" s="386"/>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86"/>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86"/>
    </row>
    <row r="12" spans="1:33" ht="16.149999999999999" customHeight="1" thickBot="1">
      <c r="B12" s="785" t="s">
        <v>15</v>
      </c>
      <c r="C12" s="786"/>
      <c r="D12" s="786"/>
      <c r="E12" s="905" t="str">
        <f>IF('（別添）_計画書（歯科診療所及びⅡを算定する有床診療所）'!E16=0,"",'（別添）_計画書（歯科診療所及びⅡを算定する有床診療所）'!E16)</f>
        <v/>
      </c>
      <c r="F12" s="905"/>
      <c r="G12" s="20" t="s">
        <v>16</v>
      </c>
      <c r="H12" s="905" t="str">
        <f>IF('（別添）_計画書（歯科診療所及びⅡを算定する有床診療所）'!H16=0,"",'（別添）_計画書（歯科診療所及びⅡを算定する有床診療所）'!H16)</f>
        <v/>
      </c>
      <c r="I12" s="905"/>
      <c r="J12" s="20" t="s">
        <v>264</v>
      </c>
      <c r="K12" s="20"/>
      <c r="L12" s="20" t="s">
        <v>265</v>
      </c>
      <c r="M12" s="20" t="s">
        <v>15</v>
      </c>
      <c r="N12" s="20"/>
      <c r="O12" s="905" t="str">
        <f>IF('（別添）_計画書（歯科診療所及びⅡを算定する有床診療所）'!O16=0,"",'（別添）_計画書（歯科診療所及びⅡを算定する有床診療所）'!O16)</f>
        <v/>
      </c>
      <c r="P12" s="905"/>
      <c r="Q12" s="20" t="s">
        <v>16</v>
      </c>
      <c r="R12" s="905" t="str">
        <f>IF('（別添）_計画書（歯科診療所及びⅡを算定する有床診療所）'!R16=0,"",'（別添）_計画書（歯科診療所及びⅡを算定する有床診療所）'!R16)</f>
        <v/>
      </c>
      <c r="S12" s="905"/>
      <c r="T12" s="21" t="s">
        <v>264</v>
      </c>
      <c r="V12" s="774">
        <f>'（別添）_計画書（歯科診療所及びⅡを算定する有床診療所）'!V16</f>
        <v>1</v>
      </c>
      <c r="W12" s="774"/>
      <c r="X12" s="774"/>
      <c r="Y12" s="775"/>
      <c r="Z12" s="3" t="s">
        <v>266</v>
      </c>
      <c r="AA12" s="3"/>
      <c r="AG12" s="386"/>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86"/>
    </row>
    <row r="15" spans="1:33" ht="16.149999999999999" customHeight="1" thickBot="1">
      <c r="A15" s="3"/>
      <c r="B15" s="785" t="s">
        <v>15</v>
      </c>
      <c r="C15" s="786"/>
      <c r="D15" s="786"/>
      <c r="E15" s="905" t="str">
        <f>IF('（別添）_計画書（歯科診療所及びⅡを算定する有床診療所）'!E21=0,"",'（別添）_計画書（歯科診療所及びⅡを算定する有床診療所）'!E21)</f>
        <v/>
      </c>
      <c r="F15" s="905"/>
      <c r="G15" s="20" t="s">
        <v>16</v>
      </c>
      <c r="H15" s="905" t="str">
        <f>IF('（別添）_計画書（歯科診療所及びⅡを算定する有床診療所）'!H21=0,"",'（別添）_計画書（歯科診療所及びⅡを算定する有床診療所）'!H21)</f>
        <v/>
      </c>
      <c r="I15" s="905"/>
      <c r="J15" s="20" t="s">
        <v>264</v>
      </c>
      <c r="K15" s="20"/>
      <c r="L15" s="20" t="s">
        <v>265</v>
      </c>
      <c r="M15" s="20" t="s">
        <v>15</v>
      </c>
      <c r="N15" s="20"/>
      <c r="O15" s="773">
        <v>7</v>
      </c>
      <c r="P15" s="773"/>
      <c r="Q15" s="20" t="s">
        <v>16</v>
      </c>
      <c r="R15" s="773">
        <v>3</v>
      </c>
      <c r="S15" s="773"/>
      <c r="T15" s="21" t="s">
        <v>264</v>
      </c>
      <c r="V15" s="774">
        <f>IFERROR(IF(E15=O15,R15-H15+1,IF(O15-E15=1,12-H15+1+R15,IF(O15-E15=2,12-H15+1+R15+12,"エラー"))),1)</f>
        <v>1</v>
      </c>
      <c r="W15" s="774"/>
      <c r="X15" s="774"/>
      <c r="Y15" s="775"/>
      <c r="Z15" s="3" t="s">
        <v>266</v>
      </c>
      <c r="AA15" s="3"/>
      <c r="AG15" s="386"/>
    </row>
    <row r="16" spans="1:33" ht="16.149999999999999" customHeight="1">
      <c r="B16" s="28"/>
      <c r="C16" s="28"/>
      <c r="D16" s="28"/>
      <c r="E16" s="28"/>
      <c r="F16" s="28"/>
      <c r="H16" s="28"/>
      <c r="I16" s="28"/>
      <c r="O16" s="28"/>
      <c r="P16" s="28"/>
      <c r="R16" s="28"/>
      <c r="S16" s="28"/>
      <c r="V16" s="454"/>
      <c r="W16" s="454"/>
      <c r="X16" s="454"/>
      <c r="Y16" s="454"/>
    </row>
    <row r="17" spans="1:36" ht="16.149999999999999" customHeight="1" thickBot="1">
      <c r="A17" s="453" t="s">
        <v>1759</v>
      </c>
      <c r="B17" s="453"/>
      <c r="C17" s="3"/>
      <c r="D17" s="3"/>
      <c r="E17" s="3"/>
      <c r="F17" s="3"/>
      <c r="G17" s="3"/>
      <c r="H17" s="3"/>
      <c r="I17" s="3"/>
      <c r="J17" s="3"/>
      <c r="K17" s="3"/>
      <c r="L17" s="3"/>
      <c r="M17" s="3"/>
      <c r="N17" s="3"/>
      <c r="O17" s="3"/>
      <c r="P17" s="3"/>
      <c r="Q17" s="3"/>
      <c r="R17" s="3"/>
      <c r="S17" s="3"/>
      <c r="T17" s="3"/>
      <c r="U17" s="3"/>
      <c r="W17" s="341"/>
      <c r="X17" s="983"/>
      <c r="Y17" s="983"/>
      <c r="Z17" s="3"/>
      <c r="AA17" s="3"/>
      <c r="AB17" s="3"/>
      <c r="AC17" s="3"/>
      <c r="AD17" s="3"/>
      <c r="AE17" s="3"/>
      <c r="AF17" s="3"/>
      <c r="AG17" s="386"/>
    </row>
    <row r="18" spans="1:36" ht="16.149999999999999" hidden="1" customHeight="1" outlineLevel="1" thickBot="1">
      <c r="A18" s="455" t="s">
        <v>368</v>
      </c>
      <c r="B18" s="455"/>
      <c r="C18" s="395"/>
      <c r="D18" s="395"/>
      <c r="E18" s="395"/>
      <c r="F18" s="395"/>
      <c r="G18" s="395"/>
      <c r="H18" s="395"/>
      <c r="I18" s="395"/>
      <c r="J18" s="395"/>
      <c r="K18" s="395"/>
      <c r="L18" s="395"/>
      <c r="M18" s="395"/>
      <c r="N18" s="395"/>
      <c r="O18" s="395"/>
      <c r="P18" s="395"/>
      <c r="Q18" s="395"/>
      <c r="R18" s="3"/>
      <c r="S18" s="3"/>
      <c r="T18" s="3"/>
      <c r="U18" s="3"/>
      <c r="W18" s="487" t="s">
        <v>1531</v>
      </c>
      <c r="X18" s="981" t="s">
        <v>342</v>
      </c>
      <c r="Y18" s="982"/>
      <c r="Z18" s="3"/>
      <c r="AA18" s="3"/>
      <c r="AB18" s="3"/>
      <c r="AC18" s="3"/>
      <c r="AD18" s="3"/>
      <c r="AE18" s="3"/>
      <c r="AF18" s="3"/>
      <c r="AG18" s="386"/>
      <c r="AH18" s="164" t="b">
        <v>0</v>
      </c>
    </row>
    <row r="19" spans="1:36" ht="16.149999999999999" hidden="1" customHeight="1" outlineLevel="1" thickBot="1">
      <c r="A19" s="456" t="s">
        <v>446</v>
      </c>
      <c r="B19" s="458"/>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9"/>
    </row>
    <row r="20" spans="1:36" ht="16.149999999999999" hidden="1" customHeight="1" outlineLevel="1">
      <c r="A20" s="460" t="s">
        <v>464</v>
      </c>
      <c r="B20" s="398"/>
      <c r="C20" s="398"/>
      <c r="D20" s="398"/>
      <c r="E20" s="398"/>
      <c r="F20" s="398"/>
      <c r="G20" s="398"/>
      <c r="H20" s="398"/>
      <c r="I20" s="398"/>
      <c r="J20" s="398"/>
      <c r="K20" s="398"/>
      <c r="L20" s="398"/>
      <c r="M20" s="398"/>
      <c r="N20" s="398"/>
      <c r="O20" s="398"/>
      <c r="P20" s="398"/>
      <c r="Q20" s="398"/>
      <c r="R20" s="968"/>
      <c r="S20" s="969"/>
      <c r="T20" s="969"/>
      <c r="U20" s="969"/>
      <c r="V20" s="969"/>
      <c r="W20" s="969"/>
      <c r="X20" s="969"/>
      <c r="Y20" s="461"/>
      <c r="Z20" s="461"/>
      <c r="AA20" s="461"/>
      <c r="AB20" s="461"/>
      <c r="AC20" s="970"/>
      <c r="AD20" s="970"/>
      <c r="AE20" s="970"/>
      <c r="AF20" s="970"/>
      <c r="AG20" s="462"/>
    </row>
    <row r="21" spans="1:36" ht="16.149999999999999" hidden="1" customHeight="1" outlineLevel="1">
      <c r="A21" s="463"/>
      <c r="B21" s="971" t="s">
        <v>393</v>
      </c>
      <c r="C21" s="971"/>
      <c r="D21" s="971"/>
      <c r="E21" s="971"/>
      <c r="F21" s="971"/>
      <c r="G21" s="971"/>
      <c r="H21" s="971"/>
      <c r="I21" s="971"/>
      <c r="J21" s="971"/>
      <c r="K21" s="971"/>
      <c r="L21" s="971"/>
      <c r="M21" s="971"/>
      <c r="N21" s="971"/>
      <c r="O21" s="971"/>
      <c r="P21" s="971"/>
      <c r="Q21" s="971"/>
      <c r="R21" s="971"/>
      <c r="S21" s="955" t="s">
        <v>394</v>
      </c>
      <c r="T21" s="956"/>
      <c r="U21" s="956"/>
      <c r="V21" s="956"/>
      <c r="W21" s="956"/>
      <c r="X21" s="956"/>
      <c r="Y21" s="957"/>
      <c r="Z21" s="955" t="s">
        <v>347</v>
      </c>
      <c r="AA21" s="956"/>
      <c r="AB21" s="956"/>
      <c r="AC21" s="957"/>
      <c r="AD21" s="955" t="s">
        <v>348</v>
      </c>
      <c r="AE21" s="956"/>
      <c r="AF21" s="956"/>
      <c r="AG21" s="958"/>
    </row>
    <row r="22" spans="1:36" ht="16.149999999999999" hidden="1" customHeight="1" outlineLevel="1">
      <c r="A22" s="463"/>
      <c r="B22" s="464" t="s">
        <v>395</v>
      </c>
      <c r="C22" s="465" t="s">
        <v>15</v>
      </c>
      <c r="D22" s="885" t="str">
        <f>E15</f>
        <v/>
      </c>
      <c r="E22" s="885"/>
      <c r="F22" s="466" t="s">
        <v>16</v>
      </c>
      <c r="G22" s="885" t="str">
        <f>H15</f>
        <v/>
      </c>
      <c r="H22" s="885"/>
      <c r="I22" s="466" t="s">
        <v>264</v>
      </c>
      <c r="J22" s="466" t="s">
        <v>396</v>
      </c>
      <c r="K22" s="466" t="s">
        <v>397</v>
      </c>
      <c r="L22" s="466"/>
      <c r="M22" s="893"/>
      <c r="N22" s="893"/>
      <c r="O22" s="467" t="s">
        <v>16</v>
      </c>
      <c r="P22" s="893"/>
      <c r="Q22" s="893"/>
      <c r="R22" s="468" t="s">
        <v>264</v>
      </c>
      <c r="S22" s="965"/>
      <c r="T22" s="894"/>
      <c r="U22" s="894"/>
      <c r="V22" s="894"/>
      <c r="W22" s="894"/>
      <c r="X22" s="894"/>
      <c r="Y22" s="966"/>
      <c r="Z22" s="964" t="str">
        <f>IF(S22="","",VLOOKUP(S22,'リスト（外来）'!C:D,2,FALSE))</f>
        <v/>
      </c>
      <c r="AA22" s="885"/>
      <c r="AB22" s="885"/>
      <c r="AC22" s="469" t="s">
        <v>276</v>
      </c>
      <c r="AD22" s="964" t="str">
        <f>IF(S22="","",VLOOKUP(S22,'リスト（外来）'!C:E,3,FALSE))</f>
        <v/>
      </c>
      <c r="AE22" s="885"/>
      <c r="AF22" s="885"/>
      <c r="AG22" s="470" t="s">
        <v>276</v>
      </c>
    </row>
    <row r="23" spans="1:36" ht="16.149999999999999" hidden="1" customHeight="1" outlineLevel="1">
      <c r="A23" s="463"/>
      <c r="B23" s="464" t="s">
        <v>398</v>
      </c>
      <c r="C23" s="465" t="s">
        <v>15</v>
      </c>
      <c r="D23" s="893"/>
      <c r="E23" s="893"/>
      <c r="F23" s="466" t="s">
        <v>16</v>
      </c>
      <c r="G23" s="893"/>
      <c r="H23" s="893"/>
      <c r="I23" s="466" t="s">
        <v>264</v>
      </c>
      <c r="J23" s="466" t="s">
        <v>396</v>
      </c>
      <c r="K23" s="466" t="s">
        <v>397</v>
      </c>
      <c r="L23" s="466"/>
      <c r="M23" s="893"/>
      <c r="N23" s="893"/>
      <c r="O23" s="467" t="s">
        <v>16</v>
      </c>
      <c r="P23" s="893"/>
      <c r="Q23" s="893"/>
      <c r="R23" s="468" t="s">
        <v>264</v>
      </c>
      <c r="S23" s="965"/>
      <c r="T23" s="894"/>
      <c r="U23" s="894"/>
      <c r="V23" s="894"/>
      <c r="W23" s="894"/>
      <c r="X23" s="894"/>
      <c r="Y23" s="966"/>
      <c r="Z23" s="964" t="str">
        <f>IF(S23="","",VLOOKUP(S23,'リスト（外来）'!C:D,2,FALSE))</f>
        <v/>
      </c>
      <c r="AA23" s="885"/>
      <c r="AB23" s="885"/>
      <c r="AC23" s="469" t="s">
        <v>276</v>
      </c>
      <c r="AD23" s="964" t="str">
        <f>IF(S23="","",VLOOKUP(S23,'リスト（外来）'!C:E,3,FALSE))</f>
        <v/>
      </c>
      <c r="AE23" s="885"/>
      <c r="AF23" s="885"/>
      <c r="AG23" s="470" t="s">
        <v>276</v>
      </c>
    </row>
    <row r="24" spans="1:36" ht="16.149999999999999" hidden="1" customHeight="1" outlineLevel="1">
      <c r="A24" s="463"/>
      <c r="B24" s="464" t="s">
        <v>399</v>
      </c>
      <c r="C24" s="465" t="s">
        <v>15</v>
      </c>
      <c r="D24" s="893"/>
      <c r="E24" s="893"/>
      <c r="F24" s="466" t="s">
        <v>16</v>
      </c>
      <c r="G24" s="893"/>
      <c r="H24" s="893"/>
      <c r="I24" s="466" t="s">
        <v>264</v>
      </c>
      <c r="J24" s="466" t="s">
        <v>396</v>
      </c>
      <c r="K24" s="466" t="s">
        <v>397</v>
      </c>
      <c r="L24" s="466"/>
      <c r="M24" s="893"/>
      <c r="N24" s="893"/>
      <c r="O24" s="467" t="s">
        <v>16</v>
      </c>
      <c r="P24" s="893"/>
      <c r="Q24" s="893"/>
      <c r="R24" s="468" t="s">
        <v>264</v>
      </c>
      <c r="S24" s="965"/>
      <c r="T24" s="894"/>
      <c r="U24" s="894"/>
      <c r="V24" s="894"/>
      <c r="W24" s="894"/>
      <c r="X24" s="894"/>
      <c r="Y24" s="966"/>
      <c r="Z24" s="964" t="str">
        <f>IF(S24="","",VLOOKUP(S24,'リスト（外来）'!C:D,2,FALSE))</f>
        <v/>
      </c>
      <c r="AA24" s="885"/>
      <c r="AB24" s="885"/>
      <c r="AC24" s="469" t="s">
        <v>276</v>
      </c>
      <c r="AD24" s="964" t="str">
        <f>IF(S24="","",VLOOKUP(S24,'リスト（外来）'!C:E,3,FALSE))</f>
        <v/>
      </c>
      <c r="AE24" s="885"/>
      <c r="AF24" s="885"/>
      <c r="AG24" s="470" t="s">
        <v>276</v>
      </c>
    </row>
    <row r="25" spans="1:36" ht="16.149999999999999" hidden="1" customHeight="1" outlineLevel="1">
      <c r="A25" s="463"/>
      <c r="B25" s="471" t="s">
        <v>400</v>
      </c>
      <c r="C25" s="465" t="s">
        <v>15</v>
      </c>
      <c r="D25" s="893"/>
      <c r="E25" s="893"/>
      <c r="F25" s="466" t="s">
        <v>16</v>
      </c>
      <c r="G25" s="893"/>
      <c r="H25" s="893"/>
      <c r="I25" s="466" t="s">
        <v>264</v>
      </c>
      <c r="J25" s="466" t="s">
        <v>396</v>
      </c>
      <c r="K25" s="466" t="s">
        <v>397</v>
      </c>
      <c r="L25" s="466"/>
      <c r="M25" s="893"/>
      <c r="N25" s="893"/>
      <c r="O25" s="467" t="s">
        <v>16</v>
      </c>
      <c r="P25" s="893"/>
      <c r="Q25" s="893"/>
      <c r="R25" s="468" t="s">
        <v>264</v>
      </c>
      <c r="S25" s="965"/>
      <c r="T25" s="894"/>
      <c r="U25" s="894"/>
      <c r="V25" s="894"/>
      <c r="W25" s="894"/>
      <c r="X25" s="894"/>
      <c r="Y25" s="966"/>
      <c r="Z25" s="964" t="str">
        <f>IF(S25="","",VLOOKUP(S25,'リスト（外来）'!C:D,2,FALSE))</f>
        <v/>
      </c>
      <c r="AA25" s="885"/>
      <c r="AB25" s="885"/>
      <c r="AC25" s="469" t="s">
        <v>276</v>
      </c>
      <c r="AD25" s="964" t="str">
        <f>IF(S25="","",VLOOKUP(S25,'リスト（外来）'!C:E,3,FALSE))</f>
        <v/>
      </c>
      <c r="AE25" s="885"/>
      <c r="AF25" s="885"/>
      <c r="AG25" s="470" t="s">
        <v>276</v>
      </c>
    </row>
    <row r="26" spans="1:36" ht="16.149999999999999" hidden="1" customHeight="1" outlineLevel="1">
      <c r="A26" s="472" t="s">
        <v>401</v>
      </c>
      <c r="B26" s="469"/>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963"/>
      <c r="AD26" s="963"/>
      <c r="AE26" s="963"/>
      <c r="AF26" s="963"/>
      <c r="AG26" s="470"/>
      <c r="AJ26" s="343"/>
    </row>
    <row r="27" spans="1:36" ht="16.149999999999999" hidden="1" customHeight="1" outlineLevel="1">
      <c r="A27" s="463"/>
      <c r="B27" s="955" t="s">
        <v>393</v>
      </c>
      <c r="C27" s="956"/>
      <c r="D27" s="956"/>
      <c r="E27" s="956"/>
      <c r="F27" s="956"/>
      <c r="G27" s="956"/>
      <c r="H27" s="956"/>
      <c r="I27" s="956"/>
      <c r="J27" s="956"/>
      <c r="K27" s="956"/>
      <c r="L27" s="956"/>
      <c r="M27" s="956"/>
      <c r="N27" s="956"/>
      <c r="O27" s="956"/>
      <c r="P27" s="956"/>
      <c r="Q27" s="956"/>
      <c r="R27" s="957"/>
      <c r="S27" s="955" t="s">
        <v>448</v>
      </c>
      <c r="T27" s="956"/>
      <c r="U27" s="956"/>
      <c r="V27" s="956"/>
      <c r="W27" s="956"/>
      <c r="X27" s="956"/>
      <c r="Y27" s="957"/>
      <c r="Z27" s="956" t="s">
        <v>449</v>
      </c>
      <c r="AA27" s="956"/>
      <c r="AB27" s="956"/>
      <c r="AC27" s="956"/>
      <c r="AD27" s="956"/>
      <c r="AE27" s="956"/>
      <c r="AF27" s="956"/>
      <c r="AG27" s="958"/>
    </row>
    <row r="28" spans="1:36" ht="16.149999999999999" hidden="1" customHeight="1" outlineLevel="1">
      <c r="A28" s="463"/>
      <c r="B28" s="464" t="s">
        <v>395</v>
      </c>
      <c r="C28" s="465" t="s">
        <v>15</v>
      </c>
      <c r="D28" s="885" t="str">
        <f>IF(D22="","",D22)</f>
        <v/>
      </c>
      <c r="E28" s="885"/>
      <c r="F28" s="466" t="s">
        <v>16</v>
      </c>
      <c r="G28" s="885" t="str">
        <f>IF(G22="","",G22)</f>
        <v/>
      </c>
      <c r="H28" s="885"/>
      <c r="I28" s="466" t="s">
        <v>264</v>
      </c>
      <c r="J28" s="466" t="s">
        <v>396</v>
      </c>
      <c r="K28" s="466" t="s">
        <v>397</v>
      </c>
      <c r="L28" s="466"/>
      <c r="M28" s="943" t="str">
        <f>IF(M22="","",M22)</f>
        <v/>
      </c>
      <c r="N28" s="943"/>
      <c r="O28" s="467" t="s">
        <v>16</v>
      </c>
      <c r="P28" s="943" t="str">
        <f>IF(P22="","",P22)</f>
        <v/>
      </c>
      <c r="Q28" s="943"/>
      <c r="R28" s="468" t="s">
        <v>264</v>
      </c>
      <c r="S28" s="959"/>
      <c r="T28" s="960"/>
      <c r="U28" s="960"/>
      <c r="V28" s="960"/>
      <c r="W28" s="960"/>
      <c r="X28" s="960"/>
      <c r="Y28" s="473" t="s">
        <v>278</v>
      </c>
      <c r="Z28" s="961"/>
      <c r="AA28" s="962"/>
      <c r="AB28" s="962"/>
      <c r="AC28" s="962"/>
      <c r="AD28" s="962"/>
      <c r="AE28" s="962"/>
      <c r="AF28" s="962"/>
      <c r="AG28" s="470" t="s">
        <v>278</v>
      </c>
    </row>
    <row r="29" spans="1:36" ht="16.149999999999999" hidden="1" customHeight="1" outlineLevel="1">
      <c r="A29" s="463"/>
      <c r="B29" s="464" t="s">
        <v>398</v>
      </c>
      <c r="C29" s="465" t="s">
        <v>15</v>
      </c>
      <c r="D29" s="943" t="str">
        <f>IF(D23="","",D23)</f>
        <v/>
      </c>
      <c r="E29" s="943"/>
      <c r="F29" s="466" t="s">
        <v>16</v>
      </c>
      <c r="G29" s="943" t="str">
        <f>IF(G23="","",G23)</f>
        <v/>
      </c>
      <c r="H29" s="943"/>
      <c r="I29" s="466" t="s">
        <v>264</v>
      </c>
      <c r="J29" s="466" t="s">
        <v>396</v>
      </c>
      <c r="K29" s="466" t="s">
        <v>397</v>
      </c>
      <c r="L29" s="466"/>
      <c r="M29" s="943" t="str">
        <f>IF(M23="","",M23)</f>
        <v/>
      </c>
      <c r="N29" s="943"/>
      <c r="O29" s="467" t="s">
        <v>16</v>
      </c>
      <c r="P29" s="943" t="str">
        <f>IF(P23="","",P23)</f>
        <v/>
      </c>
      <c r="Q29" s="943"/>
      <c r="R29" s="468" t="s">
        <v>264</v>
      </c>
      <c r="S29" s="959"/>
      <c r="T29" s="960"/>
      <c r="U29" s="960"/>
      <c r="V29" s="960"/>
      <c r="W29" s="960"/>
      <c r="X29" s="960"/>
      <c r="Y29" s="473" t="s">
        <v>278</v>
      </c>
      <c r="Z29" s="961"/>
      <c r="AA29" s="962"/>
      <c r="AB29" s="962"/>
      <c r="AC29" s="962"/>
      <c r="AD29" s="962"/>
      <c r="AE29" s="962"/>
      <c r="AF29" s="962"/>
      <c r="AG29" s="470" t="s">
        <v>278</v>
      </c>
    </row>
    <row r="30" spans="1:36" ht="16.149999999999999" hidden="1" customHeight="1" outlineLevel="1">
      <c r="A30" s="463"/>
      <c r="B30" s="464" t="s">
        <v>399</v>
      </c>
      <c r="C30" s="465" t="s">
        <v>15</v>
      </c>
      <c r="D30" s="943" t="str">
        <f>IF(D24="","",D24)</f>
        <v/>
      </c>
      <c r="E30" s="943"/>
      <c r="F30" s="466" t="s">
        <v>16</v>
      </c>
      <c r="G30" s="943" t="str">
        <f>IF(G24="","",G24)</f>
        <v/>
      </c>
      <c r="H30" s="943"/>
      <c r="I30" s="466" t="s">
        <v>264</v>
      </c>
      <c r="J30" s="466" t="s">
        <v>396</v>
      </c>
      <c r="K30" s="466" t="s">
        <v>397</v>
      </c>
      <c r="L30" s="466"/>
      <c r="M30" s="943" t="str">
        <f>IF(M24="","",M24)</f>
        <v/>
      </c>
      <c r="N30" s="943"/>
      <c r="O30" s="467" t="s">
        <v>16</v>
      </c>
      <c r="P30" s="943" t="str">
        <f>IF(P24="","",P24)</f>
        <v/>
      </c>
      <c r="Q30" s="943"/>
      <c r="R30" s="468" t="s">
        <v>264</v>
      </c>
      <c r="S30" s="959"/>
      <c r="T30" s="960"/>
      <c r="U30" s="960"/>
      <c r="V30" s="960"/>
      <c r="W30" s="960"/>
      <c r="X30" s="960"/>
      <c r="Y30" s="473" t="s">
        <v>278</v>
      </c>
      <c r="Z30" s="961"/>
      <c r="AA30" s="962"/>
      <c r="AB30" s="962"/>
      <c r="AC30" s="962"/>
      <c r="AD30" s="962"/>
      <c r="AE30" s="962"/>
      <c r="AF30" s="962"/>
      <c r="AG30" s="470" t="s">
        <v>278</v>
      </c>
    </row>
    <row r="31" spans="1:36" ht="16.149999999999999" hidden="1" customHeight="1" outlineLevel="1">
      <c r="A31" s="474"/>
      <c r="B31" s="471" t="s">
        <v>400</v>
      </c>
      <c r="C31" s="465" t="s">
        <v>15</v>
      </c>
      <c r="D31" s="943" t="str">
        <f>IF(D25="","",D25)</f>
        <v/>
      </c>
      <c r="E31" s="943"/>
      <c r="F31" s="466" t="s">
        <v>16</v>
      </c>
      <c r="G31" s="943" t="str">
        <f>IF(G25="","",G25)</f>
        <v/>
      </c>
      <c r="H31" s="943"/>
      <c r="I31" s="466" t="s">
        <v>264</v>
      </c>
      <c r="J31" s="466" t="s">
        <v>396</v>
      </c>
      <c r="K31" s="466" t="s">
        <v>397</v>
      </c>
      <c r="L31" s="466"/>
      <c r="M31" s="943" t="str">
        <f>IF(M25="","",M25)</f>
        <v/>
      </c>
      <c r="N31" s="943"/>
      <c r="O31" s="467" t="s">
        <v>16</v>
      </c>
      <c r="P31" s="943" t="str">
        <f>IF(P25="","",P25)</f>
        <v/>
      </c>
      <c r="Q31" s="943"/>
      <c r="R31" s="468" t="s">
        <v>264</v>
      </c>
      <c r="S31" s="959"/>
      <c r="T31" s="960"/>
      <c r="U31" s="960"/>
      <c r="V31" s="960"/>
      <c r="W31" s="960"/>
      <c r="X31" s="960"/>
      <c r="Y31" s="473" t="s">
        <v>278</v>
      </c>
      <c r="Z31" s="961"/>
      <c r="AA31" s="962"/>
      <c r="AB31" s="962"/>
      <c r="AC31" s="962"/>
      <c r="AD31" s="962"/>
      <c r="AE31" s="962"/>
      <c r="AF31" s="962"/>
      <c r="AG31" s="470" t="s">
        <v>278</v>
      </c>
    </row>
    <row r="32" spans="1:36" ht="16.149999999999999" hidden="1" customHeight="1" outlineLevel="1">
      <c r="A32" s="463"/>
      <c r="B32" s="948" t="s">
        <v>403</v>
      </c>
      <c r="C32" s="949"/>
      <c r="D32" s="949"/>
      <c r="E32" s="949"/>
      <c r="F32" s="949"/>
      <c r="G32" s="949"/>
      <c r="H32" s="949"/>
      <c r="I32" s="949"/>
      <c r="J32" s="949"/>
      <c r="K32" s="949"/>
      <c r="L32" s="949"/>
      <c r="M32" s="949"/>
      <c r="N32" s="949"/>
      <c r="O32" s="949"/>
      <c r="P32" s="949"/>
      <c r="Q32" s="949"/>
      <c r="R32" s="950"/>
      <c r="S32" s="951">
        <f>SUM(S28:X31)</f>
        <v>0</v>
      </c>
      <c r="T32" s="952"/>
      <c r="U32" s="952"/>
      <c r="V32" s="952"/>
      <c r="W32" s="952"/>
      <c r="X32" s="952"/>
      <c r="Y32" s="473" t="s">
        <v>278</v>
      </c>
      <c r="Z32" s="953">
        <f>SUM(Z28:AF31)</f>
        <v>0</v>
      </c>
      <c r="AA32" s="866"/>
      <c r="AB32" s="866"/>
      <c r="AC32" s="866"/>
      <c r="AD32" s="866"/>
      <c r="AE32" s="866"/>
      <c r="AF32" s="866"/>
      <c r="AG32" s="470" t="s">
        <v>278</v>
      </c>
    </row>
    <row r="33" spans="1:43" ht="16.149999999999999" hidden="1" customHeight="1" outlineLevel="1">
      <c r="A33" s="472" t="s">
        <v>465</v>
      </c>
      <c r="B33" s="475"/>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954"/>
      <c r="AD33" s="954"/>
      <c r="AE33" s="954"/>
      <c r="AF33" s="954"/>
      <c r="AG33" s="476"/>
    </row>
    <row r="34" spans="1:43" ht="16.149999999999999" hidden="1" customHeight="1" outlineLevel="1">
      <c r="A34" s="463"/>
      <c r="B34" s="955" t="s">
        <v>393</v>
      </c>
      <c r="C34" s="956"/>
      <c r="D34" s="956"/>
      <c r="E34" s="956"/>
      <c r="F34" s="956"/>
      <c r="G34" s="956"/>
      <c r="H34" s="956"/>
      <c r="I34" s="956"/>
      <c r="J34" s="956"/>
      <c r="K34" s="956"/>
      <c r="L34" s="956"/>
      <c r="M34" s="956"/>
      <c r="N34" s="956"/>
      <c r="O34" s="956"/>
      <c r="P34" s="956"/>
      <c r="Q34" s="956"/>
      <c r="R34" s="957"/>
      <c r="S34" s="955" t="s">
        <v>451</v>
      </c>
      <c r="T34" s="956"/>
      <c r="U34" s="956"/>
      <c r="V34" s="956"/>
      <c r="W34" s="956"/>
      <c r="X34" s="956"/>
      <c r="Y34" s="957"/>
      <c r="Z34" s="956" t="s">
        <v>452</v>
      </c>
      <c r="AA34" s="956"/>
      <c r="AB34" s="956"/>
      <c r="AC34" s="956"/>
      <c r="AD34" s="956"/>
      <c r="AE34" s="956"/>
      <c r="AF34" s="956"/>
      <c r="AG34" s="958"/>
    </row>
    <row r="35" spans="1:43" ht="16.149999999999999" hidden="1" customHeight="1" outlineLevel="1">
      <c r="A35" s="463"/>
      <c r="B35" s="464" t="s">
        <v>395</v>
      </c>
      <c r="C35" s="465" t="s">
        <v>15</v>
      </c>
      <c r="D35" s="885" t="str">
        <f>IF(D22="","",D22)</f>
        <v/>
      </c>
      <c r="E35" s="885"/>
      <c r="F35" s="466" t="s">
        <v>16</v>
      </c>
      <c r="G35" s="885" t="str">
        <f>IF(G22="","",G22)</f>
        <v/>
      </c>
      <c r="H35" s="885"/>
      <c r="I35" s="466" t="s">
        <v>264</v>
      </c>
      <c r="J35" s="466" t="s">
        <v>396</v>
      </c>
      <c r="K35" s="466" t="s">
        <v>397</v>
      </c>
      <c r="L35" s="466"/>
      <c r="M35" s="943" t="str">
        <f>IF(M22="","",M22)</f>
        <v/>
      </c>
      <c r="N35" s="943"/>
      <c r="O35" s="467" t="s">
        <v>16</v>
      </c>
      <c r="P35" s="943" t="str">
        <f>IF(P22="","",P22)</f>
        <v/>
      </c>
      <c r="Q35" s="943"/>
      <c r="R35" s="467" t="s">
        <v>264</v>
      </c>
      <c r="S35" s="944" t="str">
        <f>IFERROR(S28*Z22*10,"")</f>
        <v/>
      </c>
      <c r="T35" s="945"/>
      <c r="U35" s="945"/>
      <c r="V35" s="945"/>
      <c r="W35" s="945"/>
      <c r="X35" s="945"/>
      <c r="Y35" s="473" t="s">
        <v>270</v>
      </c>
      <c r="Z35" s="946" t="str">
        <f>IFERROR(Z28*AD22*10,"")</f>
        <v/>
      </c>
      <c r="AA35" s="947"/>
      <c r="AB35" s="947"/>
      <c r="AC35" s="947"/>
      <c r="AD35" s="947"/>
      <c r="AE35" s="947"/>
      <c r="AF35" s="947"/>
      <c r="AG35" s="470" t="s">
        <v>270</v>
      </c>
    </row>
    <row r="36" spans="1:43" ht="16.149999999999999" hidden="1" customHeight="1" outlineLevel="1">
      <c r="A36" s="463"/>
      <c r="B36" s="464" t="s">
        <v>398</v>
      </c>
      <c r="C36" s="465" t="s">
        <v>15</v>
      </c>
      <c r="D36" s="943" t="str">
        <f>IF(D23="","",D23)</f>
        <v/>
      </c>
      <c r="E36" s="943"/>
      <c r="F36" s="466" t="s">
        <v>16</v>
      </c>
      <c r="G36" s="943" t="str">
        <f>IF(G23="","",G23)</f>
        <v/>
      </c>
      <c r="H36" s="943"/>
      <c r="I36" s="466" t="s">
        <v>264</v>
      </c>
      <c r="J36" s="466" t="s">
        <v>396</v>
      </c>
      <c r="K36" s="466" t="s">
        <v>397</v>
      </c>
      <c r="L36" s="466"/>
      <c r="M36" s="943" t="str">
        <f>IF(M23="","",M23)</f>
        <v/>
      </c>
      <c r="N36" s="943"/>
      <c r="O36" s="467" t="s">
        <v>16</v>
      </c>
      <c r="P36" s="943" t="str">
        <f>IF(P23="","",P23)</f>
        <v/>
      </c>
      <c r="Q36" s="943"/>
      <c r="R36" s="467" t="s">
        <v>264</v>
      </c>
      <c r="S36" s="944" t="str">
        <f t="shared" ref="S36:S38" si="0">IFERROR(S29*Z23*10,"")</f>
        <v/>
      </c>
      <c r="T36" s="945"/>
      <c r="U36" s="945"/>
      <c r="V36" s="945"/>
      <c r="W36" s="945"/>
      <c r="X36" s="945"/>
      <c r="Y36" s="473" t="s">
        <v>270</v>
      </c>
      <c r="Z36" s="946" t="str">
        <f t="shared" ref="Z36:Z37" si="1">IFERROR(Z29*AD23*10,"")</f>
        <v/>
      </c>
      <c r="AA36" s="947"/>
      <c r="AB36" s="947"/>
      <c r="AC36" s="947"/>
      <c r="AD36" s="947"/>
      <c r="AE36" s="947"/>
      <c r="AF36" s="947"/>
      <c r="AG36" s="470" t="s">
        <v>270</v>
      </c>
    </row>
    <row r="37" spans="1:43" ht="16.149999999999999" hidden="1" customHeight="1" outlineLevel="1">
      <c r="A37" s="463"/>
      <c r="B37" s="464" t="s">
        <v>399</v>
      </c>
      <c r="C37" s="465" t="s">
        <v>15</v>
      </c>
      <c r="D37" s="943" t="str">
        <f>IF(D24="","",D24)</f>
        <v/>
      </c>
      <c r="E37" s="943"/>
      <c r="F37" s="466" t="s">
        <v>16</v>
      </c>
      <c r="G37" s="943" t="str">
        <f>IF(G24="","",G24)</f>
        <v/>
      </c>
      <c r="H37" s="943"/>
      <c r="I37" s="466" t="s">
        <v>264</v>
      </c>
      <c r="J37" s="466" t="s">
        <v>396</v>
      </c>
      <c r="K37" s="466" t="s">
        <v>397</v>
      </c>
      <c r="L37" s="466"/>
      <c r="M37" s="943" t="str">
        <f>IF(M24="","",M24)</f>
        <v/>
      </c>
      <c r="N37" s="943"/>
      <c r="O37" s="467" t="s">
        <v>16</v>
      </c>
      <c r="P37" s="943" t="str">
        <f>IF(P24="","",P24)</f>
        <v/>
      </c>
      <c r="Q37" s="943"/>
      <c r="R37" s="467" t="s">
        <v>264</v>
      </c>
      <c r="S37" s="944" t="str">
        <f t="shared" si="0"/>
        <v/>
      </c>
      <c r="T37" s="945"/>
      <c r="U37" s="945"/>
      <c r="V37" s="945"/>
      <c r="W37" s="945"/>
      <c r="X37" s="945"/>
      <c r="Y37" s="473" t="s">
        <v>270</v>
      </c>
      <c r="Z37" s="946" t="str">
        <f t="shared" si="1"/>
        <v/>
      </c>
      <c r="AA37" s="947"/>
      <c r="AB37" s="947"/>
      <c r="AC37" s="947"/>
      <c r="AD37" s="947"/>
      <c r="AE37" s="947"/>
      <c r="AF37" s="947"/>
      <c r="AG37" s="470" t="s">
        <v>270</v>
      </c>
    </row>
    <row r="38" spans="1:43" ht="16.149999999999999" hidden="1" customHeight="1" outlineLevel="1">
      <c r="A38" s="463"/>
      <c r="B38" s="477" t="s">
        <v>400</v>
      </c>
      <c r="C38" s="478" t="s">
        <v>15</v>
      </c>
      <c r="D38" s="943" t="str">
        <f>IF(D25="","",D25)</f>
        <v/>
      </c>
      <c r="E38" s="943"/>
      <c r="F38" s="466" t="s">
        <v>16</v>
      </c>
      <c r="G38" s="943" t="str">
        <f>IF(G25="","",G25)</f>
        <v/>
      </c>
      <c r="H38" s="943"/>
      <c r="I38" s="466" t="s">
        <v>264</v>
      </c>
      <c r="J38" s="466" t="s">
        <v>396</v>
      </c>
      <c r="K38" s="466" t="s">
        <v>397</v>
      </c>
      <c r="L38" s="466"/>
      <c r="M38" s="943" t="str">
        <f>IF(M25="","",M25)</f>
        <v/>
      </c>
      <c r="N38" s="943"/>
      <c r="O38" s="467" t="s">
        <v>16</v>
      </c>
      <c r="P38" s="943" t="str">
        <f>IF(P25="","",P25)</f>
        <v/>
      </c>
      <c r="Q38" s="943"/>
      <c r="R38" s="467" t="s">
        <v>264</v>
      </c>
      <c r="S38" s="944" t="str">
        <f t="shared" si="0"/>
        <v/>
      </c>
      <c r="T38" s="945"/>
      <c r="U38" s="945"/>
      <c r="V38" s="945"/>
      <c r="W38" s="945"/>
      <c r="X38" s="945"/>
      <c r="Y38" s="473" t="s">
        <v>270</v>
      </c>
      <c r="Z38" s="946" t="str">
        <f>IFERROR(Z31*AD25*10,"")</f>
        <v/>
      </c>
      <c r="AA38" s="947"/>
      <c r="AB38" s="947"/>
      <c r="AC38" s="947"/>
      <c r="AD38" s="947"/>
      <c r="AE38" s="947"/>
      <c r="AF38" s="947"/>
      <c r="AG38" s="470" t="s">
        <v>270</v>
      </c>
    </row>
    <row r="39" spans="1:43" s="48" customFormat="1" ht="16.149999999999999" hidden="1" customHeight="1" outlineLevel="1">
      <c r="A39" s="463"/>
      <c r="B39" s="477" t="s">
        <v>406</v>
      </c>
      <c r="C39" s="469" t="s">
        <v>407</v>
      </c>
      <c r="D39" s="479"/>
      <c r="E39" s="479"/>
      <c r="F39" s="469"/>
      <c r="G39" s="479"/>
      <c r="H39" s="479"/>
      <c r="I39" s="469"/>
      <c r="J39" s="469"/>
      <c r="K39" s="469"/>
      <c r="L39" s="469"/>
      <c r="M39" s="479"/>
      <c r="N39" s="479"/>
      <c r="O39" s="479"/>
      <c r="P39" s="479"/>
      <c r="Q39" s="479"/>
      <c r="R39" s="479"/>
      <c r="S39" s="479"/>
      <c r="T39" s="479"/>
      <c r="U39" s="479"/>
      <c r="V39" s="479"/>
      <c r="W39" s="479"/>
      <c r="X39" s="479"/>
      <c r="Y39" s="479"/>
      <c r="Z39" s="932">
        <v>1</v>
      </c>
      <c r="AA39" s="893"/>
      <c r="AB39" s="893"/>
      <c r="AC39" s="893"/>
      <c r="AD39" s="893"/>
      <c r="AE39" s="893"/>
      <c r="AF39" s="893"/>
      <c r="AG39" s="470" t="s">
        <v>270</v>
      </c>
      <c r="AH39" s="192"/>
      <c r="AI39" s="192"/>
      <c r="AJ39" s="192"/>
      <c r="AK39" s="192"/>
      <c r="AL39" s="192"/>
      <c r="AM39" s="192"/>
      <c r="AN39" s="192"/>
      <c r="AO39" s="192"/>
      <c r="AP39" s="192"/>
      <c r="AQ39" s="192"/>
    </row>
    <row r="40" spans="1:43" s="48" customFormat="1" ht="16.149999999999999" hidden="1" customHeight="1" outlineLevel="1">
      <c r="A40" s="463"/>
      <c r="B40" s="471" t="s">
        <v>408</v>
      </c>
      <c r="C40" s="469" t="s">
        <v>466</v>
      </c>
      <c r="D40" s="479"/>
      <c r="E40" s="479"/>
      <c r="F40" s="469"/>
      <c r="G40" s="479"/>
      <c r="H40" s="479"/>
      <c r="I40" s="469"/>
      <c r="J40" s="469"/>
      <c r="K40" s="469"/>
      <c r="L40" s="469"/>
      <c r="M40" s="479"/>
      <c r="N40" s="479"/>
      <c r="O40" s="479"/>
      <c r="P40" s="479"/>
      <c r="Q40" s="479"/>
      <c r="R40" s="479"/>
      <c r="S40" s="479"/>
      <c r="T40" s="479"/>
      <c r="U40" s="479"/>
      <c r="V40" s="479"/>
      <c r="W40" s="479"/>
      <c r="X40" s="479"/>
      <c r="Y40" s="479"/>
      <c r="Z40" s="932">
        <v>2</v>
      </c>
      <c r="AA40" s="893"/>
      <c r="AB40" s="893"/>
      <c r="AC40" s="893"/>
      <c r="AD40" s="893"/>
      <c r="AE40" s="893"/>
      <c r="AF40" s="893"/>
      <c r="AG40" s="470" t="s">
        <v>270</v>
      </c>
      <c r="AH40" s="192"/>
      <c r="AI40" s="192"/>
      <c r="AJ40" s="192"/>
      <c r="AK40" s="192"/>
      <c r="AL40" s="192"/>
      <c r="AM40" s="192"/>
      <c r="AN40" s="192"/>
      <c r="AO40" s="192"/>
      <c r="AP40" s="192"/>
      <c r="AQ40" s="192"/>
    </row>
    <row r="41" spans="1:43" ht="16.149999999999999" hidden="1" customHeight="1" outlineLevel="1" thickBot="1">
      <c r="A41" s="480"/>
      <c r="B41" s="933" t="s">
        <v>403</v>
      </c>
      <c r="C41" s="934"/>
      <c r="D41" s="934"/>
      <c r="E41" s="934"/>
      <c r="F41" s="934"/>
      <c r="G41" s="934"/>
      <c r="H41" s="934"/>
      <c r="I41" s="934"/>
      <c r="J41" s="934"/>
      <c r="K41" s="934"/>
      <c r="L41" s="934"/>
      <c r="M41" s="934"/>
      <c r="N41" s="934"/>
      <c r="O41" s="934"/>
      <c r="P41" s="934"/>
      <c r="Q41" s="934"/>
      <c r="R41" s="934"/>
      <c r="S41" s="934"/>
      <c r="T41" s="934"/>
      <c r="U41" s="934"/>
      <c r="V41" s="934"/>
      <c r="W41" s="934"/>
      <c r="X41" s="934"/>
      <c r="Y41" s="935"/>
      <c r="Z41" s="936">
        <f>IFERROR(SUM(S35:X38)+SUM(Z35:AF38)-Z39+Z40,0)</f>
        <v>1</v>
      </c>
      <c r="AA41" s="937"/>
      <c r="AB41" s="937"/>
      <c r="AC41" s="937"/>
      <c r="AD41" s="937"/>
      <c r="AE41" s="937"/>
      <c r="AF41" s="937"/>
      <c r="AG41" s="48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86"/>
    </row>
    <row r="43" spans="1:43" ht="15.6" customHeight="1" collapsed="1">
      <c r="A43" s="482"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882"/>
      <c r="AC43" s="882"/>
      <c r="AD43" s="882"/>
      <c r="AE43" s="882"/>
      <c r="AF43" s="882"/>
      <c r="AG43" s="37" t="s">
        <v>270</v>
      </c>
    </row>
    <row r="44" spans="1:43" ht="15.6" customHeight="1" thickBot="1">
      <c r="A44" s="433"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00"/>
      <c r="AC44" s="800"/>
      <c r="AD44" s="800"/>
      <c r="AE44" s="800"/>
      <c r="AF44" s="800"/>
      <c r="AG44" s="335" t="s">
        <v>270</v>
      </c>
    </row>
    <row r="45" spans="1:43" ht="15.6" customHeight="1" thickBot="1">
      <c r="A45" s="483"/>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4"/>
      <c r="AC45" s="484"/>
      <c r="AD45" s="484"/>
      <c r="AE45" s="484"/>
      <c r="AF45" s="484"/>
      <c r="AG45" s="483"/>
    </row>
    <row r="46" spans="1:43" ht="15.6" customHeight="1" thickBot="1">
      <c r="A46" s="435"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SUM(AB43:AF44)</f>
        <v>0</v>
      </c>
      <c r="AC46" s="883"/>
      <c r="AD46" s="883"/>
      <c r="AE46" s="883"/>
      <c r="AF46" s="883"/>
      <c r="AG46" s="21" t="s">
        <v>270</v>
      </c>
    </row>
    <row r="47" spans="1:43" ht="15.6" customHeight="1">
      <c r="A47" s="369"/>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488"/>
      <c r="AB47" s="489"/>
      <c r="AC47" s="489"/>
      <c r="AD47" s="489"/>
      <c r="AE47" s="489"/>
      <c r="AF47" s="489"/>
      <c r="AG47" s="369"/>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45" customFormat="1" ht="16.149999999999999" customHeight="1" thickBot="1">
      <c r="A49" s="436" t="s">
        <v>1520</v>
      </c>
      <c r="B49" s="389"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5.6" customHeight="1">
      <c r="A50" s="482"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row>
    <row r="51" spans="1:43" ht="15.6" customHeight="1" thickBot="1">
      <c r="A51" s="433"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00"/>
      <c r="AC51" s="800"/>
      <c r="AD51" s="800"/>
      <c r="AE51" s="800"/>
      <c r="AF51" s="800"/>
      <c r="AG51" s="335" t="s">
        <v>270</v>
      </c>
    </row>
    <row r="52" spans="1:43" ht="15.6" customHeight="1" thickBo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434"/>
      <c r="AC52" s="434"/>
      <c r="AD52" s="434"/>
      <c r="AE52" s="434"/>
      <c r="AF52" s="434"/>
      <c r="AG52" s="13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37"/>
      <c r="AC53" s="437"/>
      <c r="AD53" s="437"/>
      <c r="AE53" s="437"/>
      <c r="AF53" s="437"/>
      <c r="AG53" s="438"/>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869">
        <f>AB46-AB50+AB51</f>
        <v>0</v>
      </c>
      <c r="AC54" s="869"/>
      <c r="AD54" s="869"/>
      <c r="AE54" s="869"/>
      <c r="AF54" s="869"/>
      <c r="AG54" s="17" t="s">
        <v>270</v>
      </c>
    </row>
    <row r="55" spans="1:43" ht="15.6" customHeight="1" thickBot="1">
      <c r="A55" s="939" t="s">
        <v>1760</v>
      </c>
      <c r="B55" s="940"/>
      <c r="C55" s="940"/>
      <c r="D55" s="940"/>
      <c r="E55" s="940"/>
      <c r="F55" s="940"/>
      <c r="G55" s="940"/>
      <c r="H55" s="940"/>
      <c r="I55" s="940"/>
      <c r="J55" s="940"/>
      <c r="K55" s="940"/>
      <c r="L55" s="940"/>
      <c r="M55" s="940"/>
      <c r="N55" s="940"/>
      <c r="O55" s="940"/>
      <c r="P55" s="940"/>
      <c r="Q55" s="940"/>
      <c r="R55" s="940"/>
      <c r="S55" s="940"/>
      <c r="T55" s="940"/>
      <c r="U55" s="940"/>
      <c r="V55" s="940"/>
      <c r="W55" s="940"/>
      <c r="X55" s="940"/>
      <c r="Y55" s="940"/>
      <c r="Z55" s="940"/>
      <c r="AA55" s="940"/>
      <c r="AB55" s="800"/>
      <c r="AC55" s="800"/>
      <c r="AD55" s="800"/>
      <c r="AE55" s="800"/>
      <c r="AF55" s="800"/>
      <c r="AG55" s="125"/>
      <c r="AH55" s="164"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942" t="str">
        <f>IF(AH55=TRUE,"問題なし","問題あり")</f>
        <v>問題あり</v>
      </c>
      <c r="AC56" s="942"/>
      <c r="AD56" s="942"/>
      <c r="AE56" s="942"/>
      <c r="AF56" s="942"/>
      <c r="AG56" s="33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42"/>
      <c r="AC57" s="342"/>
      <c r="AD57" s="342"/>
      <c r="AE57" s="342"/>
      <c r="AF57" s="342"/>
      <c r="AG57" s="336"/>
    </row>
    <row r="58" spans="1:43" ht="16.149999999999999" hidden="1" customHeight="1" outlineLevel="1" thickBot="1">
      <c r="A58" s="320"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56" t="s">
        <v>1578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47" t="s">
        <v>270</v>
      </c>
    </row>
    <row r="60" spans="1:43" ht="16.149999999999999" hidden="1" customHeight="1" outlineLevel="1">
      <c r="A60" s="287"/>
      <c r="B60" s="338" t="s">
        <v>1545</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08"/>
      <c r="AC60" s="808"/>
      <c r="AD60" s="808"/>
      <c r="AE60" s="808"/>
      <c r="AF60" s="808"/>
      <c r="AG60" s="323" t="s">
        <v>270</v>
      </c>
    </row>
    <row r="61" spans="1:43" ht="16.149999999999999" hidden="1" customHeight="1" outlineLevel="1">
      <c r="A61" s="287"/>
      <c r="B61" s="338" t="s">
        <v>1546</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f>Z41</f>
        <v>1</v>
      </c>
      <c r="AC61" s="862"/>
      <c r="AD61" s="862"/>
      <c r="AE61" s="862"/>
      <c r="AF61" s="862"/>
      <c r="AG61" s="323" t="s">
        <v>270</v>
      </c>
    </row>
    <row r="62" spans="1:43" s="48" customFormat="1" ht="16.149999999999999" hidden="1" customHeight="1" outlineLevel="1">
      <c r="A62" s="287"/>
      <c r="B62" s="290" t="s">
        <v>410</v>
      </c>
      <c r="C62" s="293"/>
      <c r="D62" s="353"/>
      <c r="E62" s="353"/>
      <c r="F62" s="293"/>
      <c r="G62" s="353"/>
      <c r="H62" s="353"/>
      <c r="I62" s="293"/>
      <c r="J62" s="293"/>
      <c r="K62" s="293"/>
      <c r="L62" s="293"/>
      <c r="M62" s="353"/>
      <c r="N62" s="353"/>
      <c r="O62" s="353"/>
      <c r="P62" s="353"/>
      <c r="Q62" s="353"/>
      <c r="R62" s="353"/>
      <c r="S62" s="353"/>
      <c r="T62" s="353"/>
      <c r="U62" s="353"/>
      <c r="V62" s="353"/>
      <c r="W62" s="353"/>
      <c r="X62" s="353"/>
      <c r="Y62" s="353"/>
      <c r="Z62" s="353"/>
      <c r="AA62" s="353"/>
      <c r="AB62" s="931"/>
      <c r="AC62" s="931"/>
      <c r="AD62" s="931"/>
      <c r="AE62" s="931"/>
      <c r="AF62" s="931"/>
      <c r="AG62" s="354" t="s">
        <v>270</v>
      </c>
      <c r="AH62" s="192"/>
      <c r="AI62" s="192"/>
      <c r="AJ62" s="192"/>
      <c r="AK62" s="192"/>
      <c r="AL62" s="192"/>
      <c r="AM62" s="192"/>
      <c r="AN62" s="192"/>
      <c r="AO62" s="192"/>
      <c r="AP62" s="192"/>
      <c r="AQ62" s="192"/>
    </row>
    <row r="63" spans="1:43" s="48" customFormat="1" ht="16.149999999999999" hidden="1" customHeight="1" outlineLevel="1">
      <c r="A63" s="287"/>
      <c r="B63" s="300" t="s">
        <v>453</v>
      </c>
      <c r="C63" s="293"/>
      <c r="D63" s="353"/>
      <c r="E63" s="353"/>
      <c r="F63" s="293"/>
      <c r="G63" s="353"/>
      <c r="H63" s="353"/>
      <c r="I63" s="293"/>
      <c r="J63" s="293"/>
      <c r="K63" s="293"/>
      <c r="L63" s="293"/>
      <c r="M63" s="353"/>
      <c r="N63" s="353"/>
      <c r="O63" s="353"/>
      <c r="P63" s="353"/>
      <c r="Q63" s="353"/>
      <c r="R63" s="353"/>
      <c r="S63" s="353"/>
      <c r="T63" s="353"/>
      <c r="U63" s="353"/>
      <c r="V63" s="353"/>
      <c r="W63" s="353"/>
      <c r="X63" s="353"/>
      <c r="Y63" s="353"/>
      <c r="Z63" s="353"/>
      <c r="AA63" s="353"/>
      <c r="AB63" s="931"/>
      <c r="AC63" s="931"/>
      <c r="AD63" s="931"/>
      <c r="AE63" s="931"/>
      <c r="AF63" s="931"/>
      <c r="AG63" s="354" t="s">
        <v>270</v>
      </c>
      <c r="AH63" s="192"/>
      <c r="AI63" s="192"/>
      <c r="AJ63" s="192"/>
      <c r="AK63" s="192"/>
      <c r="AL63" s="192"/>
      <c r="AM63" s="192"/>
      <c r="AN63" s="192"/>
      <c r="AO63" s="192"/>
      <c r="AP63" s="192"/>
      <c r="AQ63" s="192"/>
    </row>
    <row r="64" spans="1:43" ht="16.149999999999999" hidden="1" customHeight="1" outlineLevel="1">
      <c r="A64" s="287"/>
      <c r="B64" s="338" t="s">
        <v>1579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323" t="s">
        <v>270</v>
      </c>
    </row>
    <row r="65" spans="1:72" ht="16.149999999999999" hidden="1" customHeight="1" outlineLevel="1">
      <c r="A65" s="287"/>
      <c r="B65" s="338" t="s">
        <v>1580</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v>0</v>
      </c>
      <c r="AC65" s="875"/>
      <c r="AD65" s="875"/>
      <c r="AE65" s="875"/>
      <c r="AF65" s="875"/>
      <c r="AG65" s="323" t="s">
        <v>270</v>
      </c>
    </row>
    <row r="66" spans="1:72" ht="16.149999999999999" hidden="1" customHeight="1" outlineLevel="1">
      <c r="A66" s="377"/>
      <c r="B66" s="290" t="s">
        <v>1581</v>
      </c>
      <c r="C66" s="293"/>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862">
        <f>AB59-SUM(AB64:AF65)</f>
        <v>0</v>
      </c>
      <c r="AC66" s="862"/>
      <c r="AD66" s="862"/>
      <c r="AE66" s="862"/>
      <c r="AF66" s="862"/>
      <c r="AG66" s="291" t="s">
        <v>270</v>
      </c>
    </row>
    <row r="67" spans="1:72" ht="16.149999999999999" hidden="1" customHeight="1" outlineLevel="1" thickBot="1">
      <c r="A67" s="296" t="s">
        <v>412</v>
      </c>
      <c r="B67" s="295"/>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980"/>
      <c r="AC67" s="980"/>
      <c r="AD67" s="980"/>
      <c r="AE67" s="980"/>
      <c r="AF67" s="980"/>
      <c r="AG67" s="340"/>
      <c r="AH67" s="337" t="b">
        <v>0</v>
      </c>
    </row>
    <row r="68" spans="1:72"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927" t="str">
        <f>IF(AH67=TRUE,"問題なし","問題あり")</f>
        <v>問題あり</v>
      </c>
      <c r="AC68" s="927"/>
      <c r="AD68" s="927"/>
      <c r="AE68" s="927"/>
      <c r="AF68" s="927"/>
      <c r="AG68" s="339"/>
      <c r="AH68" s="337"/>
    </row>
    <row r="69" spans="1:72"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row>
    <row r="70" spans="1:72"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row>
    <row r="71" spans="1:72"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row>
    <row r="72" spans="1:72"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row>
    <row r="73" spans="1:72" ht="16.149999999999999" hidden="1" customHeight="1" outlineLevel="1">
      <c r="A73" s="303" t="s">
        <v>1520</v>
      </c>
      <c r="B73" s="351"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row>
    <row r="74" spans="1:72"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row>
    <row r="75" spans="1:72" ht="16.149999999999999" hidden="1" customHeight="1" outlineLevel="1">
      <c r="A75" s="339" t="s">
        <v>1520</v>
      </c>
      <c r="B75" s="351"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2"/>
      <c r="AC75" s="352"/>
      <c r="AD75" s="352"/>
      <c r="AE75" s="352"/>
      <c r="AF75" s="352"/>
      <c r="AG75" s="283"/>
    </row>
    <row r="76" spans="1:72" ht="16.149999999999999" hidden="1" customHeight="1" outlineLevel="1">
      <c r="A76" s="339"/>
      <c r="B76" s="351"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2"/>
      <c r="AC76" s="352"/>
      <c r="AD76" s="352"/>
      <c r="AE76" s="352"/>
      <c r="AF76" s="352"/>
      <c r="AG76" s="283"/>
      <c r="AO76" s="196"/>
      <c r="AP76" s="191"/>
      <c r="AQ76" s="191"/>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244"/>
      <c r="BP76" s="244"/>
      <c r="BQ76" s="244"/>
      <c r="BR76" s="244"/>
      <c r="BS76" s="244"/>
      <c r="BT76" s="47"/>
    </row>
    <row r="77" spans="1:72" ht="16.149999999999999" hidden="1" customHeight="1" outlineLevel="1">
      <c r="A77" s="339"/>
      <c r="B77" s="351"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2"/>
      <c r="AC77" s="352"/>
      <c r="AD77" s="352"/>
      <c r="AE77" s="352"/>
      <c r="AF77" s="352"/>
      <c r="AG77" s="283"/>
      <c r="AO77" s="196"/>
      <c r="AP77" s="191"/>
      <c r="AQ77" s="191"/>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244"/>
      <c r="BP77" s="244"/>
      <c r="BQ77" s="244"/>
      <c r="BR77" s="244"/>
      <c r="BS77" s="244"/>
      <c r="BT77" s="47"/>
    </row>
    <row r="78" spans="1:72" ht="16.149999999999999" hidden="1" customHeight="1" outlineLevel="1">
      <c r="A78" s="339" t="s">
        <v>1520</v>
      </c>
      <c r="B78" s="351"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2"/>
      <c r="AC78" s="352"/>
      <c r="AD78" s="352"/>
      <c r="AE78" s="352"/>
      <c r="AF78" s="352"/>
      <c r="AG78" s="283"/>
      <c r="AO78" s="196"/>
      <c r="AP78" s="191"/>
      <c r="AQ78" s="191"/>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244"/>
      <c r="BP78" s="244"/>
      <c r="BQ78" s="244"/>
      <c r="BR78" s="244"/>
      <c r="BS78" s="244"/>
      <c r="BT78" s="47"/>
    </row>
    <row r="79" spans="1:72" ht="18.75"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196"/>
      <c r="AP79" s="191"/>
      <c r="AQ79" s="191"/>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244"/>
      <c r="BP79" s="244"/>
      <c r="BQ79" s="244"/>
      <c r="BR79" s="244"/>
      <c r="BS79" s="244"/>
      <c r="BT79" s="47"/>
    </row>
    <row r="80" spans="1:72" ht="16.149999999999999" customHeight="1" collapsed="1">
      <c r="A80" s="146" t="s">
        <v>1479</v>
      </c>
      <c r="B80" s="3"/>
      <c r="C80" s="3"/>
      <c r="D80" s="3"/>
      <c r="E80" s="3"/>
      <c r="F80" s="3"/>
      <c r="G80" s="3"/>
      <c r="H80" s="3"/>
      <c r="I80" s="3"/>
      <c r="J80" s="3"/>
      <c r="K80" s="3"/>
      <c r="L80" s="3"/>
      <c r="M80" s="3"/>
      <c r="N80" s="3"/>
      <c r="O80" s="3"/>
      <c r="P80" s="3"/>
      <c r="Q80" s="3"/>
      <c r="R80" s="3"/>
      <c r="S80" s="3"/>
      <c r="T80" s="3"/>
      <c r="U80" s="3"/>
      <c r="V80" s="3"/>
      <c r="W80" s="3"/>
      <c r="X80" s="3"/>
      <c r="Y80" s="3"/>
      <c r="Z80" s="3"/>
      <c r="AA80" s="336"/>
      <c r="AB80" s="336"/>
      <c r="AC80" s="336"/>
      <c r="AD80" s="336"/>
      <c r="AE80" s="336"/>
      <c r="AF80" s="3"/>
      <c r="AG80" s="4"/>
      <c r="AO80" s="196"/>
      <c r="AP80" s="191"/>
      <c r="AQ80" s="191"/>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row>
    <row r="81" spans="1:72" ht="16.149999999999999" customHeight="1">
      <c r="A81" s="485" t="s">
        <v>1520</v>
      </c>
      <c r="B81" s="440" t="s">
        <v>1524</v>
      </c>
      <c r="C81" s="389"/>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1"/>
      <c r="AB81" s="301"/>
      <c r="AC81" s="301"/>
      <c r="AD81" s="301"/>
      <c r="AE81" s="301"/>
      <c r="AF81" s="302"/>
      <c r="AG81" s="311"/>
      <c r="AO81" s="196"/>
      <c r="AP81" s="191"/>
      <c r="AQ81" s="191"/>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row>
    <row r="82" spans="1:72" ht="16.149999999999999" customHeight="1">
      <c r="A82" s="386" t="s">
        <v>1520</v>
      </c>
      <c r="B82" s="389" t="s">
        <v>1584</v>
      </c>
      <c r="C82" s="389"/>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1"/>
      <c r="AB82" s="301"/>
      <c r="AC82" s="301"/>
      <c r="AD82" s="301"/>
      <c r="AE82" s="301"/>
      <c r="AF82" s="302"/>
      <c r="AG82" s="311"/>
    </row>
    <row r="83" spans="1:72" ht="16.149999999999999" customHeight="1">
      <c r="A83" s="388" t="s">
        <v>1538</v>
      </c>
      <c r="B83" s="302"/>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312"/>
      <c r="AB83" s="312"/>
      <c r="AC83" s="312"/>
      <c r="AD83" s="312"/>
      <c r="AE83" s="312"/>
      <c r="AF83" s="284"/>
      <c r="AG83" s="245"/>
    </row>
    <row r="84" spans="1:72" ht="16.149999999999999" customHeight="1" thickBot="1">
      <c r="A84" s="453" t="s">
        <v>1761</v>
      </c>
      <c r="B84" s="3"/>
      <c r="C84" s="3"/>
      <c r="D84" s="3"/>
      <c r="E84" s="3"/>
      <c r="F84" s="3"/>
      <c r="G84" s="3"/>
      <c r="H84" s="3"/>
      <c r="I84" s="3"/>
      <c r="J84" s="3"/>
      <c r="K84" s="3"/>
      <c r="L84" s="3"/>
      <c r="M84" s="3"/>
      <c r="N84" s="3"/>
      <c r="O84" s="3"/>
      <c r="P84" s="3"/>
      <c r="Q84" s="3"/>
      <c r="R84" s="3"/>
      <c r="S84" s="3"/>
      <c r="T84" s="3"/>
      <c r="U84" s="3"/>
      <c r="V84" s="3"/>
      <c r="W84" s="3"/>
      <c r="X84" s="3"/>
      <c r="Y84" s="3"/>
      <c r="Z84" s="3"/>
      <c r="AA84" s="153"/>
      <c r="AB84" s="153"/>
      <c r="AC84" s="153"/>
      <c r="AD84" s="153"/>
      <c r="AE84" s="153"/>
      <c r="AF84" s="153"/>
      <c r="AG84" s="88"/>
      <c r="AO84" s="196"/>
      <c r="AP84" s="191"/>
      <c r="AQ84" s="191"/>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244"/>
      <c r="BP84" s="244"/>
      <c r="BQ84" s="244"/>
      <c r="BR84" s="244"/>
      <c r="BS84" s="244"/>
      <c r="BT84" s="47"/>
    </row>
    <row r="85" spans="1:72" ht="16.149999999999999" customHeight="1">
      <c r="A85" s="100" t="s">
        <v>1762</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71"/>
      <c r="AB85" s="865">
        <f>'（別添）_計画書（歯科診療所及びⅡを算定する有床診療所）'!AB74</f>
        <v>0</v>
      </c>
      <c r="AC85" s="865"/>
      <c r="AD85" s="865"/>
      <c r="AE85" s="865"/>
      <c r="AF85" s="865"/>
      <c r="AG85" s="73" t="s">
        <v>289</v>
      </c>
      <c r="AO85" s="196"/>
      <c r="AP85" s="191"/>
      <c r="AQ85" s="191"/>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244"/>
      <c r="BP85" s="244"/>
      <c r="BQ85" s="244"/>
      <c r="BR85" s="244"/>
      <c r="BS85" s="244"/>
      <c r="BT85" s="47"/>
    </row>
    <row r="86" spans="1:72" ht="16.149999999999999" customHeight="1">
      <c r="A86" s="379" t="s">
        <v>1763</v>
      </c>
      <c r="B86" s="69"/>
      <c r="C86" s="14"/>
      <c r="D86" s="14"/>
      <c r="E86" s="14"/>
      <c r="F86" s="14"/>
      <c r="G86" s="14"/>
      <c r="H86" s="14"/>
      <c r="I86" s="14"/>
      <c r="J86" s="14"/>
      <c r="K86" s="14"/>
      <c r="L86" s="14"/>
      <c r="M86" s="14"/>
      <c r="N86" s="14"/>
      <c r="O86" s="14"/>
      <c r="P86" s="14"/>
      <c r="Q86" s="14"/>
      <c r="R86" s="14"/>
      <c r="S86" s="14"/>
      <c r="T86" s="14"/>
      <c r="U86" s="14"/>
      <c r="V86" s="14"/>
      <c r="W86" s="14"/>
      <c r="X86" s="14"/>
      <c r="Y86" s="14"/>
      <c r="Z86" s="14"/>
      <c r="AA86" s="70"/>
      <c r="AB86" s="807">
        <f>'（別添）_計画書（歯科診療所及びⅡを算定する有床診療所）'!AB75</f>
        <v>0</v>
      </c>
      <c r="AC86" s="807"/>
      <c r="AD86" s="807"/>
      <c r="AE86" s="807"/>
      <c r="AF86" s="807"/>
      <c r="AG86" s="111" t="s">
        <v>270</v>
      </c>
      <c r="AO86" s="196"/>
      <c r="AP86" s="191"/>
      <c r="AQ86" s="191"/>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244"/>
      <c r="BP86" s="244"/>
      <c r="BQ86" s="244"/>
      <c r="BR86" s="244"/>
      <c r="BS86" s="244"/>
      <c r="BT86" s="47"/>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796"/>
      <c r="AC87" s="796"/>
      <c r="AD87" s="796"/>
      <c r="AE87" s="796"/>
      <c r="AF87" s="796"/>
      <c r="AG87" s="156" t="s">
        <v>270</v>
      </c>
      <c r="AO87" s="196"/>
      <c r="AP87" s="191"/>
      <c r="AQ87" s="191"/>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244"/>
      <c r="BP87" s="244"/>
      <c r="BQ87" s="244"/>
      <c r="BR87" s="244"/>
      <c r="BS87" s="244"/>
      <c r="BT87" s="47"/>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797">
        <f>AB87-AB86</f>
        <v>0</v>
      </c>
      <c r="AC88" s="797"/>
      <c r="AD88" s="797"/>
      <c r="AE88" s="797"/>
      <c r="AF88" s="797"/>
      <c r="AG88" s="156" t="s">
        <v>270</v>
      </c>
      <c r="AO88" s="196"/>
      <c r="AP88" s="191"/>
      <c r="AQ88" s="191"/>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244"/>
      <c r="BP88" s="244"/>
      <c r="BQ88" s="244"/>
      <c r="BR88" s="244"/>
      <c r="BS88" s="244"/>
      <c r="BT88" s="47"/>
    </row>
    <row r="89" spans="1:72" ht="16.149999999999999" hidden="1" customHeight="1" outlineLevel="1">
      <c r="A89" s="16"/>
      <c r="B89" s="393" t="s">
        <v>1567</v>
      </c>
      <c r="C89" s="375"/>
      <c r="D89" s="79"/>
      <c r="E89" s="79"/>
      <c r="F89" s="79"/>
      <c r="G89" s="79"/>
      <c r="H89" s="79"/>
      <c r="I89" s="79"/>
      <c r="J89" s="79"/>
      <c r="K89" s="79"/>
      <c r="L89" s="79"/>
      <c r="M89" s="79"/>
      <c r="N89" s="79"/>
      <c r="O89" s="79"/>
      <c r="P89" s="79"/>
      <c r="Q89" s="79"/>
      <c r="R89" s="79"/>
      <c r="S89" s="79"/>
      <c r="T89" s="79"/>
      <c r="U89" s="79"/>
      <c r="V89" s="79"/>
      <c r="W89" s="79"/>
      <c r="X89" s="79"/>
      <c r="Y89" s="79"/>
      <c r="Z89" s="79"/>
      <c r="AA89" s="79"/>
      <c r="AB89" s="928"/>
      <c r="AC89" s="928"/>
      <c r="AD89" s="928"/>
      <c r="AE89" s="928"/>
      <c r="AF89" s="928"/>
      <c r="AG89" s="114" t="s">
        <v>270</v>
      </c>
    </row>
    <row r="90" spans="1:72" ht="16.149999999999999" customHeight="1" collapsed="1" thickBot="1">
      <c r="A90" s="39"/>
      <c r="B90" s="90" t="s">
        <v>1672</v>
      </c>
      <c r="C90" s="23"/>
      <c r="D90" s="79"/>
      <c r="E90" s="79"/>
      <c r="F90" s="79"/>
      <c r="G90" s="79"/>
      <c r="H90" s="79"/>
      <c r="I90" s="79"/>
      <c r="J90" s="79"/>
      <c r="K90" s="79"/>
      <c r="L90" s="79"/>
      <c r="M90" s="79"/>
      <c r="N90" s="79"/>
      <c r="O90" s="79"/>
      <c r="P90" s="79"/>
      <c r="Q90" s="79"/>
      <c r="R90" s="79"/>
      <c r="S90" s="79"/>
      <c r="T90" s="79"/>
      <c r="U90" s="79"/>
      <c r="V90" s="79"/>
      <c r="W90" s="79"/>
      <c r="X90" s="79"/>
      <c r="Y90" s="79"/>
      <c r="Z90" s="79"/>
      <c r="AA90" s="79"/>
      <c r="AB90" s="929"/>
      <c r="AC90" s="929"/>
      <c r="AD90" s="929"/>
      <c r="AE90" s="929"/>
      <c r="AF90" s="929"/>
      <c r="AG90" s="114" t="s">
        <v>291</v>
      </c>
    </row>
    <row r="91" spans="1:72" ht="16.149999999999999" customHeight="1" thickTop="1" thickBot="1">
      <c r="A91" s="80"/>
      <c r="B91" s="91" t="s">
        <v>1673</v>
      </c>
      <c r="C91" s="92"/>
      <c r="D91" s="81"/>
      <c r="E91" s="81"/>
      <c r="F91" s="81"/>
      <c r="G91" s="81"/>
      <c r="H91" s="81"/>
      <c r="I91" s="81"/>
      <c r="J91" s="81"/>
      <c r="K91" s="81"/>
      <c r="L91" s="81"/>
      <c r="M91" s="81"/>
      <c r="N91" s="81"/>
      <c r="O91" s="81"/>
      <c r="P91" s="81"/>
      <c r="Q91" s="81"/>
      <c r="R91" s="81"/>
      <c r="S91" s="81"/>
      <c r="T91" s="81"/>
      <c r="U91" s="81"/>
      <c r="V91" s="81"/>
      <c r="W91" s="81"/>
      <c r="X91" s="81"/>
      <c r="Y91" s="81"/>
      <c r="Z91" s="81"/>
      <c r="AA91" s="81"/>
      <c r="AB91" s="871">
        <f>IFERROR(AB90/AB86*100,0)</f>
        <v>0</v>
      </c>
      <c r="AC91" s="871"/>
      <c r="AD91" s="871"/>
      <c r="AE91" s="871"/>
      <c r="AF91" s="871"/>
      <c r="AG91" s="115" t="s">
        <v>292</v>
      </c>
    </row>
    <row r="92" spans="1:72" ht="16.149999999999999" hidden="1" customHeight="1" outlineLevel="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72" ht="16.149999999999999" hidden="1" customHeight="1" outlineLevel="1" thickBot="1">
      <c r="A93" s="324" t="s">
        <v>467</v>
      </c>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922"/>
      <c r="AB93" s="922"/>
      <c r="AC93" s="922"/>
      <c r="AD93" s="922"/>
      <c r="AE93" s="922"/>
      <c r="AF93" s="922"/>
      <c r="AG93" s="922"/>
    </row>
    <row r="94" spans="1:72" ht="16.149999999999999" hidden="1" customHeight="1" outlineLevel="1">
      <c r="A94" s="325" t="s">
        <v>468</v>
      </c>
      <c r="B94" s="317"/>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326"/>
      <c r="AB94" s="923">
        <f>'（別添）_計画書（歯科診療所及びⅡを算定する有床診療所）'!AB83</f>
        <v>0</v>
      </c>
      <c r="AC94" s="923"/>
      <c r="AD94" s="923"/>
      <c r="AE94" s="923"/>
      <c r="AF94" s="923"/>
      <c r="AG94" s="318" t="s">
        <v>289</v>
      </c>
    </row>
    <row r="95" spans="1:72" ht="16.149999999999999" hidden="1" customHeight="1" outlineLevel="1">
      <c r="A95" s="327" t="s">
        <v>469</v>
      </c>
      <c r="B95" s="31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328"/>
      <c r="AB95" s="862">
        <f>'（別添）_計画書（歯科診療所及びⅡを算定する有床診療所）'!AB84</f>
        <v>0</v>
      </c>
      <c r="AC95" s="862"/>
      <c r="AD95" s="862"/>
      <c r="AE95" s="862"/>
      <c r="AF95" s="862"/>
      <c r="AG95" s="329" t="s">
        <v>270</v>
      </c>
    </row>
    <row r="96" spans="1:72" ht="16.149999999999999" hidden="1" customHeight="1" outlineLevel="1">
      <c r="A96" s="327" t="s">
        <v>470</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919"/>
      <c r="AC96" s="919"/>
      <c r="AD96" s="919"/>
      <c r="AE96" s="919"/>
      <c r="AF96" s="919"/>
      <c r="AG96" s="354" t="s">
        <v>270</v>
      </c>
    </row>
    <row r="97" spans="1:33" ht="16.149999999999999" hidden="1" customHeight="1" outlineLevel="1">
      <c r="A97" s="292" t="s">
        <v>416</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876">
        <f>AB96-AB95</f>
        <v>0</v>
      </c>
      <c r="AC97" s="876"/>
      <c r="AD97" s="876"/>
      <c r="AE97" s="876"/>
      <c r="AF97" s="876"/>
      <c r="AG97" s="354" t="s">
        <v>270</v>
      </c>
    </row>
    <row r="98" spans="1:33" ht="16.149999999999999" hidden="1" customHeight="1" outlineLevel="1">
      <c r="A98" s="287"/>
      <c r="B98" s="290" t="s">
        <v>417</v>
      </c>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808"/>
      <c r="AC98" s="808"/>
      <c r="AD98" s="808"/>
      <c r="AE98" s="808"/>
      <c r="AF98" s="808"/>
      <c r="AG98" s="323" t="s">
        <v>270</v>
      </c>
    </row>
    <row r="99" spans="1:33" ht="16.149999999999999" hidden="1" customHeight="1" outlineLevel="1" thickBot="1">
      <c r="A99" s="294"/>
      <c r="B99" s="330" t="s">
        <v>418</v>
      </c>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920"/>
      <c r="AC99" s="920"/>
      <c r="AD99" s="920"/>
      <c r="AE99" s="920"/>
      <c r="AF99" s="920"/>
      <c r="AG99" s="323" t="s">
        <v>291</v>
      </c>
    </row>
    <row r="100" spans="1:33" ht="16.350000000000001" hidden="1" customHeight="1" outlineLevel="1" thickTop="1" thickBot="1">
      <c r="A100" s="331"/>
      <c r="B100" s="332" t="s">
        <v>419</v>
      </c>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921">
        <f>IFERROR(AB99/AB95*100,0)</f>
        <v>0</v>
      </c>
      <c r="AC100" s="921"/>
      <c r="AD100" s="921"/>
      <c r="AE100" s="921"/>
      <c r="AF100" s="921"/>
      <c r="AG100" s="334" t="s">
        <v>292</v>
      </c>
    </row>
    <row r="101" spans="1:33" ht="16.350000000000001" hidden="1" customHeight="1" outlineLevel="1">
      <c r="A101" s="321"/>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16"/>
    </row>
    <row r="102" spans="1:33" ht="16.149999999999999" hidden="1" customHeight="1" outlineLevel="1" thickBot="1">
      <c r="A102" s="324" t="s">
        <v>380</v>
      </c>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922"/>
      <c r="AB102" s="922"/>
      <c r="AC102" s="922"/>
      <c r="AD102" s="922"/>
      <c r="AE102" s="922"/>
      <c r="AF102" s="922"/>
      <c r="AG102" s="922"/>
    </row>
    <row r="103" spans="1:33" ht="16.149999999999999" hidden="1" customHeight="1" outlineLevel="1">
      <c r="A103" s="325" t="s">
        <v>471</v>
      </c>
      <c r="B103" s="317"/>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326"/>
      <c r="AB103" s="923">
        <f>'（別添）_計画書（歯科診療所及びⅡを算定する有床診療所）'!AB92</f>
        <v>0</v>
      </c>
      <c r="AC103" s="923"/>
      <c r="AD103" s="923"/>
      <c r="AE103" s="923"/>
      <c r="AF103" s="923"/>
      <c r="AG103" s="318" t="s">
        <v>289</v>
      </c>
    </row>
    <row r="104" spans="1:33" ht="16.149999999999999" hidden="1" customHeight="1" outlineLevel="1">
      <c r="A104" s="327" t="s">
        <v>472</v>
      </c>
      <c r="B104" s="31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328"/>
      <c r="AB104" s="862">
        <f>'（別添）_計画書（歯科診療所及びⅡを算定する有床診療所）'!AB93</f>
        <v>0</v>
      </c>
      <c r="AC104" s="862"/>
      <c r="AD104" s="862"/>
      <c r="AE104" s="862"/>
      <c r="AF104" s="862"/>
      <c r="AG104" s="329" t="s">
        <v>270</v>
      </c>
    </row>
    <row r="105" spans="1:33" ht="16.149999999999999" hidden="1" customHeight="1" outlineLevel="1">
      <c r="A105" s="327" t="s">
        <v>473</v>
      </c>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919"/>
      <c r="AC105" s="919"/>
      <c r="AD105" s="919"/>
      <c r="AE105" s="919"/>
      <c r="AF105" s="919"/>
      <c r="AG105" s="354" t="s">
        <v>270</v>
      </c>
    </row>
    <row r="106" spans="1:33" ht="16.149999999999999" hidden="1" customHeight="1" outlineLevel="1">
      <c r="A106" s="292" t="s">
        <v>423</v>
      </c>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876">
        <f>AB105-AB104</f>
        <v>0</v>
      </c>
      <c r="AC106" s="876"/>
      <c r="AD106" s="876"/>
      <c r="AE106" s="876"/>
      <c r="AF106" s="876"/>
      <c r="AG106" s="354" t="s">
        <v>270</v>
      </c>
    </row>
    <row r="107" spans="1:33" ht="16.149999999999999" hidden="1" customHeight="1" outlineLevel="1">
      <c r="A107" s="287"/>
      <c r="B107" s="290" t="s">
        <v>424</v>
      </c>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808"/>
      <c r="AC107" s="808"/>
      <c r="AD107" s="808"/>
      <c r="AE107" s="808"/>
      <c r="AF107" s="808"/>
      <c r="AG107" s="323" t="s">
        <v>270</v>
      </c>
    </row>
    <row r="108" spans="1:33" ht="16.149999999999999" hidden="1" customHeight="1" outlineLevel="1" thickBot="1">
      <c r="A108" s="294"/>
      <c r="B108" s="330" t="s">
        <v>425</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920"/>
      <c r="AC108" s="920"/>
      <c r="AD108" s="920"/>
      <c r="AE108" s="920"/>
      <c r="AF108" s="920"/>
      <c r="AG108" s="323" t="s">
        <v>291</v>
      </c>
    </row>
    <row r="109" spans="1:33" ht="16.350000000000001" hidden="1" customHeight="1" outlineLevel="1" thickTop="1" thickBot="1">
      <c r="A109" s="331"/>
      <c r="B109" s="332" t="s">
        <v>426</v>
      </c>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921">
        <f>IFERROR(AB108/AB104*100,0)</f>
        <v>0</v>
      </c>
      <c r="AC109" s="921"/>
      <c r="AD109" s="921"/>
      <c r="AE109" s="921"/>
      <c r="AF109" s="921"/>
      <c r="AG109" s="334" t="s">
        <v>292</v>
      </c>
    </row>
    <row r="110" spans="1:33" ht="16.350000000000001" hidden="1" customHeight="1" outlineLevel="1">
      <c r="A110" s="32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16"/>
    </row>
    <row r="111" spans="1:33" ht="16.149999999999999" hidden="1" customHeight="1" outlineLevel="1" thickBot="1">
      <c r="A111" s="315" t="s">
        <v>384</v>
      </c>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922"/>
      <c r="AB111" s="922"/>
      <c r="AC111" s="922"/>
      <c r="AD111" s="922"/>
      <c r="AE111" s="922"/>
      <c r="AF111" s="922"/>
      <c r="AG111" s="922"/>
    </row>
    <row r="112" spans="1:33" ht="16.149999999999999" hidden="1" customHeight="1" outlineLevel="1">
      <c r="A112" s="325" t="s">
        <v>474</v>
      </c>
      <c r="B112" s="317"/>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326"/>
      <c r="AB112" s="923">
        <f>'（別添）_計画書（歯科診療所及びⅡを算定する有床診療所）'!AB101</f>
        <v>0</v>
      </c>
      <c r="AC112" s="923"/>
      <c r="AD112" s="923"/>
      <c r="AE112" s="923"/>
      <c r="AF112" s="923"/>
      <c r="AG112" s="318" t="s">
        <v>289</v>
      </c>
    </row>
    <row r="113" spans="1:33" ht="16.149999999999999" hidden="1" customHeight="1" outlineLevel="1">
      <c r="A113" s="327" t="s">
        <v>475</v>
      </c>
      <c r="B113" s="31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328"/>
      <c r="AB113" s="862">
        <f>'（別添）_計画書（歯科診療所及びⅡを算定する有床診療所）'!AB102</f>
        <v>0</v>
      </c>
      <c r="AC113" s="862"/>
      <c r="AD113" s="862"/>
      <c r="AE113" s="862"/>
      <c r="AF113" s="862"/>
      <c r="AG113" s="329" t="s">
        <v>270</v>
      </c>
    </row>
    <row r="114" spans="1:33" ht="16.149999999999999" hidden="1" customHeight="1" outlineLevel="1">
      <c r="A114" s="327" t="s">
        <v>476</v>
      </c>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919"/>
      <c r="AC114" s="919"/>
      <c r="AD114" s="919"/>
      <c r="AE114" s="919"/>
      <c r="AF114" s="919"/>
      <c r="AG114" s="354" t="s">
        <v>270</v>
      </c>
    </row>
    <row r="115" spans="1:33" ht="16.149999999999999" hidden="1" customHeight="1" outlineLevel="1">
      <c r="A115" s="292" t="s">
        <v>430</v>
      </c>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876">
        <f>AB114-AB113</f>
        <v>0</v>
      </c>
      <c r="AC115" s="876"/>
      <c r="AD115" s="876"/>
      <c r="AE115" s="876"/>
      <c r="AF115" s="876"/>
      <c r="AG115" s="354" t="s">
        <v>270</v>
      </c>
    </row>
    <row r="116" spans="1:33" ht="16.149999999999999" hidden="1" customHeight="1" outlineLevel="1">
      <c r="A116" s="287"/>
      <c r="B116" s="290" t="s">
        <v>431</v>
      </c>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808"/>
      <c r="AC116" s="808"/>
      <c r="AD116" s="808"/>
      <c r="AE116" s="808"/>
      <c r="AF116" s="808"/>
      <c r="AG116" s="323" t="s">
        <v>270</v>
      </c>
    </row>
    <row r="117" spans="1:33" ht="16.350000000000001" hidden="1" customHeight="1" outlineLevel="1" thickBot="1">
      <c r="A117" s="294"/>
      <c r="B117" s="330" t="s">
        <v>432</v>
      </c>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920"/>
      <c r="AC117" s="920"/>
      <c r="AD117" s="920"/>
      <c r="AE117" s="920"/>
      <c r="AF117" s="920"/>
      <c r="AG117" s="323" t="s">
        <v>291</v>
      </c>
    </row>
    <row r="118" spans="1:33" ht="16.350000000000001" hidden="1" customHeight="1" outlineLevel="1" thickTop="1" thickBot="1">
      <c r="A118" s="331"/>
      <c r="B118" s="332" t="s">
        <v>433</v>
      </c>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921">
        <f>IFERROR(AB117/AB113*100,0)</f>
        <v>0</v>
      </c>
      <c r="AC118" s="921"/>
      <c r="AD118" s="921"/>
      <c r="AE118" s="921"/>
      <c r="AF118" s="921"/>
      <c r="AG118" s="334" t="s">
        <v>292</v>
      </c>
    </row>
    <row r="119" spans="1:33" ht="16.350000000000001" hidden="1" customHeight="1" outlineLevel="1">
      <c r="A119" s="321"/>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16"/>
    </row>
    <row r="120" spans="1:33" ht="16.149999999999999" hidden="1" customHeight="1" outlineLevel="1" thickBot="1">
      <c r="A120" s="324" t="s">
        <v>322</v>
      </c>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922"/>
      <c r="AB120" s="922"/>
      <c r="AC120" s="922"/>
      <c r="AD120" s="922"/>
      <c r="AE120" s="922"/>
      <c r="AF120" s="922"/>
      <c r="AG120" s="922"/>
    </row>
    <row r="121" spans="1:33" ht="16.149999999999999" hidden="1" customHeight="1" outlineLevel="1">
      <c r="A121" s="325" t="s">
        <v>454</v>
      </c>
      <c r="B121" s="317"/>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326"/>
      <c r="AB121" s="923">
        <f>'（別添）_計画書（歯科診療所及びⅡを算定する有床診療所）'!AB110</f>
        <v>0</v>
      </c>
      <c r="AC121" s="923"/>
      <c r="AD121" s="923"/>
      <c r="AE121" s="923"/>
      <c r="AF121" s="923"/>
      <c r="AG121" s="318" t="s">
        <v>289</v>
      </c>
    </row>
    <row r="122" spans="1:33" ht="16.149999999999999" hidden="1" customHeight="1" outlineLevel="1">
      <c r="A122" s="327" t="s">
        <v>455</v>
      </c>
      <c r="B122" s="31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328"/>
      <c r="AB122" s="862">
        <f>'（別添）_計画書（歯科診療所及びⅡを算定する有床診療所）'!AB111</f>
        <v>0</v>
      </c>
      <c r="AC122" s="862"/>
      <c r="AD122" s="862"/>
      <c r="AE122" s="862"/>
      <c r="AF122" s="862"/>
      <c r="AG122" s="329" t="s">
        <v>270</v>
      </c>
    </row>
    <row r="123" spans="1:33" ht="16.149999999999999" hidden="1" customHeight="1" outlineLevel="1">
      <c r="A123" s="327" t="s">
        <v>456</v>
      </c>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919"/>
      <c r="AC123" s="919"/>
      <c r="AD123" s="919"/>
      <c r="AE123" s="919"/>
      <c r="AF123" s="919"/>
      <c r="AG123" s="354" t="s">
        <v>270</v>
      </c>
    </row>
    <row r="124" spans="1:33" ht="16.149999999999999" hidden="1" customHeight="1" outlineLevel="1">
      <c r="A124" s="292" t="s">
        <v>434</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876">
        <f>AB123-AB122</f>
        <v>0</v>
      </c>
      <c r="AC124" s="876"/>
      <c r="AD124" s="876"/>
      <c r="AE124" s="876"/>
      <c r="AF124" s="876"/>
      <c r="AG124" s="354" t="s">
        <v>270</v>
      </c>
    </row>
    <row r="125" spans="1:33" ht="16.149999999999999" hidden="1" customHeight="1" outlineLevel="1">
      <c r="A125" s="287"/>
      <c r="B125" s="290" t="s">
        <v>435</v>
      </c>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808"/>
      <c r="AC125" s="808"/>
      <c r="AD125" s="808"/>
      <c r="AE125" s="808"/>
      <c r="AF125" s="808"/>
      <c r="AG125" s="323" t="s">
        <v>270</v>
      </c>
    </row>
    <row r="126" spans="1:33" ht="16.149999999999999" hidden="1" customHeight="1" outlineLevel="1" thickBot="1">
      <c r="A126" s="294"/>
      <c r="B126" s="330" t="s">
        <v>436</v>
      </c>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920"/>
      <c r="AC126" s="920"/>
      <c r="AD126" s="920"/>
      <c r="AE126" s="920"/>
      <c r="AF126" s="920"/>
      <c r="AG126" s="323" t="s">
        <v>291</v>
      </c>
    </row>
    <row r="127" spans="1:33" ht="16.350000000000001" hidden="1" customHeight="1" outlineLevel="1" thickTop="1" thickBot="1">
      <c r="A127" s="331"/>
      <c r="B127" s="332" t="s">
        <v>437</v>
      </c>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921">
        <f>IFERROR(AB126/AB122*100,0)</f>
        <v>0</v>
      </c>
      <c r="AC127" s="921"/>
      <c r="AD127" s="921"/>
      <c r="AE127" s="921"/>
      <c r="AF127" s="921"/>
      <c r="AG127" s="334" t="s">
        <v>292</v>
      </c>
    </row>
    <row r="128" spans="1:33" ht="16.350000000000001" customHeight="1" collapsed="1"/>
    <row r="129" spans="1:35" ht="16.350000000000001" customHeight="1">
      <c r="A129" s="60" t="s">
        <v>1675</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6"/>
    </row>
    <row r="130" spans="1:35" ht="16.149999999999999" customHeight="1" thickBot="1">
      <c r="A130" s="58" t="s">
        <v>1766</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817"/>
      <c r="AB130" s="817"/>
      <c r="AC130" s="817"/>
      <c r="AD130" s="817"/>
      <c r="AE130" s="817"/>
      <c r="AF130" s="817"/>
      <c r="AG130" s="817"/>
      <c r="AH130" s="181"/>
      <c r="AI130" s="181"/>
    </row>
    <row r="131" spans="1:35" ht="16.149999999999999" customHeight="1">
      <c r="A131" s="99" t="s">
        <v>1767</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4"/>
      <c r="AB131" s="865">
        <f>'（別添）_計画書（歯科診療所及びⅡを算定する有床診療所）'!AB120</f>
        <v>0</v>
      </c>
      <c r="AC131" s="865"/>
      <c r="AD131" s="865"/>
      <c r="AE131" s="865"/>
      <c r="AF131" s="865"/>
      <c r="AG131" s="76" t="s">
        <v>289</v>
      </c>
      <c r="AH131" s="169"/>
      <c r="AI131" s="169"/>
    </row>
    <row r="132" spans="1:35" ht="16.149999999999999" hidden="1" customHeight="1" outlineLevel="1">
      <c r="A132" s="443" t="s">
        <v>457</v>
      </c>
      <c r="B132" s="444"/>
      <c r="C132" s="444"/>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75"/>
      <c r="AB132" s="807">
        <f>'（別添）_計画書（歯科診療所及びⅡを算定する有床診療所）'!AB121</f>
        <v>0</v>
      </c>
      <c r="AC132" s="807"/>
      <c r="AD132" s="807"/>
      <c r="AE132" s="807"/>
      <c r="AF132" s="807"/>
      <c r="AG132" s="105" t="s">
        <v>270</v>
      </c>
      <c r="AH132" s="169"/>
      <c r="AI132" s="169"/>
    </row>
    <row r="133" spans="1:35" ht="16.149999999999999" customHeight="1" collapsed="1">
      <c r="A133" s="442" t="s">
        <v>1768</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07">
        <f>'（別添）_計画書（歯科診療所及びⅡを算定する有床診療所）'!AB122</f>
        <v>0</v>
      </c>
      <c r="AC133" s="807"/>
      <c r="AD133" s="807"/>
      <c r="AE133" s="807"/>
      <c r="AF133" s="807"/>
      <c r="AG133" s="105" t="s">
        <v>270</v>
      </c>
    </row>
    <row r="134" spans="1:35" ht="16.149999999999999" hidden="1" customHeight="1" outlineLevel="1">
      <c r="A134" s="443" t="s">
        <v>458</v>
      </c>
      <c r="B134" s="445"/>
      <c r="C134" s="445"/>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822"/>
      <c r="AC134" s="822"/>
      <c r="AD134" s="822"/>
      <c r="AE134" s="822"/>
      <c r="AF134" s="822"/>
      <c r="AG134" s="117" t="s">
        <v>270</v>
      </c>
    </row>
    <row r="135" spans="1:35" ht="16.149999999999999" customHeight="1" collapsed="1">
      <c r="A135" s="89" t="s">
        <v>1769</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21"/>
      <c r="AC135" s="821"/>
      <c r="AD135" s="821"/>
      <c r="AE135" s="821"/>
      <c r="AF135" s="821"/>
      <c r="AG135" s="117" t="s">
        <v>270</v>
      </c>
    </row>
    <row r="136" spans="1:35" ht="16.149999999999999" hidden="1" customHeight="1" outlineLevel="1">
      <c r="A136" s="446" t="s">
        <v>459</v>
      </c>
      <c r="B136" s="447"/>
      <c r="C136" s="447"/>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823">
        <f>AB134-AB132</f>
        <v>0</v>
      </c>
      <c r="AC136" s="823"/>
      <c r="AD136" s="823"/>
      <c r="AE136" s="823"/>
      <c r="AF136" s="823"/>
      <c r="AG136" s="117" t="s">
        <v>270</v>
      </c>
    </row>
    <row r="137" spans="1:35" ht="16.149999999999999" customHeight="1" collapsed="1">
      <c r="A137" s="93" t="s">
        <v>1770</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823">
        <f>AB135-AB133</f>
        <v>0</v>
      </c>
      <c r="AC137" s="823"/>
      <c r="AD137" s="823"/>
      <c r="AE137" s="823"/>
      <c r="AF137" s="823"/>
      <c r="AG137" s="117" t="s">
        <v>270</v>
      </c>
    </row>
    <row r="138" spans="1:35" ht="16.149999999999999" hidden="1" customHeight="1" outlineLevel="1">
      <c r="A138" s="82"/>
      <c r="B138" s="394"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821"/>
      <c r="AC138" s="821"/>
      <c r="AD138" s="821"/>
      <c r="AE138" s="821"/>
      <c r="AF138" s="821"/>
      <c r="AG138" s="120"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27"/>
      <c r="AC139" s="827"/>
      <c r="AD139" s="827"/>
      <c r="AE139" s="827"/>
      <c r="AF139" s="827"/>
      <c r="AG139" s="120"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861">
        <f>IFERROR(AB139/AB133*100,0)</f>
        <v>0</v>
      </c>
      <c r="AC140" s="861"/>
      <c r="AD140" s="861"/>
      <c r="AE140" s="861"/>
      <c r="AF140" s="861"/>
      <c r="AG140" s="121" t="s">
        <v>292</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6"/>
    </row>
    <row r="142" spans="1:35" ht="16.149999999999999" customHeight="1" thickBot="1">
      <c r="A142" s="58" t="s">
        <v>1771</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817"/>
      <c r="AB142" s="817"/>
      <c r="AC142" s="817"/>
      <c r="AD142" s="817"/>
      <c r="AE142" s="817"/>
      <c r="AF142" s="817"/>
      <c r="AG142" s="817"/>
      <c r="AH142" s="181"/>
      <c r="AI142" s="181"/>
    </row>
    <row r="143" spans="1:35" ht="16.149999999999999" customHeight="1">
      <c r="A143" s="99" t="s">
        <v>1772</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4"/>
      <c r="AB143" s="865">
        <f>'（別添）_計画書（歯科診療所及びⅡを算定する有床診療所）'!AB132</f>
        <v>0</v>
      </c>
      <c r="AC143" s="865"/>
      <c r="AD143" s="865"/>
      <c r="AE143" s="865"/>
      <c r="AF143" s="865"/>
      <c r="AG143" s="76" t="s">
        <v>289</v>
      </c>
      <c r="AH143" s="169"/>
      <c r="AI143" s="169"/>
    </row>
    <row r="144" spans="1:35" ht="16.149999999999999" hidden="1" customHeight="1" outlineLevel="1">
      <c r="A144" s="443" t="s">
        <v>460</v>
      </c>
      <c r="B144" s="444"/>
      <c r="C144" s="444"/>
      <c r="D144" s="444"/>
      <c r="E144" s="62"/>
      <c r="F144" s="62"/>
      <c r="G144" s="62"/>
      <c r="H144" s="62"/>
      <c r="I144" s="62"/>
      <c r="J144" s="62"/>
      <c r="K144" s="62"/>
      <c r="L144" s="62"/>
      <c r="M144" s="62"/>
      <c r="N144" s="62"/>
      <c r="O144" s="62"/>
      <c r="P144" s="62"/>
      <c r="Q144" s="62"/>
      <c r="R144" s="62"/>
      <c r="S144" s="62"/>
      <c r="T144" s="62"/>
      <c r="U144" s="62"/>
      <c r="V144" s="62"/>
      <c r="W144" s="62"/>
      <c r="X144" s="62"/>
      <c r="Y144" s="62"/>
      <c r="Z144" s="62"/>
      <c r="AA144" s="75"/>
      <c r="AB144" s="807">
        <f>'（別添）_計画書（歯科診療所及びⅡを算定する有床診療所）'!AB133</f>
        <v>0</v>
      </c>
      <c r="AC144" s="807"/>
      <c r="AD144" s="807"/>
      <c r="AE144" s="807"/>
      <c r="AF144" s="807"/>
      <c r="AG144" s="105" t="s">
        <v>270</v>
      </c>
      <c r="AH144" s="169"/>
      <c r="AI144" s="169"/>
    </row>
    <row r="145" spans="1:34" ht="16.149999999999999" customHeight="1" collapsed="1">
      <c r="A145" s="380" t="s">
        <v>1773</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5"/>
      <c r="AB145" s="807">
        <f>'（別添）_計画書（歯科診療所及びⅡを算定する有床診療所）'!AB134</f>
        <v>0</v>
      </c>
      <c r="AC145" s="807"/>
      <c r="AD145" s="807"/>
      <c r="AE145" s="807"/>
      <c r="AF145" s="807"/>
      <c r="AG145" s="105" t="s">
        <v>270</v>
      </c>
    </row>
    <row r="146" spans="1:34" ht="16.149999999999999" hidden="1" customHeight="1" outlineLevel="1">
      <c r="A146" s="443" t="s">
        <v>461</v>
      </c>
      <c r="B146" s="445"/>
      <c r="C146" s="445"/>
      <c r="D146" s="445"/>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822"/>
      <c r="AC146" s="822"/>
      <c r="AD146" s="822"/>
      <c r="AE146" s="822"/>
      <c r="AF146" s="822"/>
      <c r="AG146" s="117" t="s">
        <v>270</v>
      </c>
    </row>
    <row r="147" spans="1:34" ht="16.149999999999999" customHeight="1" collapsed="1">
      <c r="A147" s="89" t="s">
        <v>1774</v>
      </c>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821"/>
      <c r="AC147" s="821"/>
      <c r="AD147" s="821"/>
      <c r="AE147" s="821"/>
      <c r="AF147" s="821"/>
      <c r="AG147" s="117" t="s">
        <v>270</v>
      </c>
    </row>
    <row r="148" spans="1:34" ht="16.149999999999999" hidden="1" customHeight="1" outlineLevel="1">
      <c r="A148" s="446" t="s">
        <v>462</v>
      </c>
      <c r="B148" s="447"/>
      <c r="C148" s="447"/>
      <c r="D148" s="447"/>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823">
        <f>AB146-AB144</f>
        <v>0</v>
      </c>
      <c r="AC148" s="823"/>
      <c r="AD148" s="823"/>
      <c r="AE148" s="823"/>
      <c r="AF148" s="823"/>
      <c r="AG148" s="117" t="s">
        <v>270</v>
      </c>
    </row>
    <row r="149" spans="1:34" ht="16.149999999999999" customHeight="1" collapsed="1">
      <c r="A149" s="93" t="s">
        <v>1706</v>
      </c>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823">
        <f>AB147-AB145</f>
        <v>0</v>
      </c>
      <c r="AC149" s="823"/>
      <c r="AD149" s="823"/>
      <c r="AE149" s="823"/>
      <c r="AF149" s="823"/>
      <c r="AG149" s="117" t="s">
        <v>270</v>
      </c>
    </row>
    <row r="150" spans="1:34" ht="16.149999999999999" hidden="1" customHeight="1" outlineLevel="1">
      <c r="A150" s="82"/>
      <c r="B150" s="394"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21"/>
      <c r="AC150" s="821"/>
      <c r="AD150" s="821"/>
      <c r="AE150" s="821"/>
      <c r="AF150" s="821"/>
      <c r="AG150" s="120"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27"/>
      <c r="AC151" s="827"/>
      <c r="AD151" s="827"/>
      <c r="AE151" s="827"/>
      <c r="AF151" s="827"/>
      <c r="AG151" s="120"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861">
        <f>IFERROR(AB151/AB145*100,0)</f>
        <v>0</v>
      </c>
      <c r="AC152" s="861"/>
      <c r="AD152" s="861"/>
      <c r="AE152" s="861"/>
      <c r="AF152" s="861"/>
      <c r="AG152" s="121"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819"/>
      <c r="G156" s="819"/>
      <c r="H156" s="3" t="s">
        <v>16</v>
      </c>
      <c r="I156" s="819"/>
      <c r="J156" s="819"/>
      <c r="K156" s="3" t="s">
        <v>264</v>
      </c>
      <c r="L156" s="819"/>
      <c r="M156" s="819"/>
      <c r="N156" s="3" t="s">
        <v>18</v>
      </c>
      <c r="O156" s="3"/>
      <c r="P156" s="3"/>
      <c r="Q156" s="3" t="s">
        <v>444</v>
      </c>
      <c r="R156" s="3"/>
      <c r="S156" s="3"/>
      <c r="T156" s="3"/>
      <c r="U156" s="820"/>
      <c r="V156" s="820"/>
      <c r="W156" s="820"/>
      <c r="X156" s="820"/>
      <c r="Y156" s="820"/>
      <c r="Z156" s="820"/>
      <c r="AA156" s="820"/>
      <c r="AB156" s="820"/>
      <c r="AC156" s="820"/>
      <c r="AD156" s="820"/>
      <c r="AE156" s="820"/>
      <c r="AF156" s="820"/>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86"/>
    </row>
    <row r="160" spans="1:34"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86"/>
    </row>
    <row r="161" spans="1:34"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86"/>
    </row>
    <row r="162" spans="1:34"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86"/>
    </row>
    <row r="163" spans="1:34"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86"/>
    </row>
    <row r="164" spans="1:34"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86"/>
    </row>
    <row r="165" spans="1:34"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86"/>
    </row>
    <row r="166" spans="1:34"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94"/>
    </row>
    <row r="167" spans="1:34"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88"/>
    </row>
    <row r="168" spans="1:34" ht="15" customHeight="1">
      <c r="A168" s="109"/>
      <c r="B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88"/>
    </row>
    <row r="169" spans="1:34"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88"/>
    </row>
    <row r="170" spans="1:34"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95"/>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86"/>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95"/>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86"/>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row>
    <row r="177" spans="1:33"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10"/>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10"/>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10"/>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10"/>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10"/>
    </row>
    <row r="183" spans="1:33">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10"/>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10"/>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10"/>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10"/>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10"/>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10"/>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10"/>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10"/>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10"/>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10"/>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10"/>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10"/>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10"/>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10"/>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10"/>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10"/>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RowHeight="18.75" outlineLevelCol="1"/>
  <cols>
    <col min="1" max="5" width="4.125" style="34" customWidth="1"/>
    <col min="6" max="6" width="4.125" style="106" customWidth="1"/>
    <col min="7" max="33" width="4.125" style="34" customWidth="1"/>
    <col min="34" max="35" width="4.625" style="34" customWidth="1"/>
    <col min="36" max="36" width="4.625" style="34" hidden="1" customWidth="1" outlineLevel="1"/>
    <col min="37" max="37" width="7.25" style="258" hidden="1" customWidth="1" outlineLevel="1"/>
    <col min="38" max="39" width="9" style="258" hidden="1" customWidth="1" outlineLevel="1"/>
    <col min="40" max="40" width="9" style="166" collapsed="1"/>
    <col min="41" max="16384" width="9" style="166"/>
  </cols>
  <sheetData>
    <row r="1" spans="1:39">
      <c r="A1" s="34" t="s">
        <v>477</v>
      </c>
    </row>
    <row r="3" spans="1:39">
      <c r="A3" s="986" t="s">
        <v>478</v>
      </c>
      <c r="B3" s="986"/>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c r="AH3" s="986"/>
      <c r="AI3" s="986"/>
      <c r="AJ3" s="986"/>
    </row>
    <row r="4" spans="1:39">
      <c r="A4" s="107"/>
      <c r="B4" s="107"/>
      <c r="C4" s="107"/>
      <c r="D4" s="107"/>
      <c r="E4" s="107"/>
      <c r="G4" s="107"/>
      <c r="H4" s="107"/>
      <c r="I4" s="107"/>
    </row>
    <row r="5" spans="1:39">
      <c r="A5" s="35" t="s">
        <v>28</v>
      </c>
      <c r="B5" s="663" t="s">
        <v>29</v>
      </c>
      <c r="C5" s="663"/>
      <c r="D5" s="663"/>
      <c r="E5" s="663"/>
      <c r="F5" s="663"/>
      <c r="G5" s="663"/>
      <c r="H5" s="687" t="str">
        <f>IF(別添2!E6=0,"",別添2!E6)</f>
        <v/>
      </c>
      <c r="I5" s="687"/>
      <c r="J5" s="687"/>
      <c r="K5" s="687"/>
      <c r="L5" s="687"/>
      <c r="M5" s="687"/>
      <c r="N5" s="687"/>
      <c r="O5" s="687"/>
      <c r="P5" s="687"/>
      <c r="Q5" s="687"/>
      <c r="R5" s="687"/>
      <c r="S5" s="687"/>
      <c r="T5" s="687"/>
    </row>
    <row r="6" spans="1:39">
      <c r="B6" s="663" t="s">
        <v>30</v>
      </c>
      <c r="C6" s="663"/>
      <c r="D6" s="663"/>
      <c r="E6" s="663"/>
      <c r="F6" s="663"/>
      <c r="G6" s="663"/>
      <c r="H6" s="665" t="str">
        <f>IF(別添2!H28=0,"",別添2!H28)</f>
        <v/>
      </c>
      <c r="I6" s="665"/>
      <c r="J6" s="665"/>
      <c r="K6" s="665"/>
      <c r="L6" s="665"/>
      <c r="M6" s="665"/>
      <c r="N6" s="665"/>
      <c r="O6" s="665"/>
      <c r="P6" s="665"/>
      <c r="Q6" s="665"/>
      <c r="R6" s="665"/>
      <c r="S6" s="665"/>
      <c r="T6" s="665"/>
    </row>
    <row r="7" spans="1:39">
      <c r="A7" s="35"/>
      <c r="B7" s="106"/>
      <c r="D7" s="107"/>
      <c r="E7" s="107"/>
      <c r="G7" s="107"/>
      <c r="H7" s="107"/>
      <c r="I7" s="107"/>
      <c r="J7" s="107"/>
      <c r="K7" s="107"/>
      <c r="L7" s="107"/>
      <c r="M7" s="107"/>
      <c r="N7" s="107"/>
      <c r="O7" s="107"/>
      <c r="P7" s="107"/>
      <c r="Q7" s="107"/>
      <c r="R7" s="107"/>
      <c r="S7" s="107"/>
    </row>
    <row r="8" spans="1:39">
      <c r="A8" s="35" t="s">
        <v>31</v>
      </c>
      <c r="B8" s="106" t="s">
        <v>479</v>
      </c>
      <c r="C8" s="107"/>
      <c r="D8" s="107"/>
      <c r="E8" s="107"/>
      <c r="H8" s="107"/>
      <c r="I8" s="107"/>
      <c r="J8" s="107"/>
      <c r="K8" s="107"/>
      <c r="L8" s="107"/>
      <c r="M8" s="107"/>
      <c r="N8" s="107"/>
      <c r="O8" s="107"/>
      <c r="P8" s="107"/>
      <c r="Q8" s="107"/>
      <c r="R8" s="107"/>
      <c r="S8" s="107"/>
      <c r="AL8" s="250" t="s">
        <v>17</v>
      </c>
      <c r="AM8" s="258" t="s">
        <v>1468</v>
      </c>
    </row>
    <row r="9" spans="1:39">
      <c r="A9" s="35"/>
      <c r="B9" s="106"/>
      <c r="C9" s="249" t="s">
        <v>1467</v>
      </c>
      <c r="D9" s="107"/>
      <c r="E9" s="107"/>
      <c r="H9" s="690"/>
      <c r="I9" s="690"/>
      <c r="J9" s="107" t="s">
        <v>17</v>
      </c>
      <c r="L9" s="107"/>
      <c r="M9" s="107"/>
      <c r="N9" s="107"/>
      <c r="O9" s="107"/>
      <c r="P9" s="107"/>
      <c r="Q9" s="107"/>
      <c r="R9" s="107"/>
      <c r="S9" s="107"/>
      <c r="AK9" s="259" t="str">
        <f>IFERROR(VLOOKUP(H9,AL9:AM21,2,FALSE),"")</f>
        <v/>
      </c>
      <c r="AL9" s="34">
        <v>1</v>
      </c>
      <c r="AM9" s="258">
        <v>4</v>
      </c>
    </row>
    <row r="10" spans="1:39" s="257" customFormat="1">
      <c r="A10" s="251"/>
      <c r="B10" s="252"/>
      <c r="C10" s="252"/>
      <c r="D10" s="252"/>
      <c r="E10" s="252"/>
      <c r="F10" s="253"/>
      <c r="G10" s="254"/>
      <c r="H10" s="252"/>
      <c r="I10" s="252"/>
      <c r="J10" s="252"/>
      <c r="K10" s="255"/>
      <c r="L10" s="252"/>
      <c r="M10" s="252"/>
      <c r="N10" s="255"/>
      <c r="O10" s="252"/>
      <c r="P10" s="252"/>
      <c r="Q10" s="255"/>
      <c r="R10" s="252"/>
      <c r="S10" s="252"/>
      <c r="T10" s="255"/>
      <c r="U10" s="252"/>
      <c r="V10" s="252"/>
      <c r="W10" s="252"/>
      <c r="X10" s="254"/>
      <c r="Y10" s="254"/>
      <c r="Z10" s="256"/>
      <c r="AA10" s="256"/>
      <c r="AB10" s="256"/>
      <c r="AC10" s="256"/>
      <c r="AD10" s="256"/>
      <c r="AE10" s="256"/>
      <c r="AF10" s="256"/>
      <c r="AG10" s="256"/>
      <c r="AH10" s="256"/>
      <c r="AI10" s="256"/>
      <c r="AK10" s="260"/>
      <c r="AL10" s="256">
        <v>2</v>
      </c>
      <c r="AM10" s="260">
        <v>4</v>
      </c>
    </row>
    <row r="11" spans="1:39" s="43" customFormat="1" ht="17.25">
      <c r="A11" s="46" t="s">
        <v>480</v>
      </c>
      <c r="B11" s="43" t="s">
        <v>91</v>
      </c>
      <c r="E11" s="42"/>
      <c r="F11" s="44"/>
      <c r="G11" s="42"/>
      <c r="H11" s="42"/>
      <c r="I11" s="42"/>
      <c r="J11" s="42"/>
      <c r="K11" s="42"/>
      <c r="L11" s="152"/>
      <c r="M11" s="42"/>
      <c r="N11" s="42"/>
      <c r="O11" s="42"/>
      <c r="P11" s="42"/>
      <c r="Q11" s="42"/>
      <c r="R11" s="42"/>
      <c r="S11" s="42"/>
      <c r="AK11" s="250"/>
      <c r="AL11" s="34">
        <v>3</v>
      </c>
      <c r="AM11" s="34">
        <v>1</v>
      </c>
    </row>
    <row r="12" spans="1:39" s="43" customFormat="1" ht="17.25">
      <c r="A12" s="46"/>
      <c r="B12" s="43" t="s">
        <v>92</v>
      </c>
      <c r="E12" s="42"/>
      <c r="F12" s="44"/>
      <c r="G12" s="42"/>
      <c r="H12" s="42"/>
      <c r="I12" s="42"/>
      <c r="J12" s="42"/>
      <c r="K12" s="42"/>
      <c r="L12" s="152"/>
      <c r="M12" s="42"/>
      <c r="N12" s="42"/>
      <c r="O12" s="42"/>
      <c r="P12" s="42"/>
      <c r="Q12" s="42"/>
      <c r="R12" s="42"/>
      <c r="S12" s="42"/>
      <c r="AK12" s="250"/>
      <c r="AL12" s="34">
        <v>4</v>
      </c>
      <c r="AM12" s="34">
        <v>1</v>
      </c>
    </row>
    <row r="13" spans="1:39">
      <c r="A13" s="35"/>
      <c r="B13" s="43" t="s">
        <v>93</v>
      </c>
      <c r="E13" s="107"/>
      <c r="G13" s="107"/>
      <c r="H13" s="107"/>
      <c r="I13" s="107"/>
      <c r="J13" s="107"/>
      <c r="K13" s="107"/>
      <c r="L13" s="107"/>
      <c r="M13" s="107"/>
      <c r="N13" s="107"/>
      <c r="O13" s="107"/>
      <c r="P13" s="107"/>
      <c r="Q13" s="107"/>
      <c r="R13" s="107"/>
      <c r="S13" s="107"/>
      <c r="AL13" s="34">
        <v>5</v>
      </c>
      <c r="AM13" s="258">
        <v>1</v>
      </c>
    </row>
    <row r="14" spans="1:39">
      <c r="A14" s="35"/>
      <c r="B14" s="34" t="s">
        <v>481</v>
      </c>
      <c r="E14" s="107"/>
      <c r="G14" s="107"/>
      <c r="H14" s="107"/>
      <c r="I14" s="107"/>
      <c r="J14" s="107"/>
      <c r="K14" s="107"/>
      <c r="L14" s="107"/>
      <c r="M14" s="107"/>
      <c r="N14" s="107"/>
      <c r="O14" s="107"/>
      <c r="P14" s="107"/>
      <c r="Q14" s="107"/>
      <c r="R14" s="107"/>
      <c r="S14" s="107"/>
      <c r="AL14" s="34">
        <v>6</v>
      </c>
      <c r="AM14" s="258">
        <v>2</v>
      </c>
    </row>
    <row r="15" spans="1:39">
      <c r="A15" s="35"/>
      <c r="C15" s="86" t="str">
        <f>IF($AK$9=1,"☑","□")</f>
        <v>□</v>
      </c>
      <c r="D15" s="106" t="s">
        <v>95</v>
      </c>
      <c r="E15" s="107"/>
      <c r="F15" s="107"/>
      <c r="G15" s="107"/>
      <c r="H15" s="107"/>
      <c r="I15" s="107"/>
      <c r="J15" s="86" t="str">
        <f>IF($AK$9=2,"☑","□")</f>
        <v>□</v>
      </c>
      <c r="K15" s="106" t="s">
        <v>96</v>
      </c>
      <c r="L15" s="107"/>
      <c r="M15" s="107"/>
      <c r="N15" s="107"/>
      <c r="O15" s="107"/>
      <c r="P15" s="107"/>
      <c r="Q15" s="86" t="str">
        <f>IF($AK$9=3,"☑","□")</f>
        <v>□</v>
      </c>
      <c r="R15" s="106" t="s">
        <v>97</v>
      </c>
      <c r="S15" s="107"/>
      <c r="T15" s="107"/>
      <c r="U15" s="107"/>
      <c r="V15" s="107"/>
      <c r="X15" s="86" t="str">
        <f>IF($AK$9=4,"☑","□")</f>
        <v>□</v>
      </c>
      <c r="Y15" s="106" t="s">
        <v>98</v>
      </c>
      <c r="Z15" s="107"/>
      <c r="AA15" s="107"/>
      <c r="AB15" s="107"/>
      <c r="AC15" s="107"/>
      <c r="AL15" s="34">
        <v>7</v>
      </c>
      <c r="AM15" s="258">
        <v>2</v>
      </c>
    </row>
    <row r="16" spans="1:39">
      <c r="A16" s="35"/>
      <c r="C16" s="107"/>
      <c r="D16" s="106"/>
      <c r="E16" s="107"/>
      <c r="F16" s="107"/>
      <c r="G16" s="107"/>
      <c r="H16" s="107"/>
      <c r="I16" s="107"/>
      <c r="J16" s="107"/>
      <c r="K16" s="106"/>
      <c r="L16" s="107"/>
      <c r="M16" s="107"/>
      <c r="N16" s="107"/>
      <c r="O16" s="107"/>
      <c r="P16" s="107"/>
      <c r="Q16" s="107"/>
      <c r="R16" s="106"/>
      <c r="S16" s="107"/>
      <c r="T16" s="107"/>
      <c r="U16" s="107"/>
      <c r="V16" s="107"/>
      <c r="X16" s="107"/>
      <c r="Y16" s="106"/>
      <c r="Z16" s="107"/>
      <c r="AA16" s="107"/>
      <c r="AB16" s="107"/>
      <c r="AC16" s="107"/>
      <c r="AL16" s="34">
        <v>8</v>
      </c>
      <c r="AM16" s="258">
        <v>2</v>
      </c>
    </row>
    <row r="17" spans="1:39">
      <c r="A17" s="46"/>
      <c r="B17" s="43" t="s">
        <v>99</v>
      </c>
      <c r="C17" s="43"/>
      <c r="D17" s="42"/>
      <c r="E17" s="42"/>
      <c r="F17" s="44"/>
      <c r="G17" s="43"/>
      <c r="H17" s="43"/>
      <c r="I17" s="42"/>
      <c r="J17" s="42"/>
      <c r="K17" s="42"/>
      <c r="L17" s="42"/>
      <c r="M17" s="43"/>
      <c r="N17" s="43"/>
      <c r="O17" s="43"/>
      <c r="P17" s="43"/>
      <c r="Q17" s="43"/>
      <c r="R17" s="43"/>
      <c r="S17" s="43"/>
      <c r="T17" s="43"/>
      <c r="U17" s="43"/>
      <c r="V17" s="261"/>
      <c r="W17" s="261"/>
      <c r="X17" s="261"/>
      <c r="Y17" s="261"/>
      <c r="Z17" s="261"/>
      <c r="AA17" s="261"/>
      <c r="AB17" s="261"/>
      <c r="AC17" s="261"/>
      <c r="AD17" s="261"/>
      <c r="AE17" s="261"/>
      <c r="AF17" s="261"/>
      <c r="AG17" s="261"/>
      <c r="AH17" s="43"/>
      <c r="AI17" s="43"/>
      <c r="AL17" s="34">
        <v>9</v>
      </c>
      <c r="AM17" s="258">
        <v>3</v>
      </c>
    </row>
    <row r="18" spans="1:39">
      <c r="A18" s="46"/>
      <c r="B18" s="43"/>
      <c r="C18" s="44"/>
      <c r="D18" s="42"/>
      <c r="E18" s="42"/>
      <c r="F18" s="44"/>
      <c r="G18" s="42"/>
      <c r="H18" s="42"/>
      <c r="I18" s="42"/>
      <c r="J18" s="42"/>
      <c r="K18" s="42"/>
      <c r="L18" s="42"/>
      <c r="M18" s="984"/>
      <c r="N18" s="984"/>
      <c r="O18" s="984"/>
      <c r="P18" s="984"/>
      <c r="Q18" s="984"/>
      <c r="R18" s="984"/>
      <c r="S18" s="984"/>
      <c r="T18" s="42" t="s">
        <v>100</v>
      </c>
      <c r="U18" s="43"/>
      <c r="V18" s="262"/>
      <c r="W18" s="261"/>
      <c r="X18" s="263"/>
      <c r="Y18" s="261"/>
      <c r="Z18" s="985"/>
      <c r="AA18" s="985"/>
      <c r="AB18" s="985"/>
      <c r="AC18" s="985"/>
      <c r="AD18" s="985"/>
      <c r="AE18" s="985"/>
      <c r="AF18" s="985"/>
      <c r="AG18" s="263"/>
      <c r="AH18" s="43"/>
      <c r="AI18" s="43"/>
      <c r="AL18" s="34">
        <v>10</v>
      </c>
      <c r="AM18" s="258">
        <v>3</v>
      </c>
    </row>
    <row r="19" spans="1:39">
      <c r="A19" s="46"/>
      <c r="B19" s="43"/>
      <c r="C19" s="45" t="s">
        <v>1477</v>
      </c>
      <c r="D19" s="42"/>
      <c r="E19" s="42"/>
      <c r="F19" s="44"/>
      <c r="G19" s="42"/>
      <c r="H19" s="42"/>
      <c r="I19" s="42"/>
      <c r="J19" s="42"/>
      <c r="K19" s="42"/>
      <c r="L19" s="42"/>
      <c r="M19" s="242"/>
      <c r="N19" s="242"/>
      <c r="O19" s="242"/>
      <c r="P19" s="242"/>
      <c r="Q19" s="242"/>
      <c r="R19" s="242"/>
      <c r="S19" s="242"/>
      <c r="T19" s="42"/>
      <c r="U19" s="43"/>
      <c r="V19" s="44"/>
      <c r="W19" s="43"/>
      <c r="X19" s="42"/>
      <c r="Y19" s="43"/>
      <c r="Z19" s="243"/>
      <c r="AA19" s="243"/>
      <c r="AB19" s="243"/>
      <c r="AC19" s="243"/>
      <c r="AD19" s="243"/>
      <c r="AE19" s="243"/>
      <c r="AF19" s="243"/>
      <c r="AG19" s="42"/>
      <c r="AH19" s="43"/>
      <c r="AI19" s="43"/>
      <c r="AL19" s="34">
        <v>11</v>
      </c>
      <c r="AM19" s="258">
        <v>3</v>
      </c>
    </row>
    <row r="20" spans="1:39">
      <c r="A20" s="46"/>
      <c r="B20" s="43"/>
      <c r="C20" s="45" t="s">
        <v>1478</v>
      </c>
      <c r="D20" s="42"/>
      <c r="E20" s="42"/>
      <c r="F20" s="44"/>
      <c r="G20" s="42"/>
      <c r="H20" s="42"/>
      <c r="I20" s="42"/>
      <c r="J20" s="42"/>
      <c r="K20" s="42"/>
      <c r="L20" s="42"/>
      <c r="M20" s="242"/>
      <c r="N20" s="242"/>
      <c r="O20" s="242"/>
      <c r="P20" s="242"/>
      <c r="Q20" s="242"/>
      <c r="R20" s="242"/>
      <c r="S20" s="242"/>
      <c r="T20" s="42"/>
      <c r="U20" s="43"/>
      <c r="V20" s="44"/>
      <c r="W20" s="43"/>
      <c r="X20" s="42"/>
      <c r="Y20" s="43"/>
      <c r="Z20" s="274"/>
      <c r="AA20" s="274"/>
      <c r="AB20" s="274"/>
      <c r="AC20" s="274"/>
      <c r="AD20" s="274"/>
      <c r="AE20" s="274"/>
      <c r="AF20" s="274"/>
      <c r="AG20" s="42"/>
      <c r="AH20" s="43"/>
      <c r="AI20" s="43"/>
      <c r="AL20" s="34"/>
    </row>
    <row r="21" spans="1:39">
      <c r="A21" s="46"/>
      <c r="B21" s="43"/>
      <c r="C21" s="45" t="s">
        <v>102</v>
      </c>
      <c r="D21" s="42"/>
      <c r="E21" s="42"/>
      <c r="F21" s="44"/>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3"/>
      <c r="AI21" s="43"/>
      <c r="AL21" s="34">
        <v>12</v>
      </c>
      <c r="AM21" s="258">
        <v>4</v>
      </c>
    </row>
    <row r="22" spans="1:39">
      <c r="A22" s="46"/>
      <c r="B22" s="43"/>
      <c r="C22" s="45"/>
      <c r="D22" s="45" t="s">
        <v>103</v>
      </c>
      <c r="E22" s="42"/>
      <c r="F22" s="44"/>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3"/>
      <c r="AI22" s="43"/>
      <c r="AJ22" s="43"/>
    </row>
    <row r="23" spans="1:39">
      <c r="A23" s="46"/>
      <c r="B23" s="43"/>
      <c r="C23" s="45"/>
      <c r="D23" s="45"/>
      <c r="E23" s="42"/>
      <c r="F23" s="44"/>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43"/>
      <c r="AJ23" s="43"/>
    </row>
    <row r="24" spans="1:39">
      <c r="A24" s="46"/>
      <c r="B24" s="44" t="s">
        <v>105</v>
      </c>
      <c r="C24" s="43"/>
      <c r="D24" s="42"/>
      <c r="E24" s="42"/>
      <c r="F24" s="44"/>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3"/>
      <c r="AI24" s="43"/>
      <c r="AJ24" s="43"/>
    </row>
    <row r="25" spans="1:39">
      <c r="A25" s="35"/>
      <c r="B25" s="34" t="s">
        <v>482</v>
      </c>
      <c r="H25" s="107"/>
      <c r="I25" s="107"/>
      <c r="J25" s="107"/>
      <c r="K25" s="107"/>
      <c r="L25" s="107"/>
      <c r="M25" s="107"/>
      <c r="N25" s="107"/>
      <c r="O25" s="107"/>
      <c r="P25" s="107"/>
      <c r="Q25" s="107"/>
      <c r="R25" s="107"/>
      <c r="S25" s="107"/>
    </row>
    <row r="26" spans="1:39">
      <c r="A26" s="35"/>
      <c r="C26" s="86" t="str">
        <f>IF($AK$9=1,"☑","□")</f>
        <v>□</v>
      </c>
      <c r="D26" s="106" t="s">
        <v>107</v>
      </c>
      <c r="E26" s="107"/>
      <c r="F26" s="107"/>
      <c r="G26" s="107"/>
      <c r="H26" s="107"/>
      <c r="I26" s="107"/>
      <c r="J26" s="86" t="str">
        <f>IF($AK$9=2,"☑","□")</f>
        <v>□</v>
      </c>
      <c r="K26" s="106" t="s">
        <v>108</v>
      </c>
      <c r="L26" s="107"/>
      <c r="M26" s="107"/>
      <c r="N26" s="107"/>
      <c r="O26" s="107"/>
      <c r="P26" s="107"/>
      <c r="Q26" s="86" t="str">
        <f>IF($AK$9=3,"☑","□")</f>
        <v>□</v>
      </c>
      <c r="R26" s="106" t="s">
        <v>109</v>
      </c>
      <c r="S26" s="107"/>
      <c r="T26" s="107"/>
      <c r="U26" s="107"/>
      <c r="V26" s="107"/>
      <c r="X26" s="86" t="str">
        <f>IF($AK$9=4,"☑","□")</f>
        <v>□</v>
      </c>
      <c r="Y26" s="106" t="s">
        <v>110</v>
      </c>
      <c r="Z26" s="107"/>
      <c r="AA26" s="107"/>
      <c r="AB26" s="107"/>
      <c r="AC26" s="107"/>
    </row>
    <row r="27" spans="1:39">
      <c r="A27" s="35"/>
      <c r="C27" s="107"/>
      <c r="D27" s="106"/>
      <c r="E27" s="107"/>
      <c r="F27" s="107"/>
      <c r="G27" s="107"/>
      <c r="H27" s="107"/>
      <c r="I27" s="107"/>
      <c r="J27" s="107"/>
      <c r="K27" s="106"/>
      <c r="L27" s="107"/>
      <c r="M27" s="107"/>
      <c r="N27" s="107"/>
      <c r="O27" s="107"/>
      <c r="P27" s="107"/>
      <c r="Q27" s="107"/>
      <c r="R27" s="106"/>
      <c r="S27" s="107"/>
      <c r="T27" s="107"/>
      <c r="U27" s="107"/>
      <c r="V27" s="107"/>
      <c r="X27" s="107"/>
      <c r="Y27" s="106"/>
      <c r="Z27" s="107"/>
      <c r="AA27" s="107"/>
      <c r="AB27" s="107"/>
      <c r="AC27" s="107"/>
    </row>
    <row r="28" spans="1:39">
      <c r="A28" s="35"/>
      <c r="B28" s="44" t="s">
        <v>483</v>
      </c>
      <c r="C28" s="43"/>
      <c r="D28" s="107"/>
      <c r="E28" s="107"/>
      <c r="G28" s="107"/>
      <c r="H28" s="107"/>
      <c r="I28" s="107"/>
      <c r="J28" s="107"/>
      <c r="K28" s="107"/>
      <c r="L28" s="107"/>
      <c r="M28" s="42"/>
      <c r="N28" s="42"/>
      <c r="O28" s="42"/>
      <c r="P28" s="42"/>
      <c r="Q28" s="42"/>
      <c r="R28" s="42"/>
      <c r="S28" s="42"/>
      <c r="T28" s="42"/>
      <c r="U28" s="42"/>
      <c r="V28" s="42"/>
      <c r="W28" s="42"/>
      <c r="X28" s="42"/>
      <c r="Y28" s="42"/>
      <c r="Z28" s="42"/>
      <c r="AA28" s="42"/>
      <c r="AB28" s="42"/>
      <c r="AC28" s="42"/>
      <c r="AD28" s="42"/>
      <c r="AE28" s="42"/>
      <c r="AF28" s="42"/>
      <c r="AG28" s="42"/>
    </row>
    <row r="29" spans="1:39">
      <c r="A29" s="35"/>
      <c r="B29" s="44" t="s">
        <v>112</v>
      </c>
      <c r="C29" s="43"/>
      <c r="D29" s="107"/>
      <c r="E29" s="107"/>
      <c r="G29" s="107"/>
      <c r="H29" s="107"/>
      <c r="I29" s="107"/>
      <c r="J29" s="107"/>
      <c r="K29" s="107"/>
      <c r="L29" s="107"/>
      <c r="U29" s="256"/>
      <c r="V29" s="256"/>
      <c r="W29" s="256"/>
      <c r="X29" s="256"/>
      <c r="Y29" s="256"/>
      <c r="Z29" s="264"/>
      <c r="AA29" s="264"/>
      <c r="AB29" s="264"/>
      <c r="AC29" s="264"/>
      <c r="AD29" s="264"/>
      <c r="AE29" s="264"/>
      <c r="AF29" s="264"/>
      <c r="AG29" s="256"/>
    </row>
    <row r="30" spans="1:39">
      <c r="A30" s="35"/>
      <c r="B30" s="44"/>
      <c r="C30" s="43"/>
      <c r="D30" s="107"/>
      <c r="E30" s="107"/>
      <c r="G30" s="107"/>
      <c r="H30" s="107"/>
      <c r="I30" s="107"/>
      <c r="J30" s="107"/>
      <c r="K30" s="107"/>
      <c r="L30" s="107"/>
      <c r="M30" s="987"/>
      <c r="N30" s="987"/>
      <c r="O30" s="987"/>
      <c r="P30" s="987"/>
      <c r="Q30" s="987"/>
      <c r="R30" s="987"/>
      <c r="S30" s="987"/>
      <c r="T30" s="42" t="s">
        <v>114</v>
      </c>
      <c r="U30" s="256"/>
      <c r="V30" s="262"/>
      <c r="W30" s="256"/>
      <c r="X30" s="263"/>
      <c r="Y30" s="256"/>
      <c r="Z30" s="985"/>
      <c r="AA30" s="985"/>
      <c r="AB30" s="985"/>
      <c r="AC30" s="985"/>
      <c r="AD30" s="985"/>
      <c r="AE30" s="985"/>
      <c r="AF30" s="985"/>
      <c r="AG30" s="263"/>
      <c r="AK30" s="158">
        <v>6</v>
      </c>
    </row>
    <row r="31" spans="1:39">
      <c r="A31" s="35"/>
      <c r="B31" s="44" t="s">
        <v>116</v>
      </c>
      <c r="C31" s="43"/>
      <c r="D31" s="107"/>
      <c r="E31" s="107"/>
      <c r="G31" s="107"/>
      <c r="H31" s="107"/>
      <c r="I31" s="107"/>
      <c r="J31" s="107"/>
      <c r="K31" s="107"/>
      <c r="L31" s="107"/>
      <c r="M31" s="49"/>
      <c r="N31" s="49"/>
      <c r="O31" s="49"/>
      <c r="P31" s="49"/>
      <c r="Q31" s="49"/>
      <c r="R31" s="49"/>
      <c r="S31" s="49"/>
      <c r="U31" s="256"/>
      <c r="V31" s="256"/>
      <c r="W31" s="256"/>
      <c r="X31" s="256"/>
      <c r="Y31" s="256"/>
      <c r="Z31" s="265"/>
      <c r="AA31" s="265"/>
      <c r="AB31" s="265"/>
      <c r="AC31" s="265"/>
      <c r="AD31" s="265"/>
      <c r="AE31" s="265"/>
      <c r="AF31" s="265"/>
      <c r="AG31" s="256"/>
      <c r="AK31" s="250"/>
    </row>
    <row r="32" spans="1:39">
      <c r="A32" s="35"/>
      <c r="B32" s="44"/>
      <c r="C32" s="43"/>
      <c r="D32" s="107"/>
      <c r="E32" s="107"/>
      <c r="G32" s="107"/>
      <c r="H32" s="107"/>
      <c r="I32" s="107"/>
      <c r="J32" s="107"/>
      <c r="K32" s="107"/>
      <c r="L32" s="107"/>
      <c r="M32" s="987"/>
      <c r="N32" s="987"/>
      <c r="O32" s="987"/>
      <c r="P32" s="987"/>
      <c r="Q32" s="987"/>
      <c r="R32" s="987"/>
      <c r="S32" s="987"/>
      <c r="T32" s="42" t="s">
        <v>114</v>
      </c>
      <c r="U32" s="256"/>
      <c r="V32" s="262"/>
      <c r="W32" s="256"/>
      <c r="X32" s="263"/>
      <c r="Y32" s="256"/>
      <c r="Z32" s="985"/>
      <c r="AA32" s="985"/>
      <c r="AB32" s="985"/>
      <c r="AC32" s="985"/>
      <c r="AD32" s="985"/>
      <c r="AE32" s="985"/>
      <c r="AF32" s="985"/>
      <c r="AG32" s="263"/>
      <c r="AK32" s="158">
        <v>2</v>
      </c>
    </row>
    <row r="33" spans="1:37">
      <c r="A33" s="35"/>
      <c r="B33" s="44" t="s">
        <v>117</v>
      </c>
      <c r="C33" s="106"/>
      <c r="D33" s="107"/>
      <c r="E33" s="107"/>
      <c r="G33" s="107"/>
      <c r="H33" s="107"/>
      <c r="I33" s="107"/>
      <c r="J33" s="107"/>
      <c r="K33" s="107"/>
      <c r="L33" s="107"/>
      <c r="M33" s="49"/>
      <c r="N33" s="49"/>
      <c r="O33" s="49"/>
      <c r="P33" s="49"/>
      <c r="Q33" s="49"/>
      <c r="R33" s="49"/>
      <c r="S33" s="49"/>
      <c r="U33" s="256"/>
      <c r="V33" s="256"/>
      <c r="W33" s="256"/>
      <c r="X33" s="256"/>
      <c r="Y33" s="256"/>
      <c r="Z33" s="265"/>
      <c r="AA33" s="265"/>
      <c r="AB33" s="265"/>
      <c r="AC33" s="265"/>
      <c r="AD33" s="265"/>
      <c r="AE33" s="265"/>
      <c r="AF33" s="265"/>
      <c r="AG33" s="256"/>
      <c r="AK33" s="250"/>
    </row>
    <row r="34" spans="1:37">
      <c r="A34" s="35"/>
      <c r="C34" s="106"/>
      <c r="D34" s="107"/>
      <c r="E34" s="107"/>
      <c r="G34" s="107"/>
      <c r="H34" s="107"/>
      <c r="I34" s="107"/>
      <c r="J34" s="107"/>
      <c r="K34" s="107"/>
      <c r="L34" s="107"/>
      <c r="M34" s="987"/>
      <c r="N34" s="987"/>
      <c r="O34" s="987"/>
      <c r="P34" s="987"/>
      <c r="Q34" s="987"/>
      <c r="R34" s="987"/>
      <c r="S34" s="987"/>
      <c r="T34" s="42" t="s">
        <v>114</v>
      </c>
      <c r="U34" s="256"/>
      <c r="V34" s="262"/>
      <c r="W34" s="256"/>
      <c r="X34" s="263"/>
      <c r="Y34" s="256"/>
      <c r="Z34" s="985"/>
      <c r="AA34" s="985"/>
      <c r="AB34" s="985"/>
      <c r="AC34" s="985"/>
      <c r="AD34" s="985"/>
      <c r="AE34" s="985"/>
      <c r="AF34" s="985"/>
      <c r="AG34" s="263"/>
      <c r="AK34" s="158">
        <v>28</v>
      </c>
    </row>
    <row r="35" spans="1:37">
      <c r="A35" s="35"/>
      <c r="B35" s="44" t="s">
        <v>484</v>
      </c>
      <c r="C35" s="106"/>
      <c r="D35" s="107"/>
      <c r="E35" s="107"/>
      <c r="G35" s="107"/>
      <c r="H35" s="107"/>
      <c r="I35" s="107"/>
      <c r="J35" s="107"/>
      <c r="K35" s="107"/>
      <c r="L35" s="107"/>
      <c r="M35" s="50"/>
      <c r="N35" s="50"/>
      <c r="O35" s="50"/>
      <c r="P35" s="50"/>
      <c r="Q35" s="50"/>
      <c r="R35" s="50"/>
      <c r="S35" s="50"/>
      <c r="T35" s="42"/>
      <c r="U35" s="263"/>
      <c r="V35" s="263"/>
      <c r="W35" s="263"/>
      <c r="X35" s="263"/>
      <c r="Y35" s="263"/>
      <c r="Z35" s="266"/>
      <c r="AA35" s="266"/>
      <c r="AB35" s="266"/>
      <c r="AC35" s="266"/>
      <c r="AD35" s="266"/>
      <c r="AE35" s="266"/>
      <c r="AF35" s="266"/>
      <c r="AG35" s="263"/>
      <c r="AK35" s="250"/>
    </row>
    <row r="36" spans="1:37">
      <c r="A36" s="35"/>
      <c r="C36" s="106"/>
      <c r="D36" s="107"/>
      <c r="E36" s="107"/>
      <c r="G36" s="107"/>
      <c r="H36" s="107"/>
      <c r="I36" s="107"/>
      <c r="J36" s="107"/>
      <c r="K36" s="107"/>
      <c r="L36" s="107"/>
      <c r="M36" s="987"/>
      <c r="N36" s="987"/>
      <c r="O36" s="987"/>
      <c r="P36" s="987"/>
      <c r="Q36" s="987"/>
      <c r="R36" s="987"/>
      <c r="S36" s="987"/>
      <c r="T36" s="42" t="s">
        <v>114</v>
      </c>
      <c r="U36" s="261"/>
      <c r="V36" s="262"/>
      <c r="W36" s="261"/>
      <c r="X36" s="263"/>
      <c r="Y36" s="261"/>
      <c r="Z36" s="985"/>
      <c r="AA36" s="985"/>
      <c r="AB36" s="985"/>
      <c r="AC36" s="985"/>
      <c r="AD36" s="985"/>
      <c r="AE36" s="985"/>
      <c r="AF36" s="985"/>
      <c r="AG36" s="263"/>
      <c r="AK36" s="158">
        <v>7</v>
      </c>
    </row>
    <row r="37" spans="1:37">
      <c r="A37" s="35"/>
      <c r="B37" s="44" t="s">
        <v>485</v>
      </c>
      <c r="C37" s="43"/>
      <c r="D37" s="107"/>
      <c r="E37" s="107"/>
      <c r="G37" s="107"/>
      <c r="H37" s="107"/>
      <c r="I37" s="107"/>
      <c r="J37" s="107"/>
      <c r="K37" s="107"/>
      <c r="L37" s="107"/>
      <c r="M37" s="50"/>
      <c r="N37" s="50"/>
      <c r="O37" s="50"/>
      <c r="P37" s="50"/>
      <c r="Q37" s="50"/>
      <c r="R37" s="50"/>
      <c r="S37" s="50"/>
      <c r="T37" s="42"/>
      <c r="U37" s="263"/>
      <c r="V37" s="263"/>
      <c r="W37" s="263"/>
      <c r="X37" s="263"/>
      <c r="Y37" s="263"/>
      <c r="Z37" s="266"/>
      <c r="AA37" s="266"/>
      <c r="AB37" s="266"/>
      <c r="AC37" s="266"/>
      <c r="AD37" s="266"/>
      <c r="AE37" s="266"/>
      <c r="AF37" s="266"/>
      <c r="AG37" s="263"/>
      <c r="AK37" s="250"/>
    </row>
    <row r="38" spans="1:37">
      <c r="A38" s="35"/>
      <c r="B38" s="44"/>
      <c r="C38" s="43"/>
      <c r="D38" s="107"/>
      <c r="E38" s="107"/>
      <c r="G38" s="107"/>
      <c r="H38" s="107"/>
      <c r="I38" s="107"/>
      <c r="J38" s="107"/>
      <c r="K38" s="107"/>
      <c r="L38" s="107"/>
      <c r="M38" s="987"/>
      <c r="N38" s="987"/>
      <c r="O38" s="987"/>
      <c r="P38" s="987"/>
      <c r="Q38" s="987"/>
      <c r="R38" s="987"/>
      <c r="S38" s="987"/>
      <c r="T38" s="42" t="s">
        <v>114</v>
      </c>
      <c r="U38" s="261"/>
      <c r="V38" s="262"/>
      <c r="W38" s="261"/>
      <c r="X38" s="263"/>
      <c r="Y38" s="261"/>
      <c r="Z38" s="985"/>
      <c r="AA38" s="985"/>
      <c r="AB38" s="985"/>
      <c r="AC38" s="985"/>
      <c r="AD38" s="985"/>
      <c r="AE38" s="985"/>
      <c r="AF38" s="985"/>
      <c r="AG38" s="263"/>
      <c r="AK38" s="158">
        <v>10</v>
      </c>
    </row>
    <row r="39" spans="1:37">
      <c r="A39" s="35"/>
      <c r="B39" s="44" t="s">
        <v>486</v>
      </c>
      <c r="C39" s="43"/>
      <c r="D39" s="107"/>
      <c r="E39" s="107"/>
      <c r="G39" s="107"/>
      <c r="H39" s="107"/>
      <c r="I39" s="107"/>
      <c r="J39" s="107"/>
      <c r="K39" s="107"/>
      <c r="L39" s="107"/>
      <c r="M39" s="49"/>
      <c r="N39" s="49"/>
      <c r="O39" s="49"/>
      <c r="P39" s="49"/>
      <c r="Q39" s="49"/>
      <c r="R39" s="49"/>
      <c r="S39" s="49"/>
      <c r="U39" s="256"/>
      <c r="V39" s="256"/>
      <c r="W39" s="256"/>
      <c r="X39" s="256"/>
      <c r="Y39" s="256"/>
      <c r="Z39" s="265"/>
      <c r="AA39" s="265"/>
      <c r="AB39" s="265"/>
      <c r="AC39" s="265"/>
      <c r="AD39" s="265"/>
      <c r="AE39" s="265"/>
      <c r="AF39" s="265"/>
      <c r="AG39" s="256"/>
      <c r="AK39" s="250"/>
    </row>
    <row r="40" spans="1:37">
      <c r="A40" s="35"/>
      <c r="C40" s="106"/>
      <c r="D40" s="107"/>
      <c r="E40" s="107"/>
      <c r="G40" s="107"/>
      <c r="H40" s="107"/>
      <c r="I40" s="107"/>
      <c r="J40" s="107"/>
      <c r="K40" s="107"/>
      <c r="L40" s="107"/>
      <c r="M40" s="987"/>
      <c r="N40" s="987"/>
      <c r="O40" s="987"/>
      <c r="P40" s="987"/>
      <c r="Q40" s="987"/>
      <c r="R40" s="987"/>
      <c r="S40" s="987"/>
      <c r="T40" s="42" t="s">
        <v>114</v>
      </c>
      <c r="U40" s="256"/>
      <c r="V40" s="262"/>
      <c r="W40" s="256"/>
      <c r="X40" s="263"/>
      <c r="Y40" s="256"/>
      <c r="Z40" s="985"/>
      <c r="AA40" s="985"/>
      <c r="AB40" s="985"/>
      <c r="AC40" s="985"/>
      <c r="AD40" s="985"/>
      <c r="AE40" s="985"/>
      <c r="AF40" s="985"/>
      <c r="AG40" s="263"/>
      <c r="AK40" s="158">
        <v>2</v>
      </c>
    </row>
    <row r="41" spans="1:37">
      <c r="A41" s="35"/>
      <c r="B41" s="44" t="s">
        <v>487</v>
      </c>
      <c r="C41" s="106"/>
      <c r="D41" s="107"/>
      <c r="E41" s="107"/>
      <c r="G41" s="107"/>
      <c r="H41" s="107"/>
      <c r="I41" s="107"/>
      <c r="J41" s="107"/>
      <c r="K41" s="107"/>
      <c r="L41" s="107"/>
      <c r="M41" s="49"/>
      <c r="N41" s="49"/>
      <c r="O41" s="49"/>
      <c r="P41" s="49"/>
      <c r="Q41" s="49"/>
      <c r="R41" s="49"/>
      <c r="S41" s="49"/>
      <c r="U41" s="256"/>
      <c r="V41" s="256"/>
      <c r="W41" s="256"/>
      <c r="X41" s="256"/>
      <c r="Y41" s="256"/>
      <c r="Z41" s="265"/>
      <c r="AA41" s="265"/>
      <c r="AB41" s="265"/>
      <c r="AC41" s="265"/>
      <c r="AD41" s="265"/>
      <c r="AE41" s="265"/>
      <c r="AF41" s="265"/>
      <c r="AG41" s="256"/>
      <c r="AK41" s="250"/>
    </row>
    <row r="42" spans="1:37">
      <c r="A42" s="35"/>
      <c r="C42" s="106"/>
      <c r="D42" s="107"/>
      <c r="E42" s="107"/>
      <c r="G42" s="107"/>
      <c r="H42" s="107"/>
      <c r="I42" s="107"/>
      <c r="J42" s="107"/>
      <c r="K42" s="107"/>
      <c r="L42" s="107"/>
      <c r="M42" s="987"/>
      <c r="N42" s="987"/>
      <c r="O42" s="987"/>
      <c r="P42" s="987"/>
      <c r="Q42" s="987"/>
      <c r="R42" s="987"/>
      <c r="S42" s="987"/>
      <c r="T42" s="42" t="s">
        <v>114</v>
      </c>
      <c r="U42" s="256"/>
      <c r="V42" s="262"/>
      <c r="W42" s="256"/>
      <c r="X42" s="263"/>
      <c r="Y42" s="256"/>
      <c r="Z42" s="985"/>
      <c r="AA42" s="985"/>
      <c r="AB42" s="985"/>
      <c r="AC42" s="985"/>
      <c r="AD42" s="985"/>
      <c r="AE42" s="985"/>
      <c r="AF42" s="985"/>
      <c r="AG42" s="263"/>
      <c r="AK42" s="158">
        <v>41</v>
      </c>
    </row>
    <row r="43" spans="1:37">
      <c r="A43" s="35"/>
      <c r="B43" s="44" t="s">
        <v>488</v>
      </c>
      <c r="C43" s="106"/>
      <c r="D43" s="107"/>
      <c r="E43" s="107"/>
      <c r="G43" s="107"/>
      <c r="H43" s="107"/>
      <c r="I43" s="107"/>
      <c r="J43" s="107"/>
      <c r="K43" s="107"/>
      <c r="L43" s="107"/>
      <c r="M43" s="50"/>
      <c r="N43" s="50"/>
      <c r="O43" s="50"/>
      <c r="P43" s="50"/>
      <c r="Q43" s="50"/>
      <c r="R43" s="50"/>
      <c r="S43" s="50"/>
      <c r="T43" s="42"/>
      <c r="U43" s="263"/>
      <c r="V43" s="263"/>
      <c r="W43" s="263"/>
      <c r="X43" s="263"/>
      <c r="Y43" s="263"/>
      <c r="Z43" s="266"/>
      <c r="AA43" s="266"/>
      <c r="AB43" s="266"/>
      <c r="AC43" s="266"/>
      <c r="AD43" s="266"/>
      <c r="AE43" s="266"/>
      <c r="AF43" s="266"/>
      <c r="AG43" s="263"/>
      <c r="AK43" s="250"/>
    </row>
    <row r="44" spans="1:37">
      <c r="A44" s="35"/>
      <c r="C44" s="106"/>
      <c r="D44" s="107"/>
      <c r="E44" s="107"/>
      <c r="G44" s="107"/>
      <c r="H44" s="107"/>
      <c r="I44" s="107"/>
      <c r="J44" s="107"/>
      <c r="K44" s="107"/>
      <c r="L44" s="107"/>
      <c r="M44" s="987"/>
      <c r="N44" s="987"/>
      <c r="O44" s="987"/>
      <c r="P44" s="987"/>
      <c r="Q44" s="987"/>
      <c r="R44" s="987"/>
      <c r="S44" s="987"/>
      <c r="T44" s="42" t="s">
        <v>114</v>
      </c>
      <c r="U44" s="261"/>
      <c r="V44" s="262"/>
      <c r="W44" s="261"/>
      <c r="X44" s="263"/>
      <c r="Y44" s="261"/>
      <c r="Z44" s="985"/>
      <c r="AA44" s="985"/>
      <c r="AB44" s="985"/>
      <c r="AC44" s="985"/>
      <c r="AD44" s="985"/>
      <c r="AE44" s="985"/>
      <c r="AF44" s="985"/>
      <c r="AG44" s="263"/>
      <c r="AK44" s="158">
        <v>10</v>
      </c>
    </row>
    <row r="45" spans="1:37">
      <c r="A45" s="35"/>
      <c r="C45" s="40" t="s">
        <v>489</v>
      </c>
      <c r="D45" s="107"/>
      <c r="E45" s="107"/>
      <c r="F45" s="34"/>
      <c r="G45" s="107"/>
      <c r="H45" s="107"/>
      <c r="I45" s="107"/>
      <c r="J45" s="107"/>
      <c r="K45" s="107"/>
      <c r="L45" s="107"/>
      <c r="M45" s="42"/>
      <c r="N45" s="42"/>
      <c r="O45" s="42"/>
      <c r="P45" s="42"/>
      <c r="Q45" s="42"/>
      <c r="R45" s="42"/>
      <c r="S45" s="42"/>
      <c r="T45" s="42"/>
      <c r="U45" s="42"/>
      <c r="V45" s="42"/>
      <c r="W45" s="42"/>
      <c r="X45" s="42"/>
      <c r="Y45" s="42"/>
      <c r="Z45" s="42"/>
      <c r="AA45" s="42"/>
      <c r="AB45" s="42"/>
      <c r="AC45" s="42"/>
      <c r="AD45" s="42"/>
      <c r="AE45" s="42"/>
      <c r="AF45" s="42"/>
      <c r="AG45" s="42"/>
      <c r="AH45" s="42"/>
    </row>
    <row r="46" spans="1:37">
      <c r="A46" s="35"/>
      <c r="C46" s="40" t="s">
        <v>124</v>
      </c>
      <c r="D46" s="107"/>
      <c r="E46" s="107"/>
      <c r="F46" s="34"/>
      <c r="G46" s="107"/>
      <c r="H46" s="107"/>
      <c r="I46" s="107"/>
      <c r="J46" s="107"/>
      <c r="K46" s="107"/>
      <c r="L46" s="107"/>
      <c r="M46" s="42"/>
      <c r="N46" s="42"/>
      <c r="O46" s="42"/>
      <c r="P46" s="42"/>
      <c r="Q46" s="42"/>
      <c r="R46" s="42"/>
      <c r="S46" s="42"/>
      <c r="T46" s="42"/>
      <c r="U46" s="42"/>
      <c r="V46" s="42"/>
      <c r="W46" s="42"/>
      <c r="X46" s="42"/>
      <c r="Y46" s="42"/>
      <c r="Z46" s="42"/>
      <c r="AA46" s="42"/>
      <c r="AB46" s="42"/>
      <c r="AC46" s="42"/>
      <c r="AD46" s="42"/>
      <c r="AE46" s="42"/>
      <c r="AF46" s="42"/>
      <c r="AG46" s="42"/>
      <c r="AH46" s="42"/>
    </row>
    <row r="47" spans="1:37">
      <c r="A47" s="35"/>
      <c r="C47" s="40" t="s">
        <v>125</v>
      </c>
      <c r="D47" s="107"/>
      <c r="E47" s="107"/>
      <c r="F47" s="34"/>
      <c r="G47" s="107"/>
      <c r="H47" s="107"/>
      <c r="I47" s="107"/>
      <c r="J47" s="107"/>
      <c r="K47" s="107"/>
      <c r="L47" s="107"/>
      <c r="M47" s="42"/>
      <c r="N47" s="42"/>
      <c r="O47" s="42"/>
      <c r="P47" s="42"/>
      <c r="Q47" s="42"/>
      <c r="R47" s="42"/>
      <c r="S47" s="42"/>
      <c r="T47" s="42"/>
      <c r="U47" s="42"/>
      <c r="V47" s="42"/>
      <c r="W47" s="42"/>
      <c r="X47" s="42"/>
      <c r="Y47" s="42"/>
      <c r="Z47" s="42"/>
      <c r="AA47" s="42"/>
      <c r="AB47" s="42"/>
      <c r="AC47" s="42"/>
      <c r="AD47" s="42"/>
      <c r="AE47" s="42"/>
      <c r="AF47" s="42"/>
      <c r="AG47" s="42"/>
      <c r="AH47" s="42"/>
    </row>
    <row r="48" spans="1:37">
      <c r="A48" s="35"/>
      <c r="C48" s="40"/>
      <c r="D48" s="107"/>
      <c r="E48" s="107"/>
      <c r="F48" s="34"/>
      <c r="G48" s="107"/>
      <c r="H48" s="107"/>
      <c r="I48" s="107"/>
      <c r="J48" s="107"/>
      <c r="K48" s="107"/>
      <c r="L48" s="107"/>
      <c r="M48" s="42"/>
      <c r="N48" s="42"/>
      <c r="O48" s="42"/>
      <c r="P48" s="42"/>
      <c r="Q48" s="42"/>
      <c r="R48" s="42"/>
      <c r="S48" s="42"/>
      <c r="T48" s="42"/>
      <c r="U48" s="42"/>
      <c r="V48" s="42"/>
      <c r="W48" s="42"/>
      <c r="X48" s="42"/>
      <c r="Y48" s="42"/>
      <c r="Z48" s="42"/>
      <c r="AA48" s="42"/>
      <c r="AB48" s="42"/>
      <c r="AC48" s="42"/>
      <c r="AD48" s="42"/>
      <c r="AE48" s="42"/>
      <c r="AF48" s="42"/>
      <c r="AG48" s="42"/>
      <c r="AH48" s="42"/>
    </row>
    <row r="49" spans="1:39">
      <c r="A49" s="35"/>
      <c r="B49" s="44" t="s">
        <v>126</v>
      </c>
      <c r="C49" s="40"/>
      <c r="D49" s="107"/>
      <c r="E49" s="107"/>
      <c r="F49" s="34"/>
      <c r="G49" s="107"/>
      <c r="H49" s="107"/>
      <c r="I49" s="107"/>
      <c r="J49" s="107"/>
      <c r="K49" s="107"/>
      <c r="L49" s="107"/>
      <c r="M49" s="42"/>
      <c r="N49" s="42"/>
      <c r="O49" s="42"/>
      <c r="P49" s="42"/>
      <c r="Q49" s="42"/>
      <c r="R49" s="42"/>
      <c r="S49" s="42"/>
      <c r="T49" s="42"/>
      <c r="U49" s="42"/>
      <c r="V49" s="42"/>
      <c r="W49" s="42"/>
      <c r="X49" s="42"/>
      <c r="Y49" s="42"/>
      <c r="Z49" s="42"/>
      <c r="AA49" s="42"/>
      <c r="AB49" s="42"/>
      <c r="AC49" s="42"/>
      <c r="AD49" s="42"/>
      <c r="AE49" s="42"/>
      <c r="AF49" s="42"/>
      <c r="AG49" s="42"/>
      <c r="AH49" s="42"/>
    </row>
    <row r="50" spans="1:39">
      <c r="A50" s="35"/>
      <c r="B50" s="106" t="s">
        <v>127</v>
      </c>
      <c r="C50" s="106"/>
      <c r="D50" s="107"/>
      <c r="E50" s="107"/>
      <c r="G50" s="107"/>
      <c r="H50" s="107"/>
      <c r="I50" s="107"/>
      <c r="J50" s="107"/>
      <c r="K50" s="107"/>
      <c r="L50" s="107"/>
      <c r="M50" s="42"/>
      <c r="N50" s="42"/>
      <c r="O50" s="42"/>
      <c r="P50" s="42"/>
      <c r="Q50" s="42"/>
      <c r="R50" s="42"/>
      <c r="S50" s="42"/>
      <c r="T50" s="42"/>
      <c r="U50" s="42"/>
      <c r="V50" s="267"/>
      <c r="W50" s="267"/>
      <c r="X50" s="267"/>
      <c r="Y50" s="267"/>
      <c r="Z50" s="267"/>
      <c r="AA50" s="267"/>
      <c r="AB50" s="267"/>
      <c r="AC50" s="267"/>
      <c r="AD50" s="267"/>
      <c r="AE50" s="267"/>
      <c r="AF50" s="267"/>
      <c r="AG50" s="267"/>
    </row>
    <row r="51" spans="1:39">
      <c r="A51" s="35"/>
      <c r="C51" s="106"/>
      <c r="D51" s="107"/>
      <c r="E51" s="107"/>
      <c r="G51" s="107"/>
      <c r="H51" s="107"/>
      <c r="I51" s="107"/>
      <c r="J51" s="107"/>
      <c r="K51" s="107"/>
      <c r="L51" s="107"/>
      <c r="M51" s="988">
        <f>SUM(M29:S44)</f>
        <v>0</v>
      </c>
      <c r="N51" s="988"/>
      <c r="O51" s="988"/>
      <c r="P51" s="988"/>
      <c r="Q51" s="988"/>
      <c r="R51" s="988"/>
      <c r="S51" s="988"/>
      <c r="T51" s="42" t="s">
        <v>114</v>
      </c>
      <c r="U51" s="43"/>
      <c r="V51" s="268"/>
      <c r="W51" s="264"/>
      <c r="X51" s="267"/>
      <c r="Y51" s="264"/>
      <c r="Z51" s="989"/>
      <c r="AA51" s="989"/>
      <c r="AB51" s="989"/>
      <c r="AC51" s="989"/>
      <c r="AD51" s="989"/>
      <c r="AE51" s="989"/>
      <c r="AF51" s="989"/>
      <c r="AG51" s="267"/>
    </row>
    <row r="52" spans="1:39">
      <c r="A52" s="35"/>
      <c r="B52" s="44" t="s">
        <v>128</v>
      </c>
      <c r="C52" s="106"/>
      <c r="D52" s="107"/>
      <c r="E52" s="107"/>
      <c r="G52" s="107"/>
      <c r="H52" s="107"/>
      <c r="I52" s="107"/>
      <c r="J52" s="107"/>
      <c r="K52" s="107"/>
      <c r="L52" s="107"/>
      <c r="M52" s="42"/>
      <c r="N52" s="42"/>
      <c r="O52" s="42"/>
      <c r="P52" s="42"/>
      <c r="Q52" s="42"/>
      <c r="R52" s="42"/>
      <c r="S52" s="42"/>
      <c r="T52" s="42"/>
      <c r="U52" s="42"/>
      <c r="V52" s="267"/>
      <c r="W52" s="267"/>
      <c r="X52" s="267"/>
      <c r="Y52" s="267"/>
      <c r="Z52" s="267"/>
      <c r="AA52" s="267"/>
      <c r="AB52" s="267"/>
      <c r="AC52" s="267"/>
      <c r="AD52" s="267"/>
      <c r="AE52" s="267"/>
      <c r="AF52" s="267"/>
      <c r="AG52" s="267"/>
    </row>
    <row r="53" spans="1:39">
      <c r="A53" s="35"/>
      <c r="C53" s="106"/>
      <c r="D53" s="107"/>
      <c r="E53" s="107"/>
      <c r="G53" s="107"/>
      <c r="H53" s="107"/>
      <c r="I53" s="107"/>
      <c r="J53" s="107"/>
      <c r="K53" s="107"/>
      <c r="L53" s="107"/>
      <c r="M53" s="988">
        <f>M30*AK30+M32*AK32+M34*AK34+M36*AK36+M38*AK38+M40*AK40+M42*AK42+M44*AK44</f>
        <v>0</v>
      </c>
      <c r="N53" s="988"/>
      <c r="O53" s="988"/>
      <c r="P53" s="988"/>
      <c r="Q53" s="988"/>
      <c r="R53" s="988"/>
      <c r="S53" s="988"/>
      <c r="T53" s="42" t="s">
        <v>129</v>
      </c>
      <c r="U53" s="43"/>
      <c r="V53" s="268"/>
      <c r="W53" s="264"/>
      <c r="X53" s="267"/>
      <c r="Y53" s="264"/>
      <c r="Z53" s="989"/>
      <c r="AA53" s="989"/>
      <c r="AB53" s="989"/>
      <c r="AC53" s="989"/>
      <c r="AD53" s="989"/>
      <c r="AE53" s="989"/>
      <c r="AF53" s="989"/>
      <c r="AG53" s="267"/>
    </row>
    <row r="54" spans="1:39">
      <c r="A54" s="35"/>
      <c r="C54" s="106"/>
      <c r="D54" s="107"/>
      <c r="E54" s="107"/>
      <c r="G54" s="107"/>
      <c r="H54" s="107"/>
      <c r="I54" s="107"/>
      <c r="J54" s="107"/>
      <c r="K54" s="107"/>
      <c r="L54" s="107"/>
      <c r="M54" s="107"/>
      <c r="N54" s="107"/>
      <c r="O54" s="107"/>
      <c r="P54" s="107"/>
      <c r="Q54" s="107"/>
      <c r="R54" s="107"/>
      <c r="S54" s="107"/>
      <c r="T54" s="107"/>
      <c r="U54" s="107"/>
      <c r="V54" s="269"/>
      <c r="W54" s="269"/>
      <c r="X54" s="269"/>
      <c r="Y54" s="269"/>
      <c r="Z54" s="269"/>
      <c r="AA54" s="269"/>
      <c r="AB54" s="269"/>
      <c r="AC54" s="269"/>
      <c r="AD54" s="269"/>
      <c r="AE54" s="269"/>
      <c r="AF54" s="269"/>
      <c r="AG54" s="269"/>
    </row>
    <row r="55" spans="1:39">
      <c r="A55" s="35"/>
      <c r="B55" s="44" t="s">
        <v>131</v>
      </c>
      <c r="C55" s="106"/>
      <c r="D55" s="107"/>
      <c r="E55" s="107"/>
      <c r="G55" s="107"/>
      <c r="H55" s="107"/>
      <c r="I55" s="107"/>
      <c r="J55" s="107"/>
      <c r="K55" s="107"/>
      <c r="L55" s="107"/>
      <c r="M55" s="42"/>
      <c r="N55" s="42"/>
      <c r="O55" s="42"/>
      <c r="P55" s="42"/>
      <c r="Q55" s="42"/>
      <c r="R55" s="42"/>
      <c r="S55" s="42"/>
      <c r="T55" s="42"/>
      <c r="U55" s="42"/>
      <c r="V55" s="267"/>
      <c r="W55" s="267"/>
      <c r="X55" s="267"/>
      <c r="Y55" s="267"/>
      <c r="Z55" s="267"/>
      <c r="AA55" s="267"/>
      <c r="AB55" s="267"/>
      <c r="AC55" s="267"/>
      <c r="AD55" s="267"/>
      <c r="AE55" s="267"/>
      <c r="AF55" s="267"/>
      <c r="AG55" s="267"/>
      <c r="AH55" s="42"/>
    </row>
    <row r="56" spans="1:39">
      <c r="A56" s="35"/>
      <c r="B56" s="106"/>
      <c r="D56" s="107"/>
      <c r="E56" s="107"/>
      <c r="G56" s="107"/>
      <c r="H56" s="107"/>
      <c r="I56" s="107"/>
      <c r="J56" s="107"/>
      <c r="K56" s="107"/>
      <c r="L56" s="107"/>
      <c r="M56" s="683" t="e">
        <f>ROUNDDOWN(M53*10/M18,4)</f>
        <v>#DIV/0!</v>
      </c>
      <c r="N56" s="683"/>
      <c r="O56" s="683"/>
      <c r="P56" s="683"/>
      <c r="Q56" s="683"/>
      <c r="R56" s="683"/>
      <c r="S56" s="683"/>
      <c r="T56" s="42"/>
      <c r="U56" s="43"/>
      <c r="V56" s="268"/>
      <c r="W56" s="264"/>
      <c r="X56" s="267"/>
      <c r="Y56" s="264"/>
      <c r="Z56" s="990"/>
      <c r="AA56" s="990"/>
      <c r="AB56" s="990"/>
      <c r="AC56" s="990"/>
      <c r="AD56" s="990"/>
      <c r="AE56" s="990"/>
      <c r="AF56" s="990"/>
      <c r="AG56" s="267"/>
    </row>
    <row r="57" spans="1:39" s="279" customFormat="1" ht="19.5">
      <c r="A57" s="276"/>
      <c r="B57" s="40"/>
      <c r="C57" s="67" t="s">
        <v>1484</v>
      </c>
      <c r="D57" s="272"/>
      <c r="E57" s="272"/>
      <c r="F57" s="40"/>
      <c r="G57" s="272"/>
      <c r="H57" s="272"/>
      <c r="I57" s="272"/>
      <c r="J57" s="272"/>
      <c r="K57" s="272"/>
      <c r="L57" s="272"/>
      <c r="M57" s="272"/>
      <c r="N57" s="272"/>
      <c r="O57" s="272"/>
      <c r="P57" s="272"/>
      <c r="Q57" s="272"/>
      <c r="R57" s="272"/>
      <c r="S57" s="272"/>
      <c r="T57" s="272"/>
      <c r="U57" s="272"/>
      <c r="V57" s="272"/>
      <c r="W57" s="272"/>
      <c r="X57" s="280"/>
      <c r="Y57" s="281"/>
      <c r="Z57" s="282"/>
      <c r="AA57" s="282"/>
      <c r="AB57" s="282"/>
      <c r="AC57" s="282"/>
      <c r="AD57" s="282"/>
      <c r="AE57" s="282"/>
      <c r="AF57" s="282"/>
      <c r="AG57" s="280"/>
      <c r="AH57" s="67"/>
      <c r="AI57" s="67"/>
      <c r="AJ57" s="67"/>
      <c r="AK57" s="278"/>
      <c r="AL57" s="278"/>
      <c r="AM57" s="278"/>
    </row>
    <row r="58" spans="1:39" s="279" customFormat="1" ht="19.5">
      <c r="A58" s="276"/>
      <c r="B58" s="67"/>
      <c r="C58" s="40" t="s">
        <v>1480</v>
      </c>
      <c r="D58" s="272"/>
      <c r="E58" s="272"/>
      <c r="F58" s="67"/>
      <c r="G58" s="272"/>
      <c r="H58" s="272"/>
      <c r="I58" s="272"/>
      <c r="J58" s="272"/>
      <c r="K58" s="272"/>
      <c r="L58" s="272"/>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67"/>
      <c r="AJ58" s="67"/>
      <c r="AK58" s="278"/>
      <c r="AL58" s="278"/>
      <c r="AM58" s="278"/>
    </row>
    <row r="59" spans="1:39" s="279" customFormat="1" ht="19.5">
      <c r="A59" s="276"/>
      <c r="B59" s="67"/>
      <c r="C59" s="40" t="s">
        <v>1481</v>
      </c>
      <c r="D59" s="272"/>
      <c r="E59" s="272"/>
      <c r="F59" s="67"/>
      <c r="G59" s="272"/>
      <c r="H59" s="272"/>
      <c r="I59" s="272"/>
      <c r="J59" s="272"/>
      <c r="K59" s="272"/>
      <c r="L59" s="272"/>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67"/>
      <c r="AJ59" s="67"/>
      <c r="AK59" s="278"/>
      <c r="AL59" s="278"/>
      <c r="AM59" s="278"/>
    </row>
    <row r="60" spans="1:39" s="279" customFormat="1" ht="19.5">
      <c r="A60" s="276"/>
      <c r="B60" s="67"/>
      <c r="C60" s="40" t="s">
        <v>1482</v>
      </c>
      <c r="D60" s="272"/>
      <c r="E60" s="272"/>
      <c r="F60" s="67"/>
      <c r="G60" s="272"/>
      <c r="H60" s="272"/>
      <c r="I60" s="272"/>
      <c r="J60" s="272"/>
      <c r="K60" s="272"/>
      <c r="L60" s="272"/>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67"/>
      <c r="AJ60" s="67"/>
      <c r="AK60" s="278"/>
      <c r="AL60" s="278"/>
      <c r="AM60" s="278"/>
    </row>
    <row r="61" spans="1:39" s="279" customFormat="1" ht="19.5">
      <c r="A61" s="276"/>
      <c r="B61" s="40"/>
      <c r="C61" s="67" t="s">
        <v>1483</v>
      </c>
      <c r="D61" s="272"/>
      <c r="E61" s="272"/>
      <c r="F61" s="40"/>
      <c r="G61" s="272"/>
      <c r="H61" s="272"/>
      <c r="I61" s="272"/>
      <c r="J61" s="272"/>
      <c r="K61" s="272"/>
      <c r="L61" s="272"/>
      <c r="M61" s="272"/>
      <c r="N61" s="272"/>
      <c r="O61" s="272"/>
      <c r="P61" s="272"/>
      <c r="Q61" s="272"/>
      <c r="R61" s="272"/>
      <c r="S61" s="272"/>
      <c r="T61" s="272"/>
      <c r="U61" s="272"/>
      <c r="V61" s="272"/>
      <c r="W61" s="272"/>
      <c r="X61" s="280"/>
      <c r="Y61" s="281"/>
      <c r="Z61" s="282"/>
      <c r="AA61" s="282"/>
      <c r="AB61" s="282"/>
      <c r="AC61" s="282"/>
      <c r="AD61" s="282"/>
      <c r="AE61" s="282"/>
      <c r="AF61" s="282"/>
      <c r="AG61" s="280"/>
      <c r="AH61" s="67"/>
      <c r="AI61" s="67"/>
      <c r="AJ61" s="67"/>
      <c r="AK61" s="278"/>
      <c r="AL61" s="278"/>
      <c r="AM61" s="278"/>
    </row>
    <row r="62" spans="1:39">
      <c r="A62" s="35"/>
      <c r="B62" s="270"/>
      <c r="D62" s="271"/>
      <c r="E62" s="271"/>
      <c r="F62" s="270"/>
      <c r="G62" s="271"/>
      <c r="H62" s="271"/>
      <c r="I62" s="271"/>
      <c r="J62" s="271"/>
      <c r="K62" s="271"/>
      <c r="L62" s="271"/>
      <c r="M62" s="275"/>
      <c r="N62" s="275"/>
      <c r="O62" s="275"/>
      <c r="P62" s="275"/>
      <c r="Q62" s="275"/>
      <c r="R62" s="275"/>
      <c r="S62" s="275"/>
      <c r="T62" s="42"/>
      <c r="U62" s="43"/>
      <c r="V62" s="268"/>
      <c r="W62" s="264"/>
      <c r="X62" s="267"/>
      <c r="Y62" s="264"/>
      <c r="Z62" s="273"/>
      <c r="AA62" s="273"/>
      <c r="AB62" s="273"/>
      <c r="AC62" s="273"/>
      <c r="AD62" s="273"/>
      <c r="AE62" s="273"/>
      <c r="AF62" s="273"/>
      <c r="AG62" s="267"/>
    </row>
    <row r="63" spans="1:39">
      <c r="A63" s="35"/>
      <c r="B63" s="106"/>
      <c r="D63" s="45"/>
      <c r="E63" s="107"/>
      <c r="F63" s="40"/>
      <c r="G63" s="107"/>
      <c r="H63" s="107"/>
      <c r="I63" s="107"/>
      <c r="J63" s="107"/>
      <c r="K63" s="107"/>
      <c r="L63" s="107"/>
      <c r="M63" s="107"/>
      <c r="N63" s="107"/>
      <c r="O63" s="107"/>
      <c r="P63" s="107"/>
      <c r="Q63" s="107"/>
      <c r="R63" s="107"/>
      <c r="S63" s="107"/>
      <c r="AE63" s="149"/>
      <c r="AF63" s="14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71"/>
    <col min="2" max="10" width="9" style="171" customWidth="1"/>
    <col min="11" max="103" width="9" style="171" hidden="1" customWidth="1" outlineLevel="1"/>
    <col min="104" max="104" width="9" style="171" customWidth="1" collapsed="1"/>
    <col min="105" max="394" width="9" style="171" customWidth="1" outlineLevel="1"/>
    <col min="395" max="407" width="9" style="171"/>
    <col min="408" max="440" width="0" style="171" hidden="1" customWidth="1" outlineLevel="1"/>
    <col min="441" max="441" width="9" style="171" collapsed="1"/>
    <col min="442" max="531" width="9" style="171"/>
    <col min="532" max="578" width="0" style="171" hidden="1" customWidth="1" outlineLevel="1"/>
    <col min="579" max="579" width="9" style="171" collapsed="1"/>
    <col min="580" max="597" width="9" style="171"/>
    <col min="598" max="625" width="0" style="171" hidden="1" customWidth="1" outlineLevel="1"/>
    <col min="626" max="626" width="9" style="171" collapsed="1"/>
    <col min="627" max="662" width="9" style="171"/>
    <col min="663" max="709" width="0" style="171" hidden="1" customWidth="1" outlineLevel="1"/>
    <col min="710" max="710" width="9" style="171" collapsed="1"/>
    <col min="711" max="16384" width="9" style="171"/>
  </cols>
  <sheetData>
    <row r="1" spans="1:797">
      <c r="A1" s="172" t="s">
        <v>490</v>
      </c>
      <c r="B1" s="172" t="s">
        <v>491</v>
      </c>
      <c r="C1" s="172" t="s">
        <v>492</v>
      </c>
      <c r="D1" s="172" t="s">
        <v>493</v>
      </c>
      <c r="E1" s="172" t="s">
        <v>494</v>
      </c>
      <c r="F1" s="172" t="s">
        <v>495</v>
      </c>
      <c r="G1" s="172" t="s">
        <v>496</v>
      </c>
      <c r="H1" s="172" t="s">
        <v>497</v>
      </c>
      <c r="I1" s="172" t="s">
        <v>498</v>
      </c>
      <c r="J1" s="172" t="s">
        <v>499</v>
      </c>
      <c r="K1" s="172" t="s">
        <v>500</v>
      </c>
      <c r="L1" s="172" t="s">
        <v>501</v>
      </c>
      <c r="M1" s="172" t="s">
        <v>502</v>
      </c>
      <c r="N1" s="172" t="s">
        <v>503</v>
      </c>
      <c r="O1" s="172" t="s">
        <v>504</v>
      </c>
      <c r="P1" s="172" t="s">
        <v>505</v>
      </c>
      <c r="Q1" s="172" t="s">
        <v>506</v>
      </c>
      <c r="R1" s="172" t="s">
        <v>507</v>
      </c>
      <c r="S1" s="172" t="s">
        <v>508</v>
      </c>
      <c r="T1" s="172" t="s">
        <v>509</v>
      </c>
      <c r="U1" s="172" t="s">
        <v>510</v>
      </c>
      <c r="V1" s="172" t="s">
        <v>511</v>
      </c>
      <c r="W1" s="172" t="s">
        <v>512</v>
      </c>
      <c r="X1" s="172" t="s">
        <v>513</v>
      </c>
      <c r="Y1" s="172" t="s">
        <v>514</v>
      </c>
      <c r="Z1" s="172" t="s">
        <v>515</v>
      </c>
      <c r="AA1" s="172" t="s">
        <v>516</v>
      </c>
      <c r="AB1" s="172" t="s">
        <v>517</v>
      </c>
      <c r="AC1" s="172" t="s">
        <v>518</v>
      </c>
      <c r="AD1" s="172" t="s">
        <v>519</v>
      </c>
      <c r="AE1" s="172" t="s">
        <v>520</v>
      </c>
      <c r="AF1" s="172" t="s">
        <v>521</v>
      </c>
      <c r="AG1" s="172" t="s">
        <v>522</v>
      </c>
      <c r="AH1" s="172" t="s">
        <v>523</v>
      </c>
      <c r="AI1" s="172" t="s">
        <v>524</v>
      </c>
      <c r="AJ1" s="172" t="s">
        <v>525</v>
      </c>
      <c r="AK1" s="172" t="s">
        <v>526</v>
      </c>
      <c r="AL1" s="172" t="s">
        <v>527</v>
      </c>
      <c r="AM1" s="172" t="s">
        <v>528</v>
      </c>
      <c r="AN1" s="172" t="s">
        <v>529</v>
      </c>
      <c r="AO1" s="172" t="s">
        <v>530</v>
      </c>
      <c r="AP1" s="172" t="s">
        <v>531</v>
      </c>
      <c r="AQ1" s="172" t="s">
        <v>532</v>
      </c>
      <c r="AR1" s="172" t="s">
        <v>533</v>
      </c>
      <c r="AS1" s="172" t="s">
        <v>534</v>
      </c>
      <c r="AT1" s="172" t="s">
        <v>535</v>
      </c>
      <c r="AU1" s="172" t="s">
        <v>536</v>
      </c>
      <c r="AV1" s="172" t="s">
        <v>537</v>
      </c>
      <c r="AW1" s="172" t="s">
        <v>538</v>
      </c>
      <c r="AX1" s="172" t="s">
        <v>539</v>
      </c>
      <c r="AY1" s="172" t="s">
        <v>540</v>
      </c>
      <c r="AZ1" s="172" t="s">
        <v>541</v>
      </c>
      <c r="BA1" s="172" t="s">
        <v>542</v>
      </c>
      <c r="BB1" s="172" t="s">
        <v>543</v>
      </c>
      <c r="BC1" s="172" t="s">
        <v>544</v>
      </c>
      <c r="BD1" s="172" t="s">
        <v>545</v>
      </c>
      <c r="BE1" s="172" t="s">
        <v>546</v>
      </c>
      <c r="BF1" s="172" t="s">
        <v>547</v>
      </c>
      <c r="BG1" s="172" t="s">
        <v>548</v>
      </c>
      <c r="BH1" s="172" t="s">
        <v>549</v>
      </c>
      <c r="BI1" s="172" t="s">
        <v>550</v>
      </c>
      <c r="BJ1" s="172" t="s">
        <v>551</v>
      </c>
      <c r="BK1" s="172" t="s">
        <v>552</v>
      </c>
      <c r="BL1" s="172" t="s">
        <v>553</v>
      </c>
      <c r="BM1" s="172" t="s">
        <v>554</v>
      </c>
      <c r="BN1" s="172" t="s">
        <v>555</v>
      </c>
      <c r="BO1" s="172" t="s">
        <v>556</v>
      </c>
      <c r="BP1" s="172" t="s">
        <v>557</v>
      </c>
      <c r="BQ1" s="172" t="s">
        <v>558</v>
      </c>
      <c r="BR1" s="172" t="s">
        <v>559</v>
      </c>
      <c r="BS1" s="172" t="s">
        <v>560</v>
      </c>
      <c r="BT1" s="172" t="s">
        <v>561</v>
      </c>
      <c r="BU1" s="172" t="s">
        <v>562</v>
      </c>
      <c r="BV1" s="172" t="s">
        <v>563</v>
      </c>
      <c r="BW1" s="172" t="s">
        <v>564</v>
      </c>
      <c r="BX1" s="172" t="s">
        <v>565</v>
      </c>
      <c r="BY1" s="172" t="s">
        <v>566</v>
      </c>
      <c r="BZ1" s="172" t="s">
        <v>567</v>
      </c>
      <c r="CA1" s="172" t="s">
        <v>568</v>
      </c>
      <c r="CB1" s="172" t="s">
        <v>569</v>
      </c>
      <c r="CC1" s="172" t="s">
        <v>570</v>
      </c>
      <c r="CD1" s="172" t="s">
        <v>571</v>
      </c>
      <c r="CE1" s="172" t="s">
        <v>572</v>
      </c>
      <c r="CF1" s="172" t="s">
        <v>573</v>
      </c>
      <c r="CG1" s="172" t="s">
        <v>574</v>
      </c>
      <c r="CH1" s="172" t="s">
        <v>575</v>
      </c>
      <c r="CI1" s="172" t="s">
        <v>576</v>
      </c>
      <c r="CJ1" s="172" t="s">
        <v>577</v>
      </c>
      <c r="CK1" s="172" t="s">
        <v>578</v>
      </c>
      <c r="CL1" s="172" t="s">
        <v>579</v>
      </c>
      <c r="CM1" s="172" t="s">
        <v>580</v>
      </c>
      <c r="CN1" s="172" t="s">
        <v>581</v>
      </c>
      <c r="CO1" s="172" t="s">
        <v>582</v>
      </c>
      <c r="CP1" s="172" t="s">
        <v>583</v>
      </c>
      <c r="CQ1" s="172" t="s">
        <v>584</v>
      </c>
      <c r="CR1" s="172" t="s">
        <v>585</v>
      </c>
      <c r="CS1" s="172" t="s">
        <v>586</v>
      </c>
      <c r="CT1" s="172" t="s">
        <v>587</v>
      </c>
      <c r="CU1" s="172" t="s">
        <v>588</v>
      </c>
      <c r="CV1" s="172" t="s">
        <v>589</v>
      </c>
      <c r="CW1" s="172" t="s">
        <v>590</v>
      </c>
      <c r="CX1" s="172" t="s">
        <v>591</v>
      </c>
      <c r="CY1" s="172" t="s">
        <v>592</v>
      </c>
      <c r="CZ1" s="172" t="s">
        <v>593</v>
      </c>
      <c r="DA1" s="172" t="s">
        <v>594</v>
      </c>
      <c r="DB1" s="172" t="s">
        <v>595</v>
      </c>
      <c r="DC1" s="172" t="s">
        <v>596</v>
      </c>
      <c r="DD1" s="172" t="s">
        <v>597</v>
      </c>
      <c r="DE1" s="172" t="s">
        <v>598</v>
      </c>
      <c r="DF1" s="172" t="s">
        <v>599</v>
      </c>
      <c r="DG1" s="172" t="s">
        <v>600</v>
      </c>
      <c r="DH1" s="172" t="s">
        <v>601</v>
      </c>
      <c r="DI1" s="172" t="s">
        <v>602</v>
      </c>
      <c r="DJ1" s="172" t="s">
        <v>603</v>
      </c>
      <c r="DK1" s="172" t="s">
        <v>604</v>
      </c>
      <c r="DL1" s="172" t="s">
        <v>605</v>
      </c>
      <c r="DM1" s="172" t="s">
        <v>606</v>
      </c>
      <c r="DN1" s="172" t="s">
        <v>607</v>
      </c>
      <c r="DO1" s="172" t="s">
        <v>608</v>
      </c>
      <c r="DP1" s="172" t="s">
        <v>609</v>
      </c>
      <c r="DQ1" s="172" t="s">
        <v>610</v>
      </c>
      <c r="DR1" s="172" t="s">
        <v>611</v>
      </c>
      <c r="DS1" s="172" t="s">
        <v>612</v>
      </c>
      <c r="DT1" s="172" t="s">
        <v>613</v>
      </c>
      <c r="DU1" s="172" t="s">
        <v>614</v>
      </c>
      <c r="DV1" s="172" t="s">
        <v>615</v>
      </c>
      <c r="DW1" s="172" t="s">
        <v>616</v>
      </c>
      <c r="DX1" s="172" t="s">
        <v>617</v>
      </c>
      <c r="DY1" s="172" t="s">
        <v>618</v>
      </c>
      <c r="DZ1" s="172" t="s">
        <v>619</v>
      </c>
      <c r="EA1" s="172" t="s">
        <v>620</v>
      </c>
      <c r="EB1" s="172" t="s">
        <v>621</v>
      </c>
      <c r="EC1" s="172" t="s">
        <v>622</v>
      </c>
      <c r="ED1" s="172" t="s">
        <v>623</v>
      </c>
      <c r="EE1" s="172" t="s">
        <v>624</v>
      </c>
      <c r="EF1" s="172" t="s">
        <v>625</v>
      </c>
      <c r="EG1" s="172" t="s">
        <v>626</v>
      </c>
      <c r="EH1" s="172" t="s">
        <v>627</v>
      </c>
      <c r="EI1" s="172" t="s">
        <v>628</v>
      </c>
      <c r="EJ1" s="172" t="s">
        <v>629</v>
      </c>
      <c r="EK1" s="172" t="s">
        <v>630</v>
      </c>
      <c r="EL1" s="172" t="s">
        <v>631</v>
      </c>
      <c r="EM1" s="172" t="s">
        <v>632</v>
      </c>
      <c r="EN1" s="172" t="s">
        <v>633</v>
      </c>
      <c r="EO1" s="172" t="s">
        <v>634</v>
      </c>
      <c r="EP1" s="172" t="s">
        <v>635</v>
      </c>
      <c r="EQ1" s="172" t="s">
        <v>636</v>
      </c>
      <c r="ER1" s="172" t="s">
        <v>637</v>
      </c>
      <c r="ES1" s="172" t="s">
        <v>638</v>
      </c>
      <c r="ET1" s="172" t="s">
        <v>639</v>
      </c>
      <c r="EU1" s="172" t="s">
        <v>640</v>
      </c>
      <c r="EV1" s="172" t="s">
        <v>641</v>
      </c>
      <c r="EW1" s="172" t="s">
        <v>642</v>
      </c>
      <c r="EX1" s="172" t="s">
        <v>643</v>
      </c>
      <c r="EY1" s="172" t="s">
        <v>644</v>
      </c>
      <c r="EZ1" s="172" t="s">
        <v>645</v>
      </c>
      <c r="FA1" s="172" t="s">
        <v>646</v>
      </c>
      <c r="FB1" s="172" t="s">
        <v>647</v>
      </c>
      <c r="FC1" s="172" t="s">
        <v>648</v>
      </c>
      <c r="FD1" s="172" t="s">
        <v>649</v>
      </c>
      <c r="FE1" s="172" t="s">
        <v>650</v>
      </c>
      <c r="FF1" s="172" t="s">
        <v>651</v>
      </c>
      <c r="FG1" s="172" t="s">
        <v>652</v>
      </c>
      <c r="FH1" s="172" t="s">
        <v>653</v>
      </c>
      <c r="FI1" s="172" t="s">
        <v>654</v>
      </c>
      <c r="FJ1" s="172" t="s">
        <v>655</v>
      </c>
      <c r="FK1" s="172" t="s">
        <v>656</v>
      </c>
      <c r="FL1" s="172" t="s">
        <v>657</v>
      </c>
      <c r="FM1" s="172" t="s">
        <v>658</v>
      </c>
      <c r="FN1" s="172" t="s">
        <v>659</v>
      </c>
      <c r="FO1" s="172" t="s">
        <v>660</v>
      </c>
      <c r="FP1" s="172" t="s">
        <v>661</v>
      </c>
      <c r="FQ1" s="172" t="s">
        <v>662</v>
      </c>
      <c r="FR1" s="172" t="s">
        <v>663</v>
      </c>
      <c r="FS1" s="172" t="s">
        <v>664</v>
      </c>
      <c r="FT1" s="172" t="s">
        <v>665</v>
      </c>
      <c r="FU1" s="172" t="s">
        <v>666</v>
      </c>
      <c r="FV1" s="172" t="s">
        <v>667</v>
      </c>
      <c r="FW1" s="172" t="s">
        <v>668</v>
      </c>
      <c r="FX1" s="172" t="s">
        <v>669</v>
      </c>
      <c r="FY1" s="172" t="s">
        <v>670</v>
      </c>
      <c r="FZ1" s="172" t="s">
        <v>671</v>
      </c>
      <c r="GA1" s="172" t="s">
        <v>672</v>
      </c>
      <c r="GB1" s="172" t="s">
        <v>673</v>
      </c>
      <c r="GC1" s="172" t="s">
        <v>674</v>
      </c>
      <c r="GD1" s="172" t="s">
        <v>675</v>
      </c>
      <c r="GE1" s="172" t="s">
        <v>676</v>
      </c>
      <c r="GF1" s="172" t="s">
        <v>677</v>
      </c>
      <c r="GG1" s="172" t="s">
        <v>678</v>
      </c>
      <c r="GH1" s="172" t="s">
        <v>679</v>
      </c>
      <c r="GI1" s="172" t="s">
        <v>680</v>
      </c>
      <c r="GJ1" s="172" t="s">
        <v>681</v>
      </c>
      <c r="GK1" s="172" t="s">
        <v>682</v>
      </c>
      <c r="GL1" s="172" t="s">
        <v>683</v>
      </c>
      <c r="GM1" s="172" t="s">
        <v>684</v>
      </c>
      <c r="GN1" s="172" t="s">
        <v>685</v>
      </c>
      <c r="GO1" s="172" t="s">
        <v>686</v>
      </c>
      <c r="GP1" s="172" t="s">
        <v>687</v>
      </c>
      <c r="GQ1" s="172" t="s">
        <v>688</v>
      </c>
      <c r="GR1" s="172" t="s">
        <v>689</v>
      </c>
      <c r="GS1" s="172" t="s">
        <v>690</v>
      </c>
      <c r="GT1" s="172" t="s">
        <v>691</v>
      </c>
      <c r="GU1" s="172" t="s">
        <v>692</v>
      </c>
      <c r="GV1" s="172" t="s">
        <v>693</v>
      </c>
      <c r="GW1" s="172" t="s">
        <v>694</v>
      </c>
      <c r="GX1" s="172" t="s">
        <v>695</v>
      </c>
      <c r="GY1" s="172" t="s">
        <v>696</v>
      </c>
      <c r="GZ1" s="172" t="s">
        <v>697</v>
      </c>
      <c r="HA1" s="172" t="s">
        <v>698</v>
      </c>
      <c r="HB1" s="172" t="s">
        <v>699</v>
      </c>
      <c r="HC1" s="172" t="s">
        <v>700</v>
      </c>
      <c r="HD1" s="172" t="s">
        <v>701</v>
      </c>
      <c r="HE1" s="172" t="s">
        <v>702</v>
      </c>
      <c r="HF1" s="172" t="s">
        <v>703</v>
      </c>
      <c r="HG1" s="172" t="s">
        <v>704</v>
      </c>
      <c r="HH1" s="172" t="s">
        <v>705</v>
      </c>
      <c r="HI1" s="172" t="s">
        <v>706</v>
      </c>
      <c r="HJ1" s="172" t="s">
        <v>707</v>
      </c>
      <c r="HK1" s="172" t="s">
        <v>708</v>
      </c>
      <c r="HL1" s="172" t="s">
        <v>709</v>
      </c>
      <c r="HM1" s="172" t="s">
        <v>710</v>
      </c>
      <c r="HN1" s="172" t="s">
        <v>711</v>
      </c>
      <c r="HO1" s="172" t="s">
        <v>712</v>
      </c>
      <c r="HP1" s="172" t="s">
        <v>713</v>
      </c>
      <c r="HQ1" s="172" t="s">
        <v>714</v>
      </c>
      <c r="HR1" s="172" t="s">
        <v>715</v>
      </c>
      <c r="HS1" s="172" t="s">
        <v>716</v>
      </c>
      <c r="HT1" s="172" t="s">
        <v>717</v>
      </c>
      <c r="HU1" s="172" t="s">
        <v>718</v>
      </c>
      <c r="HV1" s="172" t="s">
        <v>719</v>
      </c>
      <c r="HW1" s="172" t="s">
        <v>720</v>
      </c>
      <c r="HX1" s="172" t="s">
        <v>721</v>
      </c>
      <c r="HY1" s="172" t="s">
        <v>722</v>
      </c>
      <c r="HZ1" s="172" t="s">
        <v>723</v>
      </c>
      <c r="IA1" s="172" t="s">
        <v>724</v>
      </c>
      <c r="IB1" s="172" t="s">
        <v>725</v>
      </c>
      <c r="IC1" s="172" t="s">
        <v>726</v>
      </c>
      <c r="ID1" s="172" t="s">
        <v>727</v>
      </c>
      <c r="IE1" s="172" t="s">
        <v>728</v>
      </c>
      <c r="IF1" s="172" t="s">
        <v>729</v>
      </c>
      <c r="IG1" s="172" t="s">
        <v>730</v>
      </c>
      <c r="IH1" s="172" t="s">
        <v>731</v>
      </c>
      <c r="II1" s="172" t="s">
        <v>732</v>
      </c>
      <c r="IJ1" s="172" t="s">
        <v>733</v>
      </c>
      <c r="IK1" s="172" t="s">
        <v>734</v>
      </c>
      <c r="IL1" s="172" t="s">
        <v>735</v>
      </c>
      <c r="IM1" s="172" t="s">
        <v>736</v>
      </c>
      <c r="IN1" s="172" t="s">
        <v>737</v>
      </c>
      <c r="IO1" s="172" t="s">
        <v>738</v>
      </c>
      <c r="IP1" s="172" t="s">
        <v>739</v>
      </c>
      <c r="IQ1" s="172" t="s">
        <v>740</v>
      </c>
      <c r="IR1" s="172" t="s">
        <v>741</v>
      </c>
      <c r="IS1" s="172" t="s">
        <v>742</v>
      </c>
      <c r="IT1" s="172" t="s">
        <v>743</v>
      </c>
      <c r="IU1" s="172" t="s">
        <v>744</v>
      </c>
      <c r="IV1" s="172" t="s">
        <v>745</v>
      </c>
      <c r="IW1" s="172" t="s">
        <v>746</v>
      </c>
      <c r="IX1" s="172" t="s">
        <v>747</v>
      </c>
      <c r="IY1" s="172" t="s">
        <v>748</v>
      </c>
      <c r="IZ1" s="172" t="s">
        <v>749</v>
      </c>
      <c r="JA1" s="172" t="s">
        <v>750</v>
      </c>
      <c r="JB1" s="172" t="s">
        <v>751</v>
      </c>
      <c r="JC1" s="172" t="s">
        <v>752</v>
      </c>
      <c r="JD1" s="172" t="s">
        <v>753</v>
      </c>
      <c r="JE1" s="172" t="s">
        <v>754</v>
      </c>
      <c r="JF1" s="172" t="s">
        <v>755</v>
      </c>
      <c r="JG1" s="172" t="s">
        <v>756</v>
      </c>
      <c r="JH1" s="172" t="s">
        <v>757</v>
      </c>
      <c r="JI1" s="172" t="s">
        <v>758</v>
      </c>
      <c r="JJ1" s="172" t="s">
        <v>759</v>
      </c>
      <c r="JK1" s="172" t="s">
        <v>760</v>
      </c>
      <c r="JL1" s="172" t="s">
        <v>761</v>
      </c>
      <c r="JM1" s="172" t="s">
        <v>762</v>
      </c>
      <c r="JN1" s="172" t="s">
        <v>763</v>
      </c>
      <c r="JO1" s="172" t="s">
        <v>764</v>
      </c>
      <c r="JP1" s="172" t="s">
        <v>765</v>
      </c>
      <c r="JQ1" s="172" t="s">
        <v>766</v>
      </c>
      <c r="JR1" s="172" t="s">
        <v>767</v>
      </c>
      <c r="JS1" s="172" t="s">
        <v>768</v>
      </c>
      <c r="JT1" s="172" t="s">
        <v>769</v>
      </c>
      <c r="JU1" s="172" t="s">
        <v>770</v>
      </c>
      <c r="JV1" s="172" t="s">
        <v>771</v>
      </c>
      <c r="JW1" s="172" t="s">
        <v>772</v>
      </c>
      <c r="JX1" s="172" t="s">
        <v>773</v>
      </c>
      <c r="JY1" s="172" t="s">
        <v>774</v>
      </c>
      <c r="JZ1" s="172" t="s">
        <v>775</v>
      </c>
      <c r="KA1" s="172" t="s">
        <v>776</v>
      </c>
      <c r="KB1" s="172" t="s">
        <v>777</v>
      </c>
      <c r="KC1" s="172" t="s">
        <v>778</v>
      </c>
      <c r="KD1" s="172" t="s">
        <v>779</v>
      </c>
      <c r="KE1" s="172" t="s">
        <v>780</v>
      </c>
      <c r="KF1" s="172" t="s">
        <v>781</v>
      </c>
      <c r="KG1" s="172" t="s">
        <v>782</v>
      </c>
      <c r="KH1" s="172" t="s">
        <v>783</v>
      </c>
      <c r="KI1" s="172" t="s">
        <v>784</v>
      </c>
      <c r="KJ1" s="172" t="s">
        <v>785</v>
      </c>
      <c r="KK1" s="172" t="s">
        <v>786</v>
      </c>
      <c r="KL1" s="172" t="s">
        <v>787</v>
      </c>
      <c r="KM1" s="172" t="s">
        <v>788</v>
      </c>
      <c r="KN1" s="172" t="s">
        <v>789</v>
      </c>
      <c r="KO1" s="172" t="s">
        <v>790</v>
      </c>
      <c r="KP1" s="172" t="s">
        <v>791</v>
      </c>
      <c r="KQ1" s="172" t="s">
        <v>792</v>
      </c>
      <c r="KR1" s="172" t="s">
        <v>793</v>
      </c>
      <c r="KS1" s="172" t="s">
        <v>794</v>
      </c>
      <c r="KT1" s="172" t="s">
        <v>795</v>
      </c>
      <c r="KU1" s="172" t="s">
        <v>796</v>
      </c>
      <c r="KV1" s="172" t="s">
        <v>797</v>
      </c>
      <c r="KW1" s="172" t="s">
        <v>798</v>
      </c>
      <c r="KX1" s="172" t="s">
        <v>799</v>
      </c>
      <c r="KY1" s="172" t="s">
        <v>800</v>
      </c>
      <c r="KZ1" s="172" t="s">
        <v>801</v>
      </c>
      <c r="LA1" s="172" t="s">
        <v>802</v>
      </c>
      <c r="LB1" s="172" t="s">
        <v>803</v>
      </c>
      <c r="LC1" s="172" t="s">
        <v>804</v>
      </c>
      <c r="LD1" s="172" t="s">
        <v>805</v>
      </c>
      <c r="LE1" s="172" t="s">
        <v>806</v>
      </c>
      <c r="LF1" s="172" t="s">
        <v>807</v>
      </c>
      <c r="LG1" s="172" t="s">
        <v>808</v>
      </c>
      <c r="LH1" s="172" t="s">
        <v>809</v>
      </c>
      <c r="LI1" s="172" t="s">
        <v>810</v>
      </c>
      <c r="LJ1" s="172" t="s">
        <v>811</v>
      </c>
      <c r="LK1" s="172" t="s">
        <v>812</v>
      </c>
      <c r="LL1" s="172" t="s">
        <v>813</v>
      </c>
      <c r="LM1" s="172" t="s">
        <v>814</v>
      </c>
      <c r="LN1" s="172" t="s">
        <v>815</v>
      </c>
      <c r="LO1" s="172" t="s">
        <v>816</v>
      </c>
      <c r="LP1" s="172" t="s">
        <v>817</v>
      </c>
      <c r="LQ1" s="172" t="s">
        <v>818</v>
      </c>
      <c r="LR1" s="172" t="s">
        <v>819</v>
      </c>
      <c r="LS1" s="172" t="s">
        <v>820</v>
      </c>
      <c r="LT1" s="172" t="s">
        <v>821</v>
      </c>
      <c r="LU1" s="172" t="s">
        <v>822</v>
      </c>
      <c r="LV1" s="172" t="s">
        <v>823</v>
      </c>
      <c r="LW1" s="172" t="s">
        <v>824</v>
      </c>
      <c r="LX1" s="172" t="s">
        <v>825</v>
      </c>
      <c r="LY1" s="172" t="s">
        <v>826</v>
      </c>
      <c r="LZ1" s="172" t="s">
        <v>827</v>
      </c>
      <c r="MA1" s="172" t="s">
        <v>828</v>
      </c>
      <c r="MB1" s="172" t="s">
        <v>829</v>
      </c>
      <c r="MC1" s="172" t="s">
        <v>830</v>
      </c>
      <c r="MD1" s="172" t="s">
        <v>831</v>
      </c>
      <c r="ME1" s="172" t="s">
        <v>832</v>
      </c>
      <c r="MF1" s="172" t="s">
        <v>833</v>
      </c>
      <c r="MG1" s="172" t="s">
        <v>834</v>
      </c>
      <c r="MH1" s="172" t="s">
        <v>835</v>
      </c>
      <c r="MI1" s="172" t="s">
        <v>836</v>
      </c>
      <c r="MJ1" s="172" t="s">
        <v>837</v>
      </c>
      <c r="MK1" s="172" t="s">
        <v>838</v>
      </c>
      <c r="ML1" s="172" t="s">
        <v>839</v>
      </c>
      <c r="MM1" s="172" t="s">
        <v>840</v>
      </c>
      <c r="MN1" s="172" t="s">
        <v>841</v>
      </c>
      <c r="MO1" s="172" t="s">
        <v>842</v>
      </c>
      <c r="MP1" s="172" t="s">
        <v>843</v>
      </c>
      <c r="MQ1" s="172" t="s">
        <v>844</v>
      </c>
      <c r="MR1" s="172" t="s">
        <v>845</v>
      </c>
      <c r="MS1" s="172" t="s">
        <v>846</v>
      </c>
      <c r="MT1" s="172" t="s">
        <v>847</v>
      </c>
      <c r="MU1" s="172" t="s">
        <v>848</v>
      </c>
      <c r="MV1" s="172" t="s">
        <v>849</v>
      </c>
      <c r="MW1" s="172" t="s">
        <v>850</v>
      </c>
      <c r="MX1" s="172" t="s">
        <v>851</v>
      </c>
      <c r="MY1" s="172" t="s">
        <v>852</v>
      </c>
      <c r="MZ1" s="172" t="s">
        <v>853</v>
      </c>
      <c r="NA1" s="172" t="s">
        <v>854</v>
      </c>
      <c r="NB1" s="172" t="s">
        <v>855</v>
      </c>
      <c r="NC1" s="172" t="s">
        <v>856</v>
      </c>
      <c r="ND1" s="172" t="s">
        <v>857</v>
      </c>
      <c r="NE1" s="172" t="s">
        <v>858</v>
      </c>
      <c r="NF1" s="172" t="s">
        <v>859</v>
      </c>
      <c r="NG1" s="172" t="s">
        <v>860</v>
      </c>
      <c r="NH1" s="172" t="s">
        <v>861</v>
      </c>
      <c r="NI1" s="172" t="s">
        <v>862</v>
      </c>
      <c r="NJ1" s="172" t="s">
        <v>863</v>
      </c>
      <c r="NK1" s="172" t="s">
        <v>864</v>
      </c>
      <c r="NL1" s="172" t="s">
        <v>865</v>
      </c>
      <c r="NM1" s="172" t="s">
        <v>866</v>
      </c>
      <c r="NN1" s="172" t="s">
        <v>867</v>
      </c>
      <c r="NO1" s="172" t="s">
        <v>868</v>
      </c>
      <c r="NP1" s="172" t="s">
        <v>869</v>
      </c>
      <c r="NQ1" s="172" t="s">
        <v>870</v>
      </c>
      <c r="NR1" s="172" t="s">
        <v>871</v>
      </c>
      <c r="NS1" s="172" t="s">
        <v>872</v>
      </c>
      <c r="NT1" s="172" t="s">
        <v>873</v>
      </c>
      <c r="NU1" s="172" t="s">
        <v>874</v>
      </c>
      <c r="NV1" s="172" t="s">
        <v>875</v>
      </c>
      <c r="NW1" s="172" t="s">
        <v>876</v>
      </c>
      <c r="NX1" s="172" t="s">
        <v>877</v>
      </c>
      <c r="NY1" s="172" t="s">
        <v>878</v>
      </c>
      <c r="NZ1" s="172" t="s">
        <v>879</v>
      </c>
      <c r="OA1" s="172" t="s">
        <v>880</v>
      </c>
      <c r="OB1" s="172" t="s">
        <v>881</v>
      </c>
      <c r="OC1" s="172" t="s">
        <v>882</v>
      </c>
      <c r="OD1" s="172" t="s">
        <v>883</v>
      </c>
      <c r="OE1" s="172" t="s">
        <v>884</v>
      </c>
      <c r="OF1" s="172" t="s">
        <v>885</v>
      </c>
      <c r="OG1" s="172" t="s">
        <v>886</v>
      </c>
      <c r="OH1" s="172" t="s">
        <v>887</v>
      </c>
      <c r="OI1" s="172" t="s">
        <v>888</v>
      </c>
      <c r="OJ1" s="172" t="s">
        <v>889</v>
      </c>
      <c r="OK1" s="172" t="s">
        <v>890</v>
      </c>
      <c r="OL1" s="172" t="s">
        <v>891</v>
      </c>
      <c r="OM1" s="172" t="s">
        <v>892</v>
      </c>
      <c r="ON1" s="172" t="s">
        <v>893</v>
      </c>
      <c r="OO1" s="172" t="s">
        <v>894</v>
      </c>
      <c r="OP1" s="172" t="s">
        <v>895</v>
      </c>
      <c r="OQ1" s="172" t="s">
        <v>896</v>
      </c>
      <c r="OR1" s="172" t="s">
        <v>897</v>
      </c>
      <c r="OS1" s="172" t="s">
        <v>898</v>
      </c>
      <c r="OT1" s="172" t="s">
        <v>899</v>
      </c>
      <c r="OU1" s="172" t="s">
        <v>900</v>
      </c>
      <c r="OV1" s="172" t="s">
        <v>901</v>
      </c>
      <c r="OW1" s="172" t="s">
        <v>902</v>
      </c>
      <c r="OX1" s="172" t="s">
        <v>903</v>
      </c>
      <c r="OY1" s="172" t="s">
        <v>904</v>
      </c>
      <c r="OZ1" s="172" t="s">
        <v>905</v>
      </c>
      <c r="PA1" s="172" t="s">
        <v>906</v>
      </c>
      <c r="PB1" s="172" t="s">
        <v>907</v>
      </c>
      <c r="PC1" s="172" t="s">
        <v>908</v>
      </c>
      <c r="PD1" s="172" t="s">
        <v>909</v>
      </c>
      <c r="PE1" s="172" t="s">
        <v>910</v>
      </c>
      <c r="PF1" s="172" t="s">
        <v>911</v>
      </c>
      <c r="PG1" s="172" t="s">
        <v>912</v>
      </c>
      <c r="PH1" s="172" t="s">
        <v>913</v>
      </c>
      <c r="PI1" s="172" t="s">
        <v>914</v>
      </c>
      <c r="PJ1" s="172" t="s">
        <v>915</v>
      </c>
      <c r="PK1" s="172" t="s">
        <v>916</v>
      </c>
      <c r="PL1" s="172" t="s">
        <v>917</v>
      </c>
      <c r="PM1" s="172" t="s">
        <v>918</v>
      </c>
      <c r="PN1" s="172" t="s">
        <v>919</v>
      </c>
      <c r="PO1" s="172" t="s">
        <v>920</v>
      </c>
      <c r="PP1" s="172" t="s">
        <v>921</v>
      </c>
      <c r="PQ1" s="172" t="s">
        <v>922</v>
      </c>
      <c r="PR1" s="172" t="s">
        <v>923</v>
      </c>
      <c r="PS1" s="172" t="s">
        <v>924</v>
      </c>
      <c r="PT1" s="172" t="s">
        <v>925</v>
      </c>
      <c r="PU1" s="172" t="s">
        <v>926</v>
      </c>
      <c r="PV1" s="172" t="s">
        <v>927</v>
      </c>
      <c r="PW1" s="172" t="s">
        <v>928</v>
      </c>
      <c r="PX1" s="172" t="s">
        <v>929</v>
      </c>
      <c r="PY1" s="172" t="s">
        <v>930</v>
      </c>
      <c r="PZ1" s="172" t="s">
        <v>931</v>
      </c>
      <c r="QA1" s="172" t="s">
        <v>932</v>
      </c>
      <c r="QB1" s="172" t="s">
        <v>933</v>
      </c>
      <c r="QC1" s="172" t="s">
        <v>934</v>
      </c>
      <c r="QD1" s="172" t="s">
        <v>935</v>
      </c>
      <c r="QE1" s="172" t="s">
        <v>936</v>
      </c>
      <c r="QF1" s="172" t="s">
        <v>937</v>
      </c>
      <c r="QG1" s="172" t="s">
        <v>938</v>
      </c>
      <c r="QH1" s="172" t="s">
        <v>939</v>
      </c>
      <c r="QI1" s="172" t="s">
        <v>940</v>
      </c>
      <c r="QJ1" s="172" t="s">
        <v>941</v>
      </c>
      <c r="QK1" s="172" t="s">
        <v>942</v>
      </c>
      <c r="QL1" s="172" t="s">
        <v>943</v>
      </c>
      <c r="QM1" s="172" t="s">
        <v>944</v>
      </c>
      <c r="QN1" s="172" t="s">
        <v>945</v>
      </c>
      <c r="QO1" s="172" t="s">
        <v>946</v>
      </c>
      <c r="QP1" s="172" t="s">
        <v>947</v>
      </c>
      <c r="QQ1" s="172" t="s">
        <v>948</v>
      </c>
      <c r="QR1" s="172" t="s">
        <v>949</v>
      </c>
      <c r="QS1" s="172" t="s">
        <v>950</v>
      </c>
      <c r="QT1" s="172" t="s">
        <v>951</v>
      </c>
      <c r="QU1" s="172" t="s">
        <v>952</v>
      </c>
      <c r="QV1" s="172" t="s">
        <v>953</v>
      </c>
      <c r="QW1" s="172" t="s">
        <v>954</v>
      </c>
      <c r="QX1" s="172" t="s">
        <v>955</v>
      </c>
      <c r="QY1" s="172" t="s">
        <v>956</v>
      </c>
      <c r="QZ1" s="172" t="s">
        <v>957</v>
      </c>
      <c r="RA1" s="172" t="s">
        <v>958</v>
      </c>
      <c r="RB1" s="172" t="s">
        <v>959</v>
      </c>
      <c r="RC1" s="172" t="s">
        <v>960</v>
      </c>
      <c r="RD1" s="172" t="s">
        <v>961</v>
      </c>
      <c r="RE1" s="172" t="s">
        <v>962</v>
      </c>
      <c r="RF1" s="172" t="s">
        <v>963</v>
      </c>
      <c r="RG1" s="172" t="s">
        <v>964</v>
      </c>
      <c r="RH1" s="172" t="s">
        <v>965</v>
      </c>
      <c r="RI1" s="172" t="s">
        <v>966</v>
      </c>
      <c r="RJ1" s="172" t="s">
        <v>967</v>
      </c>
      <c r="RK1" s="172" t="s">
        <v>968</v>
      </c>
      <c r="RL1" s="172" t="s">
        <v>969</v>
      </c>
      <c r="RM1" s="172" t="s">
        <v>970</v>
      </c>
      <c r="RN1" s="172" t="s">
        <v>971</v>
      </c>
      <c r="RO1" s="172" t="s">
        <v>972</v>
      </c>
      <c r="RP1" s="172" t="s">
        <v>973</v>
      </c>
      <c r="RQ1" s="172" t="s">
        <v>974</v>
      </c>
      <c r="RR1" s="172" t="s">
        <v>975</v>
      </c>
      <c r="RS1" s="172" t="s">
        <v>976</v>
      </c>
      <c r="RT1" s="172" t="s">
        <v>977</v>
      </c>
      <c r="RU1" s="172" t="s">
        <v>978</v>
      </c>
      <c r="RV1" s="172" t="s">
        <v>979</v>
      </c>
      <c r="RW1" s="172" t="s">
        <v>980</v>
      </c>
      <c r="RX1" s="172" t="s">
        <v>981</v>
      </c>
      <c r="RY1" s="172" t="s">
        <v>982</v>
      </c>
      <c r="RZ1" s="172" t="s">
        <v>983</v>
      </c>
      <c r="SA1" s="172" t="s">
        <v>984</v>
      </c>
      <c r="SB1" s="172" t="s">
        <v>985</v>
      </c>
      <c r="SC1" s="172" t="s">
        <v>986</v>
      </c>
      <c r="SD1" s="172" t="s">
        <v>987</v>
      </c>
      <c r="SE1" s="172" t="s">
        <v>988</v>
      </c>
      <c r="SF1" s="172" t="s">
        <v>989</v>
      </c>
      <c r="SG1" s="172" t="s">
        <v>990</v>
      </c>
      <c r="SH1" s="172" t="s">
        <v>991</v>
      </c>
      <c r="SI1" s="172" t="s">
        <v>992</v>
      </c>
      <c r="SJ1" s="172" t="s">
        <v>993</v>
      </c>
      <c r="SK1" s="172" t="s">
        <v>994</v>
      </c>
      <c r="SL1" s="172" t="s">
        <v>995</v>
      </c>
      <c r="SM1" s="172" t="s">
        <v>996</v>
      </c>
      <c r="SN1" s="172" t="s">
        <v>997</v>
      </c>
      <c r="SO1" s="172" t="s">
        <v>998</v>
      </c>
      <c r="SP1" s="172" t="s">
        <v>999</v>
      </c>
      <c r="SQ1" s="172" t="s">
        <v>1000</v>
      </c>
      <c r="SR1" s="172" t="s">
        <v>1001</v>
      </c>
      <c r="SS1" s="172" t="s">
        <v>1002</v>
      </c>
      <c r="ST1" s="172" t="s">
        <v>1003</v>
      </c>
      <c r="SU1" s="172" t="s">
        <v>1004</v>
      </c>
      <c r="SV1" s="172" t="s">
        <v>1005</v>
      </c>
      <c r="SW1" s="172" t="s">
        <v>1006</v>
      </c>
      <c r="SX1" s="172" t="s">
        <v>1007</v>
      </c>
      <c r="SY1" s="172" t="s">
        <v>1008</v>
      </c>
      <c r="SZ1" s="172" t="s">
        <v>1009</v>
      </c>
      <c r="TA1" s="172" t="s">
        <v>1010</v>
      </c>
      <c r="TB1" s="172" t="s">
        <v>1011</v>
      </c>
      <c r="TC1" s="172" t="s">
        <v>1012</v>
      </c>
      <c r="TD1" s="172" t="s">
        <v>1013</v>
      </c>
      <c r="TE1" s="172" t="s">
        <v>1014</v>
      </c>
      <c r="TF1" s="172" t="s">
        <v>1015</v>
      </c>
      <c r="TG1" s="172" t="s">
        <v>1016</v>
      </c>
      <c r="TH1" s="172" t="s">
        <v>1017</v>
      </c>
      <c r="TI1" s="172" t="s">
        <v>1018</v>
      </c>
      <c r="TJ1" s="172" t="s">
        <v>1019</v>
      </c>
      <c r="TK1" s="172" t="s">
        <v>1020</v>
      </c>
      <c r="TL1" s="172" t="s">
        <v>1021</v>
      </c>
      <c r="TM1" s="172" t="s">
        <v>1022</v>
      </c>
      <c r="TN1" s="172" t="s">
        <v>1023</v>
      </c>
      <c r="TO1" s="172" t="s">
        <v>1024</v>
      </c>
      <c r="TP1" s="172" t="s">
        <v>1025</v>
      </c>
      <c r="TQ1" s="172" t="s">
        <v>1026</v>
      </c>
      <c r="TR1" s="172" t="s">
        <v>1027</v>
      </c>
      <c r="TS1" s="172" t="s">
        <v>1028</v>
      </c>
      <c r="TT1" s="172" t="s">
        <v>1029</v>
      </c>
      <c r="TU1" s="172" t="s">
        <v>1030</v>
      </c>
      <c r="TV1" s="172" t="s">
        <v>1031</v>
      </c>
      <c r="TW1" s="172" t="s">
        <v>1032</v>
      </c>
      <c r="TX1" s="172" t="s">
        <v>1033</v>
      </c>
      <c r="TY1" s="172" t="s">
        <v>1034</v>
      </c>
      <c r="TZ1" s="172" t="s">
        <v>1035</v>
      </c>
      <c r="UA1" s="172" t="s">
        <v>1036</v>
      </c>
      <c r="UB1" s="172" t="s">
        <v>1037</v>
      </c>
      <c r="UC1" s="172" t="s">
        <v>1038</v>
      </c>
      <c r="UD1" s="172" t="s">
        <v>1039</v>
      </c>
      <c r="UE1" s="172" t="s">
        <v>1040</v>
      </c>
      <c r="UF1" s="172" t="s">
        <v>1041</v>
      </c>
      <c r="UG1" s="172" t="s">
        <v>1042</v>
      </c>
      <c r="UH1" s="172" t="s">
        <v>1043</v>
      </c>
      <c r="UI1" s="172" t="s">
        <v>1044</v>
      </c>
      <c r="UJ1" s="172" t="s">
        <v>1045</v>
      </c>
      <c r="UK1" s="172" t="s">
        <v>1046</v>
      </c>
      <c r="UL1" s="172" t="s">
        <v>1047</v>
      </c>
      <c r="UM1" s="172" t="s">
        <v>1048</v>
      </c>
      <c r="UN1" s="172" t="s">
        <v>1049</v>
      </c>
      <c r="UO1" s="172" t="s">
        <v>1050</v>
      </c>
      <c r="UP1" s="172" t="s">
        <v>1051</v>
      </c>
      <c r="UQ1" s="172" t="s">
        <v>1052</v>
      </c>
      <c r="UR1" s="172" t="s">
        <v>1053</v>
      </c>
      <c r="US1" s="172" t="s">
        <v>1054</v>
      </c>
      <c r="UT1" s="172" t="s">
        <v>1055</v>
      </c>
      <c r="UU1" s="172" t="s">
        <v>1056</v>
      </c>
      <c r="UV1" s="172" t="s">
        <v>1057</v>
      </c>
      <c r="UW1" s="172" t="s">
        <v>1058</v>
      </c>
      <c r="UX1" s="172" t="s">
        <v>1059</v>
      </c>
      <c r="UY1" s="172" t="s">
        <v>1060</v>
      </c>
      <c r="UZ1" s="172" t="s">
        <v>1061</v>
      </c>
      <c r="VA1" s="172" t="s">
        <v>1062</v>
      </c>
      <c r="VB1" s="172" t="s">
        <v>1063</v>
      </c>
      <c r="VC1" s="172" t="s">
        <v>1064</v>
      </c>
      <c r="VD1" s="172" t="s">
        <v>1065</v>
      </c>
      <c r="VE1" s="172" t="s">
        <v>1066</v>
      </c>
      <c r="VF1" s="172" t="s">
        <v>1067</v>
      </c>
      <c r="VG1" s="172" t="s">
        <v>1068</v>
      </c>
      <c r="VH1" s="172" t="s">
        <v>1069</v>
      </c>
      <c r="VI1" s="172" t="s">
        <v>1070</v>
      </c>
      <c r="VJ1" s="172" t="s">
        <v>1071</v>
      </c>
      <c r="VK1" s="172" t="s">
        <v>1072</v>
      </c>
      <c r="VL1" s="172" t="s">
        <v>1073</v>
      </c>
      <c r="VM1" s="172" t="s">
        <v>1074</v>
      </c>
      <c r="VN1" s="172" t="s">
        <v>1075</v>
      </c>
      <c r="VO1" s="172" t="s">
        <v>1076</v>
      </c>
      <c r="VP1" s="172" t="s">
        <v>1077</v>
      </c>
      <c r="VQ1" s="172" t="s">
        <v>1078</v>
      </c>
      <c r="VR1" s="172" t="s">
        <v>1079</v>
      </c>
      <c r="VS1" s="172" t="s">
        <v>1080</v>
      </c>
      <c r="VT1" s="172" t="s">
        <v>1081</v>
      </c>
      <c r="VU1" s="172" t="s">
        <v>1082</v>
      </c>
      <c r="VV1" s="172" t="s">
        <v>1083</v>
      </c>
      <c r="VW1" s="172" t="s">
        <v>1084</v>
      </c>
      <c r="VX1" s="172" t="s">
        <v>1085</v>
      </c>
      <c r="VY1" s="172" t="s">
        <v>1086</v>
      </c>
      <c r="VZ1" s="172" t="s">
        <v>1087</v>
      </c>
      <c r="WA1" s="172" t="s">
        <v>1088</v>
      </c>
      <c r="WB1" s="172" t="s">
        <v>1089</v>
      </c>
      <c r="WC1" s="172" t="s">
        <v>1090</v>
      </c>
      <c r="WD1" s="172" t="s">
        <v>1091</v>
      </c>
      <c r="WE1" s="172" t="s">
        <v>1092</v>
      </c>
      <c r="WF1" s="172" t="s">
        <v>1093</v>
      </c>
      <c r="WG1" s="172" t="s">
        <v>1094</v>
      </c>
      <c r="WH1" s="172" t="s">
        <v>1095</v>
      </c>
      <c r="WI1" s="172" t="s">
        <v>1096</v>
      </c>
      <c r="WJ1" s="172" t="s">
        <v>1097</v>
      </c>
      <c r="WK1" s="172" t="s">
        <v>1098</v>
      </c>
      <c r="WL1" s="172" t="s">
        <v>1099</v>
      </c>
      <c r="WM1" s="172" t="s">
        <v>1100</v>
      </c>
      <c r="WN1" s="172" t="s">
        <v>1101</v>
      </c>
      <c r="WO1" s="172" t="s">
        <v>1102</v>
      </c>
      <c r="WP1" s="172" t="s">
        <v>1103</v>
      </c>
      <c r="WQ1" s="172" t="s">
        <v>1104</v>
      </c>
      <c r="WR1" s="172" t="s">
        <v>1105</v>
      </c>
      <c r="WS1" s="172" t="s">
        <v>1106</v>
      </c>
      <c r="WT1" s="172" t="s">
        <v>1107</v>
      </c>
      <c r="WU1" s="172" t="s">
        <v>1108</v>
      </c>
      <c r="WV1" s="172" t="s">
        <v>1109</v>
      </c>
      <c r="WW1" s="172" t="s">
        <v>1110</v>
      </c>
      <c r="WX1" s="172" t="s">
        <v>1111</v>
      </c>
      <c r="WY1" s="172" t="s">
        <v>1112</v>
      </c>
      <c r="WZ1" s="172" t="s">
        <v>1113</v>
      </c>
      <c r="XA1" s="172" t="s">
        <v>1114</v>
      </c>
      <c r="XB1" s="172" t="s">
        <v>1115</v>
      </c>
      <c r="XC1" s="172" t="s">
        <v>1116</v>
      </c>
      <c r="XD1" s="172" t="s">
        <v>1117</v>
      </c>
      <c r="XE1" s="172" t="s">
        <v>1118</v>
      </c>
      <c r="XF1" s="172" t="s">
        <v>1119</v>
      </c>
      <c r="XG1" s="172" t="s">
        <v>1120</v>
      </c>
      <c r="XH1" s="172" t="s">
        <v>1121</v>
      </c>
      <c r="XI1" s="172" t="s">
        <v>1122</v>
      </c>
      <c r="XJ1" s="172" t="s">
        <v>1123</v>
      </c>
      <c r="XK1" s="172" t="s">
        <v>1124</v>
      </c>
      <c r="XL1" s="172" t="s">
        <v>1125</v>
      </c>
      <c r="XM1" s="172" t="s">
        <v>1126</v>
      </c>
      <c r="XN1" s="172" t="s">
        <v>1127</v>
      </c>
      <c r="XO1" s="172" t="s">
        <v>1128</v>
      </c>
      <c r="XP1" s="172" t="s">
        <v>1129</v>
      </c>
      <c r="XQ1" s="172" t="s">
        <v>1130</v>
      </c>
      <c r="XR1" s="172" t="s">
        <v>1131</v>
      </c>
      <c r="XS1" s="172" t="s">
        <v>1132</v>
      </c>
      <c r="XT1" s="172" t="s">
        <v>1133</v>
      </c>
      <c r="XU1" s="172" t="s">
        <v>1134</v>
      </c>
      <c r="XV1" s="172" t="s">
        <v>1135</v>
      </c>
      <c r="XW1" s="172" t="s">
        <v>1136</v>
      </c>
      <c r="XX1" s="172" t="s">
        <v>1137</v>
      </c>
      <c r="XY1" s="172" t="s">
        <v>1138</v>
      </c>
      <c r="XZ1" s="172" t="s">
        <v>1139</v>
      </c>
      <c r="YA1" s="172" t="s">
        <v>1140</v>
      </c>
      <c r="YB1" s="172" t="s">
        <v>1141</v>
      </c>
      <c r="YC1" s="172" t="s">
        <v>1142</v>
      </c>
      <c r="YD1" s="172" t="s">
        <v>1143</v>
      </c>
      <c r="YE1" s="172" t="s">
        <v>1144</v>
      </c>
      <c r="YF1" s="172" t="s">
        <v>1145</v>
      </c>
      <c r="YG1" s="172" t="s">
        <v>1146</v>
      </c>
      <c r="YH1" s="172" t="s">
        <v>1147</v>
      </c>
      <c r="YI1" s="172" t="s">
        <v>1148</v>
      </c>
      <c r="YJ1" s="172" t="s">
        <v>1149</v>
      </c>
      <c r="YK1" s="172" t="s">
        <v>1150</v>
      </c>
      <c r="YL1" s="172" t="s">
        <v>1151</v>
      </c>
      <c r="YM1" s="172" t="s">
        <v>1152</v>
      </c>
      <c r="YN1" s="172" t="s">
        <v>1153</v>
      </c>
      <c r="YO1" s="172" t="s">
        <v>1154</v>
      </c>
      <c r="YP1" s="172" t="s">
        <v>1155</v>
      </c>
      <c r="YQ1" s="172" t="s">
        <v>1156</v>
      </c>
      <c r="YR1" s="172" t="s">
        <v>1157</v>
      </c>
      <c r="YS1" s="172" t="s">
        <v>1158</v>
      </c>
      <c r="YT1" s="172" t="s">
        <v>1159</v>
      </c>
      <c r="YU1" s="172" t="s">
        <v>1160</v>
      </c>
      <c r="YV1" s="172" t="s">
        <v>1161</v>
      </c>
      <c r="YW1" s="172" t="s">
        <v>1162</v>
      </c>
      <c r="YX1" s="172" t="s">
        <v>1163</v>
      </c>
      <c r="YY1" s="172" t="s">
        <v>1164</v>
      </c>
      <c r="YZ1" s="172" t="s">
        <v>1165</v>
      </c>
      <c r="ZA1" s="172" t="s">
        <v>1166</v>
      </c>
      <c r="ZB1" s="172" t="s">
        <v>1167</v>
      </c>
      <c r="ZC1" s="172" t="s">
        <v>1168</v>
      </c>
      <c r="ZD1" s="172" t="s">
        <v>1169</v>
      </c>
      <c r="ZE1" s="172" t="s">
        <v>1170</v>
      </c>
      <c r="ZF1" s="172" t="s">
        <v>1171</v>
      </c>
      <c r="ZG1" s="172" t="s">
        <v>1172</v>
      </c>
      <c r="ZH1" s="172" t="s">
        <v>1173</v>
      </c>
      <c r="ZI1" s="172" t="s">
        <v>1174</v>
      </c>
      <c r="ZJ1" s="172" t="s">
        <v>1175</v>
      </c>
      <c r="ZK1" s="172" t="s">
        <v>1176</v>
      </c>
      <c r="ZL1" s="172" t="s">
        <v>1177</v>
      </c>
      <c r="ZM1" s="172" t="s">
        <v>1178</v>
      </c>
      <c r="ZN1" s="172" t="s">
        <v>1179</v>
      </c>
      <c r="ZO1" s="172" t="s">
        <v>1180</v>
      </c>
      <c r="ZP1" s="172" t="s">
        <v>1181</v>
      </c>
      <c r="ZQ1" s="172" t="s">
        <v>1182</v>
      </c>
      <c r="ZR1" s="172" t="s">
        <v>1183</v>
      </c>
      <c r="ZS1" s="172" t="s">
        <v>1184</v>
      </c>
      <c r="ZT1" s="172" t="s">
        <v>1185</v>
      </c>
      <c r="ZU1" s="172" t="s">
        <v>1186</v>
      </c>
      <c r="ZV1" s="172" t="s">
        <v>1187</v>
      </c>
      <c r="ZW1" s="172" t="s">
        <v>1188</v>
      </c>
      <c r="ZX1" s="172" t="s">
        <v>1189</v>
      </c>
      <c r="ZY1" s="172" t="s">
        <v>1190</v>
      </c>
      <c r="ZZ1" s="172" t="s">
        <v>1191</v>
      </c>
      <c r="AAA1" s="172" t="s">
        <v>1192</v>
      </c>
      <c r="AAB1" s="172" t="s">
        <v>1193</v>
      </c>
      <c r="AAC1" s="172" t="s">
        <v>1194</v>
      </c>
      <c r="AAD1" s="172" t="s">
        <v>1195</v>
      </c>
      <c r="AAE1" s="172" t="s">
        <v>1196</v>
      </c>
      <c r="AAF1" s="172" t="s">
        <v>1197</v>
      </c>
      <c r="AAG1" s="172" t="s">
        <v>1198</v>
      </c>
      <c r="AAH1" s="172" t="s">
        <v>1199</v>
      </c>
      <c r="AAI1" s="172" t="s">
        <v>1200</v>
      </c>
      <c r="AAJ1" s="172" t="s">
        <v>1201</v>
      </c>
      <c r="AAK1" s="173" t="s">
        <v>1202</v>
      </c>
      <c r="AAL1" s="173" t="s">
        <v>1203</v>
      </c>
      <c r="AAM1" s="173" t="s">
        <v>1204</v>
      </c>
      <c r="AAN1" s="173" t="s">
        <v>1205</v>
      </c>
      <c r="AAO1" s="173" t="s">
        <v>1206</v>
      </c>
      <c r="AAP1" s="173" t="s">
        <v>1207</v>
      </c>
      <c r="AAQ1" s="173" t="s">
        <v>1208</v>
      </c>
      <c r="AAR1" s="173" t="s">
        <v>1209</v>
      </c>
      <c r="AAS1" s="173" t="s">
        <v>1210</v>
      </c>
      <c r="AAT1" s="173" t="s">
        <v>1211</v>
      </c>
      <c r="AAU1" s="173" t="s">
        <v>1212</v>
      </c>
      <c r="AAV1" s="173" t="s">
        <v>1213</v>
      </c>
      <c r="AAW1" s="173" t="s">
        <v>1214</v>
      </c>
      <c r="AAX1" s="173" t="s">
        <v>1215</v>
      </c>
      <c r="AAY1" s="173" t="s">
        <v>1216</v>
      </c>
      <c r="AAZ1" s="173" t="s">
        <v>1217</v>
      </c>
      <c r="ABA1" s="173" t="s">
        <v>1218</v>
      </c>
      <c r="ABB1" s="173" t="s">
        <v>1219</v>
      </c>
      <c r="ABC1" s="173" t="s">
        <v>1220</v>
      </c>
      <c r="ABD1" s="173" t="s">
        <v>1221</v>
      </c>
      <c r="ABE1" s="173" t="s">
        <v>1222</v>
      </c>
      <c r="ABF1" s="173" t="s">
        <v>1223</v>
      </c>
      <c r="ABG1" s="173" t="s">
        <v>1224</v>
      </c>
      <c r="ABH1" s="173" t="s">
        <v>1225</v>
      </c>
      <c r="ABI1" s="173" t="s">
        <v>1226</v>
      </c>
      <c r="ABJ1" s="173" t="s">
        <v>1227</v>
      </c>
      <c r="ABK1" s="173" t="s">
        <v>1228</v>
      </c>
      <c r="ABL1" s="173" t="s">
        <v>1229</v>
      </c>
      <c r="ABM1" s="173" t="s">
        <v>1230</v>
      </c>
      <c r="ABN1" s="173" t="s">
        <v>1231</v>
      </c>
      <c r="ABO1" s="173" t="s">
        <v>1232</v>
      </c>
      <c r="ABP1" s="173" t="s">
        <v>1233</v>
      </c>
      <c r="ABQ1" s="173" t="s">
        <v>1234</v>
      </c>
      <c r="ABR1" s="173" t="s">
        <v>1235</v>
      </c>
      <c r="ABS1" s="173" t="s">
        <v>1236</v>
      </c>
      <c r="ABT1" s="173" t="s">
        <v>1237</v>
      </c>
      <c r="ABU1" s="173" t="s">
        <v>1238</v>
      </c>
      <c r="ABV1" s="173" t="s">
        <v>1239</v>
      </c>
      <c r="ABW1" s="173" t="s">
        <v>1240</v>
      </c>
      <c r="ABX1" s="173" t="s">
        <v>1241</v>
      </c>
      <c r="ABY1" s="173" t="s">
        <v>1242</v>
      </c>
      <c r="ABZ1" s="173" t="s">
        <v>1243</v>
      </c>
      <c r="ACA1" s="173" t="s">
        <v>1244</v>
      </c>
      <c r="ACB1" s="173" t="s">
        <v>1245</v>
      </c>
      <c r="ACC1" s="173" t="s">
        <v>1246</v>
      </c>
      <c r="ACD1" s="173" t="s">
        <v>1247</v>
      </c>
      <c r="ACE1" s="173" t="s">
        <v>1248</v>
      </c>
      <c r="ACF1" s="173" t="s">
        <v>1249</v>
      </c>
      <c r="ACG1" s="173" t="s">
        <v>1250</v>
      </c>
      <c r="ACH1" s="173" t="s">
        <v>1251</v>
      </c>
      <c r="ACI1" s="173" t="s">
        <v>1252</v>
      </c>
      <c r="ACJ1" s="173" t="s">
        <v>1253</v>
      </c>
      <c r="ACK1" s="173" t="s">
        <v>1254</v>
      </c>
      <c r="ACL1" s="173" t="s">
        <v>1255</v>
      </c>
      <c r="ACM1" s="173" t="s">
        <v>1256</v>
      </c>
      <c r="ACN1" s="173" t="s">
        <v>1257</v>
      </c>
      <c r="ACO1" s="173" t="s">
        <v>1258</v>
      </c>
      <c r="ACP1" s="173" t="s">
        <v>1259</v>
      </c>
      <c r="ACQ1" s="173" t="s">
        <v>1260</v>
      </c>
      <c r="ACR1" s="173" t="s">
        <v>1261</v>
      </c>
      <c r="ACS1" s="173" t="s">
        <v>1262</v>
      </c>
      <c r="ACT1" s="173" t="s">
        <v>1263</v>
      </c>
      <c r="ACU1" s="173" t="s">
        <v>1264</v>
      </c>
      <c r="ACV1" s="173" t="s">
        <v>1265</v>
      </c>
      <c r="ACW1" s="173" t="s">
        <v>1266</v>
      </c>
      <c r="ACX1" s="173" t="s">
        <v>1267</v>
      </c>
      <c r="ACY1" s="173" t="s">
        <v>1268</v>
      </c>
      <c r="ACZ1" s="173" t="s">
        <v>1269</v>
      </c>
      <c r="ADA1" s="171" t="s">
        <v>1270</v>
      </c>
      <c r="ADB1" s="171" t="s">
        <v>1505</v>
      </c>
      <c r="ADC1" s="171" t="s">
        <v>1506</v>
      </c>
      <c r="ADD1" s="171" t="s">
        <v>1507</v>
      </c>
      <c r="ADE1" s="171" t="s">
        <v>1508</v>
      </c>
      <c r="ADF1" s="171" t="s">
        <v>1509</v>
      </c>
      <c r="ADG1" s="171" t="s">
        <v>1510</v>
      </c>
      <c r="ADH1" s="171" t="s">
        <v>1511</v>
      </c>
      <c r="ADI1" s="171" t="s">
        <v>1512</v>
      </c>
      <c r="ADJ1" s="171" t="s">
        <v>1516</v>
      </c>
      <c r="ADK1" s="171" t="s">
        <v>1527</v>
      </c>
      <c r="ADL1" s="171" t="s">
        <v>1528</v>
      </c>
      <c r="ADM1" s="171" t="s">
        <v>1529</v>
      </c>
      <c r="ADN1" s="171" t="s">
        <v>1542</v>
      </c>
      <c r="ADO1" s="171" t="s">
        <v>1543</v>
      </c>
      <c r="ADP1" s="171" t="s">
        <v>1544</v>
      </c>
      <c r="ADQ1" s="171" t="s">
        <v>1590</v>
      </c>
    </row>
    <row r="2" spans="1:797">
      <c r="A2" s="174" t="s">
        <v>1271</v>
      </c>
      <c r="B2" s="236">
        <f>別添2!E6</f>
        <v>0</v>
      </c>
      <c r="C2" s="174">
        <f>別添2!E10</f>
        <v>0</v>
      </c>
      <c r="D2" s="174">
        <f>別添2!E11</f>
        <v>0</v>
      </c>
      <c r="E2" s="174">
        <f>別添2!C25</f>
        <v>0</v>
      </c>
      <c r="F2" s="174">
        <f>別添2!E25</f>
        <v>0</v>
      </c>
      <c r="G2" s="174">
        <f>別添2!G25</f>
        <v>0</v>
      </c>
      <c r="H2" s="174">
        <f>別添2!H27</f>
        <v>0</v>
      </c>
      <c r="I2" s="174">
        <f>別添2!H28</f>
        <v>0</v>
      </c>
      <c r="J2" s="174">
        <f>別添2!I30</f>
        <v>0</v>
      </c>
      <c r="K2" s="174" t="str">
        <f>'様式95_外来・在宅ベースアップ評価料（Ⅰ）'!$H$5</f>
        <v/>
      </c>
      <c r="L2" s="174" t="str">
        <f>'様式95_外来・在宅ベースアップ評価料（Ⅰ）'!$H$6</f>
        <v/>
      </c>
      <c r="M2" s="174" t="b">
        <f>'様式95_外来・在宅ベースアップ評価料（Ⅰ）'!$AK$10</f>
        <v>0</v>
      </c>
      <c r="N2" s="174" t="b">
        <f>'様式95_外来・在宅ベースアップ評価料（Ⅰ）'!$AK$11</f>
        <v>0</v>
      </c>
      <c r="O2" s="174" t="b">
        <f>'様式95_外来・在宅ベースアップ評価料（Ⅰ）'!$AK$15</f>
        <v>0</v>
      </c>
      <c r="P2" s="174" t="b">
        <f>'様式95_外来・在宅ベースアップ評価料（Ⅰ）'!$AK$16</f>
        <v>0</v>
      </c>
      <c r="Q2" s="174">
        <f>'様式95_外来・在宅ベースアップ評価料（Ⅰ）'!$F$19</f>
        <v>0</v>
      </c>
      <c r="R2" s="174" t="str">
        <f>+'様式96_外来・在宅ベースアップ評価料（Ⅱ）'!$H$5</f>
        <v/>
      </c>
      <c r="S2" s="174" t="str">
        <f>+'様式96_外来・在宅ベースアップ評価料（Ⅱ）'!$H$6</f>
        <v/>
      </c>
      <c r="T2" s="174" t="b">
        <f>+'様式96_外来・在宅ベースアップ評価料（Ⅱ）'!$AK$10</f>
        <v>1</v>
      </c>
      <c r="U2" s="174" t="b">
        <f>+'様式96_外来・在宅ベースアップ評価料（Ⅱ）'!$AK$11</f>
        <v>0</v>
      </c>
      <c r="V2" s="174" t="b">
        <f>+'様式96_外来・在宅ベースアップ評価料（Ⅱ）'!$AK$16</f>
        <v>0</v>
      </c>
      <c r="W2" s="174" t="b">
        <f>+'様式96_外来・在宅ベースアップ評価料（Ⅱ）'!$AK$17</f>
        <v>1</v>
      </c>
      <c r="X2" s="174">
        <f>+'様式96_外来・在宅ベースアップ評価料（Ⅱ）'!$AK$15</f>
        <v>1</v>
      </c>
      <c r="Y2" s="174">
        <f>+'様式96_外来・在宅ベースアップ評価料（Ⅱ）'!$J$34</f>
        <v>100</v>
      </c>
      <c r="Z2" s="174" t="b">
        <f>+'様式96_外来・在宅ベースアップ評価料（Ⅱ）'!$AK$36</f>
        <v>1</v>
      </c>
      <c r="AA2" s="174" t="b">
        <f>+'様式96_外来・在宅ベースアップ評価料（Ⅱ）'!$AK$38</f>
        <v>1</v>
      </c>
      <c r="AB2" s="174">
        <f>+'様式96_外来・在宅ベースアップ評価料（Ⅱ）'!$AK$15</f>
        <v>1</v>
      </c>
      <c r="AC2" s="175">
        <f>+'様式96_外来・在宅ベースアップ評価料（Ⅱ）'!$M$47</f>
        <v>0</v>
      </c>
      <c r="AD2" s="176">
        <f>+'様式96_外来・在宅ベースアップ評価料（Ⅱ）'!$Z$47</f>
        <v>0</v>
      </c>
      <c r="AE2" s="174">
        <f>+'様式96_外来・在宅ベースアップ評価料（Ⅱ）'!$AK$15</f>
        <v>1</v>
      </c>
      <c r="AF2" s="174">
        <f>+'様式96_外来・在宅ベースアップ評価料（Ⅱ）'!$M$58</f>
        <v>0</v>
      </c>
      <c r="AG2" s="174">
        <f>+'様式96_外来・在宅ベースアップ評価料（Ⅱ）'!$Z$58</f>
        <v>0</v>
      </c>
      <c r="AH2" s="174">
        <f>+'様式96_外来・在宅ベースアップ評価料（Ⅱ）'!$M$60</f>
        <v>0</v>
      </c>
      <c r="AI2" s="174">
        <f>+'様式96_外来・在宅ベースアップ評価料（Ⅱ）'!$Z$60</f>
        <v>0</v>
      </c>
      <c r="AJ2" s="174">
        <f>+'様式96_外来・在宅ベースアップ評価料（Ⅱ）'!$M$62</f>
        <v>0</v>
      </c>
      <c r="AK2" s="174">
        <f>+'様式96_外来・在宅ベースアップ評価料（Ⅱ）'!$Z$62</f>
        <v>0</v>
      </c>
      <c r="AL2" s="174">
        <f>+'様式96_外来・在宅ベースアップ評価料（Ⅱ）'!$M$64</f>
        <v>0</v>
      </c>
      <c r="AM2" s="174">
        <f>+'様式96_外来・在宅ベースアップ評価料（Ⅱ）'!$Z$64</f>
        <v>0</v>
      </c>
      <c r="AN2" s="174">
        <f>+'様式96_外来・在宅ベースアップ評価料（Ⅱ）'!$M$66</f>
        <v>0</v>
      </c>
      <c r="AO2" s="174">
        <f>+'様式96_外来・在宅ベースアップ評価料（Ⅱ）'!$Z$66</f>
        <v>0</v>
      </c>
      <c r="AP2" s="174">
        <f>+'様式96_外来・在宅ベースアップ評価料（Ⅱ）'!$M$68</f>
        <v>0</v>
      </c>
      <c r="AQ2" s="174">
        <f>+'様式96_外来・在宅ベースアップ評価料（Ⅱ）'!$Z$68</f>
        <v>0</v>
      </c>
      <c r="AR2" s="174">
        <f>+'様式96_外来・在宅ベースアップ評価料（Ⅱ）'!$M$70</f>
        <v>0</v>
      </c>
      <c r="AS2" s="174">
        <f>+'様式96_外来・在宅ベースアップ評価料（Ⅱ）'!$Z$70</f>
        <v>0</v>
      </c>
      <c r="AT2" s="174">
        <f>+'様式96_外来・在宅ベースアップ評価料（Ⅱ）'!$M$72</f>
        <v>0</v>
      </c>
      <c r="AU2" s="174">
        <f>+'様式96_外来・在宅ベースアップ評価料（Ⅱ）'!$Z$72</f>
        <v>0</v>
      </c>
      <c r="AV2" s="174">
        <f>+'様式96_外来・在宅ベースアップ評価料（Ⅱ）'!$M$79</f>
        <v>0</v>
      </c>
      <c r="AW2" s="174">
        <f>+'様式96_外来・在宅ベースアップ評価料（Ⅱ）'!$Z$79</f>
        <v>0</v>
      </c>
      <c r="AX2" s="174">
        <f>+'様式96_外来・在宅ベースアップ評価料（Ⅱ）'!$M$81</f>
        <v>0</v>
      </c>
      <c r="AY2" s="176">
        <f>+'様式96_外来・在宅ベースアップ評価料（Ⅱ）'!$Z$81</f>
        <v>0</v>
      </c>
      <c r="AZ2" s="177" t="str">
        <f>+'様式96_外来・在宅ベースアップ評価料（Ⅱ）'!$M$84</f>
        <v/>
      </c>
      <c r="BA2" s="178" t="str">
        <f>+'様式96_外来・在宅ベースアップ評価料（Ⅱ）'!$Z$84</f>
        <v/>
      </c>
      <c r="BB2" s="174" t="str">
        <f>+'様式96_外来・在宅ベースアップ評価料（Ⅱ）'!$M$87</f>
        <v/>
      </c>
      <c r="BC2" s="174" t="str">
        <f>+'様式96_外来・在宅ベースアップ評価料（Ⅱ）'!$Z$87</f>
        <v/>
      </c>
      <c r="BD2" s="174" t="str">
        <f>IF('様式96_外来・在宅ベースアップ評価料（Ⅱ）'!AK98&lt;=1.1,IF('様式96_外来・在宅ベースアップ評価料（Ⅱ）'!AK98&gt;=0.9,"TRUE","FALSE"),"FALSE")</f>
        <v>FALSE</v>
      </c>
      <c r="BE2" s="174" t="str">
        <f>IF('様式96_外来・在宅ベースアップ評価料（Ⅱ）'!AK99&lt;=1.1,IF('様式96_外来・在宅ベースアップ評価料（Ⅱ）'!AK99&gt;=0.9,"TRUE","FALSE"),"FALSE")</f>
        <v>FALSE</v>
      </c>
      <c r="BF2" s="174" t="str">
        <f>IF('様式96_外来・在宅ベースアップ評価料（Ⅱ）'!AK100&lt;=1.1,IF('様式96_外来・在宅ベースアップ評価料（Ⅱ）'!AK100&gt;=0.9,"TRUE","FALSE"),"FALSE")</f>
        <v>FALSE</v>
      </c>
      <c r="BG2" s="174" t="str">
        <f>IF('様式96_外来・在宅ベースアップ評価料（Ⅱ）'!AK101&lt;=1.1,IF('様式96_外来・在宅ベースアップ評価料（Ⅱ）'!AK101&gt;=0.9,"TRUE","FALSE"),"FALSE")</f>
        <v>FALSE</v>
      </c>
      <c r="BH2" s="174" t="str">
        <f>+'様式96_外来・在宅ベースアップ評価料（Ⅱ）'!$D$106</f>
        <v>算定不可</v>
      </c>
      <c r="BI2" s="174" t="str">
        <f>+'様式96_外来・在宅ベースアップ評価料（Ⅱ）'!$R$106</f>
        <v>算定不可</v>
      </c>
      <c r="BJ2" s="174">
        <f>+'様式96_外来・在宅ベースアップ評価料（Ⅱ）'!$AM$108</f>
        <v>7</v>
      </c>
      <c r="BK2" s="174">
        <f>+'様式96_外来・在宅ベースアップ評価料（Ⅱ）'!$AN$108</f>
        <v>7</v>
      </c>
      <c r="BL2" s="174" t="str">
        <f>+様式97_入院ベースアップ評価料!$H$5</f>
        <v/>
      </c>
      <c r="BM2" s="174" t="str">
        <f>+様式97_入院ベースアップ評価料!$H$6</f>
        <v/>
      </c>
      <c r="BN2" s="174" t="b">
        <f>+様式97_入院ベースアップ評価料!$AM$10</f>
        <v>0</v>
      </c>
      <c r="BO2" s="174" t="b">
        <f>+様式97_入院ベースアップ評価料!$AM$11</f>
        <v>0</v>
      </c>
      <c r="BP2" s="174">
        <f>+様式97_入院ベースアップ評価料!$AK$10</f>
        <v>0</v>
      </c>
      <c r="BQ2" s="174" t="b">
        <f>+様式97_入院ベースアップ評価料!$AK$28</f>
        <v>0</v>
      </c>
      <c r="BR2" s="174">
        <f>+様式97_入院ベースアップ評価料!$AK$10</f>
        <v>0</v>
      </c>
      <c r="BS2" s="176">
        <f>+様式97_入院ベースアップ評価料!$M$37</f>
        <v>0</v>
      </c>
      <c r="BT2" s="176">
        <f>+様式97_入院ベースアップ評価料!$Z$37</f>
        <v>0</v>
      </c>
      <c r="BU2" s="174">
        <f>+様式97_入院ベースアップ評価料!$AK$10</f>
        <v>0</v>
      </c>
      <c r="BV2" s="174">
        <f>+様式97_入院ベースアップ評価料!$M$48</f>
        <v>0</v>
      </c>
      <c r="BW2" s="174">
        <f>+様式97_入院ベースアップ評価料!$Z$48</f>
        <v>0</v>
      </c>
      <c r="BX2" s="174">
        <f>+様式97_入院ベースアップ評価料!$M$50</f>
        <v>0</v>
      </c>
      <c r="BY2" s="174">
        <f>+様式97_入院ベースアップ評価料!$Z$50</f>
        <v>0</v>
      </c>
      <c r="BZ2" s="174">
        <f>+様式97_入院ベースアップ評価料!$M$52</f>
        <v>0</v>
      </c>
      <c r="CA2" s="174">
        <f>+様式97_入院ベースアップ評価料!$Z$52</f>
        <v>0</v>
      </c>
      <c r="CB2" s="174">
        <f>+様式97_入院ベースアップ評価料!$M$54</f>
        <v>0</v>
      </c>
      <c r="CC2" s="174">
        <f>+様式97_入院ベースアップ評価料!$Z$54</f>
        <v>0</v>
      </c>
      <c r="CD2" s="174">
        <f>+様式97_入院ベースアップ評価料!$M$56</f>
        <v>0</v>
      </c>
      <c r="CE2" s="174">
        <f>+様式97_入院ベースアップ評価料!$Z$56</f>
        <v>0</v>
      </c>
      <c r="CF2" s="174">
        <f>+様式97_入院ベースアップ評価料!$M$58</f>
        <v>0</v>
      </c>
      <c r="CG2" s="174">
        <f>+様式97_入院ベースアップ評価料!$Z$58</f>
        <v>0</v>
      </c>
      <c r="CH2" s="174">
        <f>+様式97_入院ベースアップ評価料!$M$60</f>
        <v>0</v>
      </c>
      <c r="CI2" s="174">
        <f>+様式97_入院ベースアップ評価料!$Z$60</f>
        <v>0</v>
      </c>
      <c r="CJ2" s="174">
        <f>+様式97_入院ベースアップ評価料!$M$62</f>
        <v>0</v>
      </c>
      <c r="CK2" s="174">
        <f>+様式97_入院ベースアップ評価料!$Z$62</f>
        <v>0</v>
      </c>
      <c r="CL2" s="176">
        <f>+様式97_入院ベースアップ評価料!$M$69</f>
        <v>0</v>
      </c>
      <c r="CM2" s="176">
        <f>+様式97_入院ベースアップ評価料!$Z$69</f>
        <v>0</v>
      </c>
      <c r="CN2" s="176">
        <f>+様式97_入院ベースアップ評価料!$M$71</f>
        <v>0</v>
      </c>
      <c r="CO2" s="176">
        <f>+様式97_入院ベースアップ評価料!$Z$71</f>
        <v>0</v>
      </c>
      <c r="CP2" s="179" t="str">
        <f>+様式97_入院ベースアップ評価料!$M$73</f>
        <v/>
      </c>
      <c r="CQ2" s="174">
        <f>+様式97_入院ベースアップ評価料!$M$76</f>
        <v>0</v>
      </c>
      <c r="CR2" s="174">
        <f>+様式97_入院ベースアップ評価料!$Z$76</f>
        <v>0</v>
      </c>
      <c r="CS2" s="174" t="str">
        <f>+様式97_入院ベースアップ評価料!$I$84</f>
        <v/>
      </c>
      <c r="CT2" s="174" t="str">
        <f>+様式97_入院ベースアップ評価料!$V$84</f>
        <v/>
      </c>
      <c r="CU2" s="174" t="str">
        <f>IF(様式97_入院ベースアップ評価料!AK91&lt;=1.1,IF(様式97_入院ベースアップ評価料!AK91&gt;=0.9,"TRUE","FALSE"),"FALSE")</f>
        <v>FALSE</v>
      </c>
      <c r="CV2" s="174" t="str">
        <f>IF(様式97_入院ベースアップ評価料!AK92&lt;=1.1,IF(様式97_入院ベースアップ評価料!AK92&gt;=0.9,"TRUE","FALSE"),"FALSE")</f>
        <v>FALSE</v>
      </c>
      <c r="CW2" s="174" t="str">
        <f>IF(様式97_入院ベースアップ評価料!AK93&lt;=1.1,IF(様式97_入院ベースアップ評価料!AK93&gt;=0.9,"TRUE","FALSE"),"FALSE")</f>
        <v>FALSE</v>
      </c>
      <c r="CX2" s="174" t="str">
        <f>IF(様式97_入院ベースアップ評価料!AK94&lt;=1.1,IF(様式97_入院ベースアップ評価料!AK94&gt;=0.9,"TRUE","FALSE"),"FALSE")</f>
        <v>FALSE</v>
      </c>
      <c r="CY2" s="174" t="str">
        <f>+様式97_入院ベースアップ評価料!$P$97</f>
        <v>算定不可</v>
      </c>
      <c r="CZ2" s="174" t="str">
        <f>+'別添_計画書（病院及び有床診療所）'!$V$4</f>
        <v/>
      </c>
      <c r="DA2" s="174" t="str">
        <f>+'別添_計画書（病院及び有床診療所）'!$V$5</f>
        <v/>
      </c>
      <c r="DB2" s="174">
        <f>+'別添_計画書（病院及び有床診療所）'!$AJ$9</f>
        <v>0</v>
      </c>
      <c r="DC2" s="174">
        <f>+'別添_計画書（病院及び有床診療所）'!$E$16</f>
        <v>0</v>
      </c>
      <c r="DD2" s="174">
        <f>+'別添_計画書（病院及び有床診療所）'!$H$16</f>
        <v>0</v>
      </c>
      <c r="DE2" s="174">
        <f>+'別添_計画書（病院及び有床診療所）'!$O$16</f>
        <v>0</v>
      </c>
      <c r="DF2" s="174">
        <f>+'別添_計画書（病院及び有床診療所）'!$R$16</f>
        <v>0</v>
      </c>
      <c r="DG2" s="174">
        <f>+'別添_計画書（病院及び有床診療所）'!$V$16</f>
        <v>1</v>
      </c>
      <c r="DH2" s="174">
        <f>+'別添_計画書（病院及び有床診療所）'!$E$21</f>
        <v>0</v>
      </c>
      <c r="DI2" s="174">
        <f>+'別添_計画書（病院及び有床診療所）'!$H$21</f>
        <v>0</v>
      </c>
      <c r="DJ2" s="174">
        <f>+'別添_計画書（病院及び有床診療所）'!$O$21</f>
        <v>0</v>
      </c>
      <c r="DK2" s="174">
        <f>+'別添_計画書（病院及び有床診療所）'!$R$21</f>
        <v>0</v>
      </c>
      <c r="DL2" s="174">
        <f>+'別添_計画書（病院及び有床診療所）'!$V$21</f>
        <v>1</v>
      </c>
      <c r="DM2" s="175">
        <f>+'別添_計画書（病院及び有床診療所）'!$AB$28</f>
        <v>0</v>
      </c>
      <c r="DN2" s="175">
        <f>+'別添_計画書（病院及び有床診療所）'!$AB$29</f>
        <v>0</v>
      </c>
      <c r="DO2" s="175">
        <f>+'別添_計画書（病院及び有床診療所）'!$AB$30</f>
        <v>0</v>
      </c>
      <c r="DP2" s="174" t="str">
        <f>+'別添_計画書（病院及び有床診療所）'!$P$31</f>
        <v>算定不可</v>
      </c>
      <c r="DQ2" s="174" t="str">
        <f>+'別添_計画書（病院及び有床診療所）'!$AB$31</f>
        <v>-</v>
      </c>
      <c r="DR2" s="175" t="str">
        <f>+'別添_計画書（病院及び有床診療所）'!$AB$32</f>
        <v>0</v>
      </c>
      <c r="DS2" s="175">
        <f>+'別添_計画書（病院及び有床診療所）'!$AB$33</f>
        <v>0</v>
      </c>
      <c r="DT2" s="175">
        <f>+'別添_計画書（病院及び有床診療所）'!$AB$34</f>
        <v>0</v>
      </c>
      <c r="DU2" s="175">
        <f>+'別添_計画書（病院及び有床診療所）'!$AB$35</f>
        <v>0</v>
      </c>
      <c r="DV2" s="175">
        <f>+'別添_計画書（病院及び有床診療所）'!$AB$40</f>
        <v>0</v>
      </c>
      <c r="DW2" s="239" t="str">
        <f>'別添_計画書（病院及び有床診療所）'!AJ40</f>
        <v>OK</v>
      </c>
      <c r="DX2" s="175">
        <f>+'別添_計画書（病院及び有床診療所）'!$AB$41</f>
        <v>0</v>
      </c>
      <c r="DY2" s="175">
        <f>+'別添_計画書（病院及び有床診療所）'!$AB$42</f>
        <v>0</v>
      </c>
      <c r="DZ2" s="175">
        <f>+'別添_計画書（病院及び有床診療所）'!$AB$43</f>
        <v>0</v>
      </c>
      <c r="EA2" s="175">
        <f>+'別添_計画書（病院及び有床診療所）'!$AB$44</f>
        <v>0</v>
      </c>
      <c r="EB2" s="174">
        <f>+'別添_計画書（病院及び有床診療所）'!$AB$69</f>
        <v>0</v>
      </c>
      <c r="EC2" s="175">
        <f>+'別添_計画書（病院及び有床診療所）'!$AB$70</f>
        <v>0</v>
      </c>
      <c r="ED2" s="175">
        <f>+'別添_計画書（病院及び有床診療所）'!$AB$71</f>
        <v>0</v>
      </c>
      <c r="EE2" s="175">
        <f>+'別添_計画書（病院及び有床診療所）'!$AB$72</f>
        <v>0</v>
      </c>
      <c r="EF2" s="175">
        <f>+'別添_計画書（病院及び有床診療所）'!$AB$73</f>
        <v>0</v>
      </c>
      <c r="EG2" s="175">
        <f>+'別添_計画書（病院及び有床診療所）'!$AB$74</f>
        <v>0</v>
      </c>
      <c r="EH2" s="180">
        <f>+'別添_計画書（病院及び有床診療所）'!$AB$75</f>
        <v>0</v>
      </c>
      <c r="EI2" s="174">
        <f>+'別添_計画書（病院及び有床診療所）'!$AB$78</f>
        <v>0</v>
      </c>
      <c r="EJ2" s="175">
        <f>+'別添_計画書（病院及び有床診療所）'!$AB$79</f>
        <v>0</v>
      </c>
      <c r="EK2" s="175">
        <f>+'別添_計画書（病院及び有床診療所）'!$AB$80</f>
        <v>0</v>
      </c>
      <c r="EL2" s="175">
        <f>+'別添_計画書（病院及び有床診療所）'!$AB$81</f>
        <v>0</v>
      </c>
      <c r="EM2" s="175">
        <f>+'別添_計画書（病院及び有床診療所）'!$AB$82</f>
        <v>0</v>
      </c>
      <c r="EN2" s="175">
        <f>+'別添_計画書（病院及び有床診療所）'!$AB$83</f>
        <v>0</v>
      </c>
      <c r="EO2" s="180">
        <f>+'別添_計画書（病院及び有床診療所）'!$AB$84</f>
        <v>0</v>
      </c>
      <c r="EP2" s="174">
        <f>+'別添_計画書（病院及び有床診療所）'!$AB$87</f>
        <v>0</v>
      </c>
      <c r="EQ2" s="175">
        <f>+'別添_計画書（病院及び有床診療所）'!$AB$88</f>
        <v>0</v>
      </c>
      <c r="ER2" s="175">
        <f>+'別添_計画書（病院及び有床診療所）'!$AB$89</f>
        <v>0</v>
      </c>
      <c r="ES2" s="175">
        <f>+'別添_計画書（病院及び有床診療所）'!$AB$90</f>
        <v>0</v>
      </c>
      <c r="ET2" s="175">
        <f>+'別添_計画書（病院及び有床診療所）'!$AB$91</f>
        <v>0</v>
      </c>
      <c r="EU2" s="175">
        <f>+'別添_計画書（病院及び有床診療所）'!$AB$92</f>
        <v>0</v>
      </c>
      <c r="EV2" s="180">
        <f>+'別添_計画書（病院及び有床診療所）'!$AB$93</f>
        <v>0</v>
      </c>
      <c r="EW2" s="174">
        <f>+'別添_計画書（病院及び有床診療所）'!$AB$96</f>
        <v>0</v>
      </c>
      <c r="EX2" s="175">
        <f>+'別添_計画書（病院及び有床診療所）'!$AB$97</f>
        <v>0</v>
      </c>
      <c r="EY2" s="175">
        <f>+'別添_計画書（病院及び有床診療所）'!$AB$98</f>
        <v>0</v>
      </c>
      <c r="EZ2" s="175">
        <f>+'別添_計画書（病院及び有床診療所）'!$AB$99</f>
        <v>0</v>
      </c>
      <c r="FA2" s="175">
        <f>+'別添_計画書（病院及び有床診療所）'!$AB$100</f>
        <v>0</v>
      </c>
      <c r="FB2" s="175">
        <f>+'別添_計画書（病院及び有床診療所）'!$AB$101</f>
        <v>0</v>
      </c>
      <c r="FC2" s="180">
        <f>+'別添_計画書（病院及び有床診療所）'!$AB$102</f>
        <v>0</v>
      </c>
      <c r="FD2" s="174">
        <f>+'別添_計画書（病院及び有床診療所）'!$AB$105</f>
        <v>0</v>
      </c>
      <c r="FE2" s="175">
        <f>+'別添_計画書（病院及び有床診療所）'!$AB$106</f>
        <v>0</v>
      </c>
      <c r="FF2" s="175">
        <f>+'別添_計画書（病院及び有床診療所）'!$AB$107</f>
        <v>0</v>
      </c>
      <c r="FG2" s="175">
        <f>+'別添_計画書（病院及び有床診療所）'!$AB$108</f>
        <v>0</v>
      </c>
      <c r="FH2" s="175">
        <f>+'別添_計画書（病院及び有床診療所）'!$AB$109</f>
        <v>0</v>
      </c>
      <c r="FI2" s="175">
        <f>+'別添_計画書（病院及び有床診療所）'!$AB$110</f>
        <v>0</v>
      </c>
      <c r="FJ2" s="180">
        <f>+'別添_計画書（病院及び有床診療所）'!$AB$111</f>
        <v>0</v>
      </c>
      <c r="FK2" s="174">
        <f>+'別添_計画書（病院及び有床診療所）'!$AB$114</f>
        <v>0</v>
      </c>
      <c r="FL2" s="175">
        <f>+'別添_計画書（病院及び有床診療所）'!$AB$115</f>
        <v>0</v>
      </c>
      <c r="FM2" s="175">
        <f>+'別添_計画書（病院及び有床診療所）'!$AB$116</f>
        <v>0</v>
      </c>
      <c r="FN2" s="175">
        <f>+'別添_計画書（病院及び有床診療所）'!$AB$117</f>
        <v>0</v>
      </c>
      <c r="FO2" s="175">
        <f>+'別添_計画書（病院及び有床診療所）'!$AB$118</f>
        <v>0</v>
      </c>
      <c r="FP2" s="175">
        <f>+'別添_計画書（病院及び有床診療所）'!$AB$119</f>
        <v>0</v>
      </c>
      <c r="FQ2" s="180">
        <f>+'別添_計画書（病院及び有床診療所）'!$AB$120</f>
        <v>0</v>
      </c>
      <c r="FR2" s="174">
        <f>+'別添_計画書（病院及び有床診療所）'!$AB$124</f>
        <v>0</v>
      </c>
      <c r="FS2" s="175">
        <f>+'別添_計画書（病院及び有床診療所）'!$AB$125</f>
        <v>0</v>
      </c>
      <c r="FT2" s="175">
        <f>+'別添_計画書（病院及び有床診療所）'!$AB$126</f>
        <v>0</v>
      </c>
      <c r="FU2" s="175">
        <f>+'別添_計画書（病院及び有床診療所）'!$AB$127</f>
        <v>0</v>
      </c>
      <c r="FV2" s="175">
        <f>+'別添_計画書（病院及び有床診療所）'!$AB$128</f>
        <v>0</v>
      </c>
      <c r="FW2" s="175">
        <f>+'別添_計画書（病院及び有床診療所）'!$AB$129</f>
        <v>0</v>
      </c>
      <c r="FX2" s="175">
        <f>+'別添_計画書（病院及び有床診療所）'!$AB$130</f>
        <v>0</v>
      </c>
      <c r="FY2" s="175">
        <f>+'別添_計画書（病院及び有床診療所）'!$AB$131</f>
        <v>0</v>
      </c>
      <c r="FZ2" s="175">
        <f>+'別添_計画書（病院及び有床診療所）'!$AB$132</f>
        <v>0</v>
      </c>
      <c r="GA2" s="180">
        <f>+'別添_計画書（病院及び有床診療所）'!$AB$133</f>
        <v>0</v>
      </c>
      <c r="GB2" s="174">
        <f>+'別添_計画書（病院及び有床診療所）'!$AB$136</f>
        <v>0</v>
      </c>
      <c r="GC2" s="175">
        <f>+'別添_計画書（病院及び有床診療所）'!$AB$137</f>
        <v>0</v>
      </c>
      <c r="GD2" s="175">
        <f>+'別添_計画書（病院及び有床診療所）'!$AB$138</f>
        <v>0</v>
      </c>
      <c r="GE2" s="175">
        <f>+'別添_計画書（病院及び有床診療所）'!$AB$139</f>
        <v>0</v>
      </c>
      <c r="GF2" s="175">
        <f>+'別添_計画書（病院及び有床診療所）'!$AB$140</f>
        <v>0</v>
      </c>
      <c r="GG2" s="175">
        <f>+'別添_計画書（病院及び有床診療所）'!$AB$141</f>
        <v>0</v>
      </c>
      <c r="GH2" s="175">
        <f>+'別添_計画書（病院及び有床診療所）'!$AB$142</f>
        <v>0</v>
      </c>
      <c r="GI2" s="175">
        <f>+'別添_計画書（病院及び有床診療所）'!$AB$143</f>
        <v>0</v>
      </c>
      <c r="GJ2" s="175">
        <f>+'別添_計画書（病院及び有床診療所）'!$AB$144</f>
        <v>0</v>
      </c>
      <c r="GK2" s="180">
        <f>+'別添_計画書（病院及び有床診療所）'!$AB$145</f>
        <v>0</v>
      </c>
      <c r="GL2" s="174" t="b">
        <f>+'別添_計画書（病院及び有床診療所）'!$AJ$148</f>
        <v>0</v>
      </c>
      <c r="GM2" s="174" t="b">
        <f>+'別添_計画書（病院及び有床診療所）'!$AJ$149</f>
        <v>0</v>
      </c>
      <c r="GN2" s="174" t="b">
        <f>+'別添_計画書（病院及び有床診療所）'!$AJ$150</f>
        <v>0</v>
      </c>
      <c r="GO2" s="174">
        <f>+'別添_計画書（病院及び有床診療所）'!$J$150</f>
        <v>0</v>
      </c>
      <c r="GP2" s="174">
        <f>+'別添_計画書（病院及び有床診療所）'!$C$153</f>
        <v>0</v>
      </c>
      <c r="GQ2" s="174">
        <f>+'別添_計画書（病院及び有床診療所）'!$E$158</f>
        <v>0</v>
      </c>
      <c r="GR2" s="174">
        <f>+'別添_計画書（病院及び有床診療所）'!$H$158</f>
        <v>0</v>
      </c>
      <c r="GS2" s="174">
        <f>+'別添_計画書（病院及び有床診療所）'!$K$158</f>
        <v>0</v>
      </c>
      <c r="GT2" s="174">
        <f>+'別添_計画書（病院及び有床診療所）'!$T$158</f>
        <v>0</v>
      </c>
      <c r="GU2" s="174" t="str">
        <f>+'（別添）_計画書（無床診療所及びⅡを算定する有床診療所）'!$V$4</f>
        <v/>
      </c>
      <c r="GV2" s="174" t="str">
        <f>+'（別添）_計画書（無床診療所及びⅡを算定する有床診療所）'!$V$5</f>
        <v/>
      </c>
      <c r="GW2" s="174">
        <f>+'（別添）_計画書（無床診療所及びⅡを算定する有床診療所）'!$AJ$9</f>
        <v>0</v>
      </c>
      <c r="GX2" s="174">
        <f>+'（別添）_計画書（無床診療所及びⅡを算定する有床診療所）'!$E$16</f>
        <v>0</v>
      </c>
      <c r="GY2" s="174">
        <f>+'（別添）_計画書（無床診療所及びⅡを算定する有床診療所）'!$H$16</f>
        <v>0</v>
      </c>
      <c r="GZ2" s="174">
        <f>+'（別添）_計画書（無床診療所及びⅡを算定する有床診療所）'!$O$16</f>
        <v>0</v>
      </c>
      <c r="HA2" s="174">
        <f>+'（別添）_計画書（無床診療所及びⅡを算定する有床診療所）'!$R$16</f>
        <v>0</v>
      </c>
      <c r="HB2" s="174">
        <f>+'（別添）_計画書（無床診療所及びⅡを算定する有床診療所）'!$V$16</f>
        <v>1</v>
      </c>
      <c r="HC2" s="174">
        <f>+'（別添）_計画書（無床診療所及びⅡを算定する有床診療所）'!$E$21</f>
        <v>0</v>
      </c>
      <c r="HD2" s="174">
        <f>+'（別添）_計画書（無床診療所及びⅡを算定する有床診療所）'!$H$21</f>
        <v>0</v>
      </c>
      <c r="HE2" s="174">
        <f>+'（別添）_計画書（無床診療所及びⅡを算定する有床診療所）'!$O$21</f>
        <v>0</v>
      </c>
      <c r="HF2" s="174">
        <f>+'（別添）_計画書（無床診療所及びⅡを算定する有床診療所）'!$R$21</f>
        <v>0</v>
      </c>
      <c r="HG2" s="174">
        <f>+'（別添）_計画書（無床診療所及びⅡを算定する有床診療所）'!$V$21</f>
        <v>1</v>
      </c>
      <c r="HH2" s="174" t="b">
        <f>+'（別添）_計画書（無床診療所及びⅡを算定する有床診療所）'!$AH$27</f>
        <v>1</v>
      </c>
      <c r="HI2" s="175">
        <f>+'（別添）_計画書（無床診療所及びⅡを算定する有床診療所）'!$AB$33</f>
        <v>0</v>
      </c>
      <c r="HJ2" s="175">
        <f>+'（別添）_計画書（無床診療所及びⅡを算定する有床診療所）'!$AB$34</f>
        <v>0</v>
      </c>
      <c r="HK2" s="175">
        <f>+'（別添）_計画書（無床診療所及びⅡを算定する有床診療所）'!$AB$35</f>
        <v>0</v>
      </c>
      <c r="HL2" s="175" t="str">
        <f>+'（別添）_計画書（無床診療所及びⅡを算定する有床診療所）'!$AB$36</f>
        <v>-</v>
      </c>
      <c r="HM2" s="174" t="str">
        <f>+'（別添）_計画書（無床診療所及びⅡを算定する有床診療所）'!$R$37</f>
        <v>届出なし</v>
      </c>
      <c r="HN2" s="174" t="str">
        <f>+'（別添）_計画書（無床診療所及びⅡを算定する有床診療所）'!$AA$37</f>
        <v>-</v>
      </c>
      <c r="HO2" s="174" t="str">
        <f>+'（別添）_計画書（無床診療所及びⅡを算定する有床診療所）'!$AF$37</f>
        <v>-</v>
      </c>
      <c r="HP2" s="174" t="str">
        <f>+'（別添）_計画書（無床診療所及びⅡを算定する有床診療所）'!$AB$38</f>
        <v>-</v>
      </c>
      <c r="HQ2" s="175" t="str">
        <f>+'（別添）_計画書（無床診療所及びⅡを算定する有床診療所）'!$AB$39</f>
        <v>-</v>
      </c>
      <c r="HR2" s="175">
        <f>+'（別添）_計画書（無床診療所及びⅡを算定する有床診療所）'!$AB$40</f>
        <v>0</v>
      </c>
      <c r="HS2" s="175">
        <f>+'（別添）_計画書（無床診療所及びⅡを算定する有床診療所）'!$AB$41</f>
        <v>0</v>
      </c>
      <c r="HT2" s="175">
        <f>+'（別添）_計画書（無床診療所及びⅡを算定する有床診療所）'!$AB$42</f>
        <v>0</v>
      </c>
      <c r="HU2" s="175">
        <f>+'（別添）_計画書（無床診療所及びⅡを算定する有床診療所）'!$AB$47</f>
        <v>0</v>
      </c>
      <c r="HV2" s="239" t="str">
        <f>'（別添）_計画書（無床診療所及びⅡを算定する有床診療所）'!AH47</f>
        <v>OK</v>
      </c>
      <c r="HW2" s="175">
        <f>+'（別添）_計画書（無床診療所及びⅡを算定する有床診療所）'!$AB$48</f>
        <v>0</v>
      </c>
      <c r="HX2" s="175">
        <f>+'（別添）_計画書（無床診療所及びⅡを算定する有床診療所）'!$AB$49</f>
        <v>0</v>
      </c>
      <c r="HY2" s="175">
        <f>+'（別添）_計画書（無床診療所及びⅡを算定する有床診療所）'!$AB$50</f>
        <v>0</v>
      </c>
      <c r="HZ2" s="175">
        <f>+'（別添）_計画書（無床診療所及びⅡを算定する有床診療所）'!$AB$51</f>
        <v>0</v>
      </c>
      <c r="IA2" s="174">
        <f>+'（別添）_計画書（無床診療所及びⅡを算定する有床診療所）'!$AB$74</f>
        <v>0</v>
      </c>
      <c r="IB2" s="175">
        <f>+'（別添）_計画書（無床診療所及びⅡを算定する有床診療所）'!$AB$75</f>
        <v>0</v>
      </c>
      <c r="IC2" s="175">
        <f>+'（別添）_計画書（無床診療所及びⅡを算定する有床診療所）'!$AB$76</f>
        <v>0</v>
      </c>
      <c r="ID2" s="175">
        <f>+'（別添）_計画書（無床診療所及びⅡを算定する有床診療所）'!$AB$77</f>
        <v>0</v>
      </c>
      <c r="IE2" s="175">
        <f>+'（別添）_計画書（無床診療所及びⅡを算定する有床診療所）'!$AB$78</f>
        <v>0</v>
      </c>
      <c r="IF2" s="175">
        <f>+'（別添）_計画書（無床診療所及びⅡを算定する有床診療所）'!$AB$79</f>
        <v>0</v>
      </c>
      <c r="IG2" s="180">
        <f>+'（別添）_計画書（無床診療所及びⅡを算定する有床診療所）'!$AB$80</f>
        <v>0</v>
      </c>
      <c r="IH2" s="174">
        <f>+'（別添）_計画書（無床診療所及びⅡを算定する有床診療所）'!$AB$83</f>
        <v>0</v>
      </c>
      <c r="II2" s="175">
        <f>+'（別添）_計画書（無床診療所及びⅡを算定する有床診療所）'!$AB$84</f>
        <v>0</v>
      </c>
      <c r="IJ2" s="175">
        <f>+'（別添）_計画書（無床診療所及びⅡを算定する有床診療所）'!$AB$85</f>
        <v>0</v>
      </c>
      <c r="IK2" s="175">
        <f>+'（別添）_計画書（無床診療所及びⅡを算定する有床診療所）'!$AB$86</f>
        <v>0</v>
      </c>
      <c r="IL2" s="175">
        <f>+'（別添）_計画書（無床診療所及びⅡを算定する有床診療所）'!$AB$87</f>
        <v>0</v>
      </c>
      <c r="IM2" s="175">
        <f>+'（別添）_計画書（無床診療所及びⅡを算定する有床診療所）'!$AB$88</f>
        <v>0</v>
      </c>
      <c r="IN2" s="180">
        <f>+'（別添）_計画書（無床診療所及びⅡを算定する有床診療所）'!$AB$89</f>
        <v>0</v>
      </c>
      <c r="IO2" s="174">
        <f>+'（別添）_計画書（無床診療所及びⅡを算定する有床診療所）'!$AB$92</f>
        <v>0</v>
      </c>
      <c r="IP2" s="175">
        <f>+'（別添）_計画書（無床診療所及びⅡを算定する有床診療所）'!$AB$93</f>
        <v>0</v>
      </c>
      <c r="IQ2" s="175">
        <f>+'（別添）_計画書（無床診療所及びⅡを算定する有床診療所）'!$AB$94</f>
        <v>0</v>
      </c>
      <c r="IR2" s="175">
        <f>+'（別添）_計画書（無床診療所及びⅡを算定する有床診療所）'!$AB$95</f>
        <v>0</v>
      </c>
      <c r="IS2" s="175">
        <f>+'（別添）_計画書（無床診療所及びⅡを算定する有床診療所）'!$AB$96</f>
        <v>0</v>
      </c>
      <c r="IT2" s="175">
        <f>+'（別添）_計画書（無床診療所及びⅡを算定する有床診療所）'!$AB$97</f>
        <v>0</v>
      </c>
      <c r="IU2" s="180">
        <f>+'（別添）_計画書（無床診療所及びⅡを算定する有床診療所）'!$AB$98</f>
        <v>0</v>
      </c>
      <c r="IV2" s="174">
        <f>+'（別添）_計画書（無床診療所及びⅡを算定する有床診療所）'!$AB$101</f>
        <v>0</v>
      </c>
      <c r="IW2" s="175">
        <f>+'（別添）_計画書（無床診療所及びⅡを算定する有床診療所）'!$AB$102</f>
        <v>0</v>
      </c>
      <c r="IX2" s="175">
        <f>+'（別添）_計画書（無床診療所及びⅡを算定する有床診療所）'!$AB$103</f>
        <v>0</v>
      </c>
      <c r="IY2" s="175">
        <f>+'（別添）_計画書（無床診療所及びⅡを算定する有床診療所）'!$AB$104</f>
        <v>0</v>
      </c>
      <c r="IZ2" s="175">
        <f>+'（別添）_計画書（無床診療所及びⅡを算定する有床診療所）'!$AB$105</f>
        <v>0</v>
      </c>
      <c r="JA2" s="175">
        <f>+'（別添）_計画書（無床診療所及びⅡを算定する有床診療所）'!$AB$106</f>
        <v>0</v>
      </c>
      <c r="JB2" s="180">
        <f>+'（別添）_計画書（無床診療所及びⅡを算定する有床診療所）'!$AB$107</f>
        <v>0</v>
      </c>
      <c r="JC2" s="174">
        <f>+'（別添）_計画書（無床診療所及びⅡを算定する有床診療所）'!$AB$110</f>
        <v>0</v>
      </c>
      <c r="JD2" s="175">
        <f>+'（別添）_計画書（無床診療所及びⅡを算定する有床診療所）'!$AB$111</f>
        <v>0</v>
      </c>
      <c r="JE2" s="175">
        <f>+'（別添）_計画書（無床診療所及びⅡを算定する有床診療所）'!$AB$112</f>
        <v>0</v>
      </c>
      <c r="JF2" s="175">
        <f>+'（別添）_計画書（無床診療所及びⅡを算定する有床診療所）'!$AB$113</f>
        <v>0</v>
      </c>
      <c r="JG2" s="175">
        <f>+'（別添）_計画書（無床診療所及びⅡを算定する有床診療所）'!$AB$114</f>
        <v>0</v>
      </c>
      <c r="JH2" s="175">
        <f>+'（別添）_計画書（無床診療所及びⅡを算定する有床診療所）'!$AB$115</f>
        <v>0</v>
      </c>
      <c r="JI2" s="180">
        <f>+'（別添）_計画書（無床診療所及びⅡを算定する有床診療所）'!$AB$116</f>
        <v>0</v>
      </c>
      <c r="JJ2" s="174">
        <f>+'（別添）_計画書（無床診療所及びⅡを算定する有床診療所）'!$AB$120</f>
        <v>0</v>
      </c>
      <c r="JK2" s="175">
        <f>+'（別添）_計画書（無床診療所及びⅡを算定する有床診療所）'!$AB$121</f>
        <v>0</v>
      </c>
      <c r="JL2" s="175">
        <f>+'（別添）_計画書（無床診療所及びⅡを算定する有床診療所）'!$AB$122</f>
        <v>0</v>
      </c>
      <c r="JM2" s="175">
        <f>+'（別添）_計画書（無床診療所及びⅡを算定する有床診療所）'!$AB$123</f>
        <v>0</v>
      </c>
      <c r="JN2" s="175">
        <f>+'（別添）_計画書（無床診療所及びⅡを算定する有床診療所）'!$AB$124</f>
        <v>0</v>
      </c>
      <c r="JO2" s="175">
        <f>+'（別添）_計画書（無床診療所及びⅡを算定する有床診療所）'!$AB$125</f>
        <v>0</v>
      </c>
      <c r="JP2" s="175">
        <f>+'（別添）_計画書（無床診療所及びⅡを算定する有床診療所）'!$AB$126</f>
        <v>0</v>
      </c>
      <c r="JQ2" s="175">
        <f>+'（別添）_計画書（無床診療所及びⅡを算定する有床診療所）'!$AB$127</f>
        <v>0</v>
      </c>
      <c r="JR2" s="175">
        <f>+'（別添）_計画書（無床診療所及びⅡを算定する有床診療所）'!$AB$128</f>
        <v>0</v>
      </c>
      <c r="JS2" s="174">
        <f>+'（別添）_計画書（無床診療所及びⅡを算定する有床診療所）'!$AB$129</f>
        <v>0</v>
      </c>
      <c r="JT2" s="174">
        <f>+'（別添）_計画書（無床診療所及びⅡを算定する有床診療所）'!$AB$132</f>
        <v>0</v>
      </c>
      <c r="JU2" s="175">
        <f>+'（別添）_計画書（無床診療所及びⅡを算定する有床診療所）'!$AB$133</f>
        <v>0</v>
      </c>
      <c r="JV2" s="175">
        <f>+'（別添）_計画書（無床診療所及びⅡを算定する有床診療所）'!$AB$134</f>
        <v>0</v>
      </c>
      <c r="JW2" s="175">
        <f>+'（別添）_計画書（無床診療所及びⅡを算定する有床診療所）'!$AB$135</f>
        <v>0</v>
      </c>
      <c r="JX2" s="175">
        <f>+'（別添）_計画書（無床診療所及びⅡを算定する有床診療所）'!$AB$136</f>
        <v>0</v>
      </c>
      <c r="JY2" s="175">
        <f>+'（別添）_計画書（無床診療所及びⅡを算定する有床診療所）'!$AB$137</f>
        <v>0</v>
      </c>
      <c r="JZ2" s="175">
        <f>+'（別添）_計画書（無床診療所及びⅡを算定する有床診療所）'!$AB$138</f>
        <v>0</v>
      </c>
      <c r="KA2" s="175">
        <f>+'（別添）_計画書（無床診療所及びⅡを算定する有床診療所）'!$AB$139</f>
        <v>0</v>
      </c>
      <c r="KB2" s="175">
        <f>+'（別添）_計画書（無床診療所及びⅡを算定する有床診療所）'!$AB$140</f>
        <v>0</v>
      </c>
      <c r="KC2" s="180">
        <f>+'（別添）_計画書（無床診療所及びⅡを算定する有床診療所）'!$AB$141</f>
        <v>0</v>
      </c>
      <c r="KD2" s="174" t="b">
        <f>+'（別添）_計画書（無床診療所及びⅡを算定する有床診療所）'!$AJ$144</f>
        <v>0</v>
      </c>
      <c r="KE2" s="174" t="b">
        <f>+'（別添）_計画書（無床診療所及びⅡを算定する有床診療所）'!$AJ$145</f>
        <v>0</v>
      </c>
      <c r="KF2" s="174" t="b">
        <f>+'（別添）_計画書（無床診療所及びⅡを算定する有床診療所）'!$AJ$146</f>
        <v>0</v>
      </c>
      <c r="KG2" s="174">
        <f>+'（別添）_計画書（無床診療所及びⅡを算定する有床診療所）'!$J$146</f>
        <v>0</v>
      </c>
      <c r="KH2" s="174">
        <f>+'（別添）_計画書（無床診療所及びⅡを算定する有床診療所）'!$C$149</f>
        <v>0</v>
      </c>
      <c r="KI2" s="174">
        <f>+'（別添）_計画書（無床診療所及びⅡを算定する有床診療所）'!$E$154</f>
        <v>0</v>
      </c>
      <c r="KJ2" s="174">
        <f>+'（別添）_計画書（無床診療所及びⅡを算定する有床診療所）'!$H$154</f>
        <v>0</v>
      </c>
      <c r="KK2" s="174">
        <f>+'（別添）_計画書（無床診療所及びⅡを算定する有床診療所）'!$K$154</f>
        <v>0</v>
      </c>
      <c r="KL2" s="174">
        <f>+'（別添）_計画書（無床診療所及びⅡを算定する有床診療所）'!$T$154</f>
        <v>0</v>
      </c>
      <c r="KM2" s="174" t="str">
        <f>+'（別添）_計画書（歯科診療所及びⅡを算定する有床診療所）'!$V$4</f>
        <v/>
      </c>
      <c r="KN2" s="174" t="str">
        <f>+'（別添）_計画書（歯科診療所及びⅡを算定する有床診療所）'!$V$5</f>
        <v/>
      </c>
      <c r="KO2" s="174">
        <f>+'（別添）_計画書（歯科診療所及びⅡを算定する有床診療所）'!$AK$9</f>
        <v>0</v>
      </c>
      <c r="KP2" s="174">
        <f>+'（別添）_計画書（歯科診療所及びⅡを算定する有床診療所）'!$E$16</f>
        <v>0</v>
      </c>
      <c r="KQ2" s="174">
        <f>+'（別添）_計画書（歯科診療所及びⅡを算定する有床診療所）'!$H$16</f>
        <v>0</v>
      </c>
      <c r="KR2" s="174">
        <f>+'（別添）_計画書（歯科診療所及びⅡを算定する有床診療所）'!$O$16</f>
        <v>0</v>
      </c>
      <c r="KS2" s="174">
        <f>+'（別添）_計画書（歯科診療所及びⅡを算定する有床診療所）'!$R$16</f>
        <v>0</v>
      </c>
      <c r="KT2" s="174">
        <f>+'（別添）_計画書（歯科診療所及びⅡを算定する有床診療所）'!$V$16</f>
        <v>1</v>
      </c>
      <c r="KU2" s="174">
        <f>+'（別添）_計画書（歯科診療所及びⅡを算定する有床診療所）'!$E$21</f>
        <v>0</v>
      </c>
      <c r="KV2" s="174">
        <f>+'（別添）_計画書（歯科診療所及びⅡを算定する有床診療所）'!$H$21</f>
        <v>0</v>
      </c>
      <c r="KW2" s="174">
        <f>+'（別添）_計画書（歯科診療所及びⅡを算定する有床診療所）'!$O$21</f>
        <v>0</v>
      </c>
      <c r="KX2" s="174">
        <f>+'（別添）_計画書（歯科診療所及びⅡを算定する有床診療所）'!$R$21</f>
        <v>0</v>
      </c>
      <c r="KY2" s="174">
        <f>+'（別添）_計画書（歯科診療所及びⅡを算定する有床診療所）'!$V$21</f>
        <v>1</v>
      </c>
      <c r="KZ2" s="174" t="b">
        <f>+'（別添）_計画書（歯科診療所及びⅡを算定する有床診療所）'!$AI$27</f>
        <v>1</v>
      </c>
      <c r="LA2" s="175">
        <f>+'（別添）_計画書（歯科診療所及びⅡを算定する有床診療所）'!$AB$33</f>
        <v>0</v>
      </c>
      <c r="LB2" s="175">
        <f>+'（別添）_計画書（歯科診療所及びⅡを算定する有床診療所）'!$AB$34</f>
        <v>0</v>
      </c>
      <c r="LC2" s="175">
        <f>+'（別添）_計画書（歯科診療所及びⅡを算定する有床診療所）'!$AB$35</f>
        <v>0</v>
      </c>
      <c r="LD2" s="175" t="str">
        <f>+'（別添）_計画書（歯科診療所及びⅡを算定する有床診療所）'!$AB$36</f>
        <v>-</v>
      </c>
      <c r="LE2" s="174" t="str">
        <f>+'（別添）_計画書（歯科診療所及びⅡを算定する有床診療所）'!$R$37</f>
        <v>届出なし</v>
      </c>
      <c r="LF2" s="174" t="str">
        <f>+'（別添）_計画書（歯科診療所及びⅡを算定する有床診療所）'!$AA$37</f>
        <v>-</v>
      </c>
      <c r="LG2" s="174" t="str">
        <f>+'（別添）_計画書（歯科診療所及びⅡを算定する有床診療所）'!$AF$37</f>
        <v>-</v>
      </c>
      <c r="LH2" s="174" t="str">
        <f>+'（別添）_計画書（歯科診療所及びⅡを算定する有床診療所）'!$AB$38</f>
        <v>-</v>
      </c>
      <c r="LI2" s="175" t="str">
        <f>+'（別添）_計画書（歯科診療所及びⅡを算定する有床診療所）'!$AB$39</f>
        <v>-</v>
      </c>
      <c r="LJ2" s="175">
        <f>+'（別添）_計画書（歯科診療所及びⅡを算定する有床診療所）'!$AB$40</f>
        <v>0</v>
      </c>
      <c r="LK2" s="175">
        <f>+'（別添）_計画書（歯科診療所及びⅡを算定する有床診療所）'!$AB$41</f>
        <v>0</v>
      </c>
      <c r="LL2" s="175">
        <f>+'（別添）_計画書（歯科診療所及びⅡを算定する有床診療所）'!$AB$42</f>
        <v>0</v>
      </c>
      <c r="LM2" s="175">
        <f>+'（別添）_計画書（歯科診療所及びⅡを算定する有床診療所）'!$AB$47</f>
        <v>0</v>
      </c>
      <c r="LN2" s="239" t="str">
        <f>'（別添）_計画書（歯科診療所及びⅡを算定する有床診療所）'!AI47</f>
        <v>OK</v>
      </c>
      <c r="LO2" s="175">
        <f>+'（別添）_計画書（歯科診療所及びⅡを算定する有床診療所）'!$AB$48</f>
        <v>0</v>
      </c>
      <c r="LP2" s="175">
        <f>+'（別添）_計画書（歯科診療所及びⅡを算定する有床診療所）'!$AB$49</f>
        <v>0</v>
      </c>
      <c r="LQ2" s="175">
        <f>+'（別添）_計画書（歯科診療所及びⅡを算定する有床診療所）'!$AB$50</f>
        <v>0</v>
      </c>
      <c r="LR2" s="175">
        <f>+'（別添）_計画書（歯科診療所及びⅡを算定する有床診療所）'!$AB$51</f>
        <v>0</v>
      </c>
      <c r="LS2" s="174">
        <f>+'（別添）_計画書（歯科診療所及びⅡを算定する有床診療所）'!$AB$74</f>
        <v>0</v>
      </c>
      <c r="LT2" s="175">
        <f>+'（別添）_計画書（歯科診療所及びⅡを算定する有床診療所）'!$AB$75</f>
        <v>0</v>
      </c>
      <c r="LU2" s="175">
        <f>+'（別添）_計画書（歯科診療所及びⅡを算定する有床診療所）'!$AB$76</f>
        <v>0</v>
      </c>
      <c r="LV2" s="175">
        <f>+'（別添）_計画書（歯科診療所及びⅡを算定する有床診療所）'!$AB$77</f>
        <v>0</v>
      </c>
      <c r="LW2" s="175">
        <f>+'（別添）_計画書（歯科診療所及びⅡを算定する有床診療所）'!$AB$78</f>
        <v>0</v>
      </c>
      <c r="LX2" s="175">
        <f>+'（別添）_計画書（歯科診療所及びⅡを算定する有床診療所）'!$AB$79</f>
        <v>0</v>
      </c>
      <c r="LY2" s="180">
        <f>+'（別添）_計画書（歯科診療所及びⅡを算定する有床診療所）'!$AB$80</f>
        <v>0</v>
      </c>
      <c r="LZ2" s="174">
        <f>+'（別添）_計画書（歯科診療所及びⅡを算定する有床診療所）'!$AB$83</f>
        <v>0</v>
      </c>
      <c r="MA2" s="175">
        <f>+'（別添）_計画書（歯科診療所及びⅡを算定する有床診療所）'!$AB$84</f>
        <v>0</v>
      </c>
      <c r="MB2" s="175">
        <f>+'（別添）_計画書（歯科診療所及びⅡを算定する有床診療所）'!$AB$85</f>
        <v>0</v>
      </c>
      <c r="MC2" s="175">
        <f>+'（別添）_計画書（歯科診療所及びⅡを算定する有床診療所）'!$AB$86</f>
        <v>0</v>
      </c>
      <c r="MD2" s="175">
        <f>+'（別添）_計画書（歯科診療所及びⅡを算定する有床診療所）'!$AB$87</f>
        <v>0</v>
      </c>
      <c r="ME2" s="175">
        <f>+'（別添）_計画書（歯科診療所及びⅡを算定する有床診療所）'!$AB$88</f>
        <v>0</v>
      </c>
      <c r="MF2" s="180">
        <f>+'（別添）_計画書（歯科診療所及びⅡを算定する有床診療所）'!$AB$89</f>
        <v>0</v>
      </c>
      <c r="MG2" s="174">
        <f>+'（別添）_計画書（歯科診療所及びⅡを算定する有床診療所）'!$AB$92</f>
        <v>0</v>
      </c>
      <c r="MH2" s="175">
        <f>+'（別添）_計画書（歯科診療所及びⅡを算定する有床診療所）'!$AB$93</f>
        <v>0</v>
      </c>
      <c r="MI2" s="175">
        <f>+'（別添）_計画書（歯科診療所及びⅡを算定する有床診療所）'!$AB$94</f>
        <v>0</v>
      </c>
      <c r="MJ2" s="175">
        <f>+'（別添）_計画書（歯科診療所及びⅡを算定する有床診療所）'!$AB$95</f>
        <v>0</v>
      </c>
      <c r="MK2" s="175">
        <f>+'（別添）_計画書（歯科診療所及びⅡを算定する有床診療所）'!$AB$96</f>
        <v>0</v>
      </c>
      <c r="ML2" s="175">
        <f>+'（別添）_計画書（歯科診療所及びⅡを算定する有床診療所）'!$AB$97</f>
        <v>0</v>
      </c>
      <c r="MM2" s="180">
        <f>+'（別添）_計画書（歯科診療所及びⅡを算定する有床診療所）'!$AB$98</f>
        <v>0</v>
      </c>
      <c r="MN2" s="174">
        <f>+'（別添）_計画書（歯科診療所及びⅡを算定する有床診療所）'!$AB$101</f>
        <v>0</v>
      </c>
      <c r="MO2" s="175">
        <f>+'（別添）_計画書（歯科診療所及びⅡを算定する有床診療所）'!$AB$102</f>
        <v>0</v>
      </c>
      <c r="MP2" s="175">
        <f>+'（別添）_計画書（歯科診療所及びⅡを算定する有床診療所）'!$AB$103</f>
        <v>0</v>
      </c>
      <c r="MQ2" s="175">
        <f>+'（別添）_計画書（歯科診療所及びⅡを算定する有床診療所）'!$AB$104</f>
        <v>0</v>
      </c>
      <c r="MR2" s="175">
        <f>+'（別添）_計画書（歯科診療所及びⅡを算定する有床診療所）'!$AB$105</f>
        <v>0</v>
      </c>
      <c r="MS2" s="175">
        <f>+'（別添）_計画書（歯科診療所及びⅡを算定する有床診療所）'!$AB$106</f>
        <v>0</v>
      </c>
      <c r="MT2" s="180">
        <f>+'（別添）_計画書（歯科診療所及びⅡを算定する有床診療所）'!$AB$107</f>
        <v>0</v>
      </c>
      <c r="MU2" s="174">
        <f>+'（別添）_計画書（歯科診療所及びⅡを算定する有床診療所）'!$AB$110</f>
        <v>0</v>
      </c>
      <c r="MV2" s="175">
        <f>+'（別添）_計画書（歯科診療所及びⅡを算定する有床診療所）'!$AB$111</f>
        <v>0</v>
      </c>
      <c r="MW2" s="175">
        <f>+'（別添）_計画書（歯科診療所及びⅡを算定する有床診療所）'!$AB$112</f>
        <v>0</v>
      </c>
      <c r="MX2" s="175">
        <f>+'（別添）_計画書（歯科診療所及びⅡを算定する有床診療所）'!$AB$113</f>
        <v>0</v>
      </c>
      <c r="MY2" s="175">
        <f>+'（別添）_計画書（歯科診療所及びⅡを算定する有床診療所）'!$AB$114</f>
        <v>0</v>
      </c>
      <c r="MZ2" s="175">
        <f>+'（別添）_計画書（歯科診療所及びⅡを算定する有床診療所）'!$AB$115</f>
        <v>0</v>
      </c>
      <c r="NA2" s="180">
        <f>+'（別添）_計画書（歯科診療所及びⅡを算定する有床診療所）'!$AB$116</f>
        <v>0</v>
      </c>
      <c r="NB2" s="174">
        <f>+'（別添）_計画書（歯科診療所及びⅡを算定する有床診療所）'!$AB$120</f>
        <v>0</v>
      </c>
      <c r="NC2" s="175">
        <f>+'（別添）_計画書（歯科診療所及びⅡを算定する有床診療所）'!$AB$121</f>
        <v>0</v>
      </c>
      <c r="ND2" s="175">
        <f>+'（別添）_計画書（歯科診療所及びⅡを算定する有床診療所）'!$AB$122</f>
        <v>0</v>
      </c>
      <c r="NE2" s="175">
        <f>+'（別添）_計画書（歯科診療所及びⅡを算定する有床診療所）'!$AB$123</f>
        <v>0</v>
      </c>
      <c r="NF2" s="175">
        <f>+'（別添）_計画書（歯科診療所及びⅡを算定する有床診療所）'!$AB$124</f>
        <v>0</v>
      </c>
      <c r="NG2" s="175">
        <f>+'（別添）_計画書（歯科診療所及びⅡを算定する有床診療所）'!$AB$125</f>
        <v>0</v>
      </c>
      <c r="NH2" s="175">
        <f>+'（別添）_計画書（歯科診療所及びⅡを算定する有床診療所）'!$AB$126</f>
        <v>0</v>
      </c>
      <c r="NI2" s="175">
        <f>+'（別添）_計画書（歯科診療所及びⅡを算定する有床診療所）'!$AB$127</f>
        <v>0</v>
      </c>
      <c r="NJ2" s="175">
        <f>+'（別添）_計画書（歯科診療所及びⅡを算定する有床診療所）'!$AB$128</f>
        <v>0</v>
      </c>
      <c r="NK2" s="174">
        <f>+'（別添）_計画書（歯科診療所及びⅡを算定する有床診療所）'!$AB$129</f>
        <v>0</v>
      </c>
      <c r="NL2" s="174">
        <f>+'（別添）_計画書（歯科診療所及びⅡを算定する有床診療所）'!$AB$132</f>
        <v>0</v>
      </c>
      <c r="NM2" s="175">
        <f>+'（別添）_計画書（歯科診療所及びⅡを算定する有床診療所）'!$AB$133</f>
        <v>0</v>
      </c>
      <c r="NN2" s="175">
        <f>+'（別添）_計画書（歯科診療所及びⅡを算定する有床診療所）'!$AB$134</f>
        <v>0</v>
      </c>
      <c r="NO2" s="175">
        <f>+'（別添）_計画書（歯科診療所及びⅡを算定する有床診療所）'!$AB$135</f>
        <v>0</v>
      </c>
      <c r="NP2" s="175">
        <f>+'（別添）_計画書（歯科診療所及びⅡを算定する有床診療所）'!$AB$136</f>
        <v>0</v>
      </c>
      <c r="NQ2" s="175">
        <f>+'（別添）_計画書（歯科診療所及びⅡを算定する有床診療所）'!$AB$137</f>
        <v>0</v>
      </c>
      <c r="NR2" s="175">
        <f>+'（別添）_計画書（歯科診療所及びⅡを算定する有床診療所）'!$AB$138</f>
        <v>0</v>
      </c>
      <c r="NS2" s="175">
        <f>+'（別添）_計画書（歯科診療所及びⅡを算定する有床診療所）'!$AB$139</f>
        <v>0</v>
      </c>
      <c r="NT2" s="175">
        <f>+'（別添）_計画書（歯科診療所及びⅡを算定する有床診療所）'!$AB$140</f>
        <v>0</v>
      </c>
      <c r="NU2" s="174">
        <f>+'（別添）_計画書（歯科診療所及びⅡを算定する有床診療所）'!$AB$141</f>
        <v>0</v>
      </c>
      <c r="NV2" s="174" t="b">
        <f>+'（別添）_計画書（歯科診療所及びⅡを算定する有床診療所）'!$AI$144</f>
        <v>0</v>
      </c>
      <c r="NW2" s="174" t="b">
        <f>+'（別添）_計画書（歯科診療所及びⅡを算定する有床診療所）'!$AI$145</f>
        <v>0</v>
      </c>
      <c r="NX2" s="174" t="b">
        <f>+'（別添）_計画書（歯科診療所及びⅡを算定する有床診療所）'!$AI$146</f>
        <v>0</v>
      </c>
      <c r="NY2" s="174">
        <f>+'（別添）_計画書（歯科診療所及びⅡを算定する有床診療所）'!$J$146</f>
        <v>0</v>
      </c>
      <c r="NZ2" s="174">
        <f>+'（別添）_計画書（歯科診療所及びⅡを算定する有床診療所）'!$C$149</f>
        <v>0</v>
      </c>
      <c r="OA2" s="174">
        <f>+'（別添）_計画書（歯科診療所及びⅡを算定する有床診療所）'!$E$154</f>
        <v>0</v>
      </c>
      <c r="OB2" s="174">
        <f>+'（別添）_計画書（歯科診療所及びⅡを算定する有床診療所）'!$H$154</f>
        <v>0</v>
      </c>
      <c r="OC2" s="174">
        <f>+'（別添）_計画書（歯科診療所及びⅡを算定する有床診療所）'!$K$154</f>
        <v>0</v>
      </c>
      <c r="OD2" s="174">
        <f>+'（別添）_計画書（歯科診療所及びⅡを算定する有床診療所）'!$T$154</f>
        <v>0</v>
      </c>
      <c r="OE2" s="174" t="str">
        <f>+'（別添）_実績報告書（病院及び有床診療所）'!$X$4</f>
        <v/>
      </c>
      <c r="OF2" s="174" t="str">
        <f>+'（別添）_実績報告書（病院及び有床診療所）'!$X$5</f>
        <v/>
      </c>
      <c r="OG2" s="174" t="s">
        <v>1504</v>
      </c>
      <c r="OH2" s="174" t="str">
        <f>+'（別添）_実績報告書（病院及び有床診療所）'!$E$13</f>
        <v/>
      </c>
      <c r="OI2" s="174" t="str">
        <f>+'（別添）_実績報告書（病院及び有床診療所）'!$H$13</f>
        <v/>
      </c>
      <c r="OJ2" s="174" t="str">
        <f>+'（別添）_実績報告書（病院及び有床診療所）'!$O$13</f>
        <v/>
      </c>
      <c r="OK2" s="174" t="str">
        <f>+'（別添）_実績報告書（病院及び有床診療所）'!$R$13</f>
        <v/>
      </c>
      <c r="OL2" s="174">
        <f>+'（別添）_実績報告書（病院及び有床診療所）'!$V$13</f>
        <v>1</v>
      </c>
      <c r="OM2" s="174" t="str">
        <f>+'（別添）_実績報告書（病院及び有床診療所）'!$E$16</f>
        <v/>
      </c>
      <c r="ON2" s="174" t="str">
        <f>+'（別添）_実績報告書（病院及び有床診療所）'!$H$16</f>
        <v/>
      </c>
      <c r="OO2" s="174">
        <f>+'（別添）_実績報告書（病院及び有床診療所）'!$O$16</f>
        <v>0</v>
      </c>
      <c r="OP2" s="174">
        <f>+'（別添）_実績報告書（病院及び有床診療所）'!$R$16</f>
        <v>0</v>
      </c>
      <c r="OQ2" s="174">
        <f>+'（別添）_実績報告書（病院及び有床診療所）'!$V$16</f>
        <v>1</v>
      </c>
      <c r="OR2" s="174" t="s">
        <v>1504</v>
      </c>
      <c r="OS2" s="174" t="s">
        <v>1504</v>
      </c>
      <c r="OT2" s="174" t="s">
        <v>1504</v>
      </c>
      <c r="OU2" s="174" t="s">
        <v>1504</v>
      </c>
      <c r="OV2" s="174" t="s">
        <v>1504</v>
      </c>
      <c r="OW2" s="174" t="s">
        <v>1504</v>
      </c>
      <c r="OX2" s="174" t="s">
        <v>1504</v>
      </c>
      <c r="OY2" s="174" t="s">
        <v>1504</v>
      </c>
      <c r="OZ2" s="174" t="s">
        <v>1504</v>
      </c>
      <c r="PA2" s="174" t="s">
        <v>1504</v>
      </c>
      <c r="PB2" s="174" t="s">
        <v>1504</v>
      </c>
      <c r="PC2" s="174" t="s">
        <v>1504</v>
      </c>
      <c r="PD2" s="174" t="s">
        <v>1504</v>
      </c>
      <c r="PE2" s="174" t="s">
        <v>1504</v>
      </c>
      <c r="PF2" s="174" t="s">
        <v>1504</v>
      </c>
      <c r="PG2" s="174" t="s">
        <v>1504</v>
      </c>
      <c r="PH2" s="174" t="s">
        <v>1504</v>
      </c>
      <c r="PI2" s="174" t="s">
        <v>1504</v>
      </c>
      <c r="PJ2" s="174" t="s">
        <v>1504</v>
      </c>
      <c r="PK2" s="174" t="s">
        <v>1504</v>
      </c>
      <c r="PL2" s="174" t="s">
        <v>1504</v>
      </c>
      <c r="PM2" s="174" t="s">
        <v>1504</v>
      </c>
      <c r="PN2" s="174" t="s">
        <v>1504</v>
      </c>
      <c r="PO2" s="174" t="s">
        <v>1504</v>
      </c>
      <c r="PP2" s="174" t="s">
        <v>1504</v>
      </c>
      <c r="PQ2" s="174" t="s">
        <v>1504</v>
      </c>
      <c r="PR2" s="174" t="s">
        <v>1504</v>
      </c>
      <c r="PS2" s="174" t="s">
        <v>1504</v>
      </c>
      <c r="PT2" s="174" t="s">
        <v>1504</v>
      </c>
      <c r="PU2" s="174" t="s">
        <v>1504</v>
      </c>
      <c r="PV2" s="174" t="s">
        <v>1504</v>
      </c>
      <c r="PW2" s="174" t="s">
        <v>1504</v>
      </c>
      <c r="PX2" s="174" t="s">
        <v>1504</v>
      </c>
      <c r="PY2" s="175">
        <f>'（別添）_実績報告書（病院及び有床診療所）'!AB50</f>
        <v>0</v>
      </c>
      <c r="PZ2" s="175">
        <f>'（別添）_実績報告書（病院及び有床診療所）'!AB51</f>
        <v>0</v>
      </c>
      <c r="QA2" s="175">
        <f>'（別添）_実績報告書（病院及び有床診療所）'!AB54</f>
        <v>0</v>
      </c>
      <c r="QB2" s="175">
        <f>+'（別添）_実績報告書（病院及び有床診療所）'!$AB$59</f>
        <v>0</v>
      </c>
      <c r="QC2" s="174" t="s">
        <v>1504</v>
      </c>
      <c r="QD2" s="174" t="s">
        <v>1504</v>
      </c>
      <c r="QE2" s="174" t="s">
        <v>1504</v>
      </c>
      <c r="QF2" s="174" t="s">
        <v>1504</v>
      </c>
      <c r="QG2" s="175">
        <f>+'（別添）_実績報告書（病院及び有床診療所）'!$AB$64</f>
        <v>0</v>
      </c>
      <c r="QH2" s="175">
        <f>+'（別添）_実績報告書（病院及び有床診療所）'!$AB$65</f>
        <v>0</v>
      </c>
      <c r="QI2" s="175">
        <f>+'（別添）_実績報告書（病院及び有床診療所）'!$AB$66</f>
        <v>0</v>
      </c>
      <c r="QJ2" s="174" t="b">
        <f>+'（別添）_実績報告書（病院及び有床診療所）'!$AH$55</f>
        <v>0</v>
      </c>
      <c r="QK2" s="174">
        <f>+'（別添）_実績報告書（病院及び有床診療所）'!$AB$87</f>
        <v>0</v>
      </c>
      <c r="QL2" s="175">
        <f>+'（別添）_実績報告書（病院及び有床診療所）'!$AB$88</f>
        <v>0</v>
      </c>
      <c r="QM2" s="175">
        <f>+'（別添）_実績報告書（病院及び有床診療所）'!$AB$89</f>
        <v>0</v>
      </c>
      <c r="QN2" s="175">
        <f>+'（別添）_実績報告書（病院及び有床診療所）'!$AB$90</f>
        <v>0</v>
      </c>
      <c r="QO2" s="175">
        <f>+'（別添）_実績報告書（病院及び有床診療所）'!$AB$91</f>
        <v>0</v>
      </c>
      <c r="QP2" s="175">
        <f>+'（別添）_実績報告書（病院及び有床診療所）'!$AB$92</f>
        <v>0</v>
      </c>
      <c r="QQ2" s="174">
        <f>+'（別添）_実績報告書（病院及び有床診療所）'!$AB$93</f>
        <v>0</v>
      </c>
      <c r="QR2" s="180">
        <f>+'（別添）_実績報告書（病院及び有床診療所）'!$AB$96</f>
        <v>0</v>
      </c>
      <c r="QS2" s="175">
        <f>+'（別添）_実績報告書（病院及び有床診療所）'!$AB$97</f>
        <v>0</v>
      </c>
      <c r="QT2" s="175">
        <f>+'（別添）_実績報告書（病院及び有床診療所）'!$AB$98</f>
        <v>0</v>
      </c>
      <c r="QU2" s="175">
        <f>+'（別添）_実績報告書（病院及び有床診療所）'!$AB$99</f>
        <v>0</v>
      </c>
      <c r="QV2" s="175">
        <f>+'（別添）_実績報告書（病院及び有床診療所）'!$AB$100</f>
        <v>0</v>
      </c>
      <c r="QW2" s="175">
        <f>+'（別添）_実績報告書（病院及び有床診療所）'!$AB$101</f>
        <v>0</v>
      </c>
      <c r="QX2" s="174">
        <f>+'（別添）_実績報告書（病院及び有床診療所）'!$AB$102</f>
        <v>0</v>
      </c>
      <c r="QY2" s="180">
        <f>+'（別添）_実績報告書（病院及び有床診療所）'!$AB$105</f>
        <v>0</v>
      </c>
      <c r="QZ2" s="175">
        <f>+'（別添）_実績報告書（病院及び有床診療所）'!$AB$106</f>
        <v>0</v>
      </c>
      <c r="RA2" s="175">
        <f>+'（別添）_実績報告書（病院及び有床診療所）'!$AB$107</f>
        <v>0</v>
      </c>
      <c r="RB2" s="175">
        <f>+'（別添）_実績報告書（病院及び有床診療所）'!$AB$108</f>
        <v>0</v>
      </c>
      <c r="RC2" s="175">
        <f>+'（別添）_実績報告書（病院及び有床診療所）'!$AB$109</f>
        <v>0</v>
      </c>
      <c r="RD2" s="175">
        <f>+'（別添）_実績報告書（病院及び有床診療所）'!$AB$110</f>
        <v>0</v>
      </c>
      <c r="RE2" s="174">
        <f>+'（別添）_実績報告書（病院及び有床診療所）'!$AB$111</f>
        <v>0</v>
      </c>
      <c r="RF2" s="180">
        <f>+'（別添）_実績報告書（病院及び有床診療所）'!$AB$114</f>
        <v>0</v>
      </c>
      <c r="RG2" s="175">
        <f>+'（別添）_実績報告書（病院及び有床診療所）'!$AB$115</f>
        <v>0</v>
      </c>
      <c r="RH2" s="175">
        <f>+'（別添）_実績報告書（病院及び有床診療所）'!$AB$116</f>
        <v>0</v>
      </c>
      <c r="RI2" s="175">
        <f>+'（別添）_実績報告書（病院及び有床診療所）'!$AB$117</f>
        <v>0</v>
      </c>
      <c r="RJ2" s="175">
        <f>+'（別添）_実績報告書（病院及び有床診療所）'!$AB$118</f>
        <v>0</v>
      </c>
      <c r="RK2" s="175">
        <f>+'（別添）_実績報告書（病院及び有床診療所）'!$AB$119</f>
        <v>0</v>
      </c>
      <c r="RL2" s="174">
        <f>+'（別添）_実績報告書（病院及び有床診療所）'!$AB$120</f>
        <v>0</v>
      </c>
      <c r="RM2" s="180">
        <f>+'（別添）_実績報告書（病院及び有床診療所）'!$AB$123</f>
        <v>0</v>
      </c>
      <c r="RN2" s="175">
        <f>+'（別添）_実績報告書（病院及び有床診療所）'!$AB$124</f>
        <v>0</v>
      </c>
      <c r="RO2" s="175">
        <f>+'（別添）_実績報告書（病院及び有床診療所）'!$AB$125</f>
        <v>0</v>
      </c>
      <c r="RP2" s="175">
        <f>+'（別添）_実績報告書（病院及び有床診療所）'!$AB$126</f>
        <v>0</v>
      </c>
      <c r="RQ2" s="175">
        <f>+'（別添）_実績報告書（病院及び有床診療所）'!$AB$127</f>
        <v>0</v>
      </c>
      <c r="RR2" s="175">
        <f>+'（別添）_実績報告書（病院及び有床診療所）'!$AB$128</f>
        <v>0</v>
      </c>
      <c r="RS2" s="174">
        <f>+'（別添）_実績報告書（病院及び有床診療所）'!$AB$129</f>
        <v>0</v>
      </c>
      <c r="RT2" s="180">
        <f>+'（別添）_実績報告書（病院及び有床診療所）'!$AB$132</f>
        <v>0</v>
      </c>
      <c r="RU2" s="175">
        <f>+'（別添）_実績報告書（病院及び有床診療所）'!$AB$133</f>
        <v>0</v>
      </c>
      <c r="RV2" s="175">
        <f>+'（別添）_実績報告書（病院及び有床診療所）'!$AB$134</f>
        <v>0</v>
      </c>
      <c r="RW2" s="175">
        <f>+'（別添）_実績報告書（病院及び有床診療所）'!$AB$135</f>
        <v>0</v>
      </c>
      <c r="RX2" s="175">
        <f>+'（別添）_実績報告書（病院及び有床診療所）'!$AB$136</f>
        <v>0</v>
      </c>
      <c r="RY2" s="175">
        <f>+'（別添）_実績報告書（病院及び有床診療所）'!$AB$137</f>
        <v>0</v>
      </c>
      <c r="RZ2" s="175">
        <f>+'（別添）_実績報告書（病院及び有床診療所）'!$AB$138</f>
        <v>0</v>
      </c>
      <c r="SA2" s="175">
        <f>+'（別添）_実績報告書（病院及び有床診療所）'!$AB$142</f>
        <v>0</v>
      </c>
      <c r="SB2" s="174" t="s">
        <v>1504</v>
      </c>
      <c r="SC2" s="175">
        <f>+'（別添）_実績報告書（病院及び有床診療所）'!$AB$144</f>
        <v>0</v>
      </c>
      <c r="SD2" s="174" t="s">
        <v>1504</v>
      </c>
      <c r="SE2" s="175">
        <f>+'（別添）_実績報告書（病院及び有床診療所）'!$AB$146</f>
        <v>0</v>
      </c>
      <c r="SF2" s="174" t="s">
        <v>1504</v>
      </c>
      <c r="SG2" s="175">
        <f>+'（別添）_実績報告書（病院及び有床診療所）'!$AB$148</f>
        <v>0</v>
      </c>
      <c r="SH2" s="175">
        <f>+'（別添）_実績報告書（病院及び有床診療所）'!$AB$149</f>
        <v>0</v>
      </c>
      <c r="SI2" s="175">
        <f>+'（別添）_実績報告書（病院及び有床診療所）'!$AB$150</f>
        <v>0</v>
      </c>
      <c r="SJ2" s="314">
        <f>+'（別添）_実績報告書（病院及び有床診療所）'!$AB$151</f>
        <v>0</v>
      </c>
      <c r="SK2" s="175">
        <f>+'（別添）_実績報告書（病院及び有床診療所）'!$AB$154</f>
        <v>0</v>
      </c>
      <c r="SL2" s="174" t="s">
        <v>1504</v>
      </c>
      <c r="SM2" s="175">
        <f>+'（別添）_実績報告書（病院及び有床診療所）'!$AB$156</f>
        <v>0</v>
      </c>
      <c r="SN2" s="174" t="s">
        <v>1504</v>
      </c>
      <c r="SO2" s="175">
        <f>+'（別添）_実績報告書（病院及び有床診療所）'!$AB$158</f>
        <v>0</v>
      </c>
      <c r="SP2" s="174" t="s">
        <v>1504</v>
      </c>
      <c r="SQ2" s="175">
        <f>+'（別添）_実績報告書（病院及び有床診療所）'!$AB$160</f>
        <v>0</v>
      </c>
      <c r="SR2" s="175">
        <f>+'（別添）_実績報告書（病院及び有床診療所）'!$AB$161</f>
        <v>0</v>
      </c>
      <c r="SS2" s="175">
        <f>+'（別添）_実績報告書（病院及び有床診療所）'!$AB$162</f>
        <v>0</v>
      </c>
      <c r="ST2" s="314">
        <f>+'（別添）_実績報告書（病院及び有床診療所）'!$AB$163</f>
        <v>0</v>
      </c>
      <c r="SU2" s="174">
        <f>+'（別添）_実績報告書（病院及び有床診療所）'!$F$168</f>
        <v>0</v>
      </c>
      <c r="SV2" s="174">
        <f>+'（別添）_実績報告書（病院及び有床診療所）'!$I$168</f>
        <v>0</v>
      </c>
      <c r="SW2" s="174">
        <f>+'（別添）_実績報告書（病院及び有床診療所）'!$L$168</f>
        <v>0</v>
      </c>
      <c r="SX2" s="174">
        <f>+'（別添）_実績報告書（病院及び有床診療所）'!$U$168</f>
        <v>0</v>
      </c>
      <c r="SY2" s="174" t="str">
        <f>'（別添）実績報告書（診療所）'!X4</f>
        <v/>
      </c>
      <c r="SZ2" s="174" t="str">
        <f>'（別添）実績報告書（診療所）'!X5</f>
        <v/>
      </c>
      <c r="TA2" s="174" t="s">
        <v>1539</v>
      </c>
      <c r="TB2" s="174" t="str">
        <f>'（別添）実績報告書（診療所）'!E12</f>
        <v/>
      </c>
      <c r="TC2" s="174" t="str">
        <f>'（別添）実績報告書（診療所）'!H12</f>
        <v/>
      </c>
      <c r="TD2" s="174" t="str">
        <f>'（別添）実績報告書（診療所）'!O12</f>
        <v/>
      </c>
      <c r="TE2" s="174" t="str">
        <f>'（別添）実績報告書（診療所）'!$R$12</f>
        <v/>
      </c>
      <c r="TF2" s="174">
        <f>'（別添）実績報告書（診療所）'!$V$12</f>
        <v>1</v>
      </c>
      <c r="TG2" s="174" t="str">
        <f>+'（別添）実績報告書（診療所）'!$E$15</f>
        <v/>
      </c>
      <c r="TH2" s="174" t="str">
        <f>+'（別添）実績報告書（診療所）'!$H$15</f>
        <v/>
      </c>
      <c r="TI2" s="174">
        <f>+'（別添）実績報告書（診療所）'!$O$15</f>
        <v>0</v>
      </c>
      <c r="TJ2" s="174">
        <f>+'（別添）実績報告書（診療所）'!$R$15</f>
        <v>0</v>
      </c>
      <c r="TK2" s="174">
        <f>+'（別添）実績報告書（診療所）'!$V$15</f>
        <v>1</v>
      </c>
      <c r="TL2" s="174" t="s">
        <v>1539</v>
      </c>
      <c r="TM2" s="174" t="s">
        <v>1539</v>
      </c>
      <c r="TN2" s="174" t="s">
        <v>1539</v>
      </c>
      <c r="TO2" s="174" t="s">
        <v>1539</v>
      </c>
      <c r="TP2" s="174" t="s">
        <v>1539</v>
      </c>
      <c r="TQ2" s="174" t="s">
        <v>1539</v>
      </c>
      <c r="TR2" s="174" t="s">
        <v>1539</v>
      </c>
      <c r="TS2" s="174" t="s">
        <v>1539</v>
      </c>
      <c r="TT2" s="174" t="s">
        <v>1539</v>
      </c>
      <c r="TU2" s="174" t="s">
        <v>1539</v>
      </c>
      <c r="TV2" s="174" t="s">
        <v>1539</v>
      </c>
      <c r="TW2" s="174" t="s">
        <v>1539</v>
      </c>
      <c r="TX2" s="174" t="s">
        <v>1539</v>
      </c>
      <c r="TY2" s="174" t="s">
        <v>1539</v>
      </c>
      <c r="TZ2" s="174" t="s">
        <v>1539</v>
      </c>
      <c r="UA2" s="174" t="s">
        <v>1539</v>
      </c>
      <c r="UB2" s="174" t="s">
        <v>1539</v>
      </c>
      <c r="UC2" s="174" t="s">
        <v>1539</v>
      </c>
      <c r="UD2" s="174" t="s">
        <v>1539</v>
      </c>
      <c r="UE2" s="174" t="s">
        <v>1539</v>
      </c>
      <c r="UF2" s="174" t="s">
        <v>1539</v>
      </c>
      <c r="UG2" s="174" t="s">
        <v>1539</v>
      </c>
      <c r="UH2" s="174" t="s">
        <v>1539</v>
      </c>
      <c r="UI2" s="174" t="s">
        <v>1539</v>
      </c>
      <c r="UJ2" s="174" t="s">
        <v>1539</v>
      </c>
      <c r="UK2" s="174" t="s">
        <v>1539</v>
      </c>
      <c r="UL2" s="174" t="s">
        <v>1539</v>
      </c>
      <c r="UM2" s="174" t="s">
        <v>1539</v>
      </c>
      <c r="UN2" s="174" t="s">
        <v>1539</v>
      </c>
      <c r="UO2" s="174" t="s">
        <v>1539</v>
      </c>
      <c r="UP2" s="174" t="s">
        <v>1539</v>
      </c>
      <c r="UQ2" s="174" t="s">
        <v>1539</v>
      </c>
      <c r="UR2" s="174" t="s">
        <v>1539</v>
      </c>
      <c r="US2" s="174" t="s">
        <v>1539</v>
      </c>
      <c r="UT2" s="174" t="s">
        <v>1539</v>
      </c>
      <c r="UU2" s="174" t="s">
        <v>1539</v>
      </c>
      <c r="UV2" s="174" t="s">
        <v>1539</v>
      </c>
      <c r="UW2" s="174" t="s">
        <v>1539</v>
      </c>
      <c r="UX2" s="174" t="s">
        <v>1539</v>
      </c>
      <c r="UY2" s="174" t="s">
        <v>1539</v>
      </c>
      <c r="UZ2" s="174" t="s">
        <v>1539</v>
      </c>
      <c r="VA2" s="174" t="s">
        <v>1539</v>
      </c>
      <c r="VB2" s="174" t="s">
        <v>1539</v>
      </c>
      <c r="VC2" s="174" t="s">
        <v>1539</v>
      </c>
      <c r="VD2" s="174" t="s">
        <v>1539</v>
      </c>
      <c r="VE2" s="174" t="s">
        <v>1539</v>
      </c>
      <c r="VF2" s="174" t="s">
        <v>1539</v>
      </c>
      <c r="VG2" s="175">
        <f>'（別添）実績報告書（診療所）'!AB50</f>
        <v>0</v>
      </c>
      <c r="VH2" s="175">
        <f>'（別添）実績報告書（診療所）'!AB51</f>
        <v>0</v>
      </c>
      <c r="VI2" s="175">
        <f>'（別添）実績報告書（診療所）'!AB54</f>
        <v>0</v>
      </c>
      <c r="VJ2" s="175">
        <f>+'（別添）実績報告書（診療所）'!$AB$59</f>
        <v>0</v>
      </c>
      <c r="VK2" s="175" t="s">
        <v>1539</v>
      </c>
      <c r="VL2" s="175" t="s">
        <v>1539</v>
      </c>
      <c r="VM2" s="175" t="s">
        <v>1539</v>
      </c>
      <c r="VN2" s="175" t="s">
        <v>1539</v>
      </c>
      <c r="VO2" s="175">
        <f>+'（別添）実績報告書（診療所）'!$AB$64</f>
        <v>0</v>
      </c>
      <c r="VP2" s="175">
        <f>+'（別添）実績報告書（診療所）'!$AB$65</f>
        <v>0</v>
      </c>
      <c r="VQ2" s="175">
        <f>+'（別添）実績報告書（診療所）'!$AB$66</f>
        <v>0</v>
      </c>
      <c r="VR2" s="174" t="b">
        <f>+'（別添）実績報告書（診療所）'!$AH$55</f>
        <v>0</v>
      </c>
      <c r="VS2" s="174">
        <f>+'（別添）実績報告書（診療所）'!$AB$85</f>
        <v>0</v>
      </c>
      <c r="VT2" s="175">
        <f>+'（別添）実績報告書（診療所）'!$AB$86</f>
        <v>0</v>
      </c>
      <c r="VU2" s="175">
        <f>+'（別添）実績報告書（診療所）'!$AB$87</f>
        <v>0</v>
      </c>
      <c r="VV2" s="175">
        <f>+'（別添）実績報告書（診療所）'!$AB$88</f>
        <v>0</v>
      </c>
      <c r="VW2" s="175">
        <f>+'（別添）実績報告書（診療所）'!$AB$89</f>
        <v>0</v>
      </c>
      <c r="VX2" s="175">
        <f>+'（別添）実績報告書（診療所）'!$AB$90</f>
        <v>0</v>
      </c>
      <c r="VY2" s="180">
        <f>+'（別添）実績報告書（診療所）'!$AB$91</f>
        <v>0</v>
      </c>
      <c r="VZ2" s="174">
        <f>+'（別添）実績報告書（診療所）'!$AB$94</f>
        <v>0</v>
      </c>
      <c r="WA2" s="175">
        <f>+'（別添）実績報告書（診療所）'!$AB$95</f>
        <v>0</v>
      </c>
      <c r="WB2" s="175">
        <f>+'（別添）実績報告書（診療所）'!$AB$96</f>
        <v>0</v>
      </c>
      <c r="WC2" s="175">
        <f>+'（別添）実績報告書（診療所）'!$AB$97</f>
        <v>0</v>
      </c>
      <c r="WD2" s="175">
        <f>+'（別添）実績報告書（診療所）'!$AB$98</f>
        <v>0</v>
      </c>
      <c r="WE2" s="175">
        <f>+'（別添）実績報告書（診療所）'!$AB$99</f>
        <v>0</v>
      </c>
      <c r="WF2" s="180">
        <f>+'（別添）実績報告書（診療所）'!$AB$100</f>
        <v>0</v>
      </c>
      <c r="WG2" s="174">
        <f>+'（別添）実績報告書（診療所）'!$AB$103</f>
        <v>0</v>
      </c>
      <c r="WH2" s="175">
        <f>+'（別添）実績報告書（診療所）'!$AB$104</f>
        <v>0</v>
      </c>
      <c r="WI2" s="175">
        <f>+'（別添）実績報告書（診療所）'!$AB$105</f>
        <v>0</v>
      </c>
      <c r="WJ2" s="175">
        <f>+'（別添）実績報告書（診療所）'!$AB$106</f>
        <v>0</v>
      </c>
      <c r="WK2" s="175">
        <f>+'（別添）実績報告書（診療所）'!$AB$107</f>
        <v>0</v>
      </c>
      <c r="WL2" s="175">
        <f>+'（別添）実績報告書（診療所）'!$AB$108</f>
        <v>0</v>
      </c>
      <c r="WM2" s="180">
        <f>+'（別添）実績報告書（診療所）'!$AB$109</f>
        <v>0</v>
      </c>
      <c r="WN2" s="174">
        <f>+'（別添）実績報告書（診療所）'!$AB$112</f>
        <v>0</v>
      </c>
      <c r="WO2" s="175">
        <f>+'（別添）実績報告書（診療所）'!$AB$113</f>
        <v>0</v>
      </c>
      <c r="WP2" s="175">
        <f>+'（別添）実績報告書（診療所）'!$AB$114</f>
        <v>0</v>
      </c>
      <c r="WQ2" s="175">
        <f>+'（別添）実績報告書（診療所）'!$AB$115</f>
        <v>0</v>
      </c>
      <c r="WR2" s="175">
        <f>+'（別添）実績報告書（診療所）'!$AB$116</f>
        <v>0</v>
      </c>
      <c r="WS2" s="175">
        <f>+'（別添）実績報告書（診療所）'!$AB$117</f>
        <v>0</v>
      </c>
      <c r="WT2" s="180">
        <f>+'（別添）実績報告書（診療所）'!$AB$118</f>
        <v>0</v>
      </c>
      <c r="WU2" s="174">
        <f>+'（別添）実績報告書（診療所）'!$AB$121</f>
        <v>0</v>
      </c>
      <c r="WV2" s="175">
        <f>+'（別添）実績報告書（診療所）'!$AB$122</f>
        <v>0</v>
      </c>
      <c r="WW2" s="175">
        <f>+'（別添）実績報告書（診療所）'!$AB$123</f>
        <v>0</v>
      </c>
      <c r="WX2" s="175">
        <f>+'（別添）実績報告書（診療所）'!$AB$124</f>
        <v>0</v>
      </c>
      <c r="WY2" s="175">
        <f>+'（別添）実績報告書（診療所）'!$AB$125</f>
        <v>0</v>
      </c>
      <c r="WZ2" s="175">
        <f>+'（別添）実績報告書（診療所）'!$AB$126</f>
        <v>0</v>
      </c>
      <c r="XA2" s="180">
        <f>+'（別添）実績報告書（診療所）'!$AB$127</f>
        <v>0</v>
      </c>
      <c r="XB2" s="174">
        <f>+'（別添）実績報告書（診療所）'!$AB$131</f>
        <v>0</v>
      </c>
      <c r="XC2" s="174" t="s">
        <v>1504</v>
      </c>
      <c r="XD2" s="175">
        <f>+'（別添）実績報告書（診療所）'!$AB$133</f>
        <v>0</v>
      </c>
      <c r="XE2" s="174" t="s">
        <v>1504</v>
      </c>
      <c r="XF2" s="175">
        <f>+'（別添）実績報告書（診療所）'!$AB$135</f>
        <v>0</v>
      </c>
      <c r="XG2" s="174" t="s">
        <v>1504</v>
      </c>
      <c r="XH2" s="175">
        <f>+'（別添）実績報告書（診療所）'!$AB$137</f>
        <v>0</v>
      </c>
      <c r="XI2" s="175">
        <f>+'（別添）実績報告書（診療所）'!$AB$138</f>
        <v>0</v>
      </c>
      <c r="XJ2" s="175">
        <f>+'（別添）実績報告書（診療所）'!$AB$139</f>
        <v>0</v>
      </c>
      <c r="XK2" s="180">
        <f>+'（別添）実績報告書（診療所）'!$AB$140</f>
        <v>0</v>
      </c>
      <c r="XL2" s="174">
        <f>+'（別添）実績報告書（診療所）'!$AB$143</f>
        <v>0</v>
      </c>
      <c r="XM2" s="174" t="s">
        <v>1504</v>
      </c>
      <c r="XN2" s="175">
        <f>+'（別添）実績報告書（診療所）'!$AB$145</f>
        <v>0</v>
      </c>
      <c r="XO2" s="174" t="s">
        <v>1504</v>
      </c>
      <c r="XP2" s="175">
        <f>+'（別添）実績報告書（診療所）'!$AB$147</f>
        <v>0</v>
      </c>
      <c r="XQ2" s="174" t="s">
        <v>1504</v>
      </c>
      <c r="XR2" s="175">
        <f>+'（別添）実績報告書（診療所）'!$AB$149</f>
        <v>0</v>
      </c>
      <c r="XS2" s="175">
        <f>+'（別添）実績報告書（診療所）'!$AB$150</f>
        <v>0</v>
      </c>
      <c r="XT2" s="175">
        <f>+'（別添）実績報告書（診療所）'!$AB$151</f>
        <v>0</v>
      </c>
      <c r="XU2" s="180">
        <f>+'（別添）実績報告書（診療所）'!$AB$152</f>
        <v>0</v>
      </c>
      <c r="XV2" s="174">
        <f>+'（別添）実績報告書（診療所）'!$F$157</f>
        <v>0</v>
      </c>
      <c r="XW2" s="174">
        <f>+'（別添）実績報告書（診療所）'!$I$157</f>
        <v>0</v>
      </c>
      <c r="XX2" s="174">
        <f>+'（別添）実績報告書（診療所）'!$L$157</f>
        <v>0</v>
      </c>
      <c r="XY2" s="174">
        <f>+'（別添）実績報告書（診療所）'!$U$157</f>
        <v>0</v>
      </c>
      <c r="XZ2" s="174" t="str">
        <f>+'（別添）_実績報告書（歯科診療所及びⅡを算定する有床診療所）'!$X$4</f>
        <v/>
      </c>
      <c r="YA2" s="174" t="str">
        <f>+'（別添）_実績報告書（歯科診療所及びⅡを算定する有床診療所）'!$X$5</f>
        <v/>
      </c>
      <c r="YB2" s="174">
        <f>+'（別添）_実績報告書（歯科診療所及びⅡを算定する有床診療所）'!$AH$8</f>
        <v>0</v>
      </c>
      <c r="YC2" s="174" t="str">
        <f>+'（別添）_実績報告書（歯科診療所及びⅡを算定する有床診療所）'!$E$12</f>
        <v/>
      </c>
      <c r="YD2" s="174" t="str">
        <f>+'（別添）_実績報告書（歯科診療所及びⅡを算定する有床診療所）'!$H$12</f>
        <v/>
      </c>
      <c r="YE2" s="174" t="str">
        <f>+'（別添）_実績報告書（歯科診療所及びⅡを算定する有床診療所）'!$O$12</f>
        <v/>
      </c>
      <c r="YF2" s="174" t="str">
        <f>+'（別添）_実績報告書（歯科診療所及びⅡを算定する有床診療所）'!$R$12</f>
        <v/>
      </c>
      <c r="YG2" s="174">
        <f>+'（別添）_実績報告書（歯科診療所及びⅡを算定する有床診療所）'!$V$12</f>
        <v>1</v>
      </c>
      <c r="YH2" s="174" t="str">
        <f>+'（別添）_実績報告書（歯科診療所及びⅡを算定する有床診療所）'!$E$15</f>
        <v/>
      </c>
      <c r="YI2" s="174" t="str">
        <f>+'（別添）_実績報告書（歯科診療所及びⅡを算定する有床診療所）'!$H$15</f>
        <v/>
      </c>
      <c r="YJ2" s="174">
        <f>+'（別添）_実績報告書（歯科診療所及びⅡを算定する有床診療所）'!$O$15</f>
        <v>7</v>
      </c>
      <c r="YK2" s="174">
        <f>+'（別添）_実績報告書（歯科診療所及びⅡを算定する有床診療所）'!$R$15</f>
        <v>3</v>
      </c>
      <c r="YL2" s="174">
        <f>+'（別添）_実績報告書（歯科診療所及びⅡを算定する有床診療所）'!$V$15</f>
        <v>1</v>
      </c>
      <c r="YM2" s="174" t="s">
        <v>1504</v>
      </c>
      <c r="YN2" s="174" t="s">
        <v>1504</v>
      </c>
      <c r="YO2" s="174" t="s">
        <v>1504</v>
      </c>
      <c r="YP2" s="174" t="s">
        <v>1504</v>
      </c>
      <c r="YQ2" s="174" t="s">
        <v>1504</v>
      </c>
      <c r="YR2" s="174" t="s">
        <v>1504</v>
      </c>
      <c r="YS2" s="174" t="s">
        <v>1504</v>
      </c>
      <c r="YT2" s="174" t="s">
        <v>1504</v>
      </c>
      <c r="YU2" s="174" t="s">
        <v>1504</v>
      </c>
      <c r="YV2" s="174" t="s">
        <v>1504</v>
      </c>
      <c r="YW2" s="174" t="s">
        <v>1504</v>
      </c>
      <c r="YX2" s="174" t="s">
        <v>1504</v>
      </c>
      <c r="YY2" s="174" t="s">
        <v>1504</v>
      </c>
      <c r="YZ2" s="174" t="s">
        <v>1504</v>
      </c>
      <c r="ZA2" s="174" t="s">
        <v>1504</v>
      </c>
      <c r="ZB2" s="174" t="s">
        <v>1504</v>
      </c>
      <c r="ZC2" s="174" t="s">
        <v>1504</v>
      </c>
      <c r="ZD2" s="174" t="s">
        <v>1504</v>
      </c>
      <c r="ZE2" s="174" t="s">
        <v>1504</v>
      </c>
      <c r="ZF2" s="174" t="s">
        <v>1504</v>
      </c>
      <c r="ZG2" s="174" t="s">
        <v>1504</v>
      </c>
      <c r="ZH2" s="174" t="s">
        <v>1504</v>
      </c>
      <c r="ZI2" s="174" t="s">
        <v>1504</v>
      </c>
      <c r="ZJ2" s="174" t="s">
        <v>1504</v>
      </c>
      <c r="ZK2" s="174" t="s">
        <v>1504</v>
      </c>
      <c r="ZL2" s="174" t="s">
        <v>1504</v>
      </c>
      <c r="ZM2" s="174" t="s">
        <v>1504</v>
      </c>
      <c r="ZN2" s="174" t="s">
        <v>1504</v>
      </c>
      <c r="ZO2" s="174" t="s">
        <v>1504</v>
      </c>
      <c r="ZP2" s="174" t="s">
        <v>1504</v>
      </c>
      <c r="ZQ2" s="174" t="s">
        <v>1504</v>
      </c>
      <c r="ZR2" s="174" t="s">
        <v>1504</v>
      </c>
      <c r="ZS2" s="174" t="s">
        <v>1504</v>
      </c>
      <c r="ZT2" s="174" t="s">
        <v>1504</v>
      </c>
      <c r="ZU2" s="174" t="s">
        <v>1504</v>
      </c>
      <c r="ZV2" s="174" t="s">
        <v>1504</v>
      </c>
      <c r="ZW2" s="174" t="s">
        <v>1504</v>
      </c>
      <c r="ZX2" s="174" t="s">
        <v>1504</v>
      </c>
      <c r="ZY2" s="174" t="s">
        <v>1504</v>
      </c>
      <c r="ZZ2" s="174" t="s">
        <v>1504</v>
      </c>
      <c r="AAA2" s="174" t="s">
        <v>1504</v>
      </c>
      <c r="AAB2" s="174" t="s">
        <v>1504</v>
      </c>
      <c r="AAC2" s="174" t="s">
        <v>1504</v>
      </c>
      <c r="AAD2" s="174" t="s">
        <v>1504</v>
      </c>
      <c r="AAE2" s="174" t="s">
        <v>1504</v>
      </c>
      <c r="AAF2" s="174" t="s">
        <v>1504</v>
      </c>
      <c r="AAG2" s="174" t="s">
        <v>1504</v>
      </c>
      <c r="AAH2" s="175">
        <f>'（別添）_実績報告書（歯科診療所及びⅡを算定する有床診療所）'!AB50</f>
        <v>0</v>
      </c>
      <c r="AAI2" s="175">
        <f>'（別添）_実績報告書（歯科診療所及びⅡを算定する有床診療所）'!AB51</f>
        <v>0</v>
      </c>
      <c r="AAJ2" s="175">
        <f>'（別添）_実績報告書（歯科診療所及びⅡを算定する有床診療所）'!AB54</f>
        <v>0</v>
      </c>
      <c r="AAK2" s="175">
        <f>+'（別添）_実績報告書（歯科診療所及びⅡを算定する有床診療所）'!$AB$59</f>
        <v>0</v>
      </c>
      <c r="AAL2" s="175" t="s">
        <v>1504</v>
      </c>
      <c r="AAM2" s="175" t="s">
        <v>1504</v>
      </c>
      <c r="AAN2" s="175" t="s">
        <v>1504</v>
      </c>
      <c r="AAO2" s="175" t="s">
        <v>1504</v>
      </c>
      <c r="AAP2" s="175">
        <f>+'（別添）_実績報告書（歯科診療所及びⅡを算定する有床診療所）'!$AB$64</f>
        <v>0</v>
      </c>
      <c r="AAQ2" s="175">
        <f>+'（別添）_実績報告書（歯科診療所及びⅡを算定する有床診療所）'!$AB$65</f>
        <v>0</v>
      </c>
      <c r="AAR2" s="175">
        <f>+'（別添）_実績報告書（歯科診療所及びⅡを算定する有床診療所）'!$AB$66</f>
        <v>0</v>
      </c>
      <c r="AAS2" s="174" t="b">
        <f>+'（別添）_実績報告書（歯科診療所及びⅡを算定する有床診療所）'!$AH$55</f>
        <v>0</v>
      </c>
      <c r="AAT2" s="174">
        <f>+'（別添）_実績報告書（歯科診療所及びⅡを算定する有床診療所）'!$AB$85</f>
        <v>0</v>
      </c>
      <c r="AAU2" s="175">
        <f>+'（別添）_実績報告書（歯科診療所及びⅡを算定する有床診療所）'!$AB$86</f>
        <v>0</v>
      </c>
      <c r="AAV2" s="175">
        <f>+'（別添）_実績報告書（歯科診療所及びⅡを算定する有床診療所）'!$AB$87</f>
        <v>0</v>
      </c>
      <c r="AAW2" s="175">
        <f>+'（別添）_実績報告書（歯科診療所及びⅡを算定する有床診療所）'!$AB$88</f>
        <v>0</v>
      </c>
      <c r="AAX2" s="175">
        <f>+'（別添）_実績報告書（歯科診療所及びⅡを算定する有床診療所）'!$AB$89</f>
        <v>0</v>
      </c>
      <c r="AAY2" s="175">
        <f>+'（別添）_実績報告書（歯科診療所及びⅡを算定する有床診療所）'!$AB$90</f>
        <v>0</v>
      </c>
      <c r="AAZ2" s="174">
        <f>+'（別添）_実績報告書（歯科診療所及びⅡを算定する有床診療所）'!$AB$91</f>
        <v>0</v>
      </c>
      <c r="ABA2" s="175" t="s">
        <v>1504</v>
      </c>
      <c r="ABB2" s="175" t="s">
        <v>1504</v>
      </c>
      <c r="ABC2" s="175" t="s">
        <v>1504</v>
      </c>
      <c r="ABD2" s="175" t="s">
        <v>1504</v>
      </c>
      <c r="ABE2" s="175" t="s">
        <v>1504</v>
      </c>
      <c r="ABF2" s="175" t="s">
        <v>1504</v>
      </c>
      <c r="ABG2" s="175" t="s">
        <v>1504</v>
      </c>
      <c r="ABH2" s="175" t="s">
        <v>1504</v>
      </c>
      <c r="ABI2" s="175" t="s">
        <v>1504</v>
      </c>
      <c r="ABJ2" s="175" t="s">
        <v>1504</v>
      </c>
      <c r="ABK2" s="175" t="s">
        <v>1504</v>
      </c>
      <c r="ABL2" s="175" t="s">
        <v>1504</v>
      </c>
      <c r="ABM2" s="175" t="s">
        <v>1504</v>
      </c>
      <c r="ABN2" s="175" t="s">
        <v>1504</v>
      </c>
      <c r="ABO2" s="175" t="s">
        <v>1504</v>
      </c>
      <c r="ABP2" s="175" t="s">
        <v>1504</v>
      </c>
      <c r="ABQ2" s="175" t="s">
        <v>1504</v>
      </c>
      <c r="ABR2" s="175" t="s">
        <v>1504</v>
      </c>
      <c r="ABS2" s="175" t="s">
        <v>1504</v>
      </c>
      <c r="ABT2" s="175" t="s">
        <v>1504</v>
      </c>
      <c r="ABU2" s="175" t="s">
        <v>1504</v>
      </c>
      <c r="ABV2" s="175" t="s">
        <v>1504</v>
      </c>
      <c r="ABW2" s="175" t="s">
        <v>1504</v>
      </c>
      <c r="ABX2" s="175" t="s">
        <v>1504</v>
      </c>
      <c r="ABY2" s="175" t="s">
        <v>1504</v>
      </c>
      <c r="ABZ2" s="175" t="s">
        <v>1504</v>
      </c>
      <c r="ACA2" s="175" t="s">
        <v>1504</v>
      </c>
      <c r="ACB2" s="175" t="s">
        <v>1504</v>
      </c>
      <c r="ACC2" s="174">
        <f>+'（別添）_実績報告書（歯科診療所及びⅡを算定する有床診療所）'!$AB$131</f>
        <v>0</v>
      </c>
      <c r="ACD2" s="175" t="s">
        <v>1504</v>
      </c>
      <c r="ACE2" s="175">
        <f>+'（別添）_実績報告書（歯科診療所及びⅡを算定する有床診療所）'!$AB$133</f>
        <v>0</v>
      </c>
      <c r="ACF2" s="175" t="s">
        <v>1504</v>
      </c>
      <c r="ACG2" s="175">
        <f>+'（別添）_実績報告書（歯科診療所及びⅡを算定する有床診療所）'!$AB$135</f>
        <v>0</v>
      </c>
      <c r="ACH2" s="175" t="s">
        <v>1504</v>
      </c>
      <c r="ACI2" s="175">
        <f>+'（別添）_実績報告書（歯科診療所及びⅡを算定する有床診療所）'!$AB$137</f>
        <v>0</v>
      </c>
      <c r="ACJ2" s="175">
        <f>+'（別添）_実績報告書（歯科診療所及びⅡを算定する有床診療所）'!$AB$138</f>
        <v>0</v>
      </c>
      <c r="ACK2" s="175">
        <f>+'（別添）_実績報告書（歯科診療所及びⅡを算定する有床診療所）'!$AB$139</f>
        <v>0</v>
      </c>
      <c r="ACL2" s="174">
        <f>+'（別添）_実績報告書（歯科診療所及びⅡを算定する有床診療所）'!$AB$140</f>
        <v>0</v>
      </c>
      <c r="ACM2" s="174">
        <f>+'（別添）_実績報告書（歯科診療所及びⅡを算定する有床診療所）'!$AB$143</f>
        <v>0</v>
      </c>
      <c r="ACN2" s="175" t="s">
        <v>1504</v>
      </c>
      <c r="ACO2" s="175">
        <f>+'（別添）_実績報告書（歯科診療所及びⅡを算定する有床診療所）'!$AB$145</f>
        <v>0</v>
      </c>
      <c r="ACP2" s="175" t="s">
        <v>1504</v>
      </c>
      <c r="ACQ2" s="175">
        <f>+'（別添）_実績報告書（歯科診療所及びⅡを算定する有床診療所）'!$AB$147</f>
        <v>0</v>
      </c>
      <c r="ACR2" s="175" t="s">
        <v>1504</v>
      </c>
      <c r="ACS2" s="175">
        <f>+'（別添）_実績報告書（歯科診療所及びⅡを算定する有床診療所）'!$AB$149</f>
        <v>0</v>
      </c>
      <c r="ACT2" s="175">
        <f>+'（別添）_実績報告書（歯科診療所及びⅡを算定する有床診療所）'!$AB$150</f>
        <v>0</v>
      </c>
      <c r="ACU2" s="175">
        <f>+'（別添）_実績報告書（歯科診療所及びⅡを算定する有床診療所）'!$AB$151</f>
        <v>0</v>
      </c>
      <c r="ACV2" s="174">
        <f>+'（別添）_実績報告書（歯科診療所及びⅡを算定する有床診療所）'!$AB$152</f>
        <v>0</v>
      </c>
      <c r="ACW2" s="174">
        <f>+'（別添）_実績報告書（歯科診療所及びⅡを算定する有床診療所）'!$F$156</f>
        <v>0</v>
      </c>
      <c r="ACX2" s="174">
        <f>+'（別添）_実績報告書（歯科診療所及びⅡを算定する有床診療所）'!$I$156</f>
        <v>0</v>
      </c>
      <c r="ACY2" s="174">
        <f>+'（別添）_実績報告書（歯科診療所及びⅡを算定する有床診療所）'!$L$156</f>
        <v>0</v>
      </c>
      <c r="ACZ2" s="174">
        <f>+'（別添）_実績報告書（歯科診療所及びⅡを算定する有床診療所）'!$U$156</f>
        <v>0</v>
      </c>
      <c r="ADA2" s="171">
        <f>別添2!M1</f>
        <v>202503</v>
      </c>
      <c r="ADG2" s="297">
        <f>'（別添）_実績報告書（病院及び有床診療所）'!AB42</f>
        <v>0</v>
      </c>
      <c r="ADH2" s="297">
        <f>'（別添）_実績報告書（病院及び有床診療所）'!AB43</f>
        <v>0</v>
      </c>
      <c r="ADI2" s="297">
        <f>'（別添）_実績報告書（病院及び有床診療所）'!AB44</f>
        <v>0</v>
      </c>
      <c r="ADJ2" s="297">
        <f>'（別添）_実績報告書（病院及び有床診療所）'!AB46</f>
        <v>0</v>
      </c>
      <c r="ADK2" s="297">
        <f>'（別添）実績報告書（診療所）'!AB43</f>
        <v>0</v>
      </c>
      <c r="ADL2" s="297">
        <f>'（別添）実績報告書（診療所）'!AB44</f>
        <v>0</v>
      </c>
      <c r="ADM2" s="297">
        <f>'（別添）実績報告書（診療所）'!AB46</f>
        <v>0</v>
      </c>
      <c r="ADN2" s="297">
        <f>'（別添）_実績報告書（歯科診療所及びⅡを算定する有床診療所）'!AB43</f>
        <v>0</v>
      </c>
      <c r="ADO2" s="297">
        <f>'（別添）_実績報告書（歯科診療所及びⅡを算定する有床診療所）'!AB44</f>
        <v>0</v>
      </c>
      <c r="ADP2" s="297">
        <f>'（別添）_実績報告書（歯科診療所及びⅡを算定する有床診療所）'!AB46</f>
        <v>0</v>
      </c>
      <c r="ADQ2" s="171"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91" t="s">
        <v>1272</v>
      </c>
      <c r="B2" s="991"/>
      <c r="C2" s="991" t="s">
        <v>1273</v>
      </c>
      <c r="D2" s="991" t="s">
        <v>1274</v>
      </c>
    </row>
    <row r="3" spans="1:11">
      <c r="A3" s="32" t="s">
        <v>1275</v>
      </c>
      <c r="B3" s="32" t="s">
        <v>1276</v>
      </c>
      <c r="C3" s="991"/>
      <c r="D3" s="9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2" t="s">
        <v>1444</v>
      </c>
      <c r="J169" s="122" t="s">
        <v>1444</v>
      </c>
      <c r="K169" s="29" t="s">
        <v>1443</v>
      </c>
    </row>
    <row r="170" spans="1:11">
      <c r="I170" s="123"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91" t="s">
        <v>1272</v>
      </c>
      <c r="B2" s="991"/>
      <c r="C2" s="991" t="s">
        <v>1446</v>
      </c>
      <c r="D2" s="991" t="s">
        <v>1447</v>
      </c>
      <c r="E2" s="991" t="s">
        <v>1448</v>
      </c>
    </row>
    <row r="3" spans="1:14">
      <c r="A3" s="32" t="s">
        <v>1275</v>
      </c>
      <c r="B3" s="32" t="s">
        <v>1276</v>
      </c>
      <c r="C3" s="991"/>
      <c r="D3" s="991"/>
      <c r="E3" s="991"/>
      <c r="J3" s="57" t="s">
        <v>1277</v>
      </c>
      <c r="K3" s="57"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2" t="s">
        <v>1444</v>
      </c>
      <c r="K11" s="122" t="s">
        <v>1444</v>
      </c>
      <c r="L11" s="29" t="s">
        <v>1462</v>
      </c>
      <c r="M11" s="29" t="s">
        <v>1463</v>
      </c>
      <c r="N11" s="29">
        <v>8</v>
      </c>
    </row>
    <row r="12" spans="1:14">
      <c r="C12" s="29" t="s">
        <v>1464</v>
      </c>
      <c r="D12" s="29" t="s">
        <v>1465</v>
      </c>
      <c r="E12" s="29" t="s">
        <v>1465</v>
      </c>
      <c r="J12" s="123" t="s">
        <v>1445</v>
      </c>
    </row>
    <row r="13" spans="1:14">
      <c r="A13" s="991" t="s">
        <v>1272</v>
      </c>
      <c r="B13" s="991"/>
      <c r="C13" s="991" t="s">
        <v>1446</v>
      </c>
      <c r="D13" s="991" t="s">
        <v>1447</v>
      </c>
      <c r="E13" s="991" t="s">
        <v>1448</v>
      </c>
    </row>
    <row r="14" spans="1:14">
      <c r="A14" s="32" t="s">
        <v>1275</v>
      </c>
      <c r="B14" s="32" t="s">
        <v>1276</v>
      </c>
      <c r="C14" s="991"/>
      <c r="D14" s="991"/>
      <c r="E14" s="9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topLeftCell="A12" zoomScaleNormal="100" zoomScaleSheetLayoutView="100" workbookViewId="0">
      <selection activeCell="R15" sqref="R15"/>
    </sheetView>
  </sheetViews>
  <sheetFormatPr defaultRowHeight="17.25" outlineLevelCol="1"/>
  <cols>
    <col min="1" max="5" width="3.625" style="43" customWidth="1"/>
    <col min="6" max="6" width="3.625" style="106" customWidth="1"/>
    <col min="7" max="31" width="3.625" style="43" customWidth="1"/>
    <col min="32" max="36" width="3.625" style="43" hidden="1" customWidth="1" outlineLevel="1"/>
    <col min="37" max="37" width="8.625" style="107" hidden="1" customWidth="1" outlineLevel="1"/>
    <col min="38" max="41" width="3.625" style="43" hidden="1" customWidth="1" outlineLevel="1"/>
    <col min="42" max="42" width="3.625" style="43" customWidth="1" collapsed="1"/>
    <col min="43" max="49" width="3.625" style="43" customWidth="1"/>
    <col min="50" max="16384" width="9" style="43"/>
  </cols>
  <sheetData>
    <row r="1" spans="1:37" ht="30" customHeight="1">
      <c r="A1" s="43" t="s">
        <v>26</v>
      </c>
    </row>
    <row r="2" spans="1:37" ht="30" customHeight="1"/>
    <row r="3" spans="1:37" ht="50.1" customHeight="1">
      <c r="A3" s="662" t="s">
        <v>27</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row>
    <row r="4" spans="1:37" ht="30" customHeight="1">
      <c r="A4" s="107"/>
      <c r="B4" s="107"/>
      <c r="C4" s="107"/>
      <c r="D4" s="107"/>
      <c r="E4" s="107"/>
      <c r="G4" s="107"/>
      <c r="H4" s="107"/>
      <c r="I4" s="107"/>
    </row>
    <row r="5" spans="1:37" ht="30" customHeight="1">
      <c r="A5" s="35" t="s">
        <v>28</v>
      </c>
      <c r="B5" s="663" t="s">
        <v>29</v>
      </c>
      <c r="C5" s="663"/>
      <c r="D5" s="663"/>
      <c r="E5" s="663"/>
      <c r="F5" s="663"/>
      <c r="G5" s="663"/>
      <c r="H5" s="664" t="str">
        <f>IF(別添2!E6="","",別添2!E6)</f>
        <v/>
      </c>
      <c r="I5" s="664"/>
      <c r="J5" s="664"/>
      <c r="K5" s="664"/>
      <c r="L5" s="664"/>
      <c r="M5" s="664"/>
      <c r="N5" s="664"/>
      <c r="O5" s="664"/>
      <c r="P5" s="664"/>
      <c r="Q5" s="664"/>
      <c r="R5" s="664"/>
      <c r="S5" s="664"/>
      <c r="T5" s="664"/>
    </row>
    <row r="6" spans="1:37" ht="30" customHeight="1">
      <c r="B6" s="663" t="s">
        <v>30</v>
      </c>
      <c r="C6" s="663"/>
      <c r="D6" s="663"/>
      <c r="E6" s="663"/>
      <c r="F6" s="663"/>
      <c r="G6" s="663"/>
      <c r="H6" s="665" t="str">
        <f>IF(別添2!H28="","",別添2!H28)</f>
        <v/>
      </c>
      <c r="I6" s="665"/>
      <c r="J6" s="665"/>
      <c r="K6" s="665"/>
      <c r="L6" s="665"/>
      <c r="M6" s="665"/>
      <c r="N6" s="665"/>
      <c r="O6" s="665"/>
      <c r="P6" s="665"/>
      <c r="Q6" s="665"/>
      <c r="R6" s="665"/>
      <c r="S6" s="665"/>
      <c r="T6" s="665"/>
    </row>
    <row r="7" spans="1:37" ht="30" customHeight="1">
      <c r="A7" s="35"/>
      <c r="B7" s="106"/>
      <c r="D7" s="107"/>
      <c r="E7" s="107"/>
      <c r="G7" s="107"/>
      <c r="H7" s="107"/>
      <c r="I7" s="107"/>
      <c r="J7" s="107"/>
      <c r="K7" s="107"/>
      <c r="L7" s="107"/>
      <c r="M7" s="107"/>
      <c r="N7" s="107"/>
      <c r="O7" s="107"/>
      <c r="P7" s="107"/>
      <c r="Q7" s="107"/>
      <c r="R7" s="107"/>
      <c r="S7" s="107"/>
    </row>
    <row r="8" spans="1:37" ht="30" customHeight="1">
      <c r="A8" s="35" t="s">
        <v>31</v>
      </c>
      <c r="B8" s="106" t="s">
        <v>32</v>
      </c>
      <c r="C8" s="107"/>
      <c r="D8" s="107"/>
      <c r="E8" s="107"/>
      <c r="H8" s="107"/>
      <c r="I8" s="107"/>
      <c r="J8" s="107"/>
      <c r="K8" s="107"/>
      <c r="L8" s="107"/>
      <c r="M8" s="107"/>
      <c r="N8" s="107"/>
      <c r="O8" s="107"/>
      <c r="P8" s="107"/>
      <c r="Q8" s="107"/>
      <c r="R8" s="107"/>
      <c r="S8" s="107"/>
    </row>
    <row r="9" spans="1:37" ht="30" customHeight="1">
      <c r="A9" s="35"/>
      <c r="B9" s="106"/>
      <c r="C9" s="107"/>
      <c r="D9" s="107"/>
      <c r="E9" s="107"/>
    </row>
    <row r="10" spans="1:37" ht="30" customHeight="1">
      <c r="A10" s="35"/>
      <c r="B10" s="107"/>
      <c r="C10" s="107"/>
      <c r="D10" s="107"/>
      <c r="E10" s="107"/>
      <c r="F10" s="157"/>
      <c r="G10" s="106" t="s">
        <v>33</v>
      </c>
      <c r="H10" s="56"/>
      <c r="AK10" s="158" t="b">
        <v>0</v>
      </c>
    </row>
    <row r="11" spans="1:37" ht="30" customHeight="1">
      <c r="A11" s="35"/>
      <c r="B11" s="107"/>
      <c r="C11" s="107"/>
      <c r="D11" s="107"/>
      <c r="E11" s="107"/>
      <c r="F11" s="157"/>
      <c r="G11" s="106" t="s">
        <v>34</v>
      </c>
      <c r="H11" s="56"/>
      <c r="X11" s="106"/>
      <c r="Y11" s="106"/>
      <c r="AK11" s="158" t="b">
        <v>0</v>
      </c>
    </row>
    <row r="12" spans="1:37" ht="30" customHeight="1">
      <c r="A12" s="35"/>
      <c r="B12" s="106"/>
      <c r="D12" s="107"/>
      <c r="E12" s="107"/>
      <c r="H12" s="107"/>
      <c r="I12" s="107"/>
      <c r="J12" s="107"/>
      <c r="K12" s="107"/>
      <c r="L12" s="107"/>
      <c r="M12" s="107"/>
      <c r="N12" s="107"/>
      <c r="O12" s="107"/>
      <c r="P12" s="107"/>
      <c r="Q12" s="107"/>
      <c r="R12" s="107"/>
      <c r="S12" s="107"/>
      <c r="AK12" s="158"/>
    </row>
    <row r="13" spans="1:37" ht="30" customHeight="1">
      <c r="A13" s="35" t="s">
        <v>35</v>
      </c>
      <c r="B13" s="106" t="s">
        <v>36</v>
      </c>
      <c r="D13" s="107"/>
      <c r="E13" s="107"/>
      <c r="H13" s="107"/>
      <c r="I13" s="107"/>
      <c r="R13" s="107"/>
      <c r="S13" s="107"/>
      <c r="AK13" s="158"/>
    </row>
    <row r="14" spans="1:37" ht="30" customHeight="1">
      <c r="A14" s="35"/>
      <c r="B14" s="106"/>
      <c r="D14" s="107"/>
      <c r="E14" s="107"/>
      <c r="H14" s="107"/>
      <c r="I14" s="107"/>
      <c r="R14" s="107"/>
      <c r="S14" s="107"/>
      <c r="AK14" s="158"/>
    </row>
    <row r="15" spans="1:37" ht="30" customHeight="1">
      <c r="A15" s="35"/>
      <c r="B15" s="106"/>
      <c r="D15" s="107"/>
      <c r="E15" s="107"/>
      <c r="F15" s="157"/>
      <c r="G15" s="106" t="s">
        <v>37</v>
      </c>
      <c r="J15" s="107"/>
      <c r="K15" s="107"/>
      <c r="L15" s="107"/>
      <c r="M15" s="107"/>
      <c r="N15" s="107"/>
      <c r="O15" s="107"/>
      <c r="P15" s="107"/>
      <c r="Q15" s="107"/>
      <c r="R15" s="107"/>
      <c r="S15" s="107"/>
      <c r="AK15" s="158" t="b">
        <v>0</v>
      </c>
    </row>
    <row r="16" spans="1:37" ht="30" customHeight="1">
      <c r="A16" s="35"/>
      <c r="D16" s="107"/>
      <c r="E16" s="107"/>
      <c r="F16" s="157"/>
      <c r="G16" s="106" t="s">
        <v>38</v>
      </c>
      <c r="J16" s="107"/>
      <c r="K16" s="107"/>
      <c r="L16" s="107"/>
      <c r="M16" s="107"/>
      <c r="N16" s="107"/>
      <c r="O16" s="107"/>
      <c r="P16" s="107"/>
      <c r="Q16" s="107"/>
      <c r="R16" s="107"/>
      <c r="S16" s="107"/>
      <c r="AK16" s="158" t="b">
        <v>0</v>
      </c>
    </row>
    <row r="17" spans="1:37" ht="30" customHeight="1">
      <c r="A17" s="35"/>
      <c r="D17" s="107"/>
      <c r="E17" s="107"/>
      <c r="F17" s="107"/>
      <c r="G17" s="107"/>
      <c r="J17" s="107"/>
      <c r="K17" s="107"/>
      <c r="L17" s="107"/>
      <c r="M17" s="107"/>
      <c r="N17" s="107"/>
      <c r="O17" s="107"/>
      <c r="P17" s="107"/>
      <c r="Q17" s="107"/>
      <c r="R17" s="107"/>
      <c r="S17" s="107"/>
    </row>
    <row r="18" spans="1:37" ht="30" customHeight="1">
      <c r="A18" s="35" t="s">
        <v>39</v>
      </c>
      <c r="B18" s="106" t="s">
        <v>40</v>
      </c>
      <c r="D18" s="107"/>
      <c r="E18" s="107"/>
      <c r="F18" s="107"/>
      <c r="G18" s="107"/>
      <c r="J18" s="107"/>
      <c r="K18" s="107"/>
      <c r="L18" s="107"/>
      <c r="M18" s="107"/>
      <c r="N18" s="107"/>
      <c r="O18" s="107"/>
      <c r="P18" s="107"/>
      <c r="Q18" s="107"/>
      <c r="R18" s="107"/>
      <c r="S18" s="107"/>
    </row>
    <row r="19" spans="1:37" ht="30" customHeight="1">
      <c r="A19" s="35"/>
      <c r="D19" s="107"/>
      <c r="E19" s="107"/>
      <c r="F19" s="661"/>
      <c r="G19" s="661"/>
      <c r="H19" s="661"/>
      <c r="I19" s="661"/>
      <c r="J19" s="661"/>
      <c r="K19" s="661"/>
      <c r="L19" s="661"/>
      <c r="M19" s="107" t="s">
        <v>41</v>
      </c>
      <c r="N19" s="107"/>
      <c r="O19" s="107"/>
      <c r="P19" s="107"/>
      <c r="Q19" s="107"/>
      <c r="R19" s="107"/>
      <c r="S19" s="107"/>
    </row>
    <row r="20" spans="1:37" ht="30" customHeight="1">
      <c r="A20" s="35"/>
      <c r="B20" s="43" t="s">
        <v>42</v>
      </c>
      <c r="D20" s="107"/>
      <c r="E20" s="107"/>
      <c r="F20" s="107"/>
      <c r="G20" s="107"/>
      <c r="H20" s="107"/>
      <c r="I20" s="107"/>
      <c r="J20" s="107"/>
      <c r="K20" s="107"/>
      <c r="L20" s="107"/>
      <c r="M20" s="107"/>
      <c r="N20" s="107"/>
      <c r="O20" s="107"/>
      <c r="P20" s="107"/>
      <c r="Q20" s="107"/>
      <c r="R20" s="107"/>
      <c r="S20" s="107"/>
    </row>
    <row r="21" spans="1:37" s="34" customFormat="1" ht="30" customHeight="1">
      <c r="A21" s="35"/>
      <c r="B21" s="106" t="s">
        <v>43</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K21" s="107"/>
    </row>
    <row r="22" spans="1:37" ht="30" customHeight="1">
      <c r="A22" s="43" t="s">
        <v>44</v>
      </c>
    </row>
    <row r="23" spans="1:37" ht="30" customHeight="1">
      <c r="A23" s="43" t="s">
        <v>45</v>
      </c>
    </row>
    <row r="24" spans="1:37" ht="30" customHeight="1">
      <c r="A24" s="43" t="s">
        <v>46</v>
      </c>
    </row>
    <row r="25" spans="1:37" ht="30" customHeight="1">
      <c r="A25" s="43" t="s">
        <v>47</v>
      </c>
    </row>
    <row r="26" spans="1:37" ht="30" customHeight="1">
      <c r="A26" s="43" t="s">
        <v>48</v>
      </c>
    </row>
    <row r="27" spans="1:37" ht="24.95" customHeight="1">
      <c r="A27" s="43" t="s">
        <v>49</v>
      </c>
    </row>
    <row r="28" spans="1:37" ht="24.95" customHeight="1">
      <c r="A28" s="43" t="s">
        <v>50</v>
      </c>
    </row>
    <row r="29" spans="1:37" ht="24.95" customHeight="1">
      <c r="A29" s="43" t="s">
        <v>51</v>
      </c>
    </row>
    <row r="30" spans="1:37" ht="24.95" customHeight="1">
      <c r="A30" s="43" t="s">
        <v>52</v>
      </c>
    </row>
    <row r="31" spans="1:37" ht="24.95" customHeight="1">
      <c r="A31" s="106" t="s">
        <v>53</v>
      </c>
      <c r="F31" s="43"/>
      <c r="AK31" s="43"/>
    </row>
    <row r="32" spans="1:37" ht="24.95" customHeight="1">
      <c r="F32" s="43"/>
      <c r="AK32" s="43"/>
    </row>
    <row r="33" s="43" customFormat="1" ht="24.95" customHeight="1"/>
    <row r="34" s="43" customFormat="1" ht="24.95" customHeight="1"/>
    <row r="35" s="43" customFormat="1" ht="24.95" customHeight="1"/>
    <row r="36" s="43" customFormat="1" ht="24.95" customHeight="1"/>
    <row r="37" s="43" customFormat="1" ht="24.95" customHeight="1"/>
    <row r="38" s="43" customFormat="1" ht="24.95" customHeight="1"/>
    <row r="39" s="43" customFormat="1" ht="24.95" customHeight="1"/>
    <row r="40" s="43" customFormat="1" ht="24.95" customHeight="1"/>
    <row r="41" s="43" customFormat="1" ht="24.95" customHeight="1"/>
    <row r="42" s="43" customFormat="1" ht="24.95" customHeight="1"/>
    <row r="43" s="43" customFormat="1" ht="24.95" customHeight="1"/>
    <row r="44" s="43" customFormat="1" ht="24.95" customHeight="1"/>
    <row r="45" s="43" customFormat="1" ht="24.95" customHeight="1"/>
    <row r="46" s="43" customFormat="1" ht="24.95" customHeight="1"/>
    <row r="47" s="43" customFormat="1" ht="24.95" customHeight="1"/>
    <row r="48" s="43" customFormat="1" ht="24.95" customHeight="1"/>
    <row r="49" s="43" customFormat="1" ht="24.95" customHeight="1"/>
    <row r="50" s="43" customFormat="1" ht="24.95" customHeight="1"/>
    <row r="51" s="43" customFormat="1" ht="24.95" customHeight="1"/>
    <row r="52" s="43" customFormat="1" ht="24.95" customHeight="1"/>
    <row r="53" s="43"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M47" sqref="M47:S47"/>
    </sheetView>
  </sheetViews>
  <sheetFormatPr defaultRowHeight="17.25" outlineLevelCol="1"/>
  <cols>
    <col min="1" max="5" width="3.625" style="43" customWidth="1"/>
    <col min="6" max="6" width="3.625" style="106" customWidth="1"/>
    <col min="7" max="36" width="3.625" style="43" customWidth="1"/>
    <col min="37" max="37" width="8.625" style="158" hidden="1" customWidth="1" outlineLevel="1"/>
    <col min="38" max="38" width="3.625" style="159" hidden="1" customWidth="1" outlineLevel="1"/>
    <col min="39" max="39" width="10.125" style="159" hidden="1" customWidth="1" outlineLevel="1"/>
    <col min="40" max="42" width="3.625" style="159" hidden="1" customWidth="1" outlineLevel="1"/>
    <col min="43" max="44" width="3.625" style="43" hidden="1" customWidth="1" outlineLevel="1"/>
    <col min="45" max="45" width="3.625" style="43" customWidth="1" collapsed="1"/>
    <col min="46" max="49" width="3.625" style="43" customWidth="1"/>
    <col min="50" max="16384" width="9" style="43"/>
  </cols>
  <sheetData>
    <row r="1" spans="1:39" ht="24.95" customHeight="1">
      <c r="A1" s="43" t="s">
        <v>54</v>
      </c>
    </row>
    <row r="2" spans="1:39" ht="15" customHeight="1"/>
    <row r="3" spans="1:39" ht="50.1" customHeight="1">
      <c r="A3" s="692" t="s">
        <v>55</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row>
    <row r="4" spans="1:39" ht="15" customHeight="1">
      <c r="A4" s="107"/>
      <c r="B4" s="107"/>
      <c r="C4" s="107"/>
      <c r="D4" s="107"/>
      <c r="E4" s="107"/>
      <c r="G4" s="107"/>
      <c r="H4" s="107"/>
      <c r="I4" s="107"/>
    </row>
    <row r="5" spans="1:39" ht="24.95" customHeight="1">
      <c r="A5" s="35" t="s">
        <v>28</v>
      </c>
      <c r="B5" s="663" t="s">
        <v>29</v>
      </c>
      <c r="C5" s="663"/>
      <c r="D5" s="663"/>
      <c r="E5" s="663"/>
      <c r="F5" s="663"/>
      <c r="G5" s="663"/>
      <c r="H5" s="687" t="str">
        <f>IF('様式95_外来・在宅ベースアップ評価料（Ⅰ）'!H5=0,"",'様式95_外来・在宅ベースアップ評価料（Ⅰ）'!H5)</f>
        <v/>
      </c>
      <c r="I5" s="687"/>
      <c r="J5" s="687"/>
      <c r="K5" s="687"/>
      <c r="L5" s="687"/>
      <c r="M5" s="687"/>
      <c r="N5" s="687"/>
      <c r="O5" s="687"/>
      <c r="P5" s="687"/>
      <c r="Q5" s="687"/>
      <c r="R5" s="687"/>
      <c r="S5" s="687"/>
      <c r="T5" s="687"/>
    </row>
    <row r="6" spans="1:39" ht="24.95" customHeight="1">
      <c r="B6" s="663" t="s">
        <v>30</v>
      </c>
      <c r="C6" s="663"/>
      <c r="D6" s="663"/>
      <c r="E6" s="663"/>
      <c r="F6" s="663"/>
      <c r="G6" s="663"/>
      <c r="H6" s="693" t="str">
        <f>'様式95_外来・在宅ベースアップ評価料（Ⅰ）'!H6</f>
        <v/>
      </c>
      <c r="I6" s="693"/>
      <c r="J6" s="693"/>
      <c r="K6" s="693"/>
      <c r="L6" s="693"/>
      <c r="M6" s="693"/>
      <c r="N6" s="693"/>
      <c r="O6" s="693"/>
      <c r="P6" s="693"/>
      <c r="Q6" s="693"/>
      <c r="R6" s="693"/>
      <c r="S6" s="693"/>
      <c r="T6" s="693"/>
    </row>
    <row r="7" spans="1:39" ht="15" customHeight="1">
      <c r="A7" s="35"/>
      <c r="B7" s="106"/>
      <c r="D7" s="107"/>
      <c r="E7" s="107"/>
      <c r="G7" s="107"/>
      <c r="H7" s="107"/>
      <c r="I7" s="107"/>
      <c r="J7" s="107"/>
      <c r="K7" s="107"/>
      <c r="L7" s="107"/>
      <c r="M7" s="107"/>
      <c r="N7" s="107"/>
      <c r="O7" s="107"/>
      <c r="P7" s="107"/>
      <c r="Q7" s="107"/>
      <c r="R7" s="107"/>
      <c r="S7" s="107"/>
    </row>
    <row r="8" spans="1:39" ht="24.95" customHeight="1">
      <c r="A8" s="35" t="s">
        <v>31</v>
      </c>
      <c r="B8" s="106" t="s">
        <v>32</v>
      </c>
      <c r="D8" s="107"/>
      <c r="E8" s="107"/>
      <c r="G8" s="107"/>
      <c r="H8" s="107"/>
      <c r="I8" s="107"/>
      <c r="J8" s="107"/>
      <c r="K8" s="107"/>
      <c r="L8" s="107"/>
      <c r="M8" s="107"/>
      <c r="N8" s="107"/>
      <c r="O8" s="107"/>
      <c r="P8" s="107"/>
      <c r="Q8" s="107"/>
      <c r="R8" s="107"/>
      <c r="S8" s="107"/>
    </row>
    <row r="9" spans="1:39" ht="15" customHeight="1">
      <c r="A9" s="35"/>
      <c r="B9" s="106"/>
      <c r="D9" s="107"/>
      <c r="E9" s="107"/>
      <c r="G9" s="107"/>
      <c r="H9" s="107"/>
      <c r="I9" s="107"/>
      <c r="J9" s="107"/>
      <c r="K9" s="107"/>
      <c r="L9" s="107"/>
      <c r="M9" s="107"/>
      <c r="N9" s="107"/>
      <c r="O9" s="107"/>
      <c r="P9" s="107"/>
      <c r="Q9" s="107"/>
      <c r="R9" s="107"/>
      <c r="S9" s="107"/>
      <c r="AM9" s="159">
        <v>4</v>
      </c>
    </row>
    <row r="10" spans="1:39" ht="24.95" customHeight="1">
      <c r="A10" s="35"/>
      <c r="B10" s="106"/>
      <c r="D10" s="107"/>
      <c r="E10" s="107"/>
      <c r="F10" s="157"/>
      <c r="G10" s="106" t="s">
        <v>56</v>
      </c>
      <c r="H10" s="107"/>
      <c r="I10" s="107"/>
      <c r="J10" s="107"/>
      <c r="K10" s="107"/>
      <c r="L10" s="107"/>
      <c r="M10" s="107"/>
      <c r="N10" s="107"/>
      <c r="O10" s="107"/>
      <c r="P10" s="107"/>
      <c r="Q10" s="107"/>
      <c r="R10" s="107"/>
      <c r="S10" s="107"/>
      <c r="AK10" s="159" t="b">
        <v>1</v>
      </c>
    </row>
    <row r="11" spans="1:39" ht="24.95" customHeight="1">
      <c r="A11" s="35"/>
      <c r="B11" s="106"/>
      <c r="D11" s="107"/>
      <c r="E11" s="107"/>
      <c r="F11" s="157"/>
      <c r="G11" s="106" t="s">
        <v>57</v>
      </c>
      <c r="H11" s="107"/>
      <c r="I11" s="107"/>
      <c r="J11" s="107"/>
      <c r="K11" s="107"/>
      <c r="L11" s="107"/>
      <c r="M11" s="107"/>
      <c r="N11" s="107"/>
      <c r="O11" s="107"/>
      <c r="P11" s="107"/>
      <c r="Q11" s="107"/>
      <c r="R11" s="107"/>
      <c r="S11" s="107"/>
      <c r="AK11" s="159" t="b">
        <v>0</v>
      </c>
    </row>
    <row r="12" spans="1:39" ht="15" customHeight="1">
      <c r="A12" s="35"/>
      <c r="B12" s="106"/>
      <c r="D12" s="107"/>
      <c r="E12" s="107"/>
      <c r="G12" s="107"/>
      <c r="H12" s="107"/>
      <c r="I12" s="107"/>
      <c r="J12" s="107"/>
      <c r="K12" s="107"/>
      <c r="L12" s="107"/>
      <c r="M12" s="107"/>
      <c r="N12" s="107"/>
      <c r="O12" s="107"/>
      <c r="P12" s="107"/>
      <c r="Q12" s="107"/>
      <c r="R12" s="107"/>
      <c r="S12" s="107"/>
    </row>
    <row r="13" spans="1:39" ht="24.95" customHeight="1">
      <c r="A13" s="35" t="s">
        <v>35</v>
      </c>
      <c r="B13" s="106" t="s">
        <v>58</v>
      </c>
      <c r="C13" s="107"/>
      <c r="D13" s="107"/>
      <c r="E13" s="107"/>
      <c r="H13" s="107"/>
      <c r="I13" s="107"/>
      <c r="J13" s="107"/>
      <c r="K13" s="107"/>
      <c r="L13" s="107"/>
      <c r="M13" s="107"/>
      <c r="N13" s="107"/>
      <c r="O13" s="107"/>
      <c r="P13" s="107"/>
      <c r="Q13" s="107"/>
      <c r="R13" s="107"/>
      <c r="S13" s="107"/>
    </row>
    <row r="14" spans="1:39" ht="24.95" customHeight="1">
      <c r="A14" s="35"/>
      <c r="B14" s="106"/>
      <c r="C14" s="107"/>
      <c r="D14" s="107"/>
      <c r="E14" s="107"/>
      <c r="H14" s="107"/>
      <c r="I14" s="107"/>
      <c r="J14" s="107"/>
      <c r="K14" s="106" t="s">
        <v>59</v>
      </c>
      <c r="L14" s="107"/>
      <c r="M14" s="107"/>
      <c r="N14" s="107"/>
      <c r="O14" s="107"/>
      <c r="P14" s="107"/>
      <c r="Q14" s="107"/>
      <c r="R14" s="107"/>
      <c r="S14" s="107"/>
    </row>
    <row r="15" spans="1:39" ht="24.95" customHeight="1">
      <c r="A15" s="35"/>
      <c r="B15" s="107"/>
      <c r="C15" s="107"/>
      <c r="D15" s="107"/>
      <c r="E15" s="107"/>
      <c r="F15" s="157"/>
      <c r="G15" s="106" t="s">
        <v>60</v>
      </c>
      <c r="H15" s="107"/>
      <c r="I15" s="107"/>
      <c r="J15" s="684"/>
      <c r="K15" s="690"/>
      <c r="L15" s="684" t="s">
        <v>61</v>
      </c>
      <c r="M15" s="684"/>
      <c r="N15" s="690"/>
      <c r="O15" s="684" t="s">
        <v>62</v>
      </c>
      <c r="P15" s="684"/>
      <c r="Q15" s="690"/>
      <c r="R15" s="684" t="s">
        <v>63</v>
      </c>
      <c r="S15" s="684"/>
      <c r="T15" s="690"/>
      <c r="U15" s="684" t="s">
        <v>64</v>
      </c>
      <c r="V15" s="684"/>
      <c r="W15" s="684"/>
      <c r="AK15" s="158">
        <v>1</v>
      </c>
    </row>
    <row r="16" spans="1:39" ht="24.95" customHeight="1">
      <c r="A16" s="35"/>
      <c r="B16" s="107"/>
      <c r="C16" s="107"/>
      <c r="D16" s="107"/>
      <c r="E16" s="107"/>
      <c r="F16" s="157"/>
      <c r="G16" s="106" t="s">
        <v>65</v>
      </c>
      <c r="H16" s="107"/>
      <c r="I16" s="107"/>
      <c r="J16" s="684"/>
      <c r="K16" s="690"/>
      <c r="L16" s="684"/>
      <c r="M16" s="684"/>
      <c r="N16" s="690"/>
      <c r="O16" s="684"/>
      <c r="P16" s="684"/>
      <c r="Q16" s="690"/>
      <c r="R16" s="684"/>
      <c r="S16" s="684"/>
      <c r="T16" s="690"/>
      <c r="U16" s="684"/>
      <c r="V16" s="684"/>
      <c r="W16" s="684"/>
      <c r="X16" s="106"/>
      <c r="Y16" s="106"/>
      <c r="AK16" s="159" t="b">
        <v>0</v>
      </c>
    </row>
    <row r="17" spans="1:37" ht="24.95" customHeight="1">
      <c r="A17" s="35"/>
      <c r="B17" s="107"/>
      <c r="C17" s="107"/>
      <c r="D17" s="107"/>
      <c r="E17" s="107"/>
      <c r="F17" s="43"/>
      <c r="G17" s="45" t="s">
        <v>66</v>
      </c>
      <c r="H17" s="107"/>
      <c r="I17" s="107"/>
      <c r="J17" s="106"/>
      <c r="K17" s="106"/>
      <c r="L17" s="107"/>
      <c r="M17" s="107"/>
      <c r="N17" s="106"/>
      <c r="O17" s="106"/>
      <c r="P17" s="106"/>
      <c r="Q17" s="107"/>
      <c r="R17" s="106"/>
      <c r="S17" s="106"/>
      <c r="T17" s="34"/>
      <c r="U17" s="106"/>
      <c r="V17" s="106"/>
      <c r="W17" s="34"/>
      <c r="X17" s="106"/>
      <c r="Y17" s="106"/>
      <c r="Z17" s="34"/>
      <c r="AA17" s="34"/>
      <c r="AB17" s="34"/>
      <c r="AC17" s="34"/>
      <c r="AD17" s="34"/>
      <c r="AE17" s="34"/>
      <c r="AK17" s="159" t="b">
        <v>1</v>
      </c>
    </row>
    <row r="18" spans="1:37" ht="24.95" customHeight="1">
      <c r="A18" s="35"/>
      <c r="B18" s="107"/>
      <c r="C18" s="107"/>
      <c r="D18" s="107"/>
      <c r="E18" s="107"/>
      <c r="F18" s="43"/>
      <c r="G18" s="45" t="s">
        <v>67</v>
      </c>
      <c r="H18" s="107"/>
      <c r="I18" s="107"/>
      <c r="J18" s="106"/>
      <c r="K18" s="106"/>
      <c r="L18" s="107"/>
      <c r="M18" s="107"/>
      <c r="N18" s="106"/>
      <c r="O18" s="106"/>
      <c r="P18" s="106"/>
      <c r="Q18" s="107"/>
      <c r="R18" s="106"/>
      <c r="S18" s="106"/>
      <c r="T18" s="34"/>
      <c r="U18" s="106"/>
      <c r="V18" s="106"/>
      <c r="W18" s="34"/>
      <c r="X18" s="106"/>
      <c r="Y18" s="106"/>
      <c r="Z18" s="34"/>
      <c r="AA18" s="34"/>
      <c r="AB18" s="34"/>
      <c r="AC18" s="34"/>
      <c r="AD18" s="34"/>
      <c r="AE18" s="34"/>
      <c r="AK18" s="159"/>
    </row>
    <row r="19" spans="1:37" ht="24.95" customHeight="1">
      <c r="A19" s="35"/>
      <c r="B19" s="107"/>
      <c r="C19" s="107"/>
      <c r="D19" s="107"/>
      <c r="E19" s="107"/>
      <c r="F19" s="43"/>
      <c r="G19" s="45" t="s">
        <v>68</v>
      </c>
      <c r="H19" s="107"/>
      <c r="I19" s="107"/>
      <c r="J19" s="106"/>
      <c r="K19" s="106"/>
      <c r="L19" s="107"/>
      <c r="M19" s="107"/>
      <c r="N19" s="106"/>
      <c r="O19" s="106"/>
      <c r="P19" s="106"/>
      <c r="Q19" s="107"/>
      <c r="R19" s="106"/>
      <c r="S19" s="106"/>
      <c r="T19" s="34"/>
      <c r="U19" s="106"/>
      <c r="V19" s="106"/>
      <c r="W19" s="34"/>
      <c r="X19" s="106"/>
      <c r="Y19" s="106"/>
      <c r="Z19" s="34"/>
      <c r="AA19" s="34"/>
      <c r="AB19" s="34"/>
      <c r="AC19" s="34"/>
      <c r="AD19" s="34"/>
      <c r="AE19" s="34"/>
      <c r="AK19" s="159"/>
    </row>
    <row r="20" spans="1:37" ht="24.95" customHeight="1">
      <c r="A20" s="35"/>
      <c r="B20" s="107"/>
      <c r="C20" s="107"/>
      <c r="D20" s="107"/>
      <c r="E20" s="107"/>
      <c r="F20" s="43"/>
      <c r="G20" s="151"/>
      <c r="H20" s="666" t="s">
        <v>69</v>
      </c>
      <c r="I20" s="667"/>
      <c r="J20" s="667"/>
      <c r="K20" s="668"/>
      <c r="L20" s="669" t="s">
        <v>70</v>
      </c>
      <c r="M20" s="669"/>
      <c r="N20" s="669"/>
      <c r="O20" s="669"/>
      <c r="P20" s="106"/>
      <c r="Q20" s="107"/>
      <c r="R20" s="106"/>
      <c r="S20" s="106"/>
      <c r="T20" s="34"/>
      <c r="U20" s="106"/>
      <c r="V20" s="106"/>
      <c r="W20" s="34"/>
      <c r="X20" s="106"/>
      <c r="Y20" s="106"/>
      <c r="Z20" s="34"/>
      <c r="AA20" s="34"/>
      <c r="AB20" s="34"/>
      <c r="AC20" s="34"/>
      <c r="AD20" s="34"/>
      <c r="AE20" s="34"/>
      <c r="AK20" s="159"/>
    </row>
    <row r="21" spans="1:37" ht="24.95" customHeight="1">
      <c r="A21" s="35"/>
      <c r="B21" s="107"/>
      <c r="C21" s="107"/>
      <c r="D21" s="107"/>
      <c r="E21" s="107"/>
      <c r="F21" s="43"/>
      <c r="G21" s="40"/>
      <c r="H21" s="666" t="s">
        <v>71</v>
      </c>
      <c r="I21" s="667"/>
      <c r="J21" s="667"/>
      <c r="K21" s="668"/>
      <c r="L21" s="670" t="s">
        <v>71</v>
      </c>
      <c r="M21" s="671"/>
      <c r="N21" s="671"/>
      <c r="O21" s="672"/>
      <c r="P21" s="106"/>
      <c r="Q21" s="107"/>
      <c r="R21" s="106"/>
      <c r="S21" s="106"/>
      <c r="T21" s="34"/>
      <c r="U21" s="106"/>
      <c r="V21" s="106"/>
      <c r="W21" s="34"/>
      <c r="X21" s="106"/>
      <c r="Y21" s="106"/>
      <c r="Z21" s="34"/>
      <c r="AA21" s="34"/>
      <c r="AB21" s="34"/>
      <c r="AC21" s="34"/>
      <c r="AD21" s="34"/>
      <c r="AE21" s="34"/>
      <c r="AK21" s="159"/>
    </row>
    <row r="22" spans="1:37" ht="24.95" customHeight="1">
      <c r="A22" s="35"/>
      <c r="B22" s="107"/>
      <c r="C22" s="107"/>
      <c r="D22" s="107"/>
      <c r="E22" s="107"/>
      <c r="F22" s="43"/>
      <c r="G22" s="40"/>
      <c r="H22" s="666" t="s">
        <v>72</v>
      </c>
      <c r="I22" s="667"/>
      <c r="J22" s="667"/>
      <c r="K22" s="668"/>
      <c r="L22" s="673"/>
      <c r="M22" s="674"/>
      <c r="N22" s="674"/>
      <c r="O22" s="675"/>
      <c r="P22" s="106"/>
      <c r="Q22" s="107"/>
      <c r="R22" s="106"/>
      <c r="S22" s="106"/>
      <c r="T22" s="34"/>
      <c r="U22" s="106"/>
      <c r="V22" s="106"/>
      <c r="W22" s="34"/>
      <c r="X22" s="106"/>
      <c r="Y22" s="106"/>
      <c r="Z22" s="34"/>
      <c r="AA22" s="34"/>
      <c r="AB22" s="34"/>
      <c r="AC22" s="34"/>
      <c r="AD22" s="34"/>
      <c r="AE22" s="34"/>
      <c r="AK22" s="159"/>
    </row>
    <row r="23" spans="1:37" ht="24.95" customHeight="1">
      <c r="A23" s="35"/>
      <c r="B23" s="107"/>
      <c r="C23" s="107"/>
      <c r="D23" s="107"/>
      <c r="E23" s="107"/>
      <c r="F23" s="43"/>
      <c r="G23" s="40"/>
      <c r="H23" s="666" t="s">
        <v>73</v>
      </c>
      <c r="I23" s="667"/>
      <c r="J23" s="667"/>
      <c r="K23" s="668"/>
      <c r="L23" s="676"/>
      <c r="M23" s="677"/>
      <c r="N23" s="677"/>
      <c r="O23" s="678"/>
      <c r="P23" s="106"/>
      <c r="Q23" s="107"/>
      <c r="R23" s="106"/>
      <c r="S23" s="106"/>
      <c r="T23" s="34"/>
      <c r="U23" s="106"/>
      <c r="V23" s="106"/>
      <c r="W23" s="34"/>
      <c r="X23" s="106"/>
      <c r="Y23" s="106"/>
      <c r="Z23" s="34"/>
      <c r="AA23" s="34"/>
      <c r="AB23" s="34"/>
      <c r="AC23" s="34"/>
      <c r="AD23" s="34"/>
      <c r="AE23" s="34"/>
      <c r="AK23" s="159"/>
    </row>
    <row r="24" spans="1:37" ht="24.95" customHeight="1">
      <c r="A24" s="35"/>
      <c r="B24" s="107"/>
      <c r="C24" s="107"/>
      <c r="D24" s="107"/>
      <c r="E24" s="107"/>
      <c r="F24" s="43"/>
      <c r="G24" s="40"/>
      <c r="H24" s="666" t="s">
        <v>74</v>
      </c>
      <c r="I24" s="667"/>
      <c r="J24" s="667"/>
      <c r="K24" s="668"/>
      <c r="L24" s="670" t="s">
        <v>74</v>
      </c>
      <c r="M24" s="671"/>
      <c r="N24" s="671"/>
      <c r="O24" s="672"/>
      <c r="P24" s="106"/>
      <c r="Q24" s="107"/>
      <c r="R24" s="106"/>
      <c r="S24" s="106"/>
      <c r="T24" s="34"/>
      <c r="U24" s="106"/>
      <c r="V24" s="106"/>
      <c r="W24" s="34"/>
      <c r="X24" s="106"/>
      <c r="Y24" s="106"/>
      <c r="Z24" s="34"/>
      <c r="AA24" s="34"/>
      <c r="AB24" s="34"/>
      <c r="AC24" s="34"/>
      <c r="AD24" s="34"/>
      <c r="AE24" s="34"/>
      <c r="AK24" s="159"/>
    </row>
    <row r="25" spans="1:37" ht="24.95" customHeight="1">
      <c r="A25" s="35"/>
      <c r="B25" s="107"/>
      <c r="C25" s="107"/>
      <c r="D25" s="107"/>
      <c r="E25" s="107"/>
      <c r="F25" s="43"/>
      <c r="G25" s="40"/>
      <c r="H25" s="666" t="s">
        <v>75</v>
      </c>
      <c r="I25" s="667"/>
      <c r="J25" s="667"/>
      <c r="K25" s="668"/>
      <c r="L25" s="673"/>
      <c r="M25" s="674"/>
      <c r="N25" s="674"/>
      <c r="O25" s="675"/>
      <c r="P25" s="106"/>
      <c r="Q25" s="107"/>
      <c r="R25" s="106"/>
      <c r="S25" s="106"/>
      <c r="T25" s="34"/>
      <c r="U25" s="106"/>
      <c r="V25" s="106"/>
      <c r="W25" s="34"/>
      <c r="X25" s="106"/>
      <c r="Y25" s="106"/>
      <c r="Z25" s="34"/>
      <c r="AA25" s="34"/>
      <c r="AB25" s="34"/>
      <c r="AC25" s="34"/>
      <c r="AD25" s="34"/>
      <c r="AE25" s="34"/>
      <c r="AK25" s="159"/>
    </row>
    <row r="26" spans="1:37" ht="24.95" customHeight="1">
      <c r="A26" s="35"/>
      <c r="B26" s="107"/>
      <c r="C26" s="107"/>
      <c r="D26" s="107"/>
      <c r="E26" s="107"/>
      <c r="F26" s="43"/>
      <c r="G26" s="40"/>
      <c r="H26" s="666" t="s">
        <v>76</v>
      </c>
      <c r="I26" s="667"/>
      <c r="J26" s="667"/>
      <c r="K26" s="668"/>
      <c r="L26" s="676"/>
      <c r="M26" s="677"/>
      <c r="N26" s="677"/>
      <c r="O26" s="678"/>
      <c r="P26" s="106"/>
      <c r="Q26" s="107"/>
      <c r="R26" s="106"/>
      <c r="S26" s="106"/>
      <c r="T26" s="34"/>
      <c r="U26" s="106"/>
      <c r="V26" s="106"/>
      <c r="W26" s="34"/>
      <c r="X26" s="106"/>
      <c r="Y26" s="106"/>
      <c r="Z26" s="34"/>
      <c r="AA26" s="34"/>
      <c r="AB26" s="34"/>
      <c r="AC26" s="34"/>
      <c r="AD26" s="34"/>
      <c r="AE26" s="34"/>
      <c r="AK26" s="159"/>
    </row>
    <row r="27" spans="1:37" ht="24.95" customHeight="1">
      <c r="A27" s="35"/>
      <c r="B27" s="107"/>
      <c r="C27" s="107"/>
      <c r="D27" s="107"/>
      <c r="E27" s="107"/>
      <c r="F27" s="43"/>
      <c r="G27" s="40"/>
      <c r="H27" s="666" t="s">
        <v>77</v>
      </c>
      <c r="I27" s="667"/>
      <c r="J27" s="667"/>
      <c r="K27" s="668"/>
      <c r="L27" s="670" t="s">
        <v>77</v>
      </c>
      <c r="M27" s="671"/>
      <c r="N27" s="671"/>
      <c r="O27" s="672"/>
      <c r="P27" s="106"/>
      <c r="Q27" s="107"/>
      <c r="R27" s="106"/>
      <c r="S27" s="106"/>
      <c r="T27" s="34"/>
      <c r="U27" s="106"/>
      <c r="V27" s="106"/>
      <c r="W27" s="34"/>
      <c r="X27" s="106"/>
      <c r="Y27" s="106"/>
      <c r="Z27" s="34"/>
      <c r="AA27" s="34"/>
      <c r="AB27" s="34"/>
      <c r="AC27" s="34"/>
      <c r="AD27" s="34"/>
      <c r="AE27" s="34"/>
      <c r="AK27" s="159"/>
    </row>
    <row r="28" spans="1:37" ht="24.95" customHeight="1">
      <c r="A28" s="35"/>
      <c r="B28" s="107"/>
      <c r="C28" s="107"/>
      <c r="D28" s="107"/>
      <c r="E28" s="107"/>
      <c r="F28" s="43"/>
      <c r="G28" s="40"/>
      <c r="H28" s="666" t="s">
        <v>78</v>
      </c>
      <c r="I28" s="667"/>
      <c r="J28" s="667"/>
      <c r="K28" s="668"/>
      <c r="L28" s="673"/>
      <c r="M28" s="674"/>
      <c r="N28" s="674"/>
      <c r="O28" s="675"/>
      <c r="P28" s="106"/>
      <c r="Q28" s="107"/>
      <c r="R28" s="106"/>
      <c r="S28" s="106"/>
      <c r="T28" s="34"/>
      <c r="U28" s="106"/>
      <c r="V28" s="106"/>
      <c r="W28" s="34"/>
      <c r="X28" s="106"/>
      <c r="Y28" s="106"/>
      <c r="Z28" s="34"/>
      <c r="AA28" s="34"/>
      <c r="AB28" s="34"/>
      <c r="AC28" s="34"/>
      <c r="AD28" s="34"/>
      <c r="AE28" s="34"/>
      <c r="AK28" s="159"/>
    </row>
    <row r="29" spans="1:37" ht="24.95" customHeight="1">
      <c r="A29" s="35"/>
      <c r="B29" s="107"/>
      <c r="C29" s="107"/>
      <c r="D29" s="107"/>
      <c r="E29" s="107"/>
      <c r="F29" s="43"/>
      <c r="G29" s="40"/>
      <c r="H29" s="666" t="s">
        <v>79</v>
      </c>
      <c r="I29" s="667"/>
      <c r="J29" s="667"/>
      <c r="K29" s="668"/>
      <c r="L29" s="676"/>
      <c r="M29" s="677"/>
      <c r="N29" s="677"/>
      <c r="O29" s="678"/>
      <c r="P29" s="106"/>
      <c r="Q29" s="107"/>
      <c r="R29" s="106"/>
      <c r="S29" s="106"/>
      <c r="T29" s="34"/>
      <c r="U29" s="106"/>
      <c r="V29" s="106"/>
      <c r="W29" s="34"/>
      <c r="X29" s="106"/>
      <c r="Y29" s="106"/>
      <c r="Z29" s="34"/>
      <c r="AA29" s="34"/>
      <c r="AB29" s="34"/>
      <c r="AC29" s="34"/>
      <c r="AD29" s="34"/>
      <c r="AE29" s="34"/>
      <c r="AK29" s="159"/>
    </row>
    <row r="30" spans="1:37" ht="24.95" customHeight="1">
      <c r="A30" s="35"/>
      <c r="B30" s="107"/>
      <c r="C30" s="107"/>
      <c r="D30" s="107"/>
      <c r="E30" s="107"/>
      <c r="F30" s="43"/>
      <c r="G30" s="40"/>
      <c r="H30" s="666" t="s">
        <v>80</v>
      </c>
      <c r="I30" s="667"/>
      <c r="J30" s="667"/>
      <c r="K30" s="668"/>
      <c r="L30" s="670" t="s">
        <v>80</v>
      </c>
      <c r="M30" s="671"/>
      <c r="N30" s="671"/>
      <c r="O30" s="672"/>
      <c r="P30" s="106"/>
      <c r="Q30" s="107"/>
      <c r="R30" s="106"/>
      <c r="S30" s="106"/>
      <c r="T30" s="34"/>
      <c r="U30" s="106"/>
      <c r="V30" s="106"/>
      <c r="W30" s="34"/>
      <c r="X30" s="106"/>
      <c r="Y30" s="106"/>
      <c r="Z30" s="34"/>
      <c r="AA30" s="34"/>
      <c r="AB30" s="34"/>
      <c r="AC30" s="34"/>
      <c r="AD30" s="34"/>
      <c r="AE30" s="34"/>
      <c r="AK30" s="159"/>
    </row>
    <row r="31" spans="1:37" ht="24.95" customHeight="1">
      <c r="A31" s="35"/>
      <c r="B31" s="107"/>
      <c r="C31" s="107"/>
      <c r="D31" s="107"/>
      <c r="E31" s="107"/>
      <c r="F31" s="43"/>
      <c r="G31" s="40"/>
      <c r="H31" s="666" t="s">
        <v>81</v>
      </c>
      <c r="I31" s="667"/>
      <c r="J31" s="667"/>
      <c r="K31" s="668"/>
      <c r="L31" s="673"/>
      <c r="M31" s="674"/>
      <c r="N31" s="674"/>
      <c r="O31" s="675"/>
      <c r="P31" s="106"/>
      <c r="Q31" s="107"/>
      <c r="R31" s="106"/>
      <c r="S31" s="106"/>
      <c r="T31" s="34"/>
      <c r="U31" s="106"/>
      <c r="V31" s="106"/>
      <c r="W31" s="34"/>
      <c r="X31" s="106"/>
      <c r="Y31" s="106"/>
      <c r="Z31" s="34"/>
      <c r="AA31" s="34"/>
      <c r="AB31" s="34"/>
      <c r="AC31" s="34"/>
      <c r="AD31" s="34"/>
      <c r="AE31" s="34"/>
      <c r="AK31" s="159"/>
    </row>
    <row r="32" spans="1:37" ht="24.95" customHeight="1">
      <c r="A32" s="35"/>
      <c r="B32" s="107"/>
      <c r="C32" s="107"/>
      <c r="D32" s="107"/>
      <c r="E32" s="107"/>
      <c r="F32" s="43"/>
      <c r="G32" s="40"/>
      <c r="H32" s="666" t="s">
        <v>82</v>
      </c>
      <c r="I32" s="667"/>
      <c r="J32" s="667"/>
      <c r="K32" s="668"/>
      <c r="L32" s="676"/>
      <c r="M32" s="677"/>
      <c r="N32" s="677"/>
      <c r="O32" s="678"/>
      <c r="P32" s="106"/>
      <c r="Q32" s="107"/>
      <c r="R32" s="106"/>
      <c r="S32" s="106"/>
      <c r="T32" s="34"/>
      <c r="U32" s="106"/>
      <c r="V32" s="106"/>
      <c r="W32" s="34"/>
      <c r="X32" s="106"/>
      <c r="Y32" s="106"/>
      <c r="Z32" s="34"/>
      <c r="AA32" s="34"/>
      <c r="AB32" s="34"/>
      <c r="AC32" s="34"/>
      <c r="AD32" s="34"/>
      <c r="AE32" s="34"/>
      <c r="AK32" s="159"/>
    </row>
    <row r="33" spans="1:42" ht="24.95" customHeight="1">
      <c r="A33" s="35" t="s">
        <v>39</v>
      </c>
      <c r="B33" s="106" t="s">
        <v>83</v>
      </c>
      <c r="D33" s="107"/>
      <c r="E33" s="107"/>
      <c r="H33" s="107"/>
      <c r="I33" s="107"/>
      <c r="R33" s="107"/>
      <c r="S33" s="107"/>
    </row>
    <row r="34" spans="1:42" ht="24.95" customHeight="1">
      <c r="A34" s="35"/>
      <c r="B34" s="106"/>
      <c r="D34" s="107"/>
      <c r="E34" s="107"/>
      <c r="H34" s="107"/>
      <c r="I34" s="107"/>
      <c r="J34" s="661">
        <v>100</v>
      </c>
      <c r="K34" s="661"/>
      <c r="L34" s="661"/>
      <c r="M34" s="661"/>
      <c r="N34" s="661"/>
      <c r="O34" s="661"/>
      <c r="P34" s="661"/>
      <c r="Q34" s="107" t="s">
        <v>41</v>
      </c>
      <c r="R34" s="107"/>
      <c r="S34" s="107"/>
      <c r="AK34" s="158">
        <f>IF(AK36=TRUE,1,IF(J34&gt;=2,1,0))</f>
        <v>1</v>
      </c>
    </row>
    <row r="35" spans="1:42">
      <c r="A35" s="35"/>
      <c r="B35" s="106" t="s">
        <v>84</v>
      </c>
      <c r="D35" s="107"/>
      <c r="E35" s="107"/>
      <c r="H35" s="107"/>
      <c r="I35" s="107"/>
      <c r="J35" s="107"/>
      <c r="K35" s="107"/>
      <c r="L35" s="107"/>
      <c r="M35" s="107"/>
      <c r="N35" s="107"/>
      <c r="O35" s="107"/>
      <c r="P35" s="107"/>
      <c r="Q35" s="107"/>
      <c r="R35" s="107"/>
      <c r="S35" s="107"/>
    </row>
    <row r="36" spans="1:42" ht="24.95" customHeight="1">
      <c r="A36" s="35"/>
      <c r="B36" s="106" t="s">
        <v>85</v>
      </c>
      <c r="D36" s="107"/>
      <c r="E36" s="107"/>
      <c r="H36" s="107"/>
      <c r="I36" s="107"/>
      <c r="J36" s="107"/>
      <c r="K36" s="107"/>
      <c r="L36" s="107"/>
      <c r="M36" s="107"/>
      <c r="N36" s="107"/>
      <c r="O36" s="107"/>
      <c r="P36" s="107"/>
      <c r="Q36" s="107"/>
      <c r="R36" s="107"/>
      <c r="S36" s="107"/>
      <c r="AE36" s="157"/>
      <c r="AK36" s="158" t="b">
        <v>1</v>
      </c>
    </row>
    <row r="37" spans="1:42" ht="24.95" customHeight="1">
      <c r="A37" s="35"/>
      <c r="C37" s="40" t="s">
        <v>86</v>
      </c>
      <c r="E37" s="107"/>
      <c r="H37" s="107"/>
      <c r="I37" s="107"/>
      <c r="J37" s="107"/>
      <c r="K37" s="107"/>
      <c r="L37" s="107"/>
      <c r="M37" s="107"/>
      <c r="N37" s="107"/>
      <c r="O37" s="107"/>
      <c r="P37" s="107"/>
      <c r="Q37" s="107"/>
      <c r="R37" s="107"/>
      <c r="S37" s="107"/>
      <c r="AK37" s="158">
        <f>IF(AK38=TRUE,1,0)</f>
        <v>1</v>
      </c>
    </row>
    <row r="38" spans="1:42" ht="24.75" customHeight="1">
      <c r="A38" s="35" t="s">
        <v>87</v>
      </c>
      <c r="B38" s="106" t="s">
        <v>88</v>
      </c>
      <c r="D38" s="107"/>
      <c r="E38" s="107"/>
      <c r="H38" s="107"/>
      <c r="I38" s="107"/>
      <c r="J38" s="107"/>
      <c r="K38" s="107"/>
      <c r="L38" s="107"/>
      <c r="M38" s="107"/>
      <c r="N38" s="107"/>
      <c r="O38" s="107"/>
      <c r="P38" s="107"/>
      <c r="Q38" s="107"/>
      <c r="R38" s="107"/>
      <c r="S38" s="107"/>
      <c r="AE38" s="157"/>
      <c r="AK38" s="158" t="b">
        <v>1</v>
      </c>
    </row>
    <row r="39" spans="1:42" ht="24.75" customHeight="1">
      <c r="A39" s="35"/>
      <c r="B39" s="40"/>
      <c r="C39" s="40" t="s">
        <v>89</v>
      </c>
      <c r="D39" s="107"/>
      <c r="E39" s="107"/>
      <c r="H39" s="107"/>
      <c r="I39" s="107"/>
      <c r="J39" s="107"/>
      <c r="K39" s="107"/>
      <c r="L39" s="107"/>
      <c r="M39" s="107"/>
      <c r="N39" s="107"/>
      <c r="O39" s="107"/>
      <c r="P39" s="107"/>
      <c r="Q39" s="107"/>
      <c r="R39" s="107"/>
      <c r="S39" s="107"/>
    </row>
    <row r="40" spans="1:42" ht="24.95" customHeight="1">
      <c r="A40" s="35" t="s">
        <v>90</v>
      </c>
      <c r="B40" s="43" t="s">
        <v>91</v>
      </c>
      <c r="E40" s="107"/>
      <c r="G40" s="107"/>
      <c r="H40" s="107"/>
      <c r="I40" s="107"/>
      <c r="J40" s="107"/>
      <c r="K40" s="107"/>
      <c r="L40" s="147"/>
      <c r="M40" s="107"/>
      <c r="N40" s="107"/>
      <c r="O40" s="107"/>
      <c r="P40" s="107"/>
      <c r="Q40" s="107"/>
      <c r="R40" s="107"/>
      <c r="S40" s="107"/>
    </row>
    <row r="41" spans="1:42" ht="24.95" customHeight="1">
      <c r="A41" s="35"/>
      <c r="B41" s="34" t="s">
        <v>92</v>
      </c>
      <c r="E41" s="107"/>
      <c r="G41" s="107"/>
      <c r="H41" s="107"/>
      <c r="I41" s="107"/>
      <c r="J41" s="107"/>
      <c r="K41" s="107"/>
      <c r="L41" s="147"/>
      <c r="M41" s="107"/>
      <c r="N41" s="107"/>
      <c r="O41" s="107"/>
      <c r="P41" s="107"/>
      <c r="Q41" s="107"/>
      <c r="R41" s="107"/>
      <c r="S41" s="107"/>
    </row>
    <row r="42" spans="1:42" ht="24.95" customHeight="1">
      <c r="A42" s="35"/>
      <c r="B42" s="34" t="s">
        <v>93</v>
      </c>
      <c r="E42" s="107"/>
      <c r="G42" s="107"/>
      <c r="H42" s="107"/>
      <c r="I42" s="107"/>
      <c r="J42" s="107"/>
      <c r="K42" s="107"/>
      <c r="L42" s="107"/>
      <c r="M42" s="107"/>
      <c r="N42" s="107"/>
      <c r="O42" s="107"/>
      <c r="P42" s="107"/>
      <c r="Q42" s="107"/>
      <c r="R42" s="107"/>
      <c r="S42" s="107"/>
    </row>
    <row r="43" spans="1:42" ht="24.95" customHeight="1">
      <c r="A43" s="35"/>
      <c r="B43" s="34" t="s">
        <v>94</v>
      </c>
      <c r="E43" s="107"/>
      <c r="G43" s="107"/>
      <c r="H43" s="107"/>
      <c r="I43" s="107"/>
      <c r="J43" s="107"/>
      <c r="K43" s="107"/>
      <c r="L43" s="107"/>
      <c r="M43" s="107"/>
      <c r="N43" s="107"/>
      <c r="O43" s="107"/>
      <c r="P43" s="107"/>
      <c r="Q43" s="107"/>
      <c r="R43" s="107"/>
      <c r="S43" s="107"/>
    </row>
    <row r="44" spans="1:42" ht="24.95" customHeight="1">
      <c r="A44" s="35"/>
      <c r="C44" s="86" t="str">
        <f>IF($AK$15=1,"☑","□")</f>
        <v>☑</v>
      </c>
      <c r="D44" s="106" t="s">
        <v>95</v>
      </c>
      <c r="E44" s="107"/>
      <c r="F44" s="107"/>
      <c r="G44" s="107"/>
      <c r="H44" s="107"/>
      <c r="I44" s="107"/>
      <c r="J44" s="86" t="str">
        <f>IF($AK$15=2,"☑","□")</f>
        <v>□</v>
      </c>
      <c r="K44" s="106" t="s">
        <v>96</v>
      </c>
      <c r="L44" s="107"/>
      <c r="M44" s="107"/>
      <c r="N44" s="107"/>
      <c r="O44" s="107"/>
      <c r="P44" s="107"/>
      <c r="Q44" s="86" t="str">
        <f>IF($AK$15=3,"☑","□")</f>
        <v>□</v>
      </c>
      <c r="R44" s="106" t="s">
        <v>97</v>
      </c>
      <c r="S44" s="107"/>
      <c r="T44" s="107"/>
      <c r="U44" s="107"/>
      <c r="V44" s="107"/>
      <c r="X44" s="86" t="str">
        <f>IF($AK$15=4,"☑","□")</f>
        <v>□</v>
      </c>
      <c r="Y44" s="106" t="s">
        <v>98</v>
      </c>
      <c r="Z44" s="107"/>
      <c r="AA44" s="107"/>
      <c r="AB44" s="107"/>
      <c r="AC44" s="107"/>
    </row>
    <row r="45" spans="1:42" s="34" customFormat="1" ht="24.95" customHeight="1">
      <c r="A45" s="35"/>
      <c r="C45" s="107"/>
      <c r="D45" s="106"/>
      <c r="E45" s="107"/>
      <c r="F45" s="107"/>
      <c r="G45" s="107"/>
      <c r="H45" s="107"/>
      <c r="I45" s="107"/>
      <c r="J45" s="107"/>
      <c r="K45" s="106"/>
      <c r="L45" s="107"/>
      <c r="M45" s="107"/>
      <c r="N45" s="107"/>
      <c r="O45" s="107"/>
      <c r="P45" s="107"/>
      <c r="Q45" s="107"/>
      <c r="R45" s="106"/>
      <c r="S45" s="107"/>
      <c r="T45" s="107"/>
      <c r="U45" s="107"/>
      <c r="V45" s="107"/>
      <c r="X45" s="107"/>
      <c r="Y45" s="106"/>
      <c r="Z45" s="107"/>
      <c r="AA45" s="107"/>
      <c r="AB45" s="107"/>
      <c r="AC45" s="107"/>
      <c r="AK45" s="158"/>
      <c r="AL45" s="160"/>
      <c r="AM45" s="160"/>
      <c r="AN45" s="160"/>
      <c r="AO45" s="160"/>
      <c r="AP45" s="160"/>
    </row>
    <row r="46" spans="1:42" ht="24.95" customHeight="1">
      <c r="A46" s="35"/>
      <c r="B46" s="34" t="s">
        <v>99</v>
      </c>
      <c r="D46" s="107"/>
      <c r="E46" s="107"/>
      <c r="I46" s="107"/>
      <c r="J46" s="107"/>
      <c r="K46" s="107"/>
      <c r="L46" s="107"/>
    </row>
    <row r="47" spans="1:42" ht="24.95" customHeight="1">
      <c r="A47" s="35"/>
      <c r="C47" s="106"/>
      <c r="D47" s="107"/>
      <c r="E47" s="107"/>
      <c r="G47" s="107"/>
      <c r="H47" s="107"/>
      <c r="I47" s="107"/>
      <c r="J47" s="107"/>
      <c r="K47" s="107"/>
      <c r="L47" s="107"/>
      <c r="M47" s="694"/>
      <c r="N47" s="694"/>
      <c r="O47" s="694"/>
      <c r="P47" s="694"/>
      <c r="Q47" s="694"/>
      <c r="R47" s="694"/>
      <c r="S47" s="694"/>
      <c r="T47" s="107" t="s">
        <v>100</v>
      </c>
      <c r="V47" s="106" t="s">
        <v>101</v>
      </c>
      <c r="W47" s="34"/>
      <c r="X47" s="107"/>
      <c r="Y47" s="34"/>
      <c r="Z47" s="661"/>
      <c r="AA47" s="661"/>
      <c r="AB47" s="661"/>
      <c r="AC47" s="661"/>
      <c r="AD47" s="661"/>
      <c r="AE47" s="661"/>
      <c r="AF47" s="661"/>
      <c r="AG47" s="107" t="s">
        <v>100</v>
      </c>
    </row>
    <row r="48" spans="1:42" ht="21" customHeight="1">
      <c r="A48" s="35"/>
      <c r="C48" s="40" t="s">
        <v>102</v>
      </c>
      <c r="D48" s="107"/>
      <c r="E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7" ht="18.75" customHeight="1">
      <c r="A49" s="35"/>
      <c r="C49" s="40"/>
      <c r="D49" s="40" t="s">
        <v>103</v>
      </c>
      <c r="E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7" ht="18.75" customHeight="1">
      <c r="A50" s="35"/>
      <c r="C50" s="40" t="s">
        <v>104</v>
      </c>
      <c r="D50" s="107"/>
      <c r="E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7" ht="15" customHeight="1">
      <c r="A51" s="35"/>
      <c r="C51" s="40"/>
      <c r="D51" s="107"/>
      <c r="E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7" ht="24.95" customHeight="1">
      <c r="A52" s="35"/>
      <c r="B52" s="106" t="s">
        <v>105</v>
      </c>
      <c r="C52" s="34"/>
      <c r="D52" s="107"/>
      <c r="E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7" ht="24.95" customHeight="1">
      <c r="A53" s="35"/>
      <c r="B53" s="34" t="s">
        <v>106</v>
      </c>
      <c r="H53" s="107"/>
      <c r="I53" s="107"/>
      <c r="J53" s="107"/>
      <c r="K53" s="107"/>
      <c r="L53" s="107"/>
      <c r="M53" s="107"/>
      <c r="N53" s="107"/>
      <c r="O53" s="107"/>
      <c r="P53" s="107"/>
      <c r="Q53" s="107"/>
      <c r="R53" s="107"/>
      <c r="S53" s="107"/>
    </row>
    <row r="54" spans="1:37" ht="24.95" customHeight="1">
      <c r="A54" s="35"/>
      <c r="C54" s="86" t="str">
        <f>IF($AK$15=1,"☑","□")</f>
        <v>☑</v>
      </c>
      <c r="D54" s="106" t="s">
        <v>107</v>
      </c>
      <c r="E54" s="107"/>
      <c r="F54" s="107"/>
      <c r="G54" s="107"/>
      <c r="H54" s="107"/>
      <c r="I54" s="107"/>
      <c r="J54" s="86" t="str">
        <f>IF($AK$15=2,"☑","□")</f>
        <v>□</v>
      </c>
      <c r="K54" s="106" t="s">
        <v>108</v>
      </c>
      <c r="L54" s="107"/>
      <c r="M54" s="107"/>
      <c r="N54" s="107"/>
      <c r="O54" s="107"/>
      <c r="P54" s="107"/>
      <c r="Q54" s="86" t="str">
        <f>IF($AK$15=3,"☑","□")</f>
        <v>□</v>
      </c>
      <c r="R54" s="106" t="s">
        <v>109</v>
      </c>
      <c r="S54" s="107"/>
      <c r="T54" s="107"/>
      <c r="U54" s="107"/>
      <c r="V54" s="107"/>
      <c r="X54" s="86" t="str">
        <f>IF($AK$15=4,"☑","□")</f>
        <v>□</v>
      </c>
      <c r="Y54" s="106" t="s">
        <v>110</v>
      </c>
      <c r="Z54" s="107"/>
      <c r="AA54" s="107"/>
      <c r="AB54" s="107"/>
      <c r="AC54" s="107"/>
    </row>
    <row r="55" spans="1:37" ht="15" customHeight="1">
      <c r="A55" s="35"/>
      <c r="F55" s="107"/>
      <c r="G55" s="107"/>
      <c r="H55" s="107"/>
      <c r="I55" s="107"/>
      <c r="J55" s="107"/>
      <c r="K55" s="107"/>
      <c r="L55" s="107"/>
      <c r="M55" s="107"/>
      <c r="N55" s="107"/>
      <c r="O55" s="107"/>
      <c r="P55" s="107"/>
      <c r="Q55" s="107"/>
      <c r="R55" s="107"/>
      <c r="S55" s="107"/>
    </row>
    <row r="56" spans="1:37" ht="24.95" customHeight="1">
      <c r="A56" s="35"/>
      <c r="B56" s="106" t="s">
        <v>111</v>
      </c>
      <c r="C56" s="34"/>
      <c r="D56" s="107"/>
      <c r="E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7" ht="24.95" customHeight="1">
      <c r="A57" s="35"/>
      <c r="B57" s="106" t="s">
        <v>112</v>
      </c>
      <c r="C57" s="34"/>
      <c r="D57" s="107"/>
      <c r="E57" s="107"/>
      <c r="G57" s="107"/>
      <c r="H57" s="107"/>
      <c r="I57" s="107"/>
      <c r="J57" s="107"/>
      <c r="K57" s="107"/>
      <c r="L57" s="107"/>
      <c r="AK57" s="158" t="s">
        <v>113</v>
      </c>
    </row>
    <row r="58" spans="1:37" ht="24.95" customHeight="1">
      <c r="A58" s="35"/>
      <c r="B58" s="106"/>
      <c r="C58" s="34"/>
      <c r="D58" s="107"/>
      <c r="E58" s="107"/>
      <c r="G58" s="107"/>
      <c r="H58" s="107"/>
      <c r="I58" s="107"/>
      <c r="J58" s="107"/>
      <c r="K58" s="107"/>
      <c r="L58" s="107"/>
      <c r="M58" s="661"/>
      <c r="N58" s="661"/>
      <c r="O58" s="661"/>
      <c r="P58" s="661"/>
      <c r="Q58" s="661"/>
      <c r="R58" s="661"/>
      <c r="S58" s="661"/>
      <c r="T58" s="107" t="s">
        <v>114</v>
      </c>
      <c r="V58" s="106" t="s">
        <v>101</v>
      </c>
      <c r="X58" s="107"/>
      <c r="Z58" s="661"/>
      <c r="AA58" s="661"/>
      <c r="AB58" s="661"/>
      <c r="AC58" s="661"/>
      <c r="AD58" s="661"/>
      <c r="AE58" s="661"/>
      <c r="AF58" s="661"/>
      <c r="AG58" s="107" t="s">
        <v>115</v>
      </c>
      <c r="AK58" s="158">
        <v>6</v>
      </c>
    </row>
    <row r="59" spans="1:37" ht="24.95" customHeight="1">
      <c r="A59" s="35"/>
      <c r="B59" s="106" t="s">
        <v>116</v>
      </c>
      <c r="C59" s="34"/>
      <c r="D59" s="107"/>
      <c r="E59" s="107"/>
      <c r="G59" s="107"/>
      <c r="H59" s="107"/>
      <c r="I59" s="107"/>
      <c r="J59" s="107"/>
      <c r="K59" s="107"/>
      <c r="L59" s="107"/>
      <c r="M59" s="49"/>
      <c r="N59" s="49"/>
      <c r="O59" s="49"/>
      <c r="P59" s="49"/>
      <c r="Q59" s="49"/>
      <c r="R59" s="49"/>
      <c r="S59" s="49"/>
      <c r="Z59" s="49"/>
      <c r="AA59" s="49"/>
      <c r="AB59" s="49"/>
      <c r="AC59" s="49"/>
      <c r="AD59" s="49"/>
      <c r="AE59" s="49"/>
      <c r="AF59" s="49"/>
    </row>
    <row r="60" spans="1:37" ht="24.95" customHeight="1">
      <c r="A60" s="35"/>
      <c r="B60" s="106"/>
      <c r="C60" s="34"/>
      <c r="D60" s="107"/>
      <c r="E60" s="107"/>
      <c r="G60" s="107"/>
      <c r="H60" s="107"/>
      <c r="I60" s="107"/>
      <c r="J60" s="107"/>
      <c r="K60" s="107"/>
      <c r="L60" s="107"/>
      <c r="M60" s="661"/>
      <c r="N60" s="661"/>
      <c r="O60" s="661"/>
      <c r="P60" s="661"/>
      <c r="Q60" s="661"/>
      <c r="R60" s="661"/>
      <c r="S60" s="661"/>
      <c r="T60" s="107" t="s">
        <v>114</v>
      </c>
      <c r="V60" s="106" t="s">
        <v>101</v>
      </c>
      <c r="X60" s="107"/>
      <c r="Z60" s="661"/>
      <c r="AA60" s="661"/>
      <c r="AB60" s="661"/>
      <c r="AC60" s="661"/>
      <c r="AD60" s="661"/>
      <c r="AE60" s="661"/>
      <c r="AF60" s="661"/>
      <c r="AG60" s="107" t="s">
        <v>115</v>
      </c>
      <c r="AK60" s="158">
        <v>2</v>
      </c>
    </row>
    <row r="61" spans="1:37" ht="24.95" customHeight="1">
      <c r="A61" s="35"/>
      <c r="B61" s="106" t="s">
        <v>117</v>
      </c>
      <c r="C61" s="106"/>
      <c r="D61" s="107"/>
      <c r="E61" s="107"/>
      <c r="G61" s="107"/>
      <c r="H61" s="107"/>
      <c r="I61" s="107"/>
      <c r="J61" s="107"/>
      <c r="K61" s="107"/>
      <c r="L61" s="107"/>
      <c r="M61" s="49"/>
      <c r="N61" s="49"/>
      <c r="O61" s="49"/>
      <c r="P61" s="49"/>
      <c r="Q61" s="49"/>
      <c r="R61" s="49"/>
      <c r="S61" s="49"/>
      <c r="Z61" s="49"/>
      <c r="AA61" s="49"/>
      <c r="AB61" s="49"/>
      <c r="AC61" s="49"/>
      <c r="AD61" s="49"/>
      <c r="AE61" s="49"/>
      <c r="AF61" s="49"/>
    </row>
    <row r="62" spans="1:37" ht="24.95" customHeight="1">
      <c r="A62" s="35"/>
      <c r="B62" s="34"/>
      <c r="C62" s="106"/>
      <c r="D62" s="107"/>
      <c r="E62" s="107"/>
      <c r="G62" s="107"/>
      <c r="H62" s="107"/>
      <c r="I62" s="107"/>
      <c r="J62" s="107"/>
      <c r="K62" s="107"/>
      <c r="L62" s="107"/>
      <c r="M62" s="661"/>
      <c r="N62" s="661"/>
      <c r="O62" s="661"/>
      <c r="P62" s="661"/>
      <c r="Q62" s="661"/>
      <c r="R62" s="661"/>
      <c r="S62" s="661"/>
      <c r="T62" s="107" t="s">
        <v>114</v>
      </c>
      <c r="V62" s="106" t="s">
        <v>101</v>
      </c>
      <c r="X62" s="107"/>
      <c r="Z62" s="661"/>
      <c r="AA62" s="661"/>
      <c r="AB62" s="661"/>
      <c r="AC62" s="661"/>
      <c r="AD62" s="661"/>
      <c r="AE62" s="661"/>
      <c r="AF62" s="661"/>
      <c r="AG62" s="107" t="s">
        <v>115</v>
      </c>
      <c r="AK62" s="158">
        <v>28</v>
      </c>
    </row>
    <row r="63" spans="1:37" ht="24.95" customHeight="1">
      <c r="A63" s="35"/>
      <c r="B63" s="106" t="s">
        <v>118</v>
      </c>
      <c r="C63" s="106"/>
      <c r="D63" s="107"/>
      <c r="E63" s="107"/>
      <c r="G63" s="107"/>
      <c r="H63" s="107"/>
      <c r="I63" s="107"/>
      <c r="J63" s="107"/>
      <c r="K63" s="107"/>
      <c r="L63" s="107"/>
      <c r="M63" s="148"/>
      <c r="N63" s="148"/>
      <c r="O63" s="148"/>
      <c r="P63" s="148"/>
      <c r="Q63" s="148"/>
      <c r="R63" s="148"/>
      <c r="S63" s="148"/>
      <c r="T63" s="107"/>
      <c r="U63" s="107"/>
      <c r="V63" s="107"/>
      <c r="W63" s="107"/>
      <c r="X63" s="107"/>
      <c r="Y63" s="107"/>
      <c r="Z63" s="148"/>
      <c r="AA63" s="148"/>
      <c r="AB63" s="148"/>
      <c r="AC63" s="148"/>
      <c r="AD63" s="148"/>
      <c r="AE63" s="148"/>
      <c r="AF63" s="148"/>
      <c r="AG63" s="107"/>
    </row>
    <row r="64" spans="1:37" ht="24.95" customHeight="1">
      <c r="A64" s="35"/>
      <c r="B64" s="34"/>
      <c r="C64" s="106"/>
      <c r="D64" s="107"/>
      <c r="E64" s="107"/>
      <c r="G64" s="107"/>
      <c r="H64" s="107"/>
      <c r="I64" s="107"/>
      <c r="J64" s="107"/>
      <c r="K64" s="107"/>
      <c r="L64" s="107"/>
      <c r="M64" s="661"/>
      <c r="N64" s="661"/>
      <c r="O64" s="661"/>
      <c r="P64" s="661"/>
      <c r="Q64" s="661"/>
      <c r="R64" s="661"/>
      <c r="S64" s="661"/>
      <c r="T64" s="107" t="s">
        <v>114</v>
      </c>
      <c r="U64" s="34"/>
      <c r="V64" s="106" t="s">
        <v>101</v>
      </c>
      <c r="W64" s="34"/>
      <c r="X64" s="107"/>
      <c r="Y64" s="34"/>
      <c r="Z64" s="661"/>
      <c r="AA64" s="661"/>
      <c r="AB64" s="661"/>
      <c r="AC64" s="661"/>
      <c r="AD64" s="661"/>
      <c r="AE64" s="661"/>
      <c r="AF64" s="661"/>
      <c r="AG64" s="107" t="s">
        <v>115</v>
      </c>
      <c r="AK64" s="158">
        <v>7</v>
      </c>
    </row>
    <row r="65" spans="1:37" ht="24.95" customHeight="1">
      <c r="A65" s="35"/>
      <c r="B65" s="106" t="s">
        <v>119</v>
      </c>
      <c r="C65" s="34"/>
      <c r="D65" s="107"/>
      <c r="E65" s="107"/>
      <c r="G65" s="107"/>
      <c r="H65" s="107"/>
      <c r="I65" s="107"/>
      <c r="J65" s="107"/>
      <c r="K65" s="107"/>
      <c r="L65" s="107"/>
      <c r="M65" s="148"/>
      <c r="N65" s="148"/>
      <c r="O65" s="148"/>
      <c r="P65" s="148"/>
      <c r="Q65" s="148"/>
      <c r="R65" s="148"/>
      <c r="S65" s="148"/>
      <c r="T65" s="107"/>
      <c r="U65" s="107"/>
      <c r="V65" s="107"/>
      <c r="W65" s="107"/>
      <c r="X65" s="107"/>
      <c r="Y65" s="107"/>
      <c r="Z65" s="148"/>
      <c r="AA65" s="148"/>
      <c r="AB65" s="148"/>
      <c r="AC65" s="148"/>
      <c r="AD65" s="148"/>
      <c r="AE65" s="148"/>
      <c r="AF65" s="148"/>
      <c r="AG65" s="107"/>
    </row>
    <row r="66" spans="1:37" ht="24.95" customHeight="1">
      <c r="A66" s="35"/>
      <c r="B66" s="106"/>
      <c r="C66" s="34"/>
      <c r="D66" s="107"/>
      <c r="E66" s="107"/>
      <c r="G66" s="107"/>
      <c r="H66" s="107"/>
      <c r="I66" s="107"/>
      <c r="J66" s="107"/>
      <c r="K66" s="107"/>
      <c r="L66" s="107"/>
      <c r="M66" s="661"/>
      <c r="N66" s="661"/>
      <c r="O66" s="661"/>
      <c r="P66" s="661"/>
      <c r="Q66" s="661"/>
      <c r="R66" s="661"/>
      <c r="S66" s="661"/>
      <c r="T66" s="107" t="s">
        <v>114</v>
      </c>
      <c r="U66" s="34"/>
      <c r="V66" s="106" t="s">
        <v>101</v>
      </c>
      <c r="W66" s="34"/>
      <c r="X66" s="107"/>
      <c r="Y66" s="34"/>
      <c r="Z66" s="661"/>
      <c r="AA66" s="661"/>
      <c r="AB66" s="661"/>
      <c r="AC66" s="661"/>
      <c r="AD66" s="661"/>
      <c r="AE66" s="661"/>
      <c r="AF66" s="661"/>
      <c r="AG66" s="107" t="s">
        <v>115</v>
      </c>
      <c r="AK66" s="158">
        <v>10</v>
      </c>
    </row>
    <row r="67" spans="1:37" ht="24.95" customHeight="1">
      <c r="A67" s="35"/>
      <c r="B67" s="106" t="s">
        <v>120</v>
      </c>
      <c r="C67" s="34"/>
      <c r="D67" s="107"/>
      <c r="E67" s="107"/>
      <c r="G67" s="107"/>
      <c r="H67" s="107"/>
      <c r="I67" s="107"/>
      <c r="J67" s="107"/>
      <c r="K67" s="107"/>
      <c r="L67" s="107"/>
      <c r="M67" s="49"/>
      <c r="N67" s="49"/>
      <c r="O67" s="49"/>
      <c r="P67" s="49"/>
      <c r="Q67" s="49"/>
      <c r="R67" s="49"/>
      <c r="S67" s="49"/>
      <c r="Z67" s="49"/>
      <c r="AA67" s="49"/>
      <c r="AB67" s="49"/>
      <c r="AC67" s="49"/>
      <c r="AD67" s="49"/>
      <c r="AE67" s="49"/>
      <c r="AF67" s="49"/>
    </row>
    <row r="68" spans="1:37" ht="24.95" customHeight="1">
      <c r="A68" s="35"/>
      <c r="B68" s="34"/>
      <c r="C68" s="106"/>
      <c r="D68" s="107"/>
      <c r="E68" s="107"/>
      <c r="G68" s="107"/>
      <c r="H68" s="107"/>
      <c r="I68" s="107"/>
      <c r="J68" s="107"/>
      <c r="K68" s="107"/>
      <c r="L68" s="107"/>
      <c r="M68" s="661"/>
      <c r="N68" s="661"/>
      <c r="O68" s="661"/>
      <c r="P68" s="661"/>
      <c r="Q68" s="661"/>
      <c r="R68" s="661"/>
      <c r="S68" s="661"/>
      <c r="T68" s="107" t="s">
        <v>114</v>
      </c>
      <c r="V68" s="106" t="s">
        <v>101</v>
      </c>
      <c r="X68" s="107"/>
      <c r="Z68" s="661"/>
      <c r="AA68" s="661"/>
      <c r="AB68" s="661"/>
      <c r="AC68" s="661"/>
      <c r="AD68" s="661"/>
      <c r="AE68" s="661"/>
      <c r="AF68" s="661"/>
      <c r="AG68" s="107" t="s">
        <v>115</v>
      </c>
      <c r="AK68" s="158">
        <v>2</v>
      </c>
    </row>
    <row r="69" spans="1:37" ht="24.75" customHeight="1">
      <c r="A69" s="35"/>
      <c r="B69" s="106" t="s">
        <v>121</v>
      </c>
      <c r="C69" s="106"/>
      <c r="D69" s="107"/>
      <c r="E69" s="107"/>
      <c r="G69" s="107"/>
      <c r="H69" s="107"/>
      <c r="I69" s="107"/>
      <c r="J69" s="107"/>
      <c r="K69" s="107"/>
      <c r="L69" s="107"/>
      <c r="M69" s="49"/>
      <c r="N69" s="49"/>
      <c r="O69" s="49"/>
      <c r="P69" s="49"/>
      <c r="Q69" s="49"/>
      <c r="R69" s="49"/>
      <c r="S69" s="49"/>
      <c r="Z69" s="49"/>
      <c r="AA69" s="49"/>
      <c r="AB69" s="49"/>
      <c r="AC69" s="49"/>
      <c r="AD69" s="49"/>
      <c r="AE69" s="49"/>
      <c r="AF69" s="49"/>
    </row>
    <row r="70" spans="1:37" ht="24.95" customHeight="1">
      <c r="A70" s="35"/>
      <c r="B70" s="34"/>
      <c r="C70" s="106"/>
      <c r="D70" s="107"/>
      <c r="E70" s="107"/>
      <c r="G70" s="107"/>
      <c r="H70" s="107"/>
      <c r="I70" s="107"/>
      <c r="J70" s="107"/>
      <c r="K70" s="107"/>
      <c r="L70" s="107"/>
      <c r="M70" s="661"/>
      <c r="N70" s="661"/>
      <c r="O70" s="661"/>
      <c r="P70" s="661"/>
      <c r="Q70" s="661"/>
      <c r="R70" s="661"/>
      <c r="S70" s="661"/>
      <c r="T70" s="107" t="s">
        <v>114</v>
      </c>
      <c r="V70" s="106" t="s">
        <v>101</v>
      </c>
      <c r="X70" s="107"/>
      <c r="Z70" s="661"/>
      <c r="AA70" s="661"/>
      <c r="AB70" s="661"/>
      <c r="AC70" s="661"/>
      <c r="AD70" s="661"/>
      <c r="AE70" s="661"/>
      <c r="AF70" s="661"/>
      <c r="AG70" s="107" t="s">
        <v>115</v>
      </c>
      <c r="AK70" s="158">
        <v>41</v>
      </c>
    </row>
    <row r="71" spans="1:37" ht="24.95" customHeight="1">
      <c r="A71" s="35"/>
      <c r="B71" s="106" t="s">
        <v>122</v>
      </c>
      <c r="C71" s="106"/>
      <c r="D71" s="107"/>
      <c r="E71" s="107"/>
      <c r="G71" s="107"/>
      <c r="H71" s="107"/>
      <c r="I71" s="107"/>
      <c r="J71" s="107"/>
      <c r="K71" s="107"/>
      <c r="L71" s="107"/>
      <c r="M71" s="148"/>
      <c r="N71" s="148"/>
      <c r="O71" s="148"/>
      <c r="P71" s="148"/>
      <c r="Q71" s="148"/>
      <c r="R71" s="148"/>
      <c r="S71" s="148"/>
      <c r="T71" s="107"/>
      <c r="U71" s="107"/>
      <c r="V71" s="107"/>
      <c r="W71" s="107"/>
      <c r="X71" s="107"/>
      <c r="Y71" s="107"/>
      <c r="Z71" s="148"/>
      <c r="AA71" s="148"/>
      <c r="AB71" s="148"/>
      <c r="AC71" s="148"/>
      <c r="AD71" s="148"/>
      <c r="AE71" s="148"/>
      <c r="AF71" s="148"/>
      <c r="AG71" s="107"/>
    </row>
    <row r="72" spans="1:37" ht="24.95" customHeight="1">
      <c r="A72" s="35"/>
      <c r="B72" s="34"/>
      <c r="C72" s="106"/>
      <c r="D72" s="107"/>
      <c r="E72" s="107"/>
      <c r="G72" s="107"/>
      <c r="H72" s="107"/>
      <c r="I72" s="107"/>
      <c r="J72" s="107"/>
      <c r="K72" s="107"/>
      <c r="L72" s="107"/>
      <c r="M72" s="661"/>
      <c r="N72" s="661"/>
      <c r="O72" s="661"/>
      <c r="P72" s="661"/>
      <c r="Q72" s="661"/>
      <c r="R72" s="661"/>
      <c r="S72" s="661"/>
      <c r="T72" s="107" t="s">
        <v>114</v>
      </c>
      <c r="U72" s="34"/>
      <c r="V72" s="106" t="s">
        <v>101</v>
      </c>
      <c r="W72" s="34"/>
      <c r="X72" s="107"/>
      <c r="Y72" s="34"/>
      <c r="Z72" s="661"/>
      <c r="AA72" s="661"/>
      <c r="AB72" s="661"/>
      <c r="AC72" s="661"/>
      <c r="AD72" s="661"/>
      <c r="AE72" s="661"/>
      <c r="AF72" s="661"/>
      <c r="AG72" s="107" t="s">
        <v>115</v>
      </c>
      <c r="AK72" s="158">
        <v>10</v>
      </c>
    </row>
    <row r="73" spans="1:37" ht="24.95" customHeight="1">
      <c r="A73" s="35"/>
      <c r="C73" s="40" t="s">
        <v>123</v>
      </c>
      <c r="D73" s="107"/>
      <c r="E73" s="107"/>
      <c r="F73" s="43"/>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7" ht="24.95" customHeight="1">
      <c r="A74" s="35"/>
      <c r="C74" s="40" t="s">
        <v>124</v>
      </c>
      <c r="D74" s="107"/>
      <c r="E74" s="107"/>
      <c r="F74" s="43"/>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7" ht="24.95" customHeight="1">
      <c r="A75" s="35"/>
      <c r="C75" s="40" t="s">
        <v>125</v>
      </c>
      <c r="D75" s="107"/>
      <c r="E75" s="107"/>
      <c r="F75" s="43"/>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7" ht="24.95" customHeight="1">
      <c r="A76" s="35"/>
      <c r="C76" s="40" t="s">
        <v>104</v>
      </c>
      <c r="D76" s="107"/>
      <c r="E76" s="107"/>
      <c r="F76" s="43"/>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7" ht="24.95" customHeight="1">
      <c r="A77" s="35"/>
      <c r="B77" s="106" t="s">
        <v>126</v>
      </c>
      <c r="C77" s="40"/>
      <c r="D77" s="107"/>
      <c r="E77" s="107"/>
      <c r="F77" s="43"/>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7" ht="24.95" customHeight="1">
      <c r="A78" s="35"/>
      <c r="B78" s="106" t="s">
        <v>127</v>
      </c>
      <c r="C78" s="106"/>
      <c r="D78" s="107"/>
      <c r="E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row>
    <row r="79" spans="1:37" ht="24.95" customHeight="1">
      <c r="A79" s="35"/>
      <c r="C79" s="106"/>
      <c r="D79" s="107"/>
      <c r="E79" s="107"/>
      <c r="G79" s="107"/>
      <c r="H79" s="107"/>
      <c r="I79" s="107"/>
      <c r="J79" s="107"/>
      <c r="K79" s="107"/>
      <c r="L79" s="107"/>
      <c r="M79" s="691">
        <f>SUM(M57:S72)</f>
        <v>0</v>
      </c>
      <c r="N79" s="691"/>
      <c r="O79" s="691"/>
      <c r="P79" s="691"/>
      <c r="Q79" s="691"/>
      <c r="R79" s="691"/>
      <c r="S79" s="691"/>
      <c r="T79" s="107" t="s">
        <v>114</v>
      </c>
      <c r="U79" s="34"/>
      <c r="V79" s="106" t="s">
        <v>101</v>
      </c>
      <c r="W79" s="34"/>
      <c r="X79" s="107"/>
      <c r="Y79" s="34"/>
      <c r="Z79" s="691">
        <f>SUM(Z57:AF72)</f>
        <v>0</v>
      </c>
      <c r="AA79" s="691"/>
      <c r="AB79" s="691"/>
      <c r="AC79" s="691"/>
      <c r="AD79" s="691"/>
      <c r="AE79" s="691"/>
      <c r="AF79" s="691"/>
      <c r="AG79" s="107" t="s">
        <v>115</v>
      </c>
    </row>
    <row r="80" spans="1:37" ht="24.95" customHeight="1">
      <c r="A80" s="35"/>
      <c r="B80" s="106" t="s">
        <v>128</v>
      </c>
      <c r="C80" s="106"/>
      <c r="D80" s="107"/>
      <c r="E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row>
    <row r="81" spans="1:37" ht="24.95" customHeight="1">
      <c r="A81" s="35"/>
      <c r="C81" s="106"/>
      <c r="D81" s="107"/>
      <c r="E81" s="107"/>
      <c r="G81" s="107"/>
      <c r="H81" s="107"/>
      <c r="I81" s="107"/>
      <c r="J81" s="107"/>
      <c r="K81" s="107"/>
      <c r="L81" s="107"/>
      <c r="M81" s="691">
        <f>M58*AK58+M60*AK60+M62*AK62+M64*AK64+M66*AK66+M68*AK68+M70*AK70+M72*AK72</f>
        <v>0</v>
      </c>
      <c r="N81" s="691"/>
      <c r="O81" s="691"/>
      <c r="P81" s="691"/>
      <c r="Q81" s="691"/>
      <c r="R81" s="691"/>
      <c r="S81" s="691"/>
      <c r="T81" s="107" t="s">
        <v>129</v>
      </c>
      <c r="U81" s="34"/>
      <c r="V81" s="106" t="s">
        <v>101</v>
      </c>
      <c r="W81" s="34"/>
      <c r="X81" s="107"/>
      <c r="Y81" s="34"/>
      <c r="Z81" s="691">
        <f>Z58*AK58+Z60*AK60+Z62*AK62+Z64*AK64+Z66*AK66+Z68*AK68+Z70*AK70+Z72*AK72</f>
        <v>0</v>
      </c>
      <c r="AA81" s="691"/>
      <c r="AB81" s="691"/>
      <c r="AC81" s="691"/>
      <c r="AD81" s="691"/>
      <c r="AE81" s="691"/>
      <c r="AF81" s="691"/>
      <c r="AG81" s="107" t="s">
        <v>130</v>
      </c>
    </row>
    <row r="82" spans="1:37" ht="15" customHeight="1">
      <c r="A82" s="35"/>
      <c r="C82" s="106"/>
      <c r="D82" s="107"/>
      <c r="E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row>
    <row r="83" spans="1:37" ht="24.95" customHeight="1">
      <c r="A83" s="35"/>
      <c r="B83" s="106" t="s">
        <v>131</v>
      </c>
      <c r="C83" s="106"/>
      <c r="D83" s="107"/>
      <c r="E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row>
    <row r="84" spans="1:37" ht="24.95" customHeight="1">
      <c r="A84" s="35"/>
      <c r="B84" s="106"/>
      <c r="D84" s="107"/>
      <c r="E84" s="107"/>
      <c r="G84" s="107"/>
      <c r="H84" s="107"/>
      <c r="I84" s="107"/>
      <c r="J84" s="107"/>
      <c r="K84" s="107"/>
      <c r="L84" s="107"/>
      <c r="M84" s="683" t="str">
        <f>IFERROR(ROUNDDOWN(M81*10/M47,4),"")</f>
        <v/>
      </c>
      <c r="N84" s="683"/>
      <c r="O84" s="683"/>
      <c r="P84" s="683"/>
      <c r="Q84" s="683"/>
      <c r="R84" s="683"/>
      <c r="S84" s="683"/>
      <c r="T84" s="107"/>
      <c r="U84" s="34"/>
      <c r="V84" s="106" t="s">
        <v>101</v>
      </c>
      <c r="W84" s="34"/>
      <c r="X84" s="107"/>
      <c r="Y84" s="34"/>
      <c r="Z84" s="689" t="str">
        <f>IFERROR(Z81*10/Z47,"")</f>
        <v/>
      </c>
      <c r="AA84" s="689"/>
      <c r="AB84" s="689"/>
      <c r="AC84" s="689"/>
      <c r="AD84" s="689"/>
      <c r="AE84" s="689"/>
      <c r="AF84" s="689"/>
      <c r="AG84" s="107" t="s">
        <v>132</v>
      </c>
      <c r="AK84" s="161">
        <f>IF(M84&lt;0.012,1,0)</f>
        <v>0</v>
      </c>
    </row>
    <row r="85" spans="1:37" ht="15" customHeight="1">
      <c r="A85" s="35"/>
      <c r="B85" s="106"/>
      <c r="D85" s="40"/>
      <c r="E85" s="107"/>
      <c r="F85" s="40"/>
      <c r="G85" s="107"/>
      <c r="H85" s="107"/>
      <c r="I85" s="107"/>
      <c r="J85" s="107"/>
      <c r="K85" s="107"/>
      <c r="L85" s="107"/>
      <c r="M85" s="107"/>
      <c r="N85" s="107"/>
      <c r="O85" s="107"/>
      <c r="P85" s="107"/>
      <c r="Q85" s="107"/>
      <c r="R85" s="107"/>
      <c r="S85" s="107"/>
      <c r="AE85" s="149"/>
      <c r="AF85" s="149"/>
    </row>
    <row r="86" spans="1:37" ht="24.95" customHeight="1">
      <c r="A86" s="35"/>
      <c r="B86" s="106" t="s">
        <v>133</v>
      </c>
      <c r="D86" s="107"/>
      <c r="E86" s="107"/>
      <c r="G86" s="107"/>
      <c r="H86" s="107"/>
      <c r="I86" s="107"/>
      <c r="J86" s="107"/>
      <c r="K86" s="107"/>
      <c r="L86" s="107"/>
    </row>
    <row r="87" spans="1:37" ht="24.95" customHeight="1">
      <c r="A87" s="35"/>
      <c r="C87" s="106"/>
      <c r="D87" s="107"/>
      <c r="E87" s="107"/>
      <c r="M87" s="688" t="str">
        <f>IFERROR(IF((M47*1.2%-(M81*10))/(((M58+M62+M64+M66+M70+M72)*8+M60+M68)*10)&lt;0,0,(M47*1.2%-(M81*10))/(((M58+M62+M64+M66+M70+M72)*8+M60+M68)*10)),"")</f>
        <v/>
      </c>
      <c r="N87" s="688"/>
      <c r="O87" s="688"/>
      <c r="P87" s="688"/>
      <c r="Q87" s="688"/>
      <c r="R87" s="688"/>
      <c r="S87" s="688"/>
      <c r="T87" s="107"/>
      <c r="V87" s="106" t="s">
        <v>101</v>
      </c>
      <c r="Z87" s="688" t="str">
        <f>IFERROR(IF((Z47*1.2%-(Z81*10))/(((Z58+Z62+Z64+Z66+Z70+Z72)*8+Z60+Z68)*10)&lt;0,0,(Z47*1.2%-(Z81*10))/(((Z58+Z62+Z64+Z66+Z70+Z72)*8+Z60+Z68)*10)),"")</f>
        <v/>
      </c>
      <c r="AA87" s="688"/>
      <c r="AB87" s="688"/>
      <c r="AC87" s="688"/>
      <c r="AD87" s="688"/>
      <c r="AE87" s="688"/>
      <c r="AF87" s="688"/>
      <c r="AG87" s="107" t="s">
        <v>134</v>
      </c>
    </row>
    <row r="88" spans="1:37" ht="24.95" customHeight="1">
      <c r="A88" s="35"/>
      <c r="C88" s="106"/>
      <c r="D88" s="107"/>
      <c r="E88" s="107"/>
      <c r="G88" s="107"/>
      <c r="H88" s="107"/>
      <c r="I88" s="107"/>
      <c r="J88" s="107"/>
      <c r="K88" s="107"/>
      <c r="L88" s="107"/>
      <c r="M88" s="107"/>
      <c r="N88" s="107"/>
      <c r="O88" s="107"/>
      <c r="P88" s="107"/>
      <c r="Q88" s="107"/>
      <c r="R88" s="107"/>
      <c r="S88" s="107"/>
    </row>
    <row r="89" spans="1:37" ht="20.100000000000001" customHeight="1">
      <c r="A89" s="35"/>
      <c r="B89" s="684" t="s">
        <v>135</v>
      </c>
      <c r="C89" s="684"/>
      <c r="D89" s="684"/>
      <c r="E89" s="684"/>
      <c r="F89" s="674" t="s">
        <v>136</v>
      </c>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row>
    <row r="90" spans="1:37" ht="20.100000000000001" customHeight="1">
      <c r="A90" s="35"/>
      <c r="B90" s="684"/>
      <c r="C90" s="684"/>
      <c r="D90" s="684"/>
      <c r="E90" s="684"/>
      <c r="F90" s="677" t="s">
        <v>137</v>
      </c>
      <c r="G90" s="677"/>
      <c r="H90" s="677"/>
      <c r="I90" s="677"/>
      <c r="J90" s="677"/>
      <c r="K90" s="677"/>
      <c r="L90" s="677"/>
      <c r="M90" s="677"/>
      <c r="N90" s="677"/>
      <c r="O90" s="677"/>
      <c r="P90" s="677"/>
      <c r="Q90" s="677"/>
      <c r="R90" s="677"/>
      <c r="S90" s="677"/>
      <c r="T90" s="677"/>
      <c r="U90" s="677"/>
      <c r="V90" s="677"/>
      <c r="W90" s="677"/>
      <c r="X90" s="677"/>
      <c r="Y90" s="677"/>
      <c r="Z90" s="677"/>
      <c r="AA90" s="677"/>
      <c r="AB90" s="677"/>
      <c r="AC90" s="677"/>
      <c r="AD90" s="677"/>
      <c r="AE90" s="677"/>
      <c r="AF90" s="677"/>
      <c r="AG90" s="677"/>
      <c r="AH90" s="677"/>
    </row>
    <row r="91" spans="1:37" ht="20.100000000000001" customHeight="1">
      <c r="A91" s="35"/>
      <c r="B91" s="684"/>
      <c r="C91" s="684"/>
      <c r="D91" s="684"/>
      <c r="E91" s="684"/>
      <c r="G91" s="68"/>
      <c r="H91" s="68"/>
      <c r="I91" s="68"/>
      <c r="J91" s="671" t="s">
        <v>138</v>
      </c>
      <c r="K91" s="671"/>
      <c r="L91" s="671"/>
      <c r="M91" s="671"/>
      <c r="N91" s="671"/>
      <c r="O91" s="671"/>
      <c r="P91" s="671"/>
      <c r="Q91" s="671"/>
      <c r="R91" s="671"/>
      <c r="S91" s="671"/>
      <c r="T91" s="671"/>
      <c r="U91" s="671"/>
      <c r="V91" s="671"/>
      <c r="W91" s="671"/>
      <c r="X91" s="671"/>
      <c r="Y91" s="671"/>
      <c r="Z91" s="671"/>
      <c r="AA91" s="671"/>
      <c r="AB91" s="671"/>
      <c r="AC91" s="671"/>
      <c r="AD91" s="671"/>
      <c r="AE91" s="68"/>
      <c r="AF91" s="68"/>
      <c r="AG91" s="68"/>
      <c r="AH91" s="68"/>
    </row>
    <row r="92" spans="1:37" ht="20.100000000000001" customHeight="1">
      <c r="A92" s="35"/>
      <c r="B92" s="684"/>
      <c r="C92" s="684"/>
      <c r="D92" s="684"/>
      <c r="E92" s="684"/>
      <c r="G92" s="67"/>
      <c r="H92" s="67"/>
      <c r="I92" s="67"/>
      <c r="J92" s="686" t="s">
        <v>139</v>
      </c>
      <c r="K92" s="686"/>
      <c r="L92" s="686"/>
      <c r="M92" s="686"/>
      <c r="N92" s="686"/>
      <c r="O92" s="686"/>
      <c r="P92" s="686"/>
      <c r="Q92" s="686"/>
      <c r="R92" s="686"/>
      <c r="S92" s="686"/>
      <c r="T92" s="686"/>
      <c r="U92" s="686"/>
      <c r="V92" s="686"/>
      <c r="W92" s="686"/>
      <c r="X92" s="686"/>
      <c r="Y92" s="686"/>
      <c r="Z92" s="686"/>
      <c r="AA92" s="686"/>
      <c r="AB92" s="686"/>
      <c r="AC92" s="686"/>
      <c r="AD92" s="686"/>
      <c r="AE92" s="67"/>
      <c r="AF92" s="67"/>
      <c r="AG92" s="67"/>
      <c r="AH92" s="67"/>
    </row>
    <row r="93" spans="1:37" ht="20.100000000000001" customHeight="1">
      <c r="A93" s="35"/>
      <c r="B93" s="684"/>
      <c r="C93" s="684"/>
      <c r="D93" s="684"/>
      <c r="E93" s="684"/>
      <c r="G93" s="66"/>
      <c r="H93" s="66"/>
      <c r="I93" s="66"/>
      <c r="J93" s="686" t="s">
        <v>140</v>
      </c>
      <c r="K93" s="686"/>
      <c r="L93" s="686"/>
      <c r="M93" s="686"/>
      <c r="N93" s="686"/>
      <c r="O93" s="686"/>
      <c r="P93" s="686"/>
      <c r="Q93" s="686"/>
      <c r="R93" s="686"/>
      <c r="S93" s="686"/>
      <c r="T93" s="686"/>
      <c r="U93" s="686"/>
      <c r="V93" s="686"/>
      <c r="W93" s="686"/>
      <c r="X93" s="686"/>
      <c r="Y93" s="686"/>
      <c r="Z93" s="686"/>
      <c r="AA93" s="686"/>
      <c r="AB93" s="686"/>
      <c r="AC93" s="686"/>
      <c r="AD93" s="686"/>
      <c r="AE93" s="67" t="s">
        <v>141</v>
      </c>
      <c r="AF93" s="67"/>
      <c r="AG93" s="67"/>
      <c r="AH93" s="67"/>
    </row>
    <row r="94" spans="1:37" ht="20.100000000000001" customHeight="1">
      <c r="A94" s="35"/>
      <c r="B94" s="684"/>
      <c r="C94" s="684"/>
      <c r="D94" s="684"/>
      <c r="E94" s="684"/>
      <c r="G94" s="67"/>
      <c r="H94" s="67"/>
      <c r="I94" s="67"/>
      <c r="J94" s="686" t="s">
        <v>142</v>
      </c>
      <c r="K94" s="686"/>
      <c r="L94" s="686"/>
      <c r="M94" s="686"/>
      <c r="N94" s="686"/>
      <c r="O94" s="686"/>
      <c r="P94" s="686"/>
      <c r="Q94" s="686"/>
      <c r="R94" s="686"/>
      <c r="S94" s="686"/>
      <c r="T94" s="686"/>
      <c r="U94" s="686"/>
      <c r="V94" s="686"/>
      <c r="W94" s="686"/>
      <c r="X94" s="686"/>
      <c r="Y94" s="686"/>
      <c r="Z94" s="686"/>
      <c r="AA94" s="686"/>
      <c r="AB94" s="686"/>
      <c r="AC94" s="686"/>
      <c r="AD94" s="686"/>
      <c r="AE94" s="67"/>
      <c r="AF94" s="67"/>
      <c r="AG94" s="67"/>
      <c r="AH94" s="67"/>
    </row>
    <row r="95" spans="1:37" ht="20.100000000000001" customHeight="1">
      <c r="A95" s="35"/>
      <c r="B95" s="107"/>
      <c r="C95" s="107"/>
      <c r="D95" s="107"/>
      <c r="E95" s="107"/>
      <c r="G95" s="67"/>
      <c r="H95" s="67"/>
      <c r="I95" s="67"/>
      <c r="J95" s="154"/>
      <c r="K95" s="154"/>
      <c r="L95" s="154"/>
      <c r="M95" s="154"/>
      <c r="N95" s="154"/>
      <c r="O95" s="154"/>
      <c r="P95" s="154"/>
      <c r="Q95" s="154"/>
      <c r="R95" s="154"/>
      <c r="S95" s="154"/>
      <c r="T95" s="154"/>
      <c r="U95" s="154"/>
      <c r="V95" s="154"/>
      <c r="W95" s="154"/>
      <c r="X95" s="154"/>
      <c r="Y95" s="154"/>
      <c r="Z95" s="154"/>
      <c r="AA95" s="154"/>
      <c r="AB95" s="154"/>
      <c r="AC95" s="154"/>
      <c r="AD95" s="154"/>
      <c r="AE95" s="67"/>
      <c r="AF95" s="67"/>
      <c r="AG95" s="67"/>
      <c r="AH95" s="67"/>
    </row>
    <row r="96" spans="1:37" ht="24.95" customHeight="1">
      <c r="A96" s="35" t="s">
        <v>143</v>
      </c>
      <c r="B96" s="106" t="s">
        <v>144</v>
      </c>
      <c r="D96" s="107"/>
      <c r="E96" s="107"/>
      <c r="G96" s="107"/>
      <c r="H96" s="107"/>
      <c r="I96" s="107"/>
      <c r="J96" s="107"/>
      <c r="K96" s="107"/>
      <c r="L96" s="107"/>
      <c r="M96" s="107"/>
      <c r="N96" s="107"/>
      <c r="O96" s="107"/>
      <c r="P96" s="107"/>
      <c r="Q96" s="107"/>
      <c r="R96" s="107"/>
      <c r="S96" s="107"/>
    </row>
    <row r="97" spans="1:40" ht="15" customHeight="1">
      <c r="A97" s="35"/>
      <c r="B97" s="106"/>
      <c r="D97" s="107"/>
      <c r="E97" s="107"/>
      <c r="G97" s="107"/>
      <c r="H97" s="107"/>
      <c r="I97" s="107"/>
      <c r="J97" s="107"/>
      <c r="K97" s="107"/>
      <c r="L97" s="107"/>
      <c r="M97" s="107"/>
      <c r="N97" s="107"/>
      <c r="O97" s="107"/>
      <c r="P97" s="107"/>
      <c r="Q97" s="107"/>
      <c r="R97" s="107"/>
      <c r="S97" s="107"/>
    </row>
    <row r="98" spans="1:40" ht="24.95" customHeight="1">
      <c r="A98" s="35"/>
      <c r="B98" s="106"/>
      <c r="D98" s="107"/>
      <c r="E98" s="107"/>
      <c r="G98" s="107"/>
      <c r="J98" s="685" t="str">
        <f>IF(AK98&lt;=1.1,IF(AK98&gt;=0.9,"☑","□"),"□")</f>
        <v>□</v>
      </c>
      <c r="K98" s="685"/>
      <c r="L98" s="106" t="s">
        <v>1469</v>
      </c>
      <c r="M98" s="107"/>
      <c r="N98" s="107"/>
      <c r="O98" s="107"/>
      <c r="P98" s="107"/>
      <c r="Q98" s="107"/>
      <c r="R98" s="107"/>
      <c r="S98" s="107"/>
      <c r="T98" s="107"/>
      <c r="U98" s="107"/>
      <c r="V98" s="107"/>
      <c r="AK98" s="162" t="str">
        <f>IFERROR(M47/Z47,"")</f>
        <v/>
      </c>
    </row>
    <row r="99" spans="1:40" ht="24.95" customHeight="1">
      <c r="A99" s="35"/>
      <c r="B99" s="106"/>
      <c r="C99" s="43" t="s">
        <v>145</v>
      </c>
      <c r="D99" s="107"/>
      <c r="E99" s="107"/>
      <c r="G99" s="107"/>
      <c r="J99" s="685" t="str">
        <f>IF(AK99&lt;=1.1,IF(AK99&gt;=0.9,"☑","□"),"□")</f>
        <v>□</v>
      </c>
      <c r="K99" s="685"/>
      <c r="L99" s="40" t="s">
        <v>1470</v>
      </c>
      <c r="M99" s="107"/>
      <c r="N99" s="107"/>
      <c r="O99" s="107"/>
      <c r="P99" s="107"/>
      <c r="Q99" s="107"/>
      <c r="R99" s="107"/>
      <c r="S99" s="107"/>
      <c r="T99" s="107"/>
      <c r="U99" s="107"/>
      <c r="V99" s="107"/>
      <c r="AK99" s="162" t="str">
        <f>IFERROR(M81/Z81,"")</f>
        <v/>
      </c>
    </row>
    <row r="100" spans="1:40" ht="24.95" customHeight="1">
      <c r="A100" s="35"/>
      <c r="B100" s="106"/>
      <c r="D100" s="107"/>
      <c r="E100" s="107"/>
      <c r="G100" s="107"/>
      <c r="J100" s="685" t="str">
        <f>IF(AK100&lt;=1.1,IF(AK100&gt;=0.9,"☑","□"),"□")</f>
        <v>□</v>
      </c>
      <c r="K100" s="685"/>
      <c r="L100" s="40" t="s">
        <v>1471</v>
      </c>
      <c r="M100" s="107"/>
      <c r="N100" s="107"/>
      <c r="O100" s="107"/>
      <c r="P100" s="107"/>
      <c r="Q100" s="107"/>
      <c r="R100" s="107"/>
      <c r="S100" s="107"/>
      <c r="T100" s="107"/>
      <c r="U100" s="107"/>
      <c r="V100" s="107"/>
      <c r="AK100" s="162" t="str">
        <f>IFERROR(M79/Z79,"")</f>
        <v/>
      </c>
    </row>
    <row r="101" spans="1:40" ht="24.95" customHeight="1">
      <c r="A101" s="35"/>
      <c r="B101" s="106"/>
      <c r="D101" s="107"/>
      <c r="E101" s="107"/>
      <c r="G101" s="107"/>
      <c r="J101" s="685" t="str">
        <f>IF(AK101&lt;=1.1,IF(AK101&gt;=0.9,"☑","□"),"□")</f>
        <v>□</v>
      </c>
      <c r="K101" s="685"/>
      <c r="L101" s="106" t="s">
        <v>1472</v>
      </c>
      <c r="M101" s="107"/>
      <c r="N101" s="107"/>
      <c r="O101" s="107"/>
      <c r="P101" s="107"/>
      <c r="Q101" s="107"/>
      <c r="R101" s="107"/>
      <c r="S101" s="107"/>
      <c r="T101" s="107"/>
      <c r="U101" s="107"/>
      <c r="V101" s="107"/>
      <c r="AK101" s="162" t="str">
        <f>IFERROR(M87/Z87,"")</f>
        <v/>
      </c>
    </row>
    <row r="102" spans="1:40" ht="24.95" customHeight="1">
      <c r="A102" s="35"/>
      <c r="B102" s="106"/>
      <c r="D102" s="107"/>
      <c r="E102" s="107"/>
      <c r="G102" s="107"/>
      <c r="J102" s="40" t="s">
        <v>146</v>
      </c>
      <c r="K102" s="151"/>
      <c r="L102" s="106"/>
      <c r="M102" s="107"/>
      <c r="N102" s="107"/>
      <c r="O102" s="107"/>
      <c r="P102" s="107"/>
      <c r="Q102" s="107"/>
      <c r="R102" s="107"/>
      <c r="S102" s="107"/>
      <c r="T102" s="107"/>
      <c r="U102" s="107"/>
      <c r="V102" s="107"/>
      <c r="AK102" s="162"/>
    </row>
    <row r="103" spans="1:40" ht="15" customHeight="1">
      <c r="A103" s="35"/>
      <c r="B103" s="106"/>
      <c r="D103" s="107"/>
      <c r="E103" s="107"/>
      <c r="G103" s="107"/>
      <c r="H103" s="107"/>
      <c r="I103" s="107"/>
      <c r="J103" s="107"/>
      <c r="K103" s="107"/>
      <c r="L103" s="107"/>
      <c r="M103" s="107"/>
      <c r="N103" s="107"/>
      <c r="O103" s="107"/>
      <c r="P103" s="107"/>
      <c r="Q103" s="107"/>
      <c r="R103" s="107"/>
      <c r="S103" s="107"/>
    </row>
    <row r="104" spans="1:40" ht="24.95" customHeight="1">
      <c r="A104" s="35" t="s">
        <v>147</v>
      </c>
      <c r="B104" s="106" t="s">
        <v>148</v>
      </c>
      <c r="D104" s="107"/>
      <c r="E104" s="107"/>
      <c r="G104" s="107"/>
      <c r="H104" s="107"/>
      <c r="I104" s="107"/>
      <c r="J104" s="107"/>
      <c r="K104" s="107"/>
      <c r="L104" s="107"/>
      <c r="M104" s="107"/>
      <c r="N104" s="107"/>
      <c r="O104" s="107"/>
      <c r="P104" s="107"/>
      <c r="Q104" s="107"/>
      <c r="R104" s="107"/>
      <c r="S104" s="107"/>
    </row>
    <row r="105" spans="1:40" ht="24.95" customHeight="1">
      <c r="A105" s="35"/>
      <c r="B105" s="43" t="s">
        <v>149</v>
      </c>
      <c r="E105" s="107"/>
      <c r="F105" s="107"/>
      <c r="G105" s="107"/>
      <c r="H105" s="107"/>
      <c r="I105" s="107"/>
      <c r="J105" s="107"/>
      <c r="K105" s="107"/>
      <c r="L105" s="107"/>
      <c r="M105" s="107"/>
      <c r="N105" s="107"/>
      <c r="O105" s="107"/>
    </row>
    <row r="106" spans="1:40" ht="24.95" customHeight="1">
      <c r="A106" s="35"/>
      <c r="D106" s="687" t="str">
        <f>IFERROR(IF(OR(AK34*AK37*AK84=0,M87&lt;=0),"算定不可",(VLOOKUP("該当",'リスト（外来）'!J:L,3,FALSE))),"")</f>
        <v>算定不可</v>
      </c>
      <c r="E106" s="687"/>
      <c r="F106" s="687"/>
      <c r="G106" s="687"/>
      <c r="H106" s="687"/>
      <c r="I106" s="687"/>
      <c r="J106" s="687"/>
      <c r="K106" s="687"/>
      <c r="L106" s="687"/>
      <c r="M106" s="687"/>
      <c r="N106" s="687"/>
      <c r="O106" s="687"/>
      <c r="P106" s="687"/>
      <c r="R106" s="687" t="str">
        <f>IFERROR(IF(OR(AK34*AK37*AK84=0,M87&lt;=0),"算定不可",(VLOOKUP("該当",'リスト（外来）'!J:N,4,FALSE))),"")</f>
        <v>算定不可</v>
      </c>
      <c r="S106" s="687"/>
      <c r="T106" s="687"/>
      <c r="U106" s="687"/>
      <c r="V106" s="687"/>
      <c r="W106" s="687"/>
      <c r="X106" s="687"/>
      <c r="Y106" s="687"/>
      <c r="Z106" s="687"/>
      <c r="AA106" s="687"/>
      <c r="AB106" s="687"/>
      <c r="AC106" s="687"/>
      <c r="AD106" s="687"/>
      <c r="AK106" s="158">
        <f>IFERROR(VLOOKUP(D106,'リスト（外来）'!L:N,3,FALSE),0)</f>
        <v>0</v>
      </c>
    </row>
    <row r="107" spans="1:40" ht="24.95" customHeight="1">
      <c r="A107" s="35"/>
      <c r="B107" s="43" t="s">
        <v>150</v>
      </c>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row>
    <row r="108" spans="1:40" ht="24.95" customHeight="1">
      <c r="A108" s="35"/>
      <c r="D108" s="679" t="s">
        <v>151</v>
      </c>
      <c r="E108" s="680"/>
      <c r="F108" s="681" t="s">
        <v>152</v>
      </c>
      <c r="G108" s="681"/>
      <c r="H108" s="681"/>
      <c r="I108" s="681"/>
      <c r="J108" s="681"/>
      <c r="K108" s="681"/>
      <c r="L108" s="681"/>
      <c r="M108" s="681"/>
      <c r="N108" s="681"/>
      <c r="O108" s="681"/>
      <c r="P108" s="682"/>
      <c r="Q108" s="107"/>
      <c r="R108" s="679" t="s">
        <v>151</v>
      </c>
      <c r="S108" s="680"/>
      <c r="T108" s="681" t="s">
        <v>152</v>
      </c>
      <c r="U108" s="681"/>
      <c r="V108" s="681"/>
      <c r="W108" s="681"/>
      <c r="X108" s="681"/>
      <c r="Y108" s="681"/>
      <c r="Z108" s="681"/>
      <c r="AA108" s="681"/>
      <c r="AB108" s="681"/>
      <c r="AC108" s="681"/>
      <c r="AD108" s="682"/>
      <c r="AK108" s="158">
        <v>1</v>
      </c>
      <c r="AL108" s="159">
        <v>1</v>
      </c>
      <c r="AM108" s="159">
        <v>7</v>
      </c>
      <c r="AN108" s="159">
        <v>7</v>
      </c>
    </row>
    <row r="109" spans="1:40" ht="24.95" customHeight="1">
      <c r="A109" s="35"/>
      <c r="B109" s="106"/>
      <c r="C109" s="107"/>
      <c r="D109" s="679" t="s">
        <v>151</v>
      </c>
      <c r="E109" s="680"/>
      <c r="F109" s="681" t="s">
        <v>153</v>
      </c>
      <c r="G109" s="681"/>
      <c r="H109" s="681"/>
      <c r="I109" s="681"/>
      <c r="J109" s="681"/>
      <c r="K109" s="681"/>
      <c r="L109" s="681"/>
      <c r="M109" s="681"/>
      <c r="N109" s="681"/>
      <c r="O109" s="681"/>
      <c r="P109" s="682"/>
      <c r="R109" s="679" t="s">
        <v>151</v>
      </c>
      <c r="S109" s="680"/>
      <c r="T109" s="681" t="s">
        <v>154</v>
      </c>
      <c r="U109" s="681"/>
      <c r="V109" s="681"/>
      <c r="W109" s="681"/>
      <c r="X109" s="681"/>
      <c r="Y109" s="681"/>
      <c r="Z109" s="681"/>
      <c r="AA109" s="681"/>
      <c r="AB109" s="681"/>
      <c r="AC109" s="681"/>
      <c r="AD109" s="682"/>
      <c r="AK109" s="158">
        <v>1</v>
      </c>
      <c r="AL109" s="159">
        <f>IF(AK$106&gt;=AK109,1,0)</f>
        <v>0</v>
      </c>
    </row>
    <row r="110" spans="1:40" ht="24.95" customHeight="1">
      <c r="A110" s="35"/>
      <c r="B110" s="106"/>
      <c r="C110" s="107"/>
      <c r="D110" s="679" t="s">
        <v>151</v>
      </c>
      <c r="E110" s="680"/>
      <c r="F110" s="681" t="s">
        <v>155</v>
      </c>
      <c r="G110" s="681"/>
      <c r="H110" s="681"/>
      <c r="I110" s="681"/>
      <c r="J110" s="681"/>
      <c r="K110" s="681"/>
      <c r="L110" s="681"/>
      <c r="M110" s="681"/>
      <c r="N110" s="681"/>
      <c r="O110" s="681"/>
      <c r="P110" s="682"/>
      <c r="R110" s="679" t="s">
        <v>151</v>
      </c>
      <c r="S110" s="680"/>
      <c r="T110" s="681" t="s">
        <v>156</v>
      </c>
      <c r="U110" s="681"/>
      <c r="V110" s="681"/>
      <c r="W110" s="681"/>
      <c r="X110" s="681"/>
      <c r="Y110" s="681"/>
      <c r="Z110" s="681"/>
      <c r="AA110" s="681"/>
      <c r="AB110" s="681"/>
      <c r="AC110" s="681"/>
      <c r="AD110" s="682"/>
      <c r="AK110" s="158">
        <v>2</v>
      </c>
      <c r="AL110" s="159">
        <f>IF(AK$106&gt;=AK110,1,0)</f>
        <v>0</v>
      </c>
    </row>
    <row r="111" spans="1:40" ht="24.95" customHeight="1">
      <c r="A111" s="35"/>
      <c r="B111" s="106"/>
      <c r="C111" s="107"/>
      <c r="D111" s="679" t="s">
        <v>151</v>
      </c>
      <c r="E111" s="680"/>
      <c r="F111" s="681" t="s">
        <v>157</v>
      </c>
      <c r="G111" s="681"/>
      <c r="H111" s="681"/>
      <c r="I111" s="681"/>
      <c r="J111" s="681"/>
      <c r="K111" s="681"/>
      <c r="L111" s="681"/>
      <c r="M111" s="681"/>
      <c r="N111" s="681"/>
      <c r="O111" s="681"/>
      <c r="P111" s="682"/>
      <c r="R111" s="679" t="s">
        <v>151</v>
      </c>
      <c r="S111" s="680"/>
      <c r="T111" s="681" t="s">
        <v>158</v>
      </c>
      <c r="U111" s="681"/>
      <c r="V111" s="681"/>
      <c r="W111" s="681"/>
      <c r="X111" s="681"/>
      <c r="Y111" s="681"/>
      <c r="Z111" s="681"/>
      <c r="AA111" s="681"/>
      <c r="AB111" s="681"/>
      <c r="AC111" s="681"/>
      <c r="AD111" s="682"/>
      <c r="AK111" s="158">
        <v>3</v>
      </c>
      <c r="AL111" s="159">
        <f>IF(AK$106&gt;=AK111,1,0)</f>
        <v>0</v>
      </c>
    </row>
    <row r="112" spans="1:40" ht="24.95" customHeight="1">
      <c r="A112" s="35"/>
      <c r="B112" s="106"/>
      <c r="C112" s="107"/>
      <c r="D112" s="679" t="s">
        <v>151</v>
      </c>
      <c r="E112" s="680"/>
      <c r="F112" s="681" t="s">
        <v>159</v>
      </c>
      <c r="G112" s="681"/>
      <c r="H112" s="681"/>
      <c r="I112" s="681"/>
      <c r="J112" s="681"/>
      <c r="K112" s="681"/>
      <c r="L112" s="681"/>
      <c r="M112" s="681"/>
      <c r="N112" s="681"/>
      <c r="O112" s="681"/>
      <c r="P112" s="682"/>
      <c r="R112" s="679" t="s">
        <v>151</v>
      </c>
      <c r="S112" s="680"/>
      <c r="T112" s="681" t="s">
        <v>160</v>
      </c>
      <c r="U112" s="681"/>
      <c r="V112" s="681"/>
      <c r="W112" s="681"/>
      <c r="X112" s="681"/>
      <c r="Y112" s="681"/>
      <c r="Z112" s="681"/>
      <c r="AA112" s="681"/>
      <c r="AB112" s="681"/>
      <c r="AC112" s="681"/>
      <c r="AD112" s="682"/>
      <c r="AK112" s="158">
        <v>4</v>
      </c>
      <c r="AL112" s="159">
        <f t="shared" ref="AL112:AL116" si="0">IF(AK$106&gt;=AK112,1,0)</f>
        <v>0</v>
      </c>
    </row>
    <row r="113" spans="1:38" ht="24.95" customHeight="1">
      <c r="A113" s="35"/>
      <c r="B113" s="106"/>
      <c r="C113" s="107"/>
      <c r="D113" s="679" t="s">
        <v>151</v>
      </c>
      <c r="E113" s="680"/>
      <c r="F113" s="681" t="s">
        <v>161</v>
      </c>
      <c r="G113" s="681"/>
      <c r="H113" s="681"/>
      <c r="I113" s="681"/>
      <c r="J113" s="681"/>
      <c r="K113" s="681"/>
      <c r="L113" s="681"/>
      <c r="M113" s="681"/>
      <c r="N113" s="681"/>
      <c r="O113" s="681"/>
      <c r="P113" s="682"/>
      <c r="R113" s="679" t="s">
        <v>151</v>
      </c>
      <c r="S113" s="680"/>
      <c r="T113" s="681" t="s">
        <v>162</v>
      </c>
      <c r="U113" s="681"/>
      <c r="V113" s="681"/>
      <c r="W113" s="681"/>
      <c r="X113" s="681"/>
      <c r="Y113" s="681"/>
      <c r="Z113" s="681"/>
      <c r="AA113" s="681"/>
      <c r="AB113" s="681"/>
      <c r="AC113" s="681"/>
      <c r="AD113" s="682"/>
      <c r="AK113" s="158">
        <v>5</v>
      </c>
      <c r="AL113" s="159">
        <f t="shared" si="0"/>
        <v>0</v>
      </c>
    </row>
    <row r="114" spans="1:38" ht="24.95" customHeight="1">
      <c r="A114" s="35"/>
      <c r="B114" s="106"/>
      <c r="C114" s="107"/>
      <c r="D114" s="679" t="s">
        <v>151</v>
      </c>
      <c r="E114" s="680"/>
      <c r="F114" s="681" t="s">
        <v>163</v>
      </c>
      <c r="G114" s="681"/>
      <c r="H114" s="681"/>
      <c r="I114" s="681"/>
      <c r="J114" s="681"/>
      <c r="K114" s="681"/>
      <c r="L114" s="681"/>
      <c r="M114" s="681"/>
      <c r="N114" s="681"/>
      <c r="O114" s="681"/>
      <c r="P114" s="682"/>
      <c r="R114" s="679" t="s">
        <v>151</v>
      </c>
      <c r="S114" s="680"/>
      <c r="T114" s="681" t="s">
        <v>164</v>
      </c>
      <c r="U114" s="681"/>
      <c r="V114" s="681"/>
      <c r="W114" s="681"/>
      <c r="X114" s="681"/>
      <c r="Y114" s="681"/>
      <c r="Z114" s="681"/>
      <c r="AA114" s="681"/>
      <c r="AB114" s="681"/>
      <c r="AC114" s="681"/>
      <c r="AD114" s="682"/>
      <c r="AK114" s="158">
        <v>6</v>
      </c>
      <c r="AL114" s="159">
        <f t="shared" si="0"/>
        <v>0</v>
      </c>
    </row>
    <row r="115" spans="1:38" ht="24.95" customHeight="1">
      <c r="A115" s="35"/>
      <c r="B115" s="106"/>
      <c r="C115" s="107"/>
      <c r="D115" s="679" t="s">
        <v>151</v>
      </c>
      <c r="E115" s="680"/>
      <c r="F115" s="681" t="s">
        <v>165</v>
      </c>
      <c r="G115" s="681"/>
      <c r="H115" s="681"/>
      <c r="I115" s="681"/>
      <c r="J115" s="681"/>
      <c r="K115" s="681"/>
      <c r="L115" s="681"/>
      <c r="M115" s="681"/>
      <c r="N115" s="681"/>
      <c r="O115" s="681"/>
      <c r="P115" s="682"/>
      <c r="R115" s="679" t="s">
        <v>151</v>
      </c>
      <c r="S115" s="680"/>
      <c r="T115" s="681" t="s">
        <v>166</v>
      </c>
      <c r="U115" s="681"/>
      <c r="V115" s="681"/>
      <c r="W115" s="681"/>
      <c r="X115" s="681"/>
      <c r="Y115" s="681"/>
      <c r="Z115" s="681"/>
      <c r="AA115" s="681"/>
      <c r="AB115" s="681"/>
      <c r="AC115" s="681"/>
      <c r="AD115" s="682"/>
      <c r="AK115" s="158">
        <v>7</v>
      </c>
      <c r="AL115" s="159">
        <f t="shared" si="0"/>
        <v>0</v>
      </c>
    </row>
    <row r="116" spans="1:38" ht="24.95" customHeight="1">
      <c r="A116" s="35"/>
      <c r="B116" s="106"/>
      <c r="C116" s="107"/>
      <c r="D116" s="679" t="s">
        <v>151</v>
      </c>
      <c r="E116" s="680"/>
      <c r="F116" s="681" t="s">
        <v>167</v>
      </c>
      <c r="G116" s="681"/>
      <c r="H116" s="681"/>
      <c r="I116" s="681"/>
      <c r="J116" s="681"/>
      <c r="K116" s="681"/>
      <c r="L116" s="681"/>
      <c r="M116" s="681"/>
      <c r="N116" s="681"/>
      <c r="O116" s="681"/>
      <c r="P116" s="682"/>
      <c r="R116" s="679" t="s">
        <v>151</v>
      </c>
      <c r="S116" s="680"/>
      <c r="T116" s="681" t="s">
        <v>168</v>
      </c>
      <c r="U116" s="681"/>
      <c r="V116" s="681"/>
      <c r="W116" s="681"/>
      <c r="X116" s="681"/>
      <c r="Y116" s="681"/>
      <c r="Z116" s="681"/>
      <c r="AA116" s="681"/>
      <c r="AB116" s="681"/>
      <c r="AC116" s="681"/>
      <c r="AD116" s="682"/>
      <c r="AK116" s="158">
        <v>8</v>
      </c>
      <c r="AL116" s="159">
        <f t="shared" si="0"/>
        <v>0</v>
      </c>
    </row>
    <row r="117" spans="1:38" ht="24.95" customHeight="1">
      <c r="A117" s="35"/>
      <c r="B117" s="106"/>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row>
    <row r="118" spans="1:38" ht="24.95" customHeight="1">
      <c r="A118" s="43" t="s">
        <v>44</v>
      </c>
    </row>
    <row r="119" spans="1:38" ht="24.95" customHeight="1">
      <c r="A119" s="43" t="s">
        <v>45</v>
      </c>
    </row>
    <row r="120" spans="1:38" ht="24.95" customHeight="1">
      <c r="A120" s="43" t="s">
        <v>169</v>
      </c>
    </row>
    <row r="121" spans="1:38" ht="24.95" customHeight="1">
      <c r="A121" s="43" t="s">
        <v>170</v>
      </c>
    </row>
    <row r="122" spans="1:38" ht="24.95" customHeight="1">
      <c r="A122" s="43" t="s">
        <v>50</v>
      </c>
    </row>
    <row r="123" spans="1:38" ht="24.95" customHeight="1">
      <c r="A123" s="43" t="s">
        <v>51</v>
      </c>
    </row>
    <row r="124" spans="1:38" ht="24.95" customHeight="1">
      <c r="A124" s="43" t="s">
        <v>52</v>
      </c>
    </row>
    <row r="125" spans="1:38" ht="24.95" customHeight="1">
      <c r="A125" s="43" t="s">
        <v>171</v>
      </c>
    </row>
    <row r="126" spans="1:38" ht="24.95" customHeight="1">
      <c r="A126" s="43" t="s">
        <v>172</v>
      </c>
      <c r="AK126" s="163"/>
    </row>
    <row r="127" spans="1:38" ht="24.95" customHeight="1">
      <c r="A127" s="34" t="s">
        <v>173</v>
      </c>
    </row>
    <row r="128" spans="1:38" ht="24.95" customHeight="1">
      <c r="A128" s="43" t="s">
        <v>174</v>
      </c>
    </row>
    <row r="129" spans="1:2" ht="24.95" customHeight="1">
      <c r="B129" s="43" t="s">
        <v>175</v>
      </c>
    </row>
    <row r="130" spans="1:2" ht="24.95" customHeight="1">
      <c r="A130" s="43" t="s">
        <v>1485</v>
      </c>
    </row>
    <row r="131" spans="1:2" ht="24.95" customHeight="1">
      <c r="A131" s="43" t="s">
        <v>176</v>
      </c>
    </row>
    <row r="132" spans="1:2" ht="24.95" customHeight="1">
      <c r="A132" s="43" t="s">
        <v>177</v>
      </c>
    </row>
    <row r="133" spans="1:2" ht="24.95" customHeight="1">
      <c r="A133" s="43" t="s">
        <v>178</v>
      </c>
    </row>
    <row r="134" spans="1:2" ht="24.95" customHeight="1">
      <c r="A134" s="43" t="s">
        <v>1486</v>
      </c>
    </row>
    <row r="135" spans="1:2" ht="24.95" customHeight="1">
      <c r="A135" s="43" t="s">
        <v>179</v>
      </c>
    </row>
    <row r="136" spans="1:2" ht="24.95" customHeight="1">
      <c r="A136" s="43" t="s">
        <v>180</v>
      </c>
    </row>
    <row r="137" spans="1:2" ht="24.95" customHeight="1">
      <c r="A137" s="43" t="s">
        <v>181</v>
      </c>
    </row>
    <row r="138" spans="1:2" ht="24.95" customHeight="1">
      <c r="A138" s="43" t="s">
        <v>182</v>
      </c>
    </row>
    <row r="139" spans="1:2" ht="24.95" customHeight="1">
      <c r="A139" s="43" t="s">
        <v>183</v>
      </c>
    </row>
    <row r="140" spans="1:2" ht="24.95" customHeight="1">
      <c r="A140" s="43" t="s">
        <v>184</v>
      </c>
    </row>
    <row r="141" spans="1:2" ht="24.95" customHeight="1">
      <c r="A141" s="43" t="s">
        <v>185</v>
      </c>
    </row>
    <row r="142" spans="1:2" ht="24.95" customHeight="1">
      <c r="A142" s="43" t="s">
        <v>186</v>
      </c>
    </row>
    <row r="143" spans="1:2" ht="24.95" customHeight="1">
      <c r="A143" s="43" t="s">
        <v>187</v>
      </c>
    </row>
    <row r="144" spans="1:2" ht="24.95" customHeight="1">
      <c r="A144" s="43" t="s">
        <v>188</v>
      </c>
    </row>
    <row r="145" spans="1:42" ht="24.95" customHeight="1">
      <c r="A145" s="43" t="s">
        <v>1487</v>
      </c>
    </row>
    <row r="146" spans="1:42" ht="24.95" customHeight="1">
      <c r="A146" s="43" t="s">
        <v>189</v>
      </c>
    </row>
    <row r="147" spans="1:42" ht="24.95" customHeight="1">
      <c r="A147" s="43" t="s">
        <v>190</v>
      </c>
    </row>
    <row r="148" spans="1:42" ht="24.95" customHeight="1">
      <c r="A148" s="43" t="s">
        <v>1488</v>
      </c>
    </row>
    <row r="149" spans="1:42" ht="24.95" customHeight="1">
      <c r="A149" s="43" t="s">
        <v>191</v>
      </c>
    </row>
    <row r="150" spans="1:42" ht="24.95" customHeight="1">
      <c r="A150" s="43" t="s">
        <v>192</v>
      </c>
    </row>
    <row r="151" spans="1:42" ht="24.95" customHeight="1">
      <c r="A151" s="43" t="s">
        <v>1489</v>
      </c>
    </row>
    <row r="152" spans="1:42" ht="24.95" customHeight="1">
      <c r="A152" s="43" t="s">
        <v>193</v>
      </c>
    </row>
    <row r="153" spans="1:42" ht="24.95" customHeight="1">
      <c r="A153" s="43" t="s">
        <v>1490</v>
      </c>
    </row>
    <row r="154" spans="1:42" s="34" customFormat="1" ht="24.95" customHeight="1">
      <c r="A154" s="34" t="s">
        <v>194</v>
      </c>
      <c r="F154" s="106"/>
      <c r="AK154" s="158"/>
      <c r="AL154" s="160"/>
      <c r="AM154" s="160"/>
      <c r="AN154" s="160"/>
      <c r="AO154" s="160"/>
      <c r="AP154" s="160"/>
    </row>
    <row r="155" spans="1:42" ht="24.95" customHeight="1">
      <c r="A155" s="43" t="s">
        <v>195</v>
      </c>
    </row>
    <row r="156" spans="1:42" ht="24.95" customHeight="1">
      <c r="A156" s="43" t="s">
        <v>196</v>
      </c>
    </row>
    <row r="157" spans="1:42" ht="24.95" customHeight="1">
      <c r="A157" s="43" t="s">
        <v>197</v>
      </c>
    </row>
    <row r="158" spans="1:42" ht="24.95" customHeight="1">
      <c r="A158" s="43" t="s">
        <v>1491</v>
      </c>
    </row>
    <row r="159" spans="1:42" ht="24.95" customHeight="1">
      <c r="A159" s="43" t="s">
        <v>198</v>
      </c>
    </row>
    <row r="160" spans="1:42" ht="24.95" customHeight="1">
      <c r="A160" s="43" t="s">
        <v>1492</v>
      </c>
    </row>
    <row r="161" spans="1:42" ht="24.95" customHeight="1">
      <c r="A161" s="43" t="s">
        <v>199</v>
      </c>
    </row>
    <row r="162" spans="1:42" ht="24.95" customHeight="1">
      <c r="A162" s="43" t="s">
        <v>200</v>
      </c>
    </row>
    <row r="163" spans="1:42" ht="24.95" customHeight="1">
      <c r="A163" s="43" t="s">
        <v>201</v>
      </c>
    </row>
    <row r="164" spans="1:42" ht="24.95" customHeight="1">
      <c r="A164" s="43" t="s">
        <v>202</v>
      </c>
    </row>
    <row r="165" spans="1:42" ht="24.95" customHeight="1">
      <c r="A165" s="43" t="s">
        <v>203</v>
      </c>
    </row>
    <row r="166" spans="1:42" s="34" customFormat="1" ht="24.95" customHeight="1">
      <c r="A166" s="34" t="s">
        <v>204</v>
      </c>
      <c r="F166" s="106"/>
      <c r="AK166" s="158"/>
      <c r="AL166" s="160"/>
      <c r="AM166" s="160"/>
      <c r="AN166" s="160"/>
      <c r="AO166" s="160"/>
      <c r="AP166" s="160"/>
    </row>
    <row r="167" spans="1:42" s="34" customFormat="1" ht="24.95" customHeight="1">
      <c r="A167" s="34" t="s">
        <v>205</v>
      </c>
      <c r="F167" s="106"/>
      <c r="AK167" s="158"/>
      <c r="AL167" s="160"/>
      <c r="AM167" s="160"/>
      <c r="AN167" s="160"/>
      <c r="AO167" s="160"/>
      <c r="AP167" s="160"/>
    </row>
    <row r="168" spans="1:42" ht="24.95" customHeight="1">
      <c r="A168" s="34"/>
    </row>
    <row r="169" spans="1:42" ht="24.95" customHeight="1">
      <c r="A169" s="34"/>
    </row>
    <row r="170" spans="1:42" ht="24.95" customHeight="1">
      <c r="F170" s="43"/>
      <c r="AK170" s="159"/>
    </row>
    <row r="171" spans="1:42" ht="24.95" customHeight="1">
      <c r="F171" s="43"/>
      <c r="AK171" s="159"/>
    </row>
    <row r="172" spans="1:42" ht="24.95" customHeight="1">
      <c r="F172" s="43"/>
      <c r="AK172" s="159"/>
    </row>
    <row r="173" spans="1:42" ht="24.95" customHeight="1">
      <c r="F173" s="43"/>
      <c r="AK173" s="159"/>
    </row>
    <row r="174" spans="1:42" ht="24.95" customHeight="1">
      <c r="F174" s="43"/>
      <c r="AK174" s="159"/>
    </row>
    <row r="175" spans="1:42" ht="24.95" customHeight="1">
      <c r="F175" s="43"/>
      <c r="AK175" s="159"/>
    </row>
    <row r="176" spans="1:42" ht="24.95" customHeight="1">
      <c r="F176" s="43"/>
      <c r="AK176" s="159"/>
    </row>
    <row r="177" spans="6:37" ht="24.95" customHeight="1">
      <c r="F177" s="43"/>
      <c r="AK177" s="159"/>
    </row>
    <row r="178" spans="6:37" ht="24.95" customHeight="1">
      <c r="F178" s="43"/>
      <c r="AK178" s="159"/>
    </row>
    <row r="179" spans="6:37" ht="24.95" customHeight="1">
      <c r="F179" s="43"/>
      <c r="AK179" s="159"/>
    </row>
    <row r="180" spans="6:37" ht="24.95" customHeight="1">
      <c r="F180" s="43"/>
      <c r="AK180" s="159"/>
    </row>
    <row r="181" spans="6:37" ht="24.95" customHeight="1">
      <c r="F181" s="43"/>
      <c r="AK181" s="159"/>
    </row>
    <row r="182" spans="6:37" ht="24.95" customHeight="1">
      <c r="F182" s="43"/>
      <c r="AK182" s="159"/>
    </row>
    <row r="183" spans="6:37" ht="24.95" customHeight="1">
      <c r="F183" s="43"/>
      <c r="AK183" s="159"/>
    </row>
    <row r="184" spans="6:37" ht="24.95" customHeight="1">
      <c r="F184" s="43"/>
      <c r="AK184" s="159"/>
    </row>
    <row r="185" spans="6:37" ht="24.95" customHeight="1">
      <c r="F185" s="43"/>
      <c r="AK185" s="159"/>
    </row>
    <row r="186" spans="6:37" ht="24.95" customHeight="1">
      <c r="F186" s="43"/>
      <c r="AK186" s="159"/>
    </row>
    <row r="187" spans="6:37" ht="24.95" customHeight="1">
      <c r="F187" s="43"/>
      <c r="AK187" s="159"/>
    </row>
    <row r="188" spans="6:37" ht="24.95" customHeight="1">
      <c r="F188" s="43"/>
      <c r="AK188" s="159"/>
    </row>
    <row r="189" spans="6:37" ht="24.95" customHeight="1">
      <c r="F189" s="43"/>
      <c r="AK189" s="159"/>
    </row>
    <row r="190" spans="6:37" ht="24.95" customHeight="1">
      <c r="F190" s="43"/>
      <c r="AK190" s="159"/>
    </row>
    <row r="191" spans="6:37" ht="24.95" customHeight="1">
      <c r="F191" s="43"/>
      <c r="AK191" s="159"/>
    </row>
    <row r="192" spans="6:37" ht="24.95" customHeight="1">
      <c r="F192" s="43"/>
      <c r="AK192" s="159"/>
    </row>
    <row r="193" spans="6:37" ht="24.95" customHeight="1">
      <c r="F193" s="43"/>
      <c r="AK193" s="159"/>
    </row>
    <row r="194" spans="6:37" ht="24.95" customHeight="1">
      <c r="F194" s="43"/>
      <c r="AK194" s="159"/>
    </row>
    <row r="195" spans="6:37" ht="24.95" customHeight="1">
      <c r="F195" s="43"/>
      <c r="AK195" s="159"/>
    </row>
    <row r="196" spans="6:37" ht="24.95" customHeight="1">
      <c r="F196" s="43"/>
      <c r="AK196" s="159"/>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44" man="1"/>
    <brk id="85"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U18" sqref="AU18"/>
    </sheetView>
  </sheetViews>
  <sheetFormatPr defaultRowHeight="17.25" outlineLevelCol="1"/>
  <cols>
    <col min="1" max="5" width="3.625" style="43" customWidth="1"/>
    <col min="6" max="6" width="3.625" style="106" customWidth="1"/>
    <col min="7" max="36" width="3.625" style="43" customWidth="1"/>
    <col min="37" max="37" width="8.625" style="170" hidden="1" customWidth="1" outlineLevel="1"/>
    <col min="38" max="38" width="3.625" style="159" hidden="1" customWidth="1" outlineLevel="1"/>
    <col min="39" max="39" width="10.25" style="159" hidden="1" customWidth="1" outlineLevel="1"/>
    <col min="40" max="41" width="3.625" style="159" hidden="1" customWidth="1" outlineLevel="1"/>
    <col min="42" max="42" width="3.625" style="159" customWidth="1" collapsed="1"/>
    <col min="43" max="46" width="3.625" style="159" customWidth="1"/>
    <col min="47" max="49" width="3.625" style="43" customWidth="1"/>
    <col min="50" max="16384" width="9" style="43"/>
  </cols>
  <sheetData>
    <row r="1" spans="1:39" ht="24.95" customHeight="1">
      <c r="A1" s="490" t="s">
        <v>206</v>
      </c>
      <c r="B1" s="490"/>
      <c r="C1" s="490"/>
      <c r="D1" s="490"/>
      <c r="E1" s="490"/>
      <c r="F1" s="491"/>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row>
    <row r="2" spans="1:39" ht="15" customHeight="1">
      <c r="A2" s="490"/>
      <c r="B2" s="490"/>
      <c r="C2" s="490"/>
      <c r="D2" s="490"/>
      <c r="E2" s="490"/>
      <c r="F2" s="491"/>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row>
    <row r="3" spans="1:39" ht="24.95" customHeight="1">
      <c r="A3" s="713" t="s">
        <v>207</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490"/>
      <c r="AJ3" s="490"/>
    </row>
    <row r="4" spans="1:39" ht="15" customHeight="1">
      <c r="A4" s="492"/>
      <c r="B4" s="492"/>
      <c r="C4" s="492"/>
      <c r="D4" s="492"/>
      <c r="E4" s="492"/>
      <c r="F4" s="491"/>
      <c r="G4" s="492"/>
      <c r="H4" s="492"/>
      <c r="I4" s="492"/>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row>
    <row r="5" spans="1:39" ht="24.95" customHeight="1">
      <c r="A5" s="493" t="s">
        <v>28</v>
      </c>
      <c r="B5" s="715" t="s">
        <v>29</v>
      </c>
      <c r="C5" s="715"/>
      <c r="D5" s="715"/>
      <c r="E5" s="715"/>
      <c r="F5" s="715"/>
      <c r="G5" s="715"/>
      <c r="H5" s="716" t="str">
        <f>IF('様式95_外来・在宅ベースアップ評価料（Ⅰ）'!H5=0,"",'様式95_外来・在宅ベースアップ評価料（Ⅰ）'!H5)</f>
        <v/>
      </c>
      <c r="I5" s="716"/>
      <c r="J5" s="716"/>
      <c r="K5" s="716"/>
      <c r="L5" s="716"/>
      <c r="M5" s="716"/>
      <c r="N5" s="716"/>
      <c r="O5" s="716"/>
      <c r="P5" s="716"/>
      <c r="Q5" s="716"/>
      <c r="R5" s="716"/>
      <c r="S5" s="716"/>
      <c r="T5" s="716"/>
      <c r="U5" s="490"/>
      <c r="V5" s="490"/>
      <c r="W5" s="490"/>
      <c r="X5" s="490"/>
      <c r="Y5" s="490"/>
      <c r="Z5" s="490"/>
      <c r="AA5" s="490"/>
      <c r="AB5" s="490"/>
      <c r="AC5" s="490"/>
      <c r="AD5" s="490"/>
      <c r="AE5" s="490"/>
      <c r="AF5" s="490"/>
      <c r="AG5" s="490"/>
      <c r="AH5" s="490"/>
      <c r="AI5" s="490"/>
      <c r="AJ5" s="490"/>
    </row>
    <row r="6" spans="1:39" ht="24.95" customHeight="1">
      <c r="A6" s="490"/>
      <c r="B6" s="715" t="s">
        <v>30</v>
      </c>
      <c r="C6" s="715"/>
      <c r="D6" s="715"/>
      <c r="E6" s="715"/>
      <c r="F6" s="715"/>
      <c r="G6" s="715"/>
      <c r="H6" s="714" t="str">
        <f>'様式95_外来・在宅ベースアップ評価料（Ⅰ）'!H6</f>
        <v/>
      </c>
      <c r="I6" s="714"/>
      <c r="J6" s="714"/>
      <c r="K6" s="714"/>
      <c r="L6" s="714"/>
      <c r="M6" s="714"/>
      <c r="N6" s="714"/>
      <c r="O6" s="714"/>
      <c r="P6" s="714"/>
      <c r="Q6" s="714"/>
      <c r="R6" s="714"/>
      <c r="S6" s="714"/>
      <c r="T6" s="714"/>
      <c r="U6" s="490"/>
      <c r="V6" s="490"/>
      <c r="W6" s="490"/>
      <c r="X6" s="490"/>
      <c r="Y6" s="490"/>
      <c r="Z6" s="490"/>
      <c r="AA6" s="490"/>
      <c r="AB6" s="490"/>
      <c r="AC6" s="490"/>
      <c r="AD6" s="490"/>
      <c r="AE6" s="490"/>
      <c r="AF6" s="490"/>
      <c r="AG6" s="490"/>
      <c r="AH6" s="490"/>
      <c r="AI6" s="490"/>
      <c r="AJ6" s="490"/>
    </row>
    <row r="7" spans="1:39" ht="15" customHeight="1">
      <c r="A7" s="493"/>
      <c r="B7" s="491"/>
      <c r="C7" s="490"/>
      <c r="D7" s="492"/>
      <c r="E7" s="492"/>
      <c r="F7" s="491"/>
      <c r="G7" s="492"/>
      <c r="H7" s="492"/>
      <c r="I7" s="492"/>
      <c r="J7" s="492"/>
      <c r="K7" s="492"/>
      <c r="L7" s="492"/>
      <c r="M7" s="492"/>
      <c r="N7" s="492"/>
      <c r="O7" s="492"/>
      <c r="P7" s="492"/>
      <c r="Q7" s="492"/>
      <c r="R7" s="492"/>
      <c r="S7" s="492"/>
      <c r="T7" s="490"/>
      <c r="U7" s="490"/>
      <c r="V7" s="490"/>
      <c r="W7" s="490"/>
      <c r="X7" s="490"/>
      <c r="Y7" s="490"/>
      <c r="Z7" s="490"/>
      <c r="AA7" s="490"/>
      <c r="AB7" s="490"/>
      <c r="AC7" s="490"/>
      <c r="AD7" s="490"/>
      <c r="AE7" s="490"/>
      <c r="AF7" s="490"/>
      <c r="AG7" s="490"/>
      <c r="AH7" s="490"/>
      <c r="AI7" s="490"/>
      <c r="AJ7" s="490"/>
    </row>
    <row r="8" spans="1:39" ht="24.95" customHeight="1">
      <c r="A8" s="493" t="s">
        <v>31</v>
      </c>
      <c r="B8" s="491" t="s">
        <v>58</v>
      </c>
      <c r="C8" s="492"/>
      <c r="D8" s="492"/>
      <c r="E8" s="492"/>
      <c r="F8" s="491"/>
      <c r="G8" s="490"/>
      <c r="H8" s="492"/>
      <c r="I8" s="492"/>
      <c r="J8" s="492"/>
      <c r="K8" s="492"/>
      <c r="L8" s="492"/>
      <c r="M8" s="492"/>
      <c r="N8" s="492"/>
      <c r="O8" s="492"/>
      <c r="P8" s="492"/>
      <c r="Q8" s="492"/>
      <c r="R8" s="492"/>
      <c r="S8" s="492"/>
      <c r="T8" s="490"/>
      <c r="U8" s="490"/>
      <c r="V8" s="490"/>
      <c r="W8" s="490"/>
      <c r="X8" s="490"/>
      <c r="Y8" s="490"/>
      <c r="Z8" s="490"/>
      <c r="AA8" s="490"/>
      <c r="AB8" s="490"/>
      <c r="AC8" s="490"/>
      <c r="AD8" s="490"/>
      <c r="AE8" s="490"/>
      <c r="AF8" s="490"/>
      <c r="AG8" s="490"/>
      <c r="AH8" s="490"/>
      <c r="AI8" s="490"/>
      <c r="AJ8" s="490"/>
    </row>
    <row r="9" spans="1:39" ht="24.95" customHeight="1">
      <c r="A9" s="493"/>
      <c r="B9" s="491"/>
      <c r="C9" s="492"/>
      <c r="D9" s="492"/>
      <c r="E9" s="492"/>
      <c r="F9" s="491"/>
      <c r="G9" s="490"/>
      <c r="H9" s="492"/>
      <c r="I9" s="492"/>
      <c r="J9" s="492"/>
      <c r="K9" s="491" t="s">
        <v>59</v>
      </c>
      <c r="L9" s="492"/>
      <c r="M9" s="492"/>
      <c r="N9" s="492"/>
      <c r="O9" s="492"/>
      <c r="P9" s="492"/>
      <c r="Q9" s="492"/>
      <c r="R9" s="492"/>
      <c r="S9" s="492"/>
      <c r="T9" s="490"/>
      <c r="U9" s="490"/>
      <c r="V9" s="490"/>
      <c r="W9" s="490"/>
      <c r="X9" s="490"/>
      <c r="Y9" s="490"/>
      <c r="Z9" s="490"/>
      <c r="AA9" s="490"/>
      <c r="AB9" s="490"/>
      <c r="AC9" s="490"/>
      <c r="AD9" s="490"/>
      <c r="AE9" s="490"/>
      <c r="AF9" s="490"/>
      <c r="AG9" s="490"/>
      <c r="AH9" s="490"/>
      <c r="AI9" s="490"/>
      <c r="AJ9" s="490"/>
    </row>
    <row r="10" spans="1:39" ht="24.95" customHeight="1">
      <c r="A10" s="493"/>
      <c r="B10" s="492"/>
      <c r="C10" s="492"/>
      <c r="D10" s="492"/>
      <c r="E10" s="492"/>
      <c r="F10" s="494"/>
      <c r="G10" s="491" t="s">
        <v>60</v>
      </c>
      <c r="H10" s="492"/>
      <c r="I10" s="492"/>
      <c r="J10" s="709"/>
      <c r="K10" s="710"/>
      <c r="L10" s="709" t="s">
        <v>61</v>
      </c>
      <c r="M10" s="709"/>
      <c r="N10" s="710"/>
      <c r="O10" s="709" t="s">
        <v>62</v>
      </c>
      <c r="P10" s="709"/>
      <c r="Q10" s="710"/>
      <c r="R10" s="709" t="s">
        <v>63</v>
      </c>
      <c r="S10" s="709"/>
      <c r="T10" s="710"/>
      <c r="U10" s="709" t="s">
        <v>64</v>
      </c>
      <c r="V10" s="709"/>
      <c r="W10" s="709"/>
      <c r="X10" s="490"/>
      <c r="Y10" s="490"/>
      <c r="Z10" s="490"/>
      <c r="AA10" s="490"/>
      <c r="AB10" s="490"/>
      <c r="AC10" s="490"/>
      <c r="AD10" s="490"/>
      <c r="AE10" s="490"/>
      <c r="AF10" s="490"/>
      <c r="AG10" s="490"/>
      <c r="AH10" s="490"/>
      <c r="AI10" s="490"/>
      <c r="AJ10" s="490"/>
      <c r="AM10" s="159" t="b">
        <v>0</v>
      </c>
    </row>
    <row r="11" spans="1:39" ht="24.95" customHeight="1">
      <c r="A11" s="493"/>
      <c r="B11" s="492"/>
      <c r="C11" s="492"/>
      <c r="D11" s="492"/>
      <c r="E11" s="492"/>
      <c r="F11" s="494"/>
      <c r="G11" s="491" t="s">
        <v>65</v>
      </c>
      <c r="H11" s="492"/>
      <c r="I11" s="492"/>
      <c r="J11" s="709"/>
      <c r="K11" s="710"/>
      <c r="L11" s="709"/>
      <c r="M11" s="709"/>
      <c r="N11" s="710"/>
      <c r="O11" s="709"/>
      <c r="P11" s="709"/>
      <c r="Q11" s="710"/>
      <c r="R11" s="709"/>
      <c r="S11" s="709"/>
      <c r="T11" s="710"/>
      <c r="U11" s="709"/>
      <c r="V11" s="709"/>
      <c r="W11" s="709"/>
      <c r="X11" s="491"/>
      <c r="Y11" s="491"/>
      <c r="Z11" s="490"/>
      <c r="AA11" s="490"/>
      <c r="AB11" s="490"/>
      <c r="AC11" s="490"/>
      <c r="AD11" s="490"/>
      <c r="AE11" s="490"/>
      <c r="AF11" s="490"/>
      <c r="AG11" s="490"/>
      <c r="AH11" s="490"/>
      <c r="AI11" s="490"/>
      <c r="AJ11" s="490"/>
      <c r="AM11" s="159" t="b">
        <v>0</v>
      </c>
    </row>
    <row r="12" spans="1:39" ht="24.95" customHeight="1">
      <c r="A12" s="493"/>
      <c r="B12" s="492"/>
      <c r="C12" s="492"/>
      <c r="D12" s="492"/>
      <c r="E12" s="495"/>
      <c r="F12" s="496" t="s">
        <v>66</v>
      </c>
      <c r="G12" s="492"/>
      <c r="H12" s="492"/>
      <c r="I12" s="491"/>
      <c r="J12" s="491"/>
      <c r="K12" s="492"/>
      <c r="L12" s="492"/>
      <c r="M12" s="491"/>
      <c r="N12" s="491"/>
      <c r="O12" s="491"/>
      <c r="P12" s="492"/>
      <c r="Q12" s="497"/>
      <c r="R12" s="497"/>
      <c r="S12" s="498"/>
      <c r="T12" s="497"/>
      <c r="U12" s="497"/>
      <c r="V12" s="498"/>
      <c r="W12" s="497"/>
      <c r="X12" s="497"/>
      <c r="Y12" s="498"/>
      <c r="Z12" s="498"/>
      <c r="AA12" s="498"/>
      <c r="AB12" s="498"/>
      <c r="AC12" s="498"/>
      <c r="AD12" s="490"/>
      <c r="AE12" s="490"/>
      <c r="AF12" s="490"/>
      <c r="AG12" s="490"/>
      <c r="AH12" s="490"/>
      <c r="AI12" s="490"/>
      <c r="AJ12" s="490"/>
    </row>
    <row r="13" spans="1:39" ht="24.95" customHeight="1">
      <c r="A13" s="493"/>
      <c r="B13" s="492"/>
      <c r="C13" s="492"/>
      <c r="D13" s="492"/>
      <c r="E13" s="492"/>
      <c r="F13" s="496" t="s">
        <v>67</v>
      </c>
      <c r="G13" s="492"/>
      <c r="H13" s="492"/>
      <c r="I13" s="491"/>
      <c r="J13" s="491"/>
      <c r="K13" s="492"/>
      <c r="L13" s="492"/>
      <c r="M13" s="491"/>
      <c r="N13" s="491"/>
      <c r="O13" s="491"/>
      <c r="P13" s="492"/>
      <c r="Q13" s="497"/>
      <c r="R13" s="497"/>
      <c r="S13" s="498"/>
      <c r="T13" s="497"/>
      <c r="U13" s="497"/>
      <c r="V13" s="498"/>
      <c r="W13" s="497"/>
      <c r="X13" s="497"/>
      <c r="Y13" s="498"/>
      <c r="Z13" s="498"/>
      <c r="AA13" s="498"/>
      <c r="AB13" s="498"/>
      <c r="AC13" s="498"/>
      <c r="AD13" s="490"/>
      <c r="AE13" s="490"/>
      <c r="AF13" s="490"/>
      <c r="AG13" s="490"/>
      <c r="AH13" s="490"/>
      <c r="AI13" s="490"/>
      <c r="AJ13" s="490"/>
    </row>
    <row r="14" spans="1:39" ht="24.95" customHeight="1">
      <c r="A14" s="493"/>
      <c r="B14" s="492"/>
      <c r="C14" s="492"/>
      <c r="D14" s="492"/>
      <c r="E14" s="492"/>
      <c r="F14" s="496" t="s">
        <v>68</v>
      </c>
      <c r="G14" s="492"/>
      <c r="H14" s="492"/>
      <c r="I14" s="491"/>
      <c r="J14" s="491"/>
      <c r="K14" s="492"/>
      <c r="L14" s="492"/>
      <c r="M14" s="491"/>
      <c r="N14" s="491"/>
      <c r="O14" s="491"/>
      <c r="P14" s="492"/>
      <c r="Q14" s="497"/>
      <c r="R14" s="497"/>
      <c r="S14" s="498"/>
      <c r="T14" s="497"/>
      <c r="U14" s="497"/>
      <c r="V14" s="498"/>
      <c r="W14" s="497"/>
      <c r="X14" s="497"/>
      <c r="Y14" s="498"/>
      <c r="Z14" s="498"/>
      <c r="AA14" s="498"/>
      <c r="AB14" s="498"/>
      <c r="AC14" s="498"/>
      <c r="AD14" s="490"/>
      <c r="AE14" s="490"/>
      <c r="AF14" s="490"/>
      <c r="AG14" s="490"/>
      <c r="AH14" s="490"/>
      <c r="AI14" s="490"/>
      <c r="AJ14" s="490"/>
    </row>
    <row r="15" spans="1:39" ht="24.95" customHeight="1">
      <c r="A15" s="493"/>
      <c r="B15" s="492"/>
      <c r="C15" s="492"/>
      <c r="D15" s="492"/>
      <c r="E15" s="492"/>
      <c r="F15" s="499"/>
      <c r="G15" s="695" t="s">
        <v>69</v>
      </c>
      <c r="H15" s="696"/>
      <c r="I15" s="696"/>
      <c r="J15" s="697"/>
      <c r="K15" s="707" t="s">
        <v>70</v>
      </c>
      <c r="L15" s="707"/>
      <c r="M15" s="707"/>
      <c r="N15" s="707"/>
      <c r="O15" s="491"/>
      <c r="P15" s="492"/>
      <c r="Q15" s="497"/>
      <c r="R15" s="497"/>
      <c r="S15" s="498"/>
      <c r="T15" s="497"/>
      <c r="U15" s="497"/>
      <c r="V15" s="498"/>
      <c r="W15" s="497"/>
      <c r="X15" s="497"/>
      <c r="Y15" s="498"/>
      <c r="Z15" s="498"/>
      <c r="AA15" s="498"/>
      <c r="AB15" s="498"/>
      <c r="AC15" s="498"/>
      <c r="AD15" s="490"/>
      <c r="AE15" s="490"/>
      <c r="AF15" s="490"/>
      <c r="AG15" s="490"/>
      <c r="AH15" s="490"/>
      <c r="AI15" s="490"/>
      <c r="AJ15" s="490"/>
    </row>
    <row r="16" spans="1:39" ht="24.95" customHeight="1">
      <c r="A16" s="493"/>
      <c r="B16" s="492"/>
      <c r="C16" s="492"/>
      <c r="D16" s="492"/>
      <c r="E16" s="492"/>
      <c r="F16" s="500"/>
      <c r="G16" s="695" t="s">
        <v>71</v>
      </c>
      <c r="H16" s="696"/>
      <c r="I16" s="696"/>
      <c r="J16" s="697"/>
      <c r="K16" s="698" t="s">
        <v>71</v>
      </c>
      <c r="L16" s="699"/>
      <c r="M16" s="699"/>
      <c r="N16" s="700"/>
      <c r="O16" s="491"/>
      <c r="P16" s="492"/>
      <c r="Q16" s="497"/>
      <c r="R16" s="497"/>
      <c r="S16" s="498"/>
      <c r="T16" s="497"/>
      <c r="U16" s="497"/>
      <c r="V16" s="498"/>
      <c r="W16" s="497"/>
      <c r="X16" s="497"/>
      <c r="Y16" s="498"/>
      <c r="Z16" s="498"/>
      <c r="AA16" s="498"/>
      <c r="AB16" s="498"/>
      <c r="AC16" s="498"/>
      <c r="AD16" s="490"/>
      <c r="AE16" s="490"/>
      <c r="AF16" s="490"/>
      <c r="AG16" s="490"/>
      <c r="AH16" s="490"/>
      <c r="AI16" s="490"/>
      <c r="AJ16" s="490"/>
    </row>
    <row r="17" spans="1:37" ht="24.95" customHeight="1">
      <c r="A17" s="493"/>
      <c r="B17" s="492"/>
      <c r="C17" s="492"/>
      <c r="D17" s="492"/>
      <c r="E17" s="492"/>
      <c r="F17" s="500"/>
      <c r="G17" s="695" t="s">
        <v>72</v>
      </c>
      <c r="H17" s="696"/>
      <c r="I17" s="696"/>
      <c r="J17" s="697"/>
      <c r="K17" s="701"/>
      <c r="L17" s="702"/>
      <c r="M17" s="702"/>
      <c r="N17" s="703"/>
      <c r="O17" s="491"/>
      <c r="P17" s="492"/>
      <c r="Q17" s="497"/>
      <c r="R17" s="497"/>
      <c r="S17" s="498"/>
      <c r="T17" s="497"/>
      <c r="U17" s="497"/>
      <c r="V17" s="498"/>
      <c r="W17" s="497"/>
      <c r="X17" s="497"/>
      <c r="Y17" s="498"/>
      <c r="Z17" s="498"/>
      <c r="AA17" s="498"/>
      <c r="AB17" s="498"/>
      <c r="AC17" s="498"/>
      <c r="AD17" s="490"/>
      <c r="AE17" s="490"/>
      <c r="AF17" s="490"/>
      <c r="AG17" s="490"/>
      <c r="AH17" s="490"/>
      <c r="AI17" s="490"/>
      <c r="AJ17" s="490"/>
    </row>
    <row r="18" spans="1:37" ht="24.95" customHeight="1">
      <c r="A18" s="493"/>
      <c r="B18" s="492"/>
      <c r="C18" s="492"/>
      <c r="D18" s="492"/>
      <c r="E18" s="492"/>
      <c r="F18" s="500"/>
      <c r="G18" s="695" t="s">
        <v>73</v>
      </c>
      <c r="H18" s="696"/>
      <c r="I18" s="696"/>
      <c r="J18" s="697"/>
      <c r="K18" s="704"/>
      <c r="L18" s="705"/>
      <c r="M18" s="705"/>
      <c r="N18" s="706"/>
      <c r="O18" s="491"/>
      <c r="P18" s="492"/>
      <c r="Q18" s="497"/>
      <c r="R18" s="497"/>
      <c r="S18" s="498"/>
      <c r="T18" s="497"/>
      <c r="U18" s="497"/>
      <c r="V18" s="498"/>
      <c r="W18" s="497"/>
      <c r="X18" s="497"/>
      <c r="Y18" s="498"/>
      <c r="Z18" s="498"/>
      <c r="AA18" s="498"/>
      <c r="AB18" s="498"/>
      <c r="AC18" s="498"/>
      <c r="AD18" s="490"/>
      <c r="AE18" s="490"/>
      <c r="AF18" s="490"/>
      <c r="AG18" s="490"/>
      <c r="AH18" s="490"/>
      <c r="AI18" s="490"/>
      <c r="AJ18" s="490"/>
    </row>
    <row r="19" spans="1:37" ht="24.95" customHeight="1">
      <c r="A19" s="493"/>
      <c r="B19" s="492"/>
      <c r="C19" s="492"/>
      <c r="D19" s="492"/>
      <c r="E19" s="492"/>
      <c r="F19" s="500"/>
      <c r="G19" s="695" t="s">
        <v>74</v>
      </c>
      <c r="H19" s="696"/>
      <c r="I19" s="696"/>
      <c r="J19" s="697"/>
      <c r="K19" s="698" t="s">
        <v>74</v>
      </c>
      <c r="L19" s="699"/>
      <c r="M19" s="699"/>
      <c r="N19" s="700"/>
      <c r="O19" s="491"/>
      <c r="P19" s="492"/>
      <c r="Q19" s="497"/>
      <c r="R19" s="497"/>
      <c r="S19" s="498"/>
      <c r="T19" s="497"/>
      <c r="U19" s="497"/>
      <c r="V19" s="498"/>
      <c r="W19" s="497"/>
      <c r="X19" s="497"/>
      <c r="Y19" s="498"/>
      <c r="Z19" s="498"/>
      <c r="AA19" s="498"/>
      <c r="AB19" s="498"/>
      <c r="AC19" s="498"/>
      <c r="AD19" s="490"/>
      <c r="AE19" s="490"/>
      <c r="AF19" s="490"/>
      <c r="AG19" s="490"/>
      <c r="AH19" s="490"/>
      <c r="AI19" s="490"/>
      <c r="AJ19" s="490"/>
    </row>
    <row r="20" spans="1:37" ht="24.95" customHeight="1">
      <c r="A20" s="493"/>
      <c r="B20" s="492"/>
      <c r="C20" s="492"/>
      <c r="D20" s="492"/>
      <c r="E20" s="492"/>
      <c r="F20" s="500"/>
      <c r="G20" s="695" t="s">
        <v>75</v>
      </c>
      <c r="H20" s="696"/>
      <c r="I20" s="696"/>
      <c r="J20" s="697"/>
      <c r="K20" s="701"/>
      <c r="L20" s="702"/>
      <c r="M20" s="702"/>
      <c r="N20" s="703"/>
      <c r="O20" s="491"/>
      <c r="P20" s="492"/>
      <c r="Q20" s="497"/>
      <c r="R20" s="497"/>
      <c r="S20" s="498"/>
      <c r="T20" s="497"/>
      <c r="U20" s="497"/>
      <c r="V20" s="498"/>
      <c r="W20" s="497"/>
      <c r="X20" s="497"/>
      <c r="Y20" s="498"/>
      <c r="Z20" s="498"/>
      <c r="AA20" s="498"/>
      <c r="AB20" s="498"/>
      <c r="AC20" s="498"/>
      <c r="AD20" s="490"/>
      <c r="AE20" s="490"/>
      <c r="AF20" s="490"/>
      <c r="AG20" s="490"/>
      <c r="AH20" s="490"/>
      <c r="AI20" s="490"/>
      <c r="AJ20" s="490"/>
    </row>
    <row r="21" spans="1:37" ht="24.95" customHeight="1">
      <c r="A21" s="493"/>
      <c r="B21" s="492"/>
      <c r="C21" s="492"/>
      <c r="D21" s="492"/>
      <c r="E21" s="492"/>
      <c r="F21" s="500"/>
      <c r="G21" s="695" t="s">
        <v>76</v>
      </c>
      <c r="H21" s="696"/>
      <c r="I21" s="696"/>
      <c r="J21" s="697"/>
      <c r="K21" s="704"/>
      <c r="L21" s="705"/>
      <c r="M21" s="705"/>
      <c r="N21" s="706"/>
      <c r="O21" s="491"/>
      <c r="P21" s="492"/>
      <c r="Q21" s="497"/>
      <c r="R21" s="497"/>
      <c r="S21" s="498"/>
      <c r="T21" s="497"/>
      <c r="U21" s="497"/>
      <c r="V21" s="498"/>
      <c r="W21" s="497"/>
      <c r="X21" s="497"/>
      <c r="Y21" s="498"/>
      <c r="Z21" s="498"/>
      <c r="AA21" s="498"/>
      <c r="AB21" s="498"/>
      <c r="AC21" s="498"/>
      <c r="AD21" s="490"/>
      <c r="AE21" s="490"/>
      <c r="AF21" s="490"/>
      <c r="AG21" s="490"/>
      <c r="AH21" s="490"/>
      <c r="AI21" s="490"/>
      <c r="AJ21" s="490"/>
    </row>
    <row r="22" spans="1:37" ht="24.95" customHeight="1">
      <c r="A22" s="493"/>
      <c r="B22" s="492"/>
      <c r="C22" s="492"/>
      <c r="D22" s="492"/>
      <c r="E22" s="492"/>
      <c r="F22" s="500"/>
      <c r="G22" s="695" t="s">
        <v>77</v>
      </c>
      <c r="H22" s="696"/>
      <c r="I22" s="696"/>
      <c r="J22" s="697"/>
      <c r="K22" s="698" t="s">
        <v>77</v>
      </c>
      <c r="L22" s="699"/>
      <c r="M22" s="699"/>
      <c r="N22" s="700"/>
      <c r="O22" s="491"/>
      <c r="P22" s="492"/>
      <c r="Q22" s="497"/>
      <c r="R22" s="497"/>
      <c r="S22" s="498"/>
      <c r="T22" s="497"/>
      <c r="U22" s="497"/>
      <c r="V22" s="498"/>
      <c r="W22" s="497"/>
      <c r="X22" s="497"/>
      <c r="Y22" s="498"/>
      <c r="Z22" s="498"/>
      <c r="AA22" s="498"/>
      <c r="AB22" s="498"/>
      <c r="AC22" s="498"/>
      <c r="AD22" s="490"/>
      <c r="AE22" s="490"/>
      <c r="AF22" s="490"/>
      <c r="AG22" s="490"/>
      <c r="AH22" s="490"/>
      <c r="AI22" s="490"/>
      <c r="AJ22" s="490"/>
    </row>
    <row r="23" spans="1:37" ht="24.95" customHeight="1">
      <c r="A23" s="493"/>
      <c r="B23" s="492"/>
      <c r="C23" s="492"/>
      <c r="D23" s="492"/>
      <c r="E23" s="492"/>
      <c r="F23" s="500"/>
      <c r="G23" s="695" t="s">
        <v>78</v>
      </c>
      <c r="H23" s="696"/>
      <c r="I23" s="696"/>
      <c r="J23" s="697"/>
      <c r="K23" s="701"/>
      <c r="L23" s="702"/>
      <c r="M23" s="702"/>
      <c r="N23" s="703"/>
      <c r="O23" s="491"/>
      <c r="P23" s="492"/>
      <c r="Q23" s="497"/>
      <c r="R23" s="497"/>
      <c r="S23" s="498"/>
      <c r="T23" s="497"/>
      <c r="U23" s="497"/>
      <c r="V23" s="498"/>
      <c r="W23" s="497"/>
      <c r="X23" s="497"/>
      <c r="Y23" s="498"/>
      <c r="Z23" s="498"/>
      <c r="AA23" s="498"/>
      <c r="AB23" s="498"/>
      <c r="AC23" s="498"/>
      <c r="AD23" s="490"/>
      <c r="AE23" s="490"/>
      <c r="AF23" s="490"/>
      <c r="AG23" s="490"/>
      <c r="AH23" s="490"/>
      <c r="AI23" s="490"/>
      <c r="AJ23" s="490"/>
    </row>
    <row r="24" spans="1:37" ht="24.95" customHeight="1">
      <c r="A24" s="493"/>
      <c r="B24" s="492"/>
      <c r="C24" s="492"/>
      <c r="D24" s="492"/>
      <c r="E24" s="492"/>
      <c r="F24" s="500"/>
      <c r="G24" s="695" t="s">
        <v>79</v>
      </c>
      <c r="H24" s="696"/>
      <c r="I24" s="696"/>
      <c r="J24" s="697"/>
      <c r="K24" s="704"/>
      <c r="L24" s="705"/>
      <c r="M24" s="705"/>
      <c r="N24" s="706"/>
      <c r="O24" s="491"/>
      <c r="P24" s="492"/>
      <c r="Q24" s="497"/>
      <c r="R24" s="497"/>
      <c r="S24" s="498"/>
      <c r="T24" s="497"/>
      <c r="U24" s="497"/>
      <c r="V24" s="498"/>
      <c r="W24" s="497"/>
      <c r="X24" s="497"/>
      <c r="Y24" s="498"/>
      <c r="Z24" s="498"/>
      <c r="AA24" s="498"/>
      <c r="AB24" s="498"/>
      <c r="AC24" s="498"/>
      <c r="AD24" s="490"/>
      <c r="AE24" s="490"/>
      <c r="AF24" s="490"/>
      <c r="AG24" s="490"/>
      <c r="AH24" s="490"/>
      <c r="AI24" s="490"/>
      <c r="AJ24" s="490"/>
    </row>
    <row r="25" spans="1:37" ht="24.95" customHeight="1">
      <c r="A25" s="493"/>
      <c r="B25" s="492"/>
      <c r="C25" s="492"/>
      <c r="D25" s="492"/>
      <c r="E25" s="492"/>
      <c r="F25" s="500"/>
      <c r="G25" s="695" t="s">
        <v>80</v>
      </c>
      <c r="H25" s="696"/>
      <c r="I25" s="696"/>
      <c r="J25" s="697"/>
      <c r="K25" s="698" t="s">
        <v>80</v>
      </c>
      <c r="L25" s="699"/>
      <c r="M25" s="699"/>
      <c r="N25" s="700"/>
      <c r="O25" s="491"/>
      <c r="P25" s="492"/>
      <c r="Q25" s="497"/>
      <c r="R25" s="497"/>
      <c r="S25" s="498"/>
      <c r="T25" s="497"/>
      <c r="U25" s="497"/>
      <c r="V25" s="498"/>
      <c r="W25" s="497"/>
      <c r="X25" s="497"/>
      <c r="Y25" s="498"/>
      <c r="Z25" s="498"/>
      <c r="AA25" s="498"/>
      <c r="AB25" s="498"/>
      <c r="AC25" s="498"/>
      <c r="AD25" s="490"/>
      <c r="AE25" s="490"/>
      <c r="AF25" s="490"/>
      <c r="AG25" s="490"/>
      <c r="AH25" s="490"/>
      <c r="AI25" s="490"/>
      <c r="AJ25" s="490"/>
    </row>
    <row r="26" spans="1:37" ht="24.95" customHeight="1">
      <c r="A26" s="493"/>
      <c r="B26" s="492"/>
      <c r="C26" s="492"/>
      <c r="D26" s="492"/>
      <c r="E26" s="492"/>
      <c r="F26" s="500"/>
      <c r="G26" s="695" t="s">
        <v>81</v>
      </c>
      <c r="H26" s="696"/>
      <c r="I26" s="696"/>
      <c r="J26" s="697"/>
      <c r="K26" s="701"/>
      <c r="L26" s="702"/>
      <c r="M26" s="702"/>
      <c r="N26" s="703"/>
      <c r="O26" s="491"/>
      <c r="P26" s="492"/>
      <c r="Q26" s="497"/>
      <c r="R26" s="497"/>
      <c r="S26" s="498"/>
      <c r="T26" s="497"/>
      <c r="U26" s="497"/>
      <c r="V26" s="498"/>
      <c r="W26" s="497"/>
      <c r="X26" s="497"/>
      <c r="Y26" s="498"/>
      <c r="Z26" s="498"/>
      <c r="AA26" s="498"/>
      <c r="AB26" s="498"/>
      <c r="AC26" s="498"/>
      <c r="AD26" s="490"/>
      <c r="AE26" s="490"/>
      <c r="AF26" s="490"/>
      <c r="AG26" s="490"/>
      <c r="AH26" s="490"/>
      <c r="AI26" s="490"/>
      <c r="AJ26" s="490"/>
    </row>
    <row r="27" spans="1:37" ht="24.95" customHeight="1">
      <c r="A27" s="493"/>
      <c r="B27" s="492"/>
      <c r="C27" s="492"/>
      <c r="D27" s="492"/>
      <c r="E27" s="492"/>
      <c r="F27" s="500"/>
      <c r="G27" s="695" t="s">
        <v>82</v>
      </c>
      <c r="H27" s="696"/>
      <c r="I27" s="696"/>
      <c r="J27" s="697"/>
      <c r="K27" s="704"/>
      <c r="L27" s="705"/>
      <c r="M27" s="705"/>
      <c r="N27" s="706"/>
      <c r="O27" s="491"/>
      <c r="P27" s="492"/>
      <c r="Q27" s="497"/>
      <c r="R27" s="497"/>
      <c r="S27" s="498"/>
      <c r="T27" s="497"/>
      <c r="U27" s="497"/>
      <c r="V27" s="498"/>
      <c r="W27" s="497"/>
      <c r="X27" s="497"/>
      <c r="Y27" s="498"/>
      <c r="Z27" s="498"/>
      <c r="AA27" s="498"/>
      <c r="AB27" s="498"/>
      <c r="AC27" s="498"/>
      <c r="AD27" s="490"/>
      <c r="AE27" s="490"/>
      <c r="AF27" s="490"/>
      <c r="AG27" s="490"/>
      <c r="AH27" s="490"/>
      <c r="AI27" s="490"/>
      <c r="AJ27" s="490"/>
      <c r="AK27" s="170">
        <f>IF(AK28=TRUE,1,0)</f>
        <v>0</v>
      </c>
    </row>
    <row r="28" spans="1:37" ht="24.95" customHeight="1">
      <c r="A28" s="493" t="s">
        <v>35</v>
      </c>
      <c r="B28" s="491" t="s">
        <v>88</v>
      </c>
      <c r="C28" s="490"/>
      <c r="D28" s="492"/>
      <c r="E28" s="492"/>
      <c r="F28" s="491"/>
      <c r="G28" s="490"/>
      <c r="H28" s="492"/>
      <c r="I28" s="492"/>
      <c r="J28" s="492"/>
      <c r="K28" s="492"/>
      <c r="L28" s="492"/>
      <c r="M28" s="492"/>
      <c r="N28" s="492"/>
      <c r="O28" s="492"/>
      <c r="P28" s="492"/>
      <c r="Q28" s="492"/>
      <c r="R28" s="492"/>
      <c r="S28" s="492"/>
      <c r="T28" s="490"/>
      <c r="U28" s="490"/>
      <c r="V28" s="490"/>
      <c r="W28" s="490"/>
      <c r="X28" s="490"/>
      <c r="Y28" s="490"/>
      <c r="Z28" s="490"/>
      <c r="AA28" s="490"/>
      <c r="AB28" s="490"/>
      <c r="AC28" s="490"/>
      <c r="AD28" s="490"/>
      <c r="AE28" s="494"/>
      <c r="AF28" s="490"/>
      <c r="AG28" s="490"/>
      <c r="AH28" s="490"/>
      <c r="AI28" s="490"/>
      <c r="AJ28" s="490"/>
      <c r="AK28" s="170" t="b">
        <v>0</v>
      </c>
    </row>
    <row r="29" spans="1:37" ht="24.75" customHeight="1">
      <c r="A29" s="493"/>
      <c r="B29" s="491"/>
      <c r="C29" s="500" t="s">
        <v>208</v>
      </c>
      <c r="D29" s="492"/>
      <c r="E29" s="492"/>
      <c r="F29" s="491"/>
      <c r="G29" s="490"/>
      <c r="H29" s="492"/>
      <c r="I29" s="492"/>
      <c r="J29" s="492"/>
      <c r="K29" s="492"/>
      <c r="L29" s="492"/>
      <c r="M29" s="492"/>
      <c r="N29" s="492"/>
      <c r="O29" s="492"/>
      <c r="P29" s="492"/>
      <c r="Q29" s="492"/>
      <c r="R29" s="492"/>
      <c r="S29" s="492"/>
      <c r="T29" s="490"/>
      <c r="U29" s="490"/>
      <c r="V29" s="490"/>
      <c r="W29" s="490"/>
      <c r="X29" s="490"/>
      <c r="Y29" s="490"/>
      <c r="Z29" s="490"/>
      <c r="AA29" s="490"/>
      <c r="AB29" s="490"/>
      <c r="AC29" s="490"/>
      <c r="AD29" s="490"/>
      <c r="AE29" s="490"/>
      <c r="AF29" s="490"/>
      <c r="AG29" s="490"/>
      <c r="AH29" s="490"/>
      <c r="AI29" s="490"/>
      <c r="AJ29" s="490"/>
    </row>
    <row r="30" spans="1:37" ht="24.95" customHeight="1">
      <c r="A30" s="493" t="s">
        <v>39</v>
      </c>
      <c r="B30" s="490" t="s">
        <v>209</v>
      </c>
      <c r="C30" s="490"/>
      <c r="D30" s="490"/>
      <c r="E30" s="492"/>
      <c r="F30" s="491"/>
      <c r="G30" s="492"/>
      <c r="H30" s="492"/>
      <c r="I30" s="492"/>
      <c r="J30" s="492"/>
      <c r="K30" s="492"/>
      <c r="L30" s="501"/>
      <c r="M30" s="492"/>
      <c r="N30" s="492"/>
      <c r="O30" s="492"/>
      <c r="P30" s="492"/>
      <c r="Q30" s="492"/>
      <c r="R30" s="492"/>
      <c r="S30" s="492"/>
      <c r="T30" s="490"/>
      <c r="U30" s="490"/>
      <c r="V30" s="490"/>
      <c r="W30" s="490"/>
      <c r="X30" s="490"/>
      <c r="Y30" s="490"/>
      <c r="Z30" s="490"/>
      <c r="AA30" s="490"/>
      <c r="AB30" s="490"/>
      <c r="AC30" s="490"/>
      <c r="AD30" s="490"/>
      <c r="AE30" s="490"/>
      <c r="AF30" s="490"/>
      <c r="AG30" s="490"/>
      <c r="AH30" s="490"/>
      <c r="AI30" s="490"/>
      <c r="AJ30" s="490"/>
    </row>
    <row r="31" spans="1:37" ht="24.95" customHeight="1">
      <c r="A31" s="493"/>
      <c r="B31" s="502" t="s">
        <v>210</v>
      </c>
      <c r="C31" s="490"/>
      <c r="D31" s="490"/>
      <c r="E31" s="492"/>
      <c r="F31" s="491"/>
      <c r="G31" s="492"/>
      <c r="H31" s="492"/>
      <c r="I31" s="492"/>
      <c r="J31" s="492"/>
      <c r="K31" s="492"/>
      <c r="L31" s="501"/>
      <c r="M31" s="492"/>
      <c r="N31" s="492"/>
      <c r="O31" s="492"/>
      <c r="P31" s="492"/>
      <c r="Q31" s="492"/>
      <c r="R31" s="492"/>
      <c r="S31" s="492"/>
      <c r="T31" s="490"/>
      <c r="U31" s="490"/>
      <c r="V31" s="490"/>
      <c r="W31" s="490"/>
      <c r="X31" s="490"/>
      <c r="Y31" s="490"/>
      <c r="Z31" s="490"/>
      <c r="AA31" s="490"/>
      <c r="AB31" s="490"/>
      <c r="AC31" s="490"/>
      <c r="AD31" s="490"/>
      <c r="AE31" s="490"/>
      <c r="AF31" s="490"/>
      <c r="AG31" s="490"/>
      <c r="AH31" s="490"/>
      <c r="AI31" s="490"/>
      <c r="AJ31" s="490"/>
    </row>
    <row r="32" spans="1:37" ht="24.75" customHeight="1">
      <c r="A32" s="493"/>
      <c r="B32" s="502" t="s">
        <v>93</v>
      </c>
      <c r="C32" s="490"/>
      <c r="D32" s="490"/>
      <c r="E32" s="492"/>
      <c r="F32" s="491"/>
      <c r="G32" s="492"/>
      <c r="H32" s="492"/>
      <c r="I32" s="492"/>
      <c r="J32" s="492"/>
      <c r="K32" s="492"/>
      <c r="L32" s="492"/>
      <c r="M32" s="492"/>
      <c r="N32" s="492"/>
      <c r="O32" s="492"/>
      <c r="P32" s="492"/>
      <c r="Q32" s="492"/>
      <c r="R32" s="492"/>
      <c r="S32" s="492"/>
      <c r="T32" s="490"/>
      <c r="U32" s="490"/>
      <c r="V32" s="490"/>
      <c r="W32" s="490"/>
      <c r="X32" s="490"/>
      <c r="Y32" s="490"/>
      <c r="Z32" s="490"/>
      <c r="AA32" s="490"/>
      <c r="AB32" s="490"/>
      <c r="AC32" s="490"/>
      <c r="AD32" s="490"/>
      <c r="AE32" s="490"/>
      <c r="AF32" s="490"/>
      <c r="AG32" s="490"/>
      <c r="AH32" s="490"/>
      <c r="AI32" s="490"/>
      <c r="AJ32" s="490"/>
    </row>
    <row r="33" spans="1:37" ht="24.95" customHeight="1">
      <c r="A33" s="493"/>
      <c r="B33" s="490" t="s">
        <v>211</v>
      </c>
      <c r="C33" s="490"/>
      <c r="D33" s="490"/>
      <c r="E33" s="492"/>
      <c r="F33" s="491"/>
      <c r="G33" s="492"/>
      <c r="H33" s="492"/>
      <c r="I33" s="492"/>
      <c r="J33" s="492"/>
      <c r="K33" s="492"/>
      <c r="L33" s="492"/>
      <c r="M33" s="492"/>
      <c r="N33" s="492"/>
      <c r="O33" s="492"/>
      <c r="P33" s="492"/>
      <c r="Q33" s="492"/>
      <c r="R33" s="492"/>
      <c r="S33" s="492"/>
      <c r="T33" s="490"/>
      <c r="U33" s="490"/>
      <c r="V33" s="490"/>
      <c r="W33" s="490"/>
      <c r="X33" s="490"/>
      <c r="Y33" s="490"/>
      <c r="Z33" s="490"/>
      <c r="AA33" s="490"/>
      <c r="AB33" s="490"/>
      <c r="AC33" s="490"/>
      <c r="AD33" s="490"/>
      <c r="AE33" s="490"/>
      <c r="AF33" s="490"/>
      <c r="AG33" s="490"/>
      <c r="AH33" s="490"/>
      <c r="AI33" s="490"/>
      <c r="AJ33" s="490"/>
    </row>
    <row r="34" spans="1:37" ht="24.95" customHeight="1">
      <c r="A34" s="493"/>
      <c r="B34" s="490"/>
      <c r="C34" s="492" t="str">
        <f>IF($AK$10=1,"☑","□")</f>
        <v>□</v>
      </c>
      <c r="D34" s="491" t="s">
        <v>95</v>
      </c>
      <c r="E34" s="492"/>
      <c r="F34" s="492"/>
      <c r="G34" s="492"/>
      <c r="H34" s="492"/>
      <c r="I34" s="492"/>
      <c r="J34" s="492" t="str">
        <f>IF($AK$10=2,"☑","□")</f>
        <v>□</v>
      </c>
      <c r="K34" s="491" t="s">
        <v>96</v>
      </c>
      <c r="L34" s="492"/>
      <c r="M34" s="492"/>
      <c r="N34" s="492"/>
      <c r="O34" s="492"/>
      <c r="P34" s="492"/>
      <c r="Q34" s="492" t="str">
        <f>IF($AK$10=3,"☑","□")</f>
        <v>□</v>
      </c>
      <c r="R34" s="491" t="s">
        <v>97</v>
      </c>
      <c r="S34" s="492"/>
      <c r="T34" s="492"/>
      <c r="U34" s="492"/>
      <c r="V34" s="492"/>
      <c r="W34" s="490"/>
      <c r="X34" s="492" t="str">
        <f>IF($AK$10=4,"☑","□")</f>
        <v>□</v>
      </c>
      <c r="Y34" s="491" t="s">
        <v>98</v>
      </c>
      <c r="Z34" s="492"/>
      <c r="AA34" s="492"/>
      <c r="AB34" s="492"/>
      <c r="AC34" s="492"/>
      <c r="AD34" s="490"/>
      <c r="AE34" s="490"/>
      <c r="AF34" s="490"/>
      <c r="AG34" s="490"/>
      <c r="AH34" s="490"/>
      <c r="AI34" s="490"/>
      <c r="AJ34" s="490"/>
    </row>
    <row r="35" spans="1:37" ht="24.95" customHeight="1">
      <c r="A35" s="493"/>
      <c r="B35" s="502"/>
      <c r="C35" s="492"/>
      <c r="D35" s="491"/>
      <c r="E35" s="492"/>
      <c r="F35" s="492"/>
      <c r="G35" s="492"/>
      <c r="H35" s="492"/>
      <c r="I35" s="492"/>
      <c r="J35" s="492"/>
      <c r="K35" s="491"/>
      <c r="L35" s="492"/>
      <c r="M35" s="492"/>
      <c r="N35" s="492"/>
      <c r="O35" s="492"/>
      <c r="P35" s="492"/>
      <c r="Q35" s="492"/>
      <c r="R35" s="491"/>
      <c r="S35" s="492"/>
      <c r="T35" s="492"/>
      <c r="U35" s="492"/>
      <c r="V35" s="492"/>
      <c r="W35" s="502"/>
      <c r="X35" s="492"/>
      <c r="Y35" s="491"/>
      <c r="Z35" s="492"/>
      <c r="AA35" s="492"/>
      <c r="AB35" s="492"/>
      <c r="AC35" s="492"/>
      <c r="AD35" s="502"/>
      <c r="AE35" s="502"/>
      <c r="AF35" s="502"/>
      <c r="AG35" s="502"/>
      <c r="AH35" s="502"/>
      <c r="AI35" s="502"/>
      <c r="AJ35" s="502"/>
    </row>
    <row r="36" spans="1:37" ht="24.95" customHeight="1">
      <c r="A36" s="493"/>
      <c r="B36" s="502" t="s">
        <v>99</v>
      </c>
      <c r="C36" s="490"/>
      <c r="D36" s="492"/>
      <c r="E36" s="492"/>
      <c r="F36" s="491"/>
      <c r="G36" s="490"/>
      <c r="H36" s="490"/>
      <c r="I36" s="492"/>
      <c r="J36" s="492"/>
      <c r="K36" s="492"/>
      <c r="L36" s="492"/>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row>
    <row r="37" spans="1:37" ht="24.95" customHeight="1">
      <c r="A37" s="493"/>
      <c r="B37" s="490"/>
      <c r="C37" s="491"/>
      <c r="D37" s="492"/>
      <c r="E37" s="492"/>
      <c r="F37" s="491"/>
      <c r="G37" s="492"/>
      <c r="H37" s="492"/>
      <c r="I37" s="492"/>
      <c r="J37" s="492"/>
      <c r="K37" s="492"/>
      <c r="L37" s="492"/>
      <c r="M37" s="708"/>
      <c r="N37" s="708"/>
      <c r="O37" s="708"/>
      <c r="P37" s="708"/>
      <c r="Q37" s="708"/>
      <c r="R37" s="708"/>
      <c r="S37" s="708"/>
      <c r="T37" s="492" t="s">
        <v>100</v>
      </c>
      <c r="U37" s="490"/>
      <c r="V37" s="491" t="s">
        <v>101</v>
      </c>
      <c r="W37" s="502"/>
      <c r="X37" s="492"/>
      <c r="Y37" s="502"/>
      <c r="Z37" s="708"/>
      <c r="AA37" s="708"/>
      <c r="AB37" s="708"/>
      <c r="AC37" s="708"/>
      <c r="AD37" s="708"/>
      <c r="AE37" s="708"/>
      <c r="AF37" s="708"/>
      <c r="AG37" s="492" t="s">
        <v>100</v>
      </c>
      <c r="AH37" s="490"/>
      <c r="AI37" s="490"/>
      <c r="AJ37" s="490"/>
    </row>
    <row r="38" spans="1:37" ht="24" customHeight="1">
      <c r="A38" s="493"/>
      <c r="B38" s="490"/>
      <c r="C38" s="500" t="s">
        <v>102</v>
      </c>
      <c r="D38" s="492"/>
      <c r="E38" s="492"/>
      <c r="F38" s="491"/>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0"/>
      <c r="AI38" s="490"/>
      <c r="AJ38" s="490"/>
    </row>
    <row r="39" spans="1:37" ht="19.5" customHeight="1">
      <c r="A39" s="493"/>
      <c r="B39" s="490"/>
      <c r="C39" s="500"/>
      <c r="D39" s="500" t="s">
        <v>103</v>
      </c>
      <c r="E39" s="492"/>
      <c r="F39" s="491"/>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0"/>
      <c r="AI39" s="490"/>
      <c r="AJ39" s="490"/>
    </row>
    <row r="40" spans="1:37" ht="19.5" customHeight="1">
      <c r="A40" s="493"/>
      <c r="B40" s="490"/>
      <c r="C40" s="500" t="s">
        <v>104</v>
      </c>
      <c r="D40" s="500"/>
      <c r="E40" s="492"/>
      <c r="F40" s="491"/>
      <c r="G40" s="492"/>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0"/>
      <c r="AI40" s="490"/>
      <c r="AJ40" s="490"/>
    </row>
    <row r="41" spans="1:37" ht="19.5" customHeight="1">
      <c r="A41" s="493"/>
      <c r="B41" s="490"/>
      <c r="C41" s="500"/>
      <c r="D41" s="500"/>
      <c r="E41" s="492"/>
      <c r="F41" s="491"/>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0"/>
      <c r="AI41" s="490"/>
      <c r="AJ41" s="490"/>
    </row>
    <row r="42" spans="1:37" ht="24.95" customHeight="1">
      <c r="A42" s="493"/>
      <c r="B42" s="491" t="s">
        <v>212</v>
      </c>
      <c r="C42" s="502"/>
      <c r="D42" s="492"/>
      <c r="E42" s="492"/>
      <c r="F42" s="491"/>
      <c r="G42" s="492"/>
      <c r="H42" s="492"/>
      <c r="I42" s="492"/>
      <c r="J42" s="492"/>
      <c r="K42" s="492"/>
      <c r="L42" s="492"/>
      <c r="M42" s="492"/>
      <c r="N42" s="492"/>
      <c r="O42" s="492"/>
      <c r="P42" s="492"/>
      <c r="Q42" s="492"/>
      <c r="R42" s="492"/>
      <c r="S42" s="492"/>
      <c r="T42" s="492"/>
      <c r="U42" s="492"/>
      <c r="V42" s="492"/>
      <c r="W42" s="492"/>
      <c r="X42" s="492"/>
      <c r="Y42" s="492"/>
      <c r="Z42" s="492"/>
      <c r="AA42" s="492"/>
      <c r="AB42" s="492"/>
      <c r="AC42" s="492"/>
      <c r="AD42" s="492"/>
      <c r="AE42" s="492"/>
      <c r="AF42" s="492"/>
      <c r="AG42" s="492"/>
      <c r="AH42" s="490"/>
      <c r="AI42" s="490"/>
      <c r="AJ42" s="490"/>
    </row>
    <row r="43" spans="1:37" ht="24.95" customHeight="1">
      <c r="A43" s="493"/>
      <c r="B43" s="502" t="s">
        <v>213</v>
      </c>
      <c r="C43" s="490"/>
      <c r="D43" s="490"/>
      <c r="E43" s="490"/>
      <c r="F43" s="491"/>
      <c r="G43" s="490"/>
      <c r="H43" s="492"/>
      <c r="I43" s="492"/>
      <c r="J43" s="492"/>
      <c r="K43" s="492"/>
      <c r="L43" s="492"/>
      <c r="M43" s="492"/>
      <c r="N43" s="492"/>
      <c r="O43" s="492"/>
      <c r="P43" s="492"/>
      <c r="Q43" s="492"/>
      <c r="R43" s="492"/>
      <c r="S43" s="492"/>
      <c r="T43" s="490"/>
      <c r="U43" s="490"/>
      <c r="V43" s="490"/>
      <c r="W43" s="490"/>
      <c r="X43" s="490"/>
      <c r="Y43" s="490"/>
      <c r="Z43" s="490"/>
      <c r="AA43" s="490"/>
      <c r="AB43" s="490"/>
      <c r="AC43" s="490"/>
      <c r="AD43" s="490"/>
      <c r="AE43" s="490"/>
      <c r="AF43" s="490"/>
      <c r="AG43" s="490"/>
      <c r="AH43" s="490"/>
      <c r="AI43" s="490"/>
      <c r="AJ43" s="490"/>
    </row>
    <row r="44" spans="1:37" ht="24.95" customHeight="1">
      <c r="A44" s="493"/>
      <c r="B44" s="490"/>
      <c r="C44" s="492" t="str">
        <f>IF($AK$10=1,"☑","□")</f>
        <v>□</v>
      </c>
      <c r="D44" s="491" t="s">
        <v>107</v>
      </c>
      <c r="E44" s="492"/>
      <c r="F44" s="492"/>
      <c r="G44" s="492"/>
      <c r="H44" s="492"/>
      <c r="I44" s="492"/>
      <c r="J44" s="492" t="str">
        <f>IF($AK$10=2,"☑","□")</f>
        <v>□</v>
      </c>
      <c r="K44" s="491" t="s">
        <v>108</v>
      </c>
      <c r="L44" s="492"/>
      <c r="M44" s="492"/>
      <c r="N44" s="492"/>
      <c r="O44" s="492"/>
      <c r="P44" s="492"/>
      <c r="Q44" s="492" t="str">
        <f>IF($AK$10=3,"☑","□")</f>
        <v>□</v>
      </c>
      <c r="R44" s="491" t="s">
        <v>109</v>
      </c>
      <c r="S44" s="492"/>
      <c r="T44" s="492"/>
      <c r="U44" s="492"/>
      <c r="V44" s="492"/>
      <c r="W44" s="490"/>
      <c r="X44" s="492" t="str">
        <f>IF($AK$10=4,"☑","□")</f>
        <v>□</v>
      </c>
      <c r="Y44" s="491" t="s">
        <v>110</v>
      </c>
      <c r="Z44" s="492"/>
      <c r="AA44" s="492"/>
      <c r="AB44" s="492"/>
      <c r="AC44" s="492"/>
      <c r="AD44" s="490"/>
      <c r="AE44" s="490"/>
      <c r="AF44" s="490"/>
      <c r="AG44" s="490"/>
      <c r="AH44" s="490"/>
      <c r="AI44" s="490"/>
      <c r="AJ44" s="490"/>
    </row>
    <row r="45" spans="1:37" ht="24.95" customHeight="1">
      <c r="A45" s="493"/>
      <c r="B45" s="502"/>
      <c r="C45" s="492"/>
      <c r="D45" s="491"/>
      <c r="E45" s="492"/>
      <c r="F45" s="492"/>
      <c r="G45" s="492"/>
      <c r="H45" s="492"/>
      <c r="I45" s="492"/>
      <c r="J45" s="492"/>
      <c r="K45" s="491"/>
      <c r="L45" s="492"/>
      <c r="M45" s="492"/>
      <c r="N45" s="492"/>
      <c r="O45" s="492"/>
      <c r="P45" s="492"/>
      <c r="Q45" s="492"/>
      <c r="R45" s="491"/>
      <c r="S45" s="492"/>
      <c r="T45" s="492"/>
      <c r="U45" s="492"/>
      <c r="V45" s="492"/>
      <c r="W45" s="502"/>
      <c r="X45" s="492"/>
      <c r="Y45" s="491"/>
      <c r="Z45" s="492"/>
      <c r="AA45" s="492"/>
      <c r="AB45" s="492"/>
      <c r="AC45" s="492"/>
      <c r="AD45" s="502"/>
      <c r="AE45" s="502"/>
      <c r="AF45" s="502"/>
      <c r="AG45" s="502"/>
      <c r="AH45" s="502"/>
      <c r="AI45" s="502"/>
      <c r="AJ45" s="502"/>
    </row>
    <row r="46" spans="1:37" ht="24.95" customHeight="1">
      <c r="A46" s="493"/>
      <c r="B46" s="491" t="s">
        <v>111</v>
      </c>
      <c r="C46" s="502"/>
      <c r="D46" s="492"/>
      <c r="E46" s="492"/>
      <c r="F46" s="491"/>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0"/>
      <c r="AI46" s="490"/>
      <c r="AJ46" s="490"/>
    </row>
    <row r="47" spans="1:37" ht="24.95" customHeight="1">
      <c r="A47" s="493"/>
      <c r="B47" s="491" t="s">
        <v>112</v>
      </c>
      <c r="C47" s="502"/>
      <c r="D47" s="492"/>
      <c r="E47" s="492"/>
      <c r="F47" s="491"/>
      <c r="G47" s="492"/>
      <c r="H47" s="492"/>
      <c r="I47" s="492"/>
      <c r="J47" s="492"/>
      <c r="K47" s="492"/>
      <c r="L47" s="492"/>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170" t="s">
        <v>113</v>
      </c>
    </row>
    <row r="48" spans="1:37" ht="24.95" customHeight="1">
      <c r="A48" s="493"/>
      <c r="B48" s="491"/>
      <c r="C48" s="502"/>
      <c r="D48" s="492"/>
      <c r="E48" s="492"/>
      <c r="F48" s="491"/>
      <c r="G48" s="492"/>
      <c r="H48" s="492"/>
      <c r="I48" s="492"/>
      <c r="J48" s="492"/>
      <c r="K48" s="492"/>
      <c r="L48" s="492"/>
      <c r="M48" s="708"/>
      <c r="N48" s="708"/>
      <c r="O48" s="708"/>
      <c r="P48" s="708"/>
      <c r="Q48" s="708"/>
      <c r="R48" s="708"/>
      <c r="S48" s="708"/>
      <c r="T48" s="492" t="s">
        <v>114</v>
      </c>
      <c r="U48" s="490"/>
      <c r="V48" s="491" t="s">
        <v>101</v>
      </c>
      <c r="W48" s="490"/>
      <c r="X48" s="492"/>
      <c r="Y48" s="490"/>
      <c r="Z48" s="708"/>
      <c r="AA48" s="708"/>
      <c r="AB48" s="708"/>
      <c r="AC48" s="708"/>
      <c r="AD48" s="708"/>
      <c r="AE48" s="708"/>
      <c r="AF48" s="708"/>
      <c r="AG48" s="492" t="s">
        <v>115</v>
      </c>
      <c r="AH48" s="490"/>
      <c r="AI48" s="490"/>
      <c r="AJ48" s="490"/>
      <c r="AK48" s="170">
        <v>6</v>
      </c>
    </row>
    <row r="49" spans="1:37" ht="24.95" customHeight="1">
      <c r="A49" s="493"/>
      <c r="B49" s="491" t="s">
        <v>116</v>
      </c>
      <c r="C49" s="502"/>
      <c r="D49" s="492"/>
      <c r="E49" s="492"/>
      <c r="F49" s="491"/>
      <c r="G49" s="492"/>
      <c r="H49" s="492"/>
      <c r="I49" s="492"/>
      <c r="J49" s="492"/>
      <c r="K49" s="492"/>
      <c r="L49" s="492"/>
      <c r="M49" s="503"/>
      <c r="N49" s="503"/>
      <c r="O49" s="503"/>
      <c r="P49" s="503"/>
      <c r="Q49" s="503"/>
      <c r="R49" s="503"/>
      <c r="S49" s="503"/>
      <c r="T49" s="490"/>
      <c r="U49" s="490"/>
      <c r="V49" s="490"/>
      <c r="W49" s="490"/>
      <c r="X49" s="490"/>
      <c r="Y49" s="490"/>
      <c r="Z49" s="503"/>
      <c r="AA49" s="503"/>
      <c r="AB49" s="503"/>
      <c r="AC49" s="503"/>
      <c r="AD49" s="503"/>
      <c r="AE49" s="503"/>
      <c r="AF49" s="503"/>
      <c r="AG49" s="490"/>
      <c r="AH49" s="490"/>
      <c r="AI49" s="490"/>
      <c r="AJ49" s="490"/>
    </row>
    <row r="50" spans="1:37" ht="24.95" customHeight="1">
      <c r="A50" s="493"/>
      <c r="B50" s="491"/>
      <c r="C50" s="502"/>
      <c r="D50" s="492"/>
      <c r="E50" s="492"/>
      <c r="F50" s="491"/>
      <c r="G50" s="492"/>
      <c r="H50" s="492"/>
      <c r="I50" s="492"/>
      <c r="J50" s="492"/>
      <c r="K50" s="492"/>
      <c r="L50" s="492"/>
      <c r="M50" s="708"/>
      <c r="N50" s="708"/>
      <c r="O50" s="708"/>
      <c r="P50" s="708"/>
      <c r="Q50" s="708"/>
      <c r="R50" s="708"/>
      <c r="S50" s="708"/>
      <c r="T50" s="492" t="s">
        <v>114</v>
      </c>
      <c r="U50" s="490"/>
      <c r="V50" s="491" t="s">
        <v>101</v>
      </c>
      <c r="W50" s="490"/>
      <c r="X50" s="492"/>
      <c r="Y50" s="490"/>
      <c r="Z50" s="708"/>
      <c r="AA50" s="708"/>
      <c r="AB50" s="708"/>
      <c r="AC50" s="708"/>
      <c r="AD50" s="708"/>
      <c r="AE50" s="708"/>
      <c r="AF50" s="708"/>
      <c r="AG50" s="492" t="s">
        <v>115</v>
      </c>
      <c r="AH50" s="490"/>
      <c r="AI50" s="490"/>
      <c r="AJ50" s="490"/>
      <c r="AK50" s="170">
        <v>2</v>
      </c>
    </row>
    <row r="51" spans="1:37" ht="24.95" customHeight="1">
      <c r="A51" s="493"/>
      <c r="B51" s="491" t="s">
        <v>117</v>
      </c>
      <c r="C51" s="491"/>
      <c r="D51" s="492"/>
      <c r="E51" s="492"/>
      <c r="F51" s="491"/>
      <c r="G51" s="492"/>
      <c r="H51" s="492"/>
      <c r="I51" s="492"/>
      <c r="J51" s="492"/>
      <c r="K51" s="492"/>
      <c r="L51" s="492"/>
      <c r="M51" s="503"/>
      <c r="N51" s="503"/>
      <c r="O51" s="503"/>
      <c r="P51" s="503"/>
      <c r="Q51" s="503"/>
      <c r="R51" s="503"/>
      <c r="S51" s="503"/>
      <c r="T51" s="490"/>
      <c r="U51" s="490"/>
      <c r="V51" s="490"/>
      <c r="W51" s="490"/>
      <c r="X51" s="490"/>
      <c r="Y51" s="490"/>
      <c r="Z51" s="503"/>
      <c r="AA51" s="503"/>
      <c r="AB51" s="503"/>
      <c r="AC51" s="503"/>
      <c r="AD51" s="503"/>
      <c r="AE51" s="503"/>
      <c r="AF51" s="503"/>
      <c r="AG51" s="490"/>
      <c r="AH51" s="490"/>
      <c r="AI51" s="490"/>
      <c r="AJ51" s="490"/>
    </row>
    <row r="52" spans="1:37" ht="24.95" customHeight="1">
      <c r="A52" s="493"/>
      <c r="B52" s="490"/>
      <c r="C52" s="491"/>
      <c r="D52" s="492"/>
      <c r="E52" s="492"/>
      <c r="F52" s="491"/>
      <c r="G52" s="492"/>
      <c r="H52" s="492"/>
      <c r="I52" s="492"/>
      <c r="J52" s="492"/>
      <c r="K52" s="492"/>
      <c r="L52" s="492"/>
      <c r="M52" s="708"/>
      <c r="N52" s="708"/>
      <c r="O52" s="708"/>
      <c r="P52" s="708"/>
      <c r="Q52" s="708"/>
      <c r="R52" s="708"/>
      <c r="S52" s="708"/>
      <c r="T52" s="492" t="s">
        <v>114</v>
      </c>
      <c r="U52" s="490"/>
      <c r="V52" s="491" t="s">
        <v>101</v>
      </c>
      <c r="W52" s="490"/>
      <c r="X52" s="492"/>
      <c r="Y52" s="490"/>
      <c r="Z52" s="708"/>
      <c r="AA52" s="708"/>
      <c r="AB52" s="708"/>
      <c r="AC52" s="708"/>
      <c r="AD52" s="708"/>
      <c r="AE52" s="708"/>
      <c r="AF52" s="708"/>
      <c r="AG52" s="492" t="s">
        <v>115</v>
      </c>
      <c r="AH52" s="490"/>
      <c r="AI52" s="490"/>
      <c r="AJ52" s="490"/>
      <c r="AK52" s="170">
        <v>28</v>
      </c>
    </row>
    <row r="53" spans="1:37" ht="24.95" customHeight="1">
      <c r="A53" s="493"/>
      <c r="B53" s="491" t="s">
        <v>118</v>
      </c>
      <c r="C53" s="491"/>
      <c r="D53" s="492"/>
      <c r="E53" s="492"/>
      <c r="F53" s="491"/>
      <c r="G53" s="492"/>
      <c r="H53" s="492"/>
      <c r="I53" s="492"/>
      <c r="J53" s="492"/>
      <c r="K53" s="492"/>
      <c r="L53" s="492"/>
      <c r="M53" s="504"/>
      <c r="N53" s="504"/>
      <c r="O53" s="504"/>
      <c r="P53" s="504"/>
      <c r="Q53" s="504"/>
      <c r="R53" s="504"/>
      <c r="S53" s="504"/>
      <c r="T53" s="492"/>
      <c r="U53" s="492"/>
      <c r="V53" s="492"/>
      <c r="W53" s="492"/>
      <c r="X53" s="492"/>
      <c r="Y53" s="492"/>
      <c r="Z53" s="504"/>
      <c r="AA53" s="504"/>
      <c r="AB53" s="504"/>
      <c r="AC53" s="504"/>
      <c r="AD53" s="504"/>
      <c r="AE53" s="504"/>
      <c r="AF53" s="504"/>
      <c r="AG53" s="492"/>
      <c r="AH53" s="490"/>
      <c r="AI53" s="490"/>
      <c r="AJ53" s="490"/>
    </row>
    <row r="54" spans="1:37" ht="24.95" customHeight="1">
      <c r="A54" s="493"/>
      <c r="B54" s="490"/>
      <c r="C54" s="491"/>
      <c r="D54" s="492"/>
      <c r="E54" s="492"/>
      <c r="F54" s="491"/>
      <c r="G54" s="492"/>
      <c r="H54" s="492"/>
      <c r="I54" s="492"/>
      <c r="J54" s="492"/>
      <c r="K54" s="492"/>
      <c r="L54" s="492"/>
      <c r="M54" s="708"/>
      <c r="N54" s="708"/>
      <c r="O54" s="708"/>
      <c r="P54" s="708"/>
      <c r="Q54" s="708"/>
      <c r="R54" s="708"/>
      <c r="S54" s="708"/>
      <c r="T54" s="492" t="s">
        <v>114</v>
      </c>
      <c r="U54" s="502"/>
      <c r="V54" s="491" t="s">
        <v>101</v>
      </c>
      <c r="W54" s="502"/>
      <c r="X54" s="492"/>
      <c r="Y54" s="502"/>
      <c r="Z54" s="708"/>
      <c r="AA54" s="708"/>
      <c r="AB54" s="708"/>
      <c r="AC54" s="708"/>
      <c r="AD54" s="708"/>
      <c r="AE54" s="708"/>
      <c r="AF54" s="708"/>
      <c r="AG54" s="492" t="s">
        <v>115</v>
      </c>
      <c r="AH54" s="490"/>
      <c r="AI54" s="490"/>
      <c r="AJ54" s="490"/>
      <c r="AK54" s="170">
        <v>7</v>
      </c>
    </row>
    <row r="55" spans="1:37" ht="24.95" customHeight="1">
      <c r="A55" s="493"/>
      <c r="B55" s="491" t="s">
        <v>214</v>
      </c>
      <c r="C55" s="502"/>
      <c r="D55" s="492"/>
      <c r="E55" s="492"/>
      <c r="F55" s="491"/>
      <c r="G55" s="492"/>
      <c r="H55" s="492"/>
      <c r="I55" s="492"/>
      <c r="J55" s="492"/>
      <c r="K55" s="492"/>
      <c r="L55" s="492"/>
      <c r="M55" s="504"/>
      <c r="N55" s="504"/>
      <c r="O55" s="504"/>
      <c r="P55" s="504"/>
      <c r="Q55" s="504"/>
      <c r="R55" s="504"/>
      <c r="S55" s="504"/>
      <c r="T55" s="492"/>
      <c r="U55" s="492"/>
      <c r="V55" s="492"/>
      <c r="W55" s="492"/>
      <c r="X55" s="492"/>
      <c r="Y55" s="492"/>
      <c r="Z55" s="504"/>
      <c r="AA55" s="504"/>
      <c r="AB55" s="504"/>
      <c r="AC55" s="504"/>
      <c r="AD55" s="504"/>
      <c r="AE55" s="504"/>
      <c r="AF55" s="504"/>
      <c r="AG55" s="492"/>
      <c r="AH55" s="490"/>
      <c r="AI55" s="490"/>
      <c r="AJ55" s="490"/>
    </row>
    <row r="56" spans="1:37" ht="24.95" customHeight="1">
      <c r="A56" s="493"/>
      <c r="B56" s="491"/>
      <c r="C56" s="502"/>
      <c r="D56" s="492"/>
      <c r="E56" s="492"/>
      <c r="F56" s="491"/>
      <c r="G56" s="492"/>
      <c r="H56" s="492"/>
      <c r="I56" s="492"/>
      <c r="J56" s="492"/>
      <c r="K56" s="492"/>
      <c r="L56" s="492"/>
      <c r="M56" s="708"/>
      <c r="N56" s="708"/>
      <c r="O56" s="708"/>
      <c r="P56" s="708"/>
      <c r="Q56" s="708"/>
      <c r="R56" s="708"/>
      <c r="S56" s="708"/>
      <c r="T56" s="492" t="s">
        <v>114</v>
      </c>
      <c r="U56" s="502"/>
      <c r="V56" s="491" t="s">
        <v>101</v>
      </c>
      <c r="W56" s="502"/>
      <c r="X56" s="492"/>
      <c r="Y56" s="502"/>
      <c r="Z56" s="708"/>
      <c r="AA56" s="708"/>
      <c r="AB56" s="708"/>
      <c r="AC56" s="708"/>
      <c r="AD56" s="708"/>
      <c r="AE56" s="708"/>
      <c r="AF56" s="708"/>
      <c r="AG56" s="492" t="s">
        <v>115</v>
      </c>
      <c r="AH56" s="490"/>
      <c r="AI56" s="490"/>
      <c r="AJ56" s="490"/>
      <c r="AK56" s="170">
        <v>10</v>
      </c>
    </row>
    <row r="57" spans="1:37" ht="24.95" customHeight="1">
      <c r="A57" s="493"/>
      <c r="B57" s="491" t="s">
        <v>215</v>
      </c>
      <c r="C57" s="502"/>
      <c r="D57" s="492"/>
      <c r="E57" s="492"/>
      <c r="F57" s="491"/>
      <c r="G57" s="492"/>
      <c r="H57" s="492"/>
      <c r="I57" s="492"/>
      <c r="J57" s="492"/>
      <c r="K57" s="492"/>
      <c r="L57" s="492"/>
      <c r="M57" s="503"/>
      <c r="N57" s="503"/>
      <c r="O57" s="503"/>
      <c r="P57" s="503"/>
      <c r="Q57" s="503"/>
      <c r="R57" s="503"/>
      <c r="S57" s="503"/>
      <c r="T57" s="490"/>
      <c r="U57" s="490"/>
      <c r="V57" s="490"/>
      <c r="W57" s="490"/>
      <c r="X57" s="490"/>
      <c r="Y57" s="490"/>
      <c r="Z57" s="503"/>
      <c r="AA57" s="503"/>
      <c r="AB57" s="503"/>
      <c r="AC57" s="503"/>
      <c r="AD57" s="503"/>
      <c r="AE57" s="503"/>
      <c r="AF57" s="503"/>
      <c r="AG57" s="490"/>
      <c r="AH57" s="490"/>
      <c r="AI57" s="490"/>
      <c r="AJ57" s="490"/>
    </row>
    <row r="58" spans="1:37" ht="24.95" customHeight="1">
      <c r="A58" s="493"/>
      <c r="B58" s="490"/>
      <c r="C58" s="491"/>
      <c r="D58" s="492"/>
      <c r="E58" s="492"/>
      <c r="F58" s="491"/>
      <c r="G58" s="492"/>
      <c r="H58" s="492"/>
      <c r="I58" s="492"/>
      <c r="J58" s="492"/>
      <c r="K58" s="492"/>
      <c r="L58" s="492"/>
      <c r="M58" s="708"/>
      <c r="N58" s="708"/>
      <c r="O58" s="708"/>
      <c r="P58" s="708"/>
      <c r="Q58" s="708"/>
      <c r="R58" s="708"/>
      <c r="S58" s="708"/>
      <c r="T58" s="492" t="s">
        <v>114</v>
      </c>
      <c r="U58" s="490"/>
      <c r="V58" s="491" t="s">
        <v>101</v>
      </c>
      <c r="W58" s="490"/>
      <c r="X58" s="492"/>
      <c r="Y58" s="490"/>
      <c r="Z58" s="708"/>
      <c r="AA58" s="708"/>
      <c r="AB58" s="708"/>
      <c r="AC58" s="708"/>
      <c r="AD58" s="708"/>
      <c r="AE58" s="708"/>
      <c r="AF58" s="708"/>
      <c r="AG58" s="492" t="s">
        <v>115</v>
      </c>
      <c r="AH58" s="490"/>
      <c r="AI58" s="490"/>
      <c r="AJ58" s="490"/>
      <c r="AK58" s="170">
        <v>2</v>
      </c>
    </row>
    <row r="59" spans="1:37" ht="24.75" customHeight="1">
      <c r="A59" s="493"/>
      <c r="B59" s="491" t="s">
        <v>216</v>
      </c>
      <c r="C59" s="491"/>
      <c r="D59" s="492"/>
      <c r="E59" s="492"/>
      <c r="F59" s="491"/>
      <c r="G59" s="492"/>
      <c r="H59" s="492"/>
      <c r="I59" s="492"/>
      <c r="J59" s="492"/>
      <c r="K59" s="492"/>
      <c r="L59" s="492"/>
      <c r="M59" s="503"/>
      <c r="N59" s="503"/>
      <c r="O59" s="503"/>
      <c r="P59" s="503"/>
      <c r="Q59" s="503"/>
      <c r="R59" s="503"/>
      <c r="S59" s="503"/>
      <c r="T59" s="490"/>
      <c r="U59" s="490"/>
      <c r="V59" s="490"/>
      <c r="W59" s="490"/>
      <c r="X59" s="490"/>
      <c r="Y59" s="490"/>
      <c r="Z59" s="503"/>
      <c r="AA59" s="503"/>
      <c r="AB59" s="503"/>
      <c r="AC59" s="503"/>
      <c r="AD59" s="503"/>
      <c r="AE59" s="503"/>
      <c r="AF59" s="503"/>
      <c r="AG59" s="490"/>
      <c r="AH59" s="490"/>
      <c r="AI59" s="490"/>
      <c r="AJ59" s="490"/>
    </row>
    <row r="60" spans="1:37" ht="24.95" customHeight="1">
      <c r="A60" s="493"/>
      <c r="B60" s="490"/>
      <c r="C60" s="491"/>
      <c r="D60" s="492"/>
      <c r="E60" s="492"/>
      <c r="F60" s="491"/>
      <c r="G60" s="492"/>
      <c r="H60" s="492"/>
      <c r="I60" s="492"/>
      <c r="J60" s="492"/>
      <c r="K60" s="492"/>
      <c r="L60" s="492"/>
      <c r="M60" s="708"/>
      <c r="N60" s="708"/>
      <c r="O60" s="708"/>
      <c r="P60" s="708"/>
      <c r="Q60" s="708"/>
      <c r="R60" s="708"/>
      <c r="S60" s="708"/>
      <c r="T60" s="492" t="s">
        <v>114</v>
      </c>
      <c r="U60" s="490"/>
      <c r="V60" s="491" t="s">
        <v>101</v>
      </c>
      <c r="W60" s="490"/>
      <c r="X60" s="492"/>
      <c r="Y60" s="490"/>
      <c r="Z60" s="708"/>
      <c r="AA60" s="708"/>
      <c r="AB60" s="708"/>
      <c r="AC60" s="708"/>
      <c r="AD60" s="708"/>
      <c r="AE60" s="708"/>
      <c r="AF60" s="708"/>
      <c r="AG60" s="492" t="s">
        <v>115</v>
      </c>
      <c r="AH60" s="490"/>
      <c r="AI60" s="490"/>
      <c r="AJ60" s="490"/>
      <c r="AK60" s="170">
        <v>41</v>
      </c>
    </row>
    <row r="61" spans="1:37" ht="24.95" customHeight="1">
      <c r="A61" s="493"/>
      <c r="B61" s="491" t="s">
        <v>217</v>
      </c>
      <c r="C61" s="491"/>
      <c r="D61" s="492"/>
      <c r="E61" s="492"/>
      <c r="F61" s="491"/>
      <c r="G61" s="492"/>
      <c r="H61" s="492"/>
      <c r="I61" s="492"/>
      <c r="J61" s="492"/>
      <c r="K61" s="492"/>
      <c r="L61" s="492"/>
      <c r="M61" s="504"/>
      <c r="N61" s="504"/>
      <c r="O61" s="504"/>
      <c r="P61" s="504"/>
      <c r="Q61" s="504"/>
      <c r="R61" s="504"/>
      <c r="S61" s="504"/>
      <c r="T61" s="492"/>
      <c r="U61" s="492"/>
      <c r="V61" s="492"/>
      <c r="W61" s="492"/>
      <c r="X61" s="492"/>
      <c r="Y61" s="492"/>
      <c r="Z61" s="504"/>
      <c r="AA61" s="504"/>
      <c r="AB61" s="504"/>
      <c r="AC61" s="504"/>
      <c r="AD61" s="504"/>
      <c r="AE61" s="504"/>
      <c r="AF61" s="504"/>
      <c r="AG61" s="492"/>
      <c r="AH61" s="490"/>
      <c r="AI61" s="490"/>
      <c r="AJ61" s="490"/>
    </row>
    <row r="62" spans="1:37" ht="24.95" customHeight="1">
      <c r="A62" s="493"/>
      <c r="B62" s="490"/>
      <c r="C62" s="491"/>
      <c r="D62" s="492"/>
      <c r="E62" s="492"/>
      <c r="F62" s="491"/>
      <c r="G62" s="492"/>
      <c r="H62" s="492"/>
      <c r="I62" s="492"/>
      <c r="J62" s="492"/>
      <c r="K62" s="492"/>
      <c r="L62" s="492"/>
      <c r="M62" s="708"/>
      <c r="N62" s="708"/>
      <c r="O62" s="708"/>
      <c r="P62" s="708"/>
      <c r="Q62" s="708"/>
      <c r="R62" s="708"/>
      <c r="S62" s="708"/>
      <c r="T62" s="492" t="s">
        <v>114</v>
      </c>
      <c r="U62" s="502"/>
      <c r="V62" s="491" t="s">
        <v>101</v>
      </c>
      <c r="W62" s="502"/>
      <c r="X62" s="492"/>
      <c r="Y62" s="502"/>
      <c r="Z62" s="708"/>
      <c r="AA62" s="708"/>
      <c r="AB62" s="708"/>
      <c r="AC62" s="708"/>
      <c r="AD62" s="708"/>
      <c r="AE62" s="708"/>
      <c r="AF62" s="708"/>
      <c r="AG62" s="492" t="s">
        <v>115</v>
      </c>
      <c r="AH62" s="490"/>
      <c r="AI62" s="490"/>
      <c r="AJ62" s="490"/>
      <c r="AK62" s="170">
        <v>10</v>
      </c>
    </row>
    <row r="63" spans="1:37" ht="24.95" customHeight="1">
      <c r="A63" s="493"/>
      <c r="B63" s="490"/>
      <c r="C63" s="500" t="s">
        <v>123</v>
      </c>
      <c r="D63" s="492"/>
      <c r="E63" s="492"/>
      <c r="F63" s="490"/>
      <c r="G63" s="492"/>
      <c r="H63" s="492"/>
      <c r="I63" s="492"/>
      <c r="J63" s="492"/>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0"/>
      <c r="AJ63" s="490"/>
    </row>
    <row r="64" spans="1:37" ht="24.95" customHeight="1">
      <c r="A64" s="493"/>
      <c r="B64" s="490"/>
      <c r="C64" s="500" t="s">
        <v>124</v>
      </c>
      <c r="D64" s="492"/>
      <c r="E64" s="492"/>
      <c r="F64" s="490"/>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0"/>
      <c r="AJ64" s="490"/>
    </row>
    <row r="65" spans="1:37" ht="24.95" customHeight="1">
      <c r="A65" s="493"/>
      <c r="B65" s="490"/>
      <c r="C65" s="500" t="s">
        <v>218</v>
      </c>
      <c r="D65" s="492"/>
      <c r="E65" s="492"/>
      <c r="F65" s="490"/>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0"/>
      <c r="AJ65" s="490"/>
    </row>
    <row r="66" spans="1:37" ht="24.95" customHeight="1">
      <c r="A66" s="493"/>
      <c r="B66" s="490"/>
      <c r="C66" s="500" t="s">
        <v>104</v>
      </c>
      <c r="D66" s="492"/>
      <c r="E66" s="492"/>
      <c r="F66" s="490"/>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0"/>
      <c r="AJ66" s="490"/>
    </row>
    <row r="67" spans="1:37" ht="24.95" customHeight="1">
      <c r="A67" s="493"/>
      <c r="B67" s="491" t="s">
        <v>126</v>
      </c>
      <c r="C67" s="500"/>
      <c r="D67" s="492"/>
      <c r="E67" s="492"/>
      <c r="F67" s="490"/>
      <c r="G67" s="492"/>
      <c r="H67" s="492"/>
      <c r="I67" s="492"/>
      <c r="J67" s="492"/>
      <c r="K67" s="492"/>
      <c r="L67" s="492"/>
      <c r="M67" s="492"/>
      <c r="N67" s="492"/>
      <c r="O67" s="492"/>
      <c r="P67" s="492"/>
      <c r="Q67" s="492"/>
      <c r="R67" s="492"/>
      <c r="S67" s="492"/>
      <c r="T67" s="492"/>
      <c r="U67" s="492"/>
      <c r="V67" s="492"/>
      <c r="W67" s="492"/>
      <c r="X67" s="492"/>
      <c r="Y67" s="492"/>
      <c r="Z67" s="492"/>
      <c r="AA67" s="492"/>
      <c r="AB67" s="492"/>
      <c r="AC67" s="492"/>
      <c r="AD67" s="492"/>
      <c r="AE67" s="492"/>
      <c r="AF67" s="492"/>
      <c r="AG67" s="492"/>
      <c r="AH67" s="492"/>
      <c r="AI67" s="490"/>
      <c r="AJ67" s="490"/>
    </row>
    <row r="68" spans="1:37" ht="24.95" customHeight="1">
      <c r="A68" s="493"/>
      <c r="B68" s="491" t="s">
        <v>127</v>
      </c>
      <c r="C68" s="491"/>
      <c r="D68" s="492"/>
      <c r="E68" s="492"/>
      <c r="F68" s="491"/>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0"/>
      <c r="AI68" s="490"/>
      <c r="AJ68" s="490"/>
    </row>
    <row r="69" spans="1:37" ht="24.95" customHeight="1">
      <c r="A69" s="493"/>
      <c r="B69" s="490"/>
      <c r="C69" s="491"/>
      <c r="D69" s="492"/>
      <c r="E69" s="492"/>
      <c r="F69" s="491"/>
      <c r="G69" s="492"/>
      <c r="H69" s="492"/>
      <c r="I69" s="492"/>
      <c r="J69" s="492"/>
      <c r="K69" s="492"/>
      <c r="L69" s="492"/>
      <c r="M69" s="718">
        <f>SUM(M47:S62)</f>
        <v>0</v>
      </c>
      <c r="N69" s="718"/>
      <c r="O69" s="718"/>
      <c r="P69" s="718"/>
      <c r="Q69" s="718"/>
      <c r="R69" s="718"/>
      <c r="S69" s="718"/>
      <c r="T69" s="492" t="s">
        <v>114</v>
      </c>
      <c r="U69" s="502"/>
      <c r="V69" s="491" t="s">
        <v>101</v>
      </c>
      <c r="W69" s="502"/>
      <c r="X69" s="492"/>
      <c r="Y69" s="502"/>
      <c r="Z69" s="718">
        <f>SUM(Z47:AF62)</f>
        <v>0</v>
      </c>
      <c r="AA69" s="718"/>
      <c r="AB69" s="718"/>
      <c r="AC69" s="718"/>
      <c r="AD69" s="718"/>
      <c r="AE69" s="718"/>
      <c r="AF69" s="718"/>
      <c r="AG69" s="492" t="s">
        <v>115</v>
      </c>
      <c r="AH69" s="490"/>
      <c r="AI69" s="490"/>
      <c r="AJ69" s="490"/>
    </row>
    <row r="70" spans="1:37" ht="24.95" customHeight="1">
      <c r="A70" s="493"/>
      <c r="B70" s="491" t="s">
        <v>128</v>
      </c>
      <c r="C70" s="491"/>
      <c r="D70" s="492"/>
      <c r="E70" s="492"/>
      <c r="F70" s="491"/>
      <c r="G70" s="492"/>
      <c r="H70" s="492"/>
      <c r="I70" s="492"/>
      <c r="J70" s="492"/>
      <c r="K70" s="492"/>
      <c r="L70" s="492"/>
      <c r="M70" s="492"/>
      <c r="N70" s="492"/>
      <c r="O70" s="492"/>
      <c r="P70" s="492"/>
      <c r="Q70" s="492"/>
      <c r="R70" s="492"/>
      <c r="S70" s="492"/>
      <c r="T70" s="492"/>
      <c r="U70" s="492"/>
      <c r="V70" s="492"/>
      <c r="W70" s="492"/>
      <c r="X70" s="492"/>
      <c r="Y70" s="492"/>
      <c r="Z70" s="492"/>
      <c r="AA70" s="492"/>
      <c r="AB70" s="492"/>
      <c r="AC70" s="492"/>
      <c r="AD70" s="492"/>
      <c r="AE70" s="492"/>
      <c r="AF70" s="492"/>
      <c r="AG70" s="492"/>
      <c r="AH70" s="490"/>
      <c r="AI70" s="490"/>
      <c r="AJ70" s="490"/>
    </row>
    <row r="71" spans="1:37" ht="24.95" customHeight="1">
      <c r="A71" s="493"/>
      <c r="B71" s="490"/>
      <c r="C71" s="491"/>
      <c r="D71" s="492"/>
      <c r="E71" s="492"/>
      <c r="F71" s="491"/>
      <c r="G71" s="492"/>
      <c r="H71" s="492"/>
      <c r="I71" s="492"/>
      <c r="J71" s="492"/>
      <c r="K71" s="492"/>
      <c r="L71" s="492"/>
      <c r="M71" s="711">
        <f>M48*AK48+M50*AK50+M52*AK52+M54*AK54+M56*AK56+M58*AK58+M60*AK60+M62*AK62</f>
        <v>0</v>
      </c>
      <c r="N71" s="711"/>
      <c r="O71" s="711"/>
      <c r="P71" s="711"/>
      <c r="Q71" s="711"/>
      <c r="R71" s="711"/>
      <c r="S71" s="711"/>
      <c r="T71" s="492" t="s">
        <v>219</v>
      </c>
      <c r="U71" s="502"/>
      <c r="V71" s="491" t="s">
        <v>101</v>
      </c>
      <c r="W71" s="502"/>
      <c r="X71" s="492"/>
      <c r="Y71" s="502"/>
      <c r="Z71" s="711">
        <f>Z48*AK48+Z50*AK50+Z52*AK52+Z54*AK54+Z56*AK56+Z58*AK58+Z60*AK60+Z62*AK62</f>
        <v>0</v>
      </c>
      <c r="AA71" s="711"/>
      <c r="AB71" s="711"/>
      <c r="AC71" s="711"/>
      <c r="AD71" s="711"/>
      <c r="AE71" s="711"/>
      <c r="AF71" s="711"/>
      <c r="AG71" s="492" t="s">
        <v>219</v>
      </c>
      <c r="AH71" s="490"/>
      <c r="AI71" s="490"/>
      <c r="AJ71" s="490"/>
    </row>
    <row r="72" spans="1:37" ht="24.95" customHeight="1">
      <c r="A72" s="493"/>
      <c r="B72" s="491" t="s">
        <v>131</v>
      </c>
      <c r="C72" s="491"/>
      <c r="D72" s="492"/>
      <c r="E72" s="492"/>
      <c r="F72" s="491"/>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0"/>
      <c r="AJ72" s="490"/>
    </row>
    <row r="73" spans="1:37" ht="24.95" customHeight="1">
      <c r="A73" s="493"/>
      <c r="B73" s="490"/>
      <c r="C73" s="500"/>
      <c r="D73" s="492"/>
      <c r="E73" s="492"/>
      <c r="F73" s="490"/>
      <c r="G73" s="492"/>
      <c r="H73" s="492"/>
      <c r="I73" s="492"/>
      <c r="J73" s="492"/>
      <c r="K73" s="492"/>
      <c r="L73" s="492"/>
      <c r="M73" s="717" t="str">
        <f>IFERROR(ROUNDDOWN(M71*10/M37,4),"")</f>
        <v/>
      </c>
      <c r="N73" s="717"/>
      <c r="O73" s="717"/>
      <c r="P73" s="717"/>
      <c r="Q73" s="717"/>
      <c r="R73" s="717"/>
      <c r="S73" s="717"/>
      <c r="T73" s="492"/>
      <c r="U73" s="492"/>
      <c r="V73" s="492"/>
      <c r="W73" s="492"/>
      <c r="X73" s="492"/>
      <c r="Y73" s="492"/>
      <c r="Z73" s="492"/>
      <c r="AA73" s="492"/>
      <c r="AB73" s="492"/>
      <c r="AC73" s="492"/>
      <c r="AD73" s="492"/>
      <c r="AE73" s="492"/>
      <c r="AF73" s="492"/>
      <c r="AG73" s="492"/>
      <c r="AH73" s="492"/>
      <c r="AI73" s="490"/>
      <c r="AJ73" s="490"/>
      <c r="AK73" s="170">
        <f>IF(M73&lt;0.023,1,0)</f>
        <v>0</v>
      </c>
    </row>
    <row r="74" spans="1:37" ht="24.95" customHeight="1">
      <c r="A74" s="493"/>
      <c r="B74" s="491" t="s">
        <v>220</v>
      </c>
      <c r="C74" s="491"/>
      <c r="D74" s="492"/>
      <c r="E74" s="492"/>
      <c r="F74" s="491"/>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492"/>
      <c r="AH74" s="492"/>
      <c r="AI74" s="490"/>
      <c r="AJ74" s="490"/>
    </row>
    <row r="75" spans="1:37" ht="24.95" customHeight="1">
      <c r="A75" s="493"/>
      <c r="B75" s="491" t="s">
        <v>221</v>
      </c>
      <c r="C75" s="491"/>
      <c r="D75" s="492"/>
      <c r="E75" s="492"/>
      <c r="F75" s="491"/>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2"/>
      <c r="AG75" s="492"/>
      <c r="AH75" s="492"/>
      <c r="AI75" s="490"/>
      <c r="AJ75" s="490"/>
    </row>
    <row r="76" spans="1:37" ht="24.95" customHeight="1">
      <c r="A76" s="493"/>
      <c r="B76" s="491"/>
      <c r="C76" s="490"/>
      <c r="D76" s="492"/>
      <c r="E76" s="492"/>
      <c r="F76" s="491"/>
      <c r="G76" s="492"/>
      <c r="H76" s="492"/>
      <c r="I76" s="492"/>
      <c r="J76" s="492"/>
      <c r="K76" s="492"/>
      <c r="L76" s="492"/>
      <c r="M76" s="708"/>
      <c r="N76" s="708"/>
      <c r="O76" s="708"/>
      <c r="P76" s="708"/>
      <c r="Q76" s="708"/>
      <c r="R76" s="708"/>
      <c r="S76" s="708"/>
      <c r="T76" s="491" t="s">
        <v>222</v>
      </c>
      <c r="U76" s="490"/>
      <c r="V76" s="491" t="s">
        <v>101</v>
      </c>
      <c r="W76" s="490"/>
      <c r="X76" s="492"/>
      <c r="Y76" s="490"/>
      <c r="Z76" s="708"/>
      <c r="AA76" s="708"/>
      <c r="AB76" s="708"/>
      <c r="AC76" s="708"/>
      <c r="AD76" s="708"/>
      <c r="AE76" s="708"/>
      <c r="AF76" s="708"/>
      <c r="AG76" s="491" t="s">
        <v>222</v>
      </c>
      <c r="AH76" s="490"/>
      <c r="AI76" s="490"/>
      <c r="AJ76" s="490"/>
    </row>
    <row r="77" spans="1:37" ht="24.95" customHeight="1">
      <c r="A77" s="493"/>
      <c r="B77" s="502"/>
      <c r="C77" s="500" t="s">
        <v>223</v>
      </c>
      <c r="D77" s="492"/>
      <c r="E77" s="492"/>
      <c r="F77" s="490"/>
      <c r="G77" s="492"/>
      <c r="H77" s="492"/>
      <c r="I77" s="492"/>
      <c r="J77" s="492"/>
      <c r="K77" s="492"/>
      <c r="L77" s="492"/>
      <c r="M77" s="492"/>
      <c r="N77" s="492"/>
      <c r="O77" s="492"/>
      <c r="P77" s="492"/>
      <c r="Q77" s="492"/>
      <c r="R77" s="492"/>
      <c r="S77" s="492"/>
      <c r="T77" s="492"/>
      <c r="U77" s="492"/>
      <c r="V77" s="492"/>
      <c r="W77" s="492"/>
      <c r="X77" s="492"/>
      <c r="Y77" s="492"/>
      <c r="Z77" s="492"/>
      <c r="AA77" s="492"/>
      <c r="AB77" s="492"/>
      <c r="AC77" s="492"/>
      <c r="AD77" s="492"/>
      <c r="AE77" s="492"/>
      <c r="AF77" s="492"/>
      <c r="AG77" s="492"/>
      <c r="AH77" s="492"/>
      <c r="AI77" s="502"/>
      <c r="AJ77" s="502"/>
    </row>
    <row r="78" spans="1:37" ht="24.95" customHeight="1">
      <c r="A78" s="493"/>
      <c r="B78" s="502"/>
      <c r="C78" s="500" t="s">
        <v>124</v>
      </c>
      <c r="D78" s="492"/>
      <c r="E78" s="492"/>
      <c r="F78" s="500"/>
      <c r="G78" s="492"/>
      <c r="H78" s="492"/>
      <c r="I78" s="492"/>
      <c r="J78" s="492"/>
      <c r="K78" s="492"/>
      <c r="L78" s="492"/>
      <c r="M78" s="492"/>
      <c r="N78" s="492"/>
      <c r="O78" s="492"/>
      <c r="P78" s="492"/>
      <c r="Q78" s="492"/>
      <c r="R78" s="492"/>
      <c r="S78" s="492"/>
      <c r="T78" s="492"/>
      <c r="U78" s="492"/>
      <c r="V78" s="492"/>
      <c r="W78" s="492"/>
      <c r="X78" s="492"/>
      <c r="Y78" s="492"/>
      <c r="Z78" s="492"/>
      <c r="AA78" s="492"/>
      <c r="AB78" s="492"/>
      <c r="AC78" s="492"/>
      <c r="AD78" s="492"/>
      <c r="AE78" s="492"/>
      <c r="AF78" s="492"/>
      <c r="AG78" s="492"/>
      <c r="AH78" s="492"/>
      <c r="AI78" s="502"/>
      <c r="AJ78" s="502"/>
    </row>
    <row r="79" spans="1:37" ht="24.95" customHeight="1">
      <c r="A79" s="493"/>
      <c r="B79" s="491"/>
      <c r="C79" s="500" t="s">
        <v>218</v>
      </c>
      <c r="D79" s="492"/>
      <c r="E79" s="492"/>
      <c r="F79" s="500"/>
      <c r="G79" s="492"/>
      <c r="H79" s="492"/>
      <c r="I79" s="492"/>
      <c r="J79" s="492"/>
      <c r="K79" s="492"/>
      <c r="L79" s="492"/>
      <c r="M79" s="492"/>
      <c r="N79" s="492"/>
      <c r="O79" s="492"/>
      <c r="P79" s="492"/>
      <c r="Q79" s="492"/>
      <c r="R79" s="492"/>
      <c r="S79" s="492"/>
      <c r="T79" s="490"/>
      <c r="U79" s="490"/>
      <c r="V79" s="490"/>
      <c r="W79" s="490"/>
      <c r="X79" s="490"/>
      <c r="Y79" s="490"/>
      <c r="Z79" s="490"/>
      <c r="AA79" s="490"/>
      <c r="AB79" s="490"/>
      <c r="AC79" s="490"/>
      <c r="AD79" s="490"/>
      <c r="AE79" s="505"/>
      <c r="AF79" s="505"/>
      <c r="AG79" s="490"/>
      <c r="AH79" s="490"/>
      <c r="AI79" s="490"/>
      <c r="AJ79" s="490"/>
    </row>
    <row r="80" spans="1:37" ht="24.95" customHeight="1">
      <c r="A80" s="493"/>
      <c r="B80" s="491"/>
      <c r="C80" s="500" t="s">
        <v>104</v>
      </c>
      <c r="D80" s="492"/>
      <c r="E80" s="492"/>
      <c r="F80" s="500"/>
      <c r="G80" s="492"/>
      <c r="H80" s="492"/>
      <c r="I80" s="492"/>
      <c r="J80" s="492"/>
      <c r="K80" s="492"/>
      <c r="L80" s="492"/>
      <c r="M80" s="492"/>
      <c r="N80" s="492"/>
      <c r="O80" s="492"/>
      <c r="P80" s="492"/>
      <c r="Q80" s="492"/>
      <c r="R80" s="492"/>
      <c r="S80" s="492"/>
      <c r="T80" s="490"/>
      <c r="U80" s="490"/>
      <c r="V80" s="490"/>
      <c r="W80" s="490"/>
      <c r="X80" s="490"/>
      <c r="Y80" s="490"/>
      <c r="Z80" s="490"/>
      <c r="AA80" s="490"/>
      <c r="AB80" s="490"/>
      <c r="AC80" s="490"/>
      <c r="AD80" s="490"/>
      <c r="AE80" s="505"/>
      <c r="AF80" s="505"/>
      <c r="AG80" s="490"/>
      <c r="AH80" s="490"/>
      <c r="AI80" s="490"/>
      <c r="AJ80" s="490"/>
    </row>
    <row r="81" spans="1:37" ht="24.95" customHeight="1">
      <c r="A81" s="493"/>
      <c r="B81" s="491"/>
      <c r="C81" s="506" t="s">
        <v>224</v>
      </c>
      <c r="D81" s="492"/>
      <c r="E81" s="492"/>
      <c r="F81" s="500"/>
      <c r="G81" s="492"/>
      <c r="H81" s="492"/>
      <c r="I81" s="492"/>
      <c r="J81" s="492"/>
      <c r="K81" s="492"/>
      <c r="L81" s="492"/>
      <c r="M81" s="492"/>
      <c r="N81" s="492"/>
      <c r="O81" s="492"/>
      <c r="P81" s="492"/>
      <c r="Q81" s="492"/>
      <c r="R81" s="492"/>
      <c r="S81" s="492"/>
      <c r="T81" s="490"/>
      <c r="U81" s="490"/>
      <c r="V81" s="490"/>
      <c r="W81" s="490"/>
      <c r="X81" s="490"/>
      <c r="Y81" s="490"/>
      <c r="Z81" s="490"/>
      <c r="AA81" s="490"/>
      <c r="AB81" s="490"/>
      <c r="AC81" s="490"/>
      <c r="AD81" s="490"/>
      <c r="AE81" s="505"/>
      <c r="AF81" s="505"/>
      <c r="AG81" s="490"/>
      <c r="AH81" s="490"/>
      <c r="AI81" s="490"/>
      <c r="AJ81" s="490"/>
    </row>
    <row r="82" spans="1:37" ht="15" customHeight="1">
      <c r="A82" s="493"/>
      <c r="B82" s="491"/>
      <c r="C82" s="506" t="s">
        <v>225</v>
      </c>
      <c r="D82" s="492"/>
      <c r="E82" s="492"/>
      <c r="F82" s="500"/>
      <c r="G82" s="492"/>
      <c r="H82" s="492"/>
      <c r="I82" s="492"/>
      <c r="J82" s="492"/>
      <c r="K82" s="492"/>
      <c r="L82" s="492"/>
      <c r="M82" s="492"/>
      <c r="N82" s="492"/>
      <c r="O82" s="492"/>
      <c r="P82" s="492"/>
      <c r="Q82" s="492"/>
      <c r="R82" s="492"/>
      <c r="S82" s="492"/>
      <c r="T82" s="490"/>
      <c r="U82" s="490"/>
      <c r="V82" s="490"/>
      <c r="W82" s="490"/>
      <c r="X82" s="490"/>
      <c r="Y82" s="490"/>
      <c r="Z82" s="507"/>
      <c r="AA82" s="502"/>
      <c r="AB82" s="502"/>
      <c r="AC82" s="502"/>
      <c r="AD82" s="502"/>
      <c r="AE82" s="505"/>
      <c r="AF82" s="505"/>
      <c r="AG82" s="502"/>
      <c r="AH82" s="502"/>
      <c r="AI82" s="502"/>
      <c r="AJ82" s="502"/>
    </row>
    <row r="83" spans="1:37" ht="24.95" customHeight="1">
      <c r="A83" s="493"/>
      <c r="B83" s="491" t="s">
        <v>226</v>
      </c>
      <c r="C83" s="490"/>
      <c r="D83" s="492"/>
      <c r="E83" s="492"/>
      <c r="F83" s="491"/>
      <c r="G83" s="492"/>
      <c r="H83" s="492"/>
      <c r="I83" s="492"/>
      <c r="J83" s="492"/>
      <c r="K83" s="492"/>
      <c r="L83" s="492"/>
      <c r="M83" s="492"/>
      <c r="N83" s="492"/>
      <c r="O83" s="492"/>
      <c r="P83" s="492"/>
      <c r="Q83" s="492"/>
      <c r="R83" s="492"/>
      <c r="S83" s="492"/>
      <c r="T83" s="490"/>
      <c r="U83" s="490"/>
      <c r="V83" s="490"/>
      <c r="W83" s="490"/>
      <c r="X83" s="490"/>
      <c r="Y83" s="490"/>
      <c r="Z83" s="490"/>
      <c r="AA83" s="490"/>
      <c r="AB83" s="490"/>
      <c r="AC83" s="490"/>
      <c r="AD83" s="490"/>
      <c r="AE83" s="490"/>
      <c r="AF83" s="490"/>
      <c r="AG83" s="490"/>
      <c r="AH83" s="490"/>
      <c r="AI83" s="490"/>
      <c r="AJ83" s="490"/>
    </row>
    <row r="84" spans="1:37" ht="24.95" customHeight="1">
      <c r="A84" s="493"/>
      <c r="B84" s="490"/>
      <c r="C84" s="491"/>
      <c r="D84" s="492"/>
      <c r="E84" s="492"/>
      <c r="F84" s="491"/>
      <c r="G84" s="490"/>
      <c r="H84" s="490"/>
      <c r="I84" s="712" t="str">
        <f>IFERROR(IF((M37*2.3%-M71*10)/(M76*10)&lt;0,0,(M37*2.3%-M71*10)/(M76*10)),"")</f>
        <v/>
      </c>
      <c r="J84" s="712"/>
      <c r="K84" s="712"/>
      <c r="L84" s="712"/>
      <c r="M84" s="712"/>
      <c r="N84" s="712"/>
      <c r="O84" s="712"/>
      <c r="P84" s="492"/>
      <c r="Q84" s="492"/>
      <c r="R84" s="491" t="s">
        <v>101</v>
      </c>
      <c r="S84" s="490"/>
      <c r="T84" s="492"/>
      <c r="U84" s="490"/>
      <c r="V84" s="711" t="str">
        <f>IFERROR(IF((Z37*2.3%-Z71*10)/(Z76*10)&lt;0,0,(Z37*2.3%-Z71*10)/(Z76*10)),"")</f>
        <v/>
      </c>
      <c r="W84" s="711"/>
      <c r="X84" s="711"/>
      <c r="Y84" s="711"/>
      <c r="Z84" s="711"/>
      <c r="AA84" s="711"/>
      <c r="AB84" s="711"/>
      <c r="AC84" s="492" t="s">
        <v>134</v>
      </c>
      <c r="AD84" s="490"/>
      <c r="AE84" s="490"/>
      <c r="AF84" s="490"/>
      <c r="AG84" s="490"/>
      <c r="AH84" s="490"/>
      <c r="AI84" s="490"/>
      <c r="AJ84" s="490"/>
    </row>
    <row r="85" spans="1:37" ht="24.95" customHeight="1">
      <c r="A85" s="493"/>
      <c r="B85" s="490"/>
      <c r="C85" s="491"/>
      <c r="D85" s="492"/>
      <c r="E85" s="492"/>
      <c r="F85" s="491"/>
      <c r="G85" s="492"/>
      <c r="H85" s="492"/>
      <c r="I85" s="492"/>
      <c r="J85" s="492"/>
      <c r="K85" s="492"/>
      <c r="L85" s="492"/>
      <c r="M85" s="492"/>
      <c r="N85" s="492"/>
      <c r="O85" s="492"/>
      <c r="P85" s="492"/>
      <c r="Q85" s="492"/>
      <c r="R85" s="492"/>
      <c r="S85" s="492"/>
      <c r="T85" s="490"/>
      <c r="U85" s="490"/>
      <c r="V85" s="490"/>
      <c r="W85" s="490"/>
      <c r="X85" s="490"/>
      <c r="Y85" s="490"/>
      <c r="Z85" s="490"/>
      <c r="AA85" s="490"/>
      <c r="AB85" s="490"/>
      <c r="AC85" s="490"/>
      <c r="AD85" s="490"/>
      <c r="AE85" s="490"/>
      <c r="AF85" s="490"/>
      <c r="AG85" s="490"/>
      <c r="AH85" s="490"/>
      <c r="AI85" s="490"/>
      <c r="AJ85" s="490"/>
    </row>
    <row r="86" spans="1:37" ht="24.95" customHeight="1">
      <c r="A86" s="493"/>
      <c r="B86" s="709" t="s">
        <v>227</v>
      </c>
      <c r="C86" s="709"/>
      <c r="D86" s="709"/>
      <c r="E86" s="709"/>
      <c r="F86" s="709" t="s">
        <v>228</v>
      </c>
      <c r="G86" s="709"/>
      <c r="H86" s="709"/>
      <c r="I86" s="709"/>
      <c r="J86" s="709"/>
      <c r="K86" s="709"/>
      <c r="L86" s="709"/>
      <c r="M86" s="709"/>
      <c r="N86" s="709"/>
      <c r="O86" s="709"/>
      <c r="P86" s="709"/>
      <c r="Q86" s="709"/>
      <c r="R86" s="709"/>
      <c r="S86" s="709"/>
      <c r="T86" s="709"/>
      <c r="U86" s="709"/>
      <c r="V86" s="709"/>
      <c r="W86" s="709"/>
      <c r="X86" s="709"/>
      <c r="Y86" s="709"/>
      <c r="Z86" s="709"/>
      <c r="AA86" s="709"/>
      <c r="AB86" s="709"/>
      <c r="AC86" s="709"/>
      <c r="AD86" s="709"/>
      <c r="AE86" s="709"/>
      <c r="AF86" s="709"/>
      <c r="AG86" s="709"/>
      <c r="AH86" s="709"/>
      <c r="AI86" s="490"/>
      <c r="AJ86" s="490"/>
    </row>
    <row r="87" spans="1:37" ht="24.95" customHeight="1">
      <c r="A87" s="493"/>
      <c r="B87" s="709"/>
      <c r="C87" s="709"/>
      <c r="D87" s="709"/>
      <c r="E87" s="709"/>
      <c r="F87" s="719" t="s">
        <v>229</v>
      </c>
      <c r="G87" s="719"/>
      <c r="H87" s="719"/>
      <c r="I87" s="719"/>
      <c r="J87" s="719"/>
      <c r="K87" s="719"/>
      <c r="L87" s="719"/>
      <c r="M87" s="719"/>
      <c r="N87" s="719"/>
      <c r="O87" s="719"/>
      <c r="P87" s="719"/>
      <c r="Q87" s="719"/>
      <c r="R87" s="719"/>
      <c r="S87" s="719"/>
      <c r="T87" s="719"/>
      <c r="U87" s="719"/>
      <c r="V87" s="719"/>
      <c r="W87" s="719"/>
      <c r="X87" s="719"/>
      <c r="Y87" s="719"/>
      <c r="Z87" s="719"/>
      <c r="AA87" s="719"/>
      <c r="AB87" s="719"/>
      <c r="AC87" s="719"/>
      <c r="AD87" s="719"/>
      <c r="AE87" s="719"/>
      <c r="AF87" s="719"/>
      <c r="AG87" s="719"/>
      <c r="AH87" s="719"/>
      <c r="AI87" s="490"/>
      <c r="AJ87" s="490"/>
    </row>
    <row r="88" spans="1:37" ht="24.95" customHeight="1">
      <c r="A88" s="493"/>
      <c r="B88" s="709"/>
      <c r="C88" s="709"/>
      <c r="D88" s="709"/>
      <c r="E88" s="709"/>
      <c r="F88" s="720" t="s">
        <v>230</v>
      </c>
      <c r="G88" s="720"/>
      <c r="H88" s="720"/>
      <c r="I88" s="720"/>
      <c r="J88" s="720"/>
      <c r="K88" s="720"/>
      <c r="L88" s="720"/>
      <c r="M88" s="720"/>
      <c r="N88" s="720"/>
      <c r="O88" s="720"/>
      <c r="P88" s="720"/>
      <c r="Q88" s="720"/>
      <c r="R88" s="720"/>
      <c r="S88" s="720"/>
      <c r="T88" s="720"/>
      <c r="U88" s="720"/>
      <c r="V88" s="720"/>
      <c r="W88" s="720"/>
      <c r="X88" s="720"/>
      <c r="Y88" s="720"/>
      <c r="Z88" s="720"/>
      <c r="AA88" s="720"/>
      <c r="AB88" s="720"/>
      <c r="AC88" s="720"/>
      <c r="AD88" s="720"/>
      <c r="AE88" s="720"/>
      <c r="AF88" s="720"/>
      <c r="AG88" s="720"/>
      <c r="AH88" s="720"/>
      <c r="AI88" s="490"/>
      <c r="AJ88" s="490"/>
    </row>
    <row r="89" spans="1:37" ht="24.95" customHeight="1">
      <c r="A89" s="493" t="s">
        <v>231</v>
      </c>
      <c r="B89" s="491" t="s">
        <v>144</v>
      </c>
      <c r="C89" s="490"/>
      <c r="D89" s="492"/>
      <c r="E89" s="492"/>
      <c r="F89" s="491"/>
      <c r="G89" s="492"/>
      <c r="H89" s="492"/>
      <c r="I89" s="492"/>
      <c r="J89" s="492"/>
      <c r="K89" s="492"/>
      <c r="L89" s="492"/>
      <c r="M89" s="492"/>
      <c r="N89" s="492"/>
      <c r="O89" s="492"/>
      <c r="P89" s="492"/>
      <c r="Q89" s="492"/>
      <c r="R89" s="492"/>
      <c r="S89" s="492"/>
      <c r="T89" s="490"/>
      <c r="U89" s="490"/>
      <c r="V89" s="490"/>
      <c r="W89" s="490"/>
      <c r="X89" s="490"/>
      <c r="Y89" s="490"/>
      <c r="Z89" s="490"/>
      <c r="AA89" s="490"/>
      <c r="AB89" s="490"/>
      <c r="AC89" s="490"/>
      <c r="AD89" s="490"/>
      <c r="AE89" s="490"/>
      <c r="AF89" s="490"/>
      <c r="AG89" s="490"/>
      <c r="AH89" s="490"/>
      <c r="AI89" s="490"/>
      <c r="AJ89" s="490"/>
    </row>
    <row r="90" spans="1:37" ht="15" customHeight="1">
      <c r="A90" s="493"/>
      <c r="B90" s="491"/>
      <c r="C90" s="490"/>
      <c r="D90" s="492"/>
      <c r="E90" s="492"/>
      <c r="F90" s="491"/>
      <c r="G90" s="492"/>
      <c r="H90" s="492"/>
      <c r="I90" s="492"/>
      <c r="J90" s="492"/>
      <c r="K90" s="492"/>
      <c r="L90" s="492"/>
      <c r="M90" s="492"/>
      <c r="N90" s="492"/>
      <c r="O90" s="492"/>
      <c r="P90" s="492"/>
      <c r="Q90" s="492"/>
      <c r="R90" s="492"/>
      <c r="S90" s="492"/>
      <c r="T90" s="490"/>
      <c r="U90" s="490"/>
      <c r="V90" s="490"/>
      <c r="W90" s="490"/>
      <c r="X90" s="490"/>
      <c r="Y90" s="490"/>
      <c r="Z90" s="490"/>
      <c r="AA90" s="490"/>
      <c r="AB90" s="490"/>
      <c r="AC90" s="490"/>
      <c r="AD90" s="490"/>
      <c r="AE90" s="490"/>
      <c r="AF90" s="490"/>
      <c r="AG90" s="490"/>
      <c r="AH90" s="490"/>
      <c r="AI90" s="490"/>
      <c r="AJ90" s="490"/>
    </row>
    <row r="91" spans="1:37" ht="24.95" customHeight="1">
      <c r="A91" s="493"/>
      <c r="B91" s="491"/>
      <c r="C91" s="490"/>
      <c r="D91" s="492"/>
      <c r="E91" s="492"/>
      <c r="F91" s="491"/>
      <c r="G91" s="492"/>
      <c r="H91" s="490"/>
      <c r="I91" s="490"/>
      <c r="J91" s="702" t="str">
        <f>IF(AK91&lt;=1.1,IF(AK91&gt;=0.9,"☑","□"),"□")</f>
        <v>□</v>
      </c>
      <c r="K91" s="702"/>
      <c r="L91" s="491" t="s">
        <v>1473</v>
      </c>
      <c r="M91" s="492"/>
      <c r="N91" s="492"/>
      <c r="O91" s="492"/>
      <c r="P91" s="492"/>
      <c r="Q91" s="492"/>
      <c r="R91" s="492"/>
      <c r="S91" s="492"/>
      <c r="T91" s="492"/>
      <c r="U91" s="492"/>
      <c r="V91" s="492"/>
      <c r="W91" s="490"/>
      <c r="X91" s="490"/>
      <c r="Y91" s="490"/>
      <c r="Z91" s="490"/>
      <c r="AA91" s="490"/>
      <c r="AB91" s="490"/>
      <c r="AC91" s="490"/>
      <c r="AD91" s="490"/>
      <c r="AE91" s="490"/>
      <c r="AF91" s="490"/>
      <c r="AG91" s="490"/>
      <c r="AH91" s="490"/>
      <c r="AI91" s="490"/>
      <c r="AJ91" s="490"/>
      <c r="AK91" s="162" t="str">
        <f>IFERROR(M37/Z37,"")</f>
        <v/>
      </c>
    </row>
    <row r="92" spans="1:37" ht="24.95" customHeight="1">
      <c r="A92" s="493"/>
      <c r="B92" s="491"/>
      <c r="C92" s="490" t="s">
        <v>145</v>
      </c>
      <c r="D92" s="492"/>
      <c r="E92" s="492"/>
      <c r="F92" s="491"/>
      <c r="G92" s="492"/>
      <c r="H92" s="490"/>
      <c r="I92" s="490"/>
      <c r="J92" s="702" t="str">
        <f>IF(AK92&lt;=1.1,IF(AK92&gt;=0.9,"☑","□"),"□")</f>
        <v>□</v>
      </c>
      <c r="K92" s="702"/>
      <c r="L92" s="500" t="s">
        <v>1474</v>
      </c>
      <c r="M92" s="492"/>
      <c r="N92" s="492"/>
      <c r="O92" s="492"/>
      <c r="P92" s="492"/>
      <c r="Q92" s="492"/>
      <c r="R92" s="492"/>
      <c r="S92" s="492"/>
      <c r="T92" s="492"/>
      <c r="U92" s="492"/>
      <c r="V92" s="492"/>
      <c r="W92" s="490"/>
      <c r="X92" s="490"/>
      <c r="Y92" s="490"/>
      <c r="Z92" s="490"/>
      <c r="AA92" s="490"/>
      <c r="AB92" s="490"/>
      <c r="AC92" s="490"/>
      <c r="AD92" s="490"/>
      <c r="AE92" s="490"/>
      <c r="AF92" s="490"/>
      <c r="AG92" s="490"/>
      <c r="AH92" s="490"/>
      <c r="AI92" s="490"/>
      <c r="AJ92" s="490"/>
      <c r="AK92" s="162" t="str">
        <f>IFERROR(M71/Z71,"")</f>
        <v/>
      </c>
    </row>
    <row r="93" spans="1:37" ht="24.95" customHeight="1">
      <c r="A93" s="493"/>
      <c r="B93" s="491"/>
      <c r="C93" s="490"/>
      <c r="D93" s="492"/>
      <c r="E93" s="492"/>
      <c r="F93" s="491"/>
      <c r="G93" s="492"/>
      <c r="H93" s="490"/>
      <c r="I93" s="490"/>
      <c r="J93" s="702" t="str">
        <f>IF(AK93&lt;=1.1,IF(AK93&gt;=0.9,"☑","□"),"□")</f>
        <v>□</v>
      </c>
      <c r="K93" s="702"/>
      <c r="L93" s="491" t="s">
        <v>1475</v>
      </c>
      <c r="M93" s="492"/>
      <c r="N93" s="492"/>
      <c r="O93" s="492"/>
      <c r="P93" s="492"/>
      <c r="Q93" s="492"/>
      <c r="R93" s="492"/>
      <c r="S93" s="492"/>
      <c r="T93" s="492"/>
      <c r="U93" s="492"/>
      <c r="V93" s="492"/>
      <c r="W93" s="490"/>
      <c r="X93" s="490"/>
      <c r="Y93" s="490"/>
      <c r="Z93" s="490"/>
      <c r="AA93" s="490"/>
      <c r="AB93" s="490"/>
      <c r="AC93" s="490"/>
      <c r="AD93" s="490"/>
      <c r="AE93" s="490"/>
      <c r="AF93" s="490"/>
      <c r="AG93" s="490"/>
      <c r="AH93" s="490"/>
      <c r="AI93" s="490"/>
      <c r="AJ93" s="490"/>
      <c r="AK93" s="162" t="str">
        <f>IFERROR(M76/Z76,"")</f>
        <v/>
      </c>
    </row>
    <row r="94" spans="1:37" ht="24.95" customHeight="1">
      <c r="A94" s="493"/>
      <c r="B94" s="491"/>
      <c r="C94" s="490"/>
      <c r="D94" s="492"/>
      <c r="E94" s="492"/>
      <c r="F94" s="491"/>
      <c r="G94" s="492"/>
      <c r="H94" s="490"/>
      <c r="I94" s="490"/>
      <c r="J94" s="702" t="str">
        <f>IF(AK94&lt;=1.1,IF(AK94&gt;=0.9,"☑","□"),"□")</f>
        <v>□</v>
      </c>
      <c r="K94" s="702"/>
      <c r="L94" s="491" t="s">
        <v>1476</v>
      </c>
      <c r="M94" s="492"/>
      <c r="N94" s="492"/>
      <c r="O94" s="492"/>
      <c r="P94" s="492"/>
      <c r="Q94" s="492"/>
      <c r="R94" s="492"/>
      <c r="S94" s="492"/>
      <c r="T94" s="492"/>
      <c r="U94" s="492"/>
      <c r="V94" s="492"/>
      <c r="W94" s="490"/>
      <c r="X94" s="490"/>
      <c r="Y94" s="490"/>
      <c r="Z94" s="490"/>
      <c r="AA94" s="490"/>
      <c r="AB94" s="490"/>
      <c r="AC94" s="490"/>
      <c r="AD94" s="490"/>
      <c r="AE94" s="490"/>
      <c r="AF94" s="490"/>
      <c r="AG94" s="490"/>
      <c r="AH94" s="490"/>
      <c r="AI94" s="490"/>
      <c r="AJ94" s="490"/>
      <c r="AK94" s="162" t="str">
        <f>IFERROR(I84/V84,"")</f>
        <v/>
      </c>
    </row>
    <row r="95" spans="1:37" ht="27" customHeight="1">
      <c r="A95" s="493"/>
      <c r="B95" s="491"/>
      <c r="C95" s="490"/>
      <c r="D95" s="492"/>
      <c r="E95" s="492"/>
      <c r="F95" s="491"/>
      <c r="G95" s="492"/>
      <c r="H95" s="492"/>
      <c r="I95" s="492"/>
      <c r="J95" s="500" t="s">
        <v>146</v>
      </c>
      <c r="K95" s="492"/>
      <c r="L95" s="492"/>
      <c r="M95" s="492"/>
      <c r="N95" s="492"/>
      <c r="O95" s="492"/>
      <c r="P95" s="492"/>
      <c r="Q95" s="492"/>
      <c r="R95" s="492"/>
      <c r="S95" s="492"/>
      <c r="T95" s="490"/>
      <c r="U95" s="490"/>
      <c r="V95" s="490"/>
      <c r="W95" s="490"/>
      <c r="X95" s="490"/>
      <c r="Y95" s="490"/>
      <c r="Z95" s="490"/>
      <c r="AA95" s="490"/>
      <c r="AB95" s="490"/>
      <c r="AC95" s="490"/>
      <c r="AD95" s="490"/>
      <c r="AE95" s="490"/>
      <c r="AF95" s="490"/>
      <c r="AG95" s="490"/>
      <c r="AH95" s="490"/>
      <c r="AI95" s="490"/>
      <c r="AJ95" s="490"/>
    </row>
    <row r="96" spans="1:37" ht="24.95" customHeight="1">
      <c r="A96" s="493" t="s">
        <v>232</v>
      </c>
      <c r="B96" s="491" t="s">
        <v>233</v>
      </c>
      <c r="C96" s="490"/>
      <c r="D96" s="492"/>
      <c r="E96" s="492"/>
      <c r="F96" s="491"/>
      <c r="G96" s="492"/>
      <c r="H96" s="492"/>
      <c r="I96" s="492"/>
      <c r="J96" s="492"/>
      <c r="K96" s="492"/>
      <c r="L96" s="492"/>
      <c r="M96" s="492"/>
      <c r="N96" s="492"/>
      <c r="O96" s="492"/>
      <c r="P96" s="492"/>
      <c r="Q96" s="492"/>
      <c r="R96" s="492"/>
      <c r="S96" s="492"/>
      <c r="T96" s="490"/>
      <c r="U96" s="490"/>
      <c r="V96" s="490"/>
      <c r="W96" s="490"/>
      <c r="X96" s="490"/>
      <c r="Y96" s="490"/>
      <c r="Z96" s="490"/>
      <c r="AA96" s="490"/>
      <c r="AB96" s="490"/>
      <c r="AC96" s="490"/>
      <c r="AD96" s="490"/>
      <c r="AE96" s="490"/>
      <c r="AF96" s="490"/>
      <c r="AG96" s="490"/>
      <c r="AH96" s="490"/>
      <c r="AI96" s="490"/>
      <c r="AJ96" s="490"/>
    </row>
    <row r="97" spans="1:37" ht="24.95" customHeight="1">
      <c r="A97" s="493"/>
      <c r="B97" s="491"/>
      <c r="C97" s="490"/>
      <c r="D97" s="492"/>
      <c r="E97" s="492"/>
      <c r="F97" s="492"/>
      <c r="G97" s="492"/>
      <c r="H97" s="492"/>
      <c r="I97" s="492"/>
      <c r="J97" s="492"/>
      <c r="K97" s="492"/>
      <c r="L97" s="492"/>
      <c r="M97" s="492"/>
      <c r="N97" s="492"/>
      <c r="O97" s="492"/>
      <c r="P97" s="719" t="str">
        <f>IFERROR(IF(OR(AK27=0,AK73=0,I84&lt;=0),"算定不可",(VLOOKUP("該当",'リスト（入院）'!I:K,3,FALSE))),"")</f>
        <v>算定不可</v>
      </c>
      <c r="Q97" s="719"/>
      <c r="R97" s="719"/>
      <c r="S97" s="719"/>
      <c r="T97" s="719"/>
      <c r="U97" s="719"/>
      <c r="V97" s="719"/>
      <c r="W97" s="719"/>
      <c r="X97" s="719"/>
      <c r="Y97" s="719"/>
      <c r="Z97" s="719"/>
      <c r="AA97" s="490"/>
      <c r="AB97" s="490"/>
      <c r="AC97" s="490"/>
      <c r="AD97" s="490"/>
      <c r="AE97" s="490"/>
      <c r="AF97" s="490"/>
      <c r="AG97" s="490"/>
      <c r="AH97" s="490"/>
      <c r="AI97" s="490"/>
      <c r="AJ97" s="490"/>
    </row>
    <row r="98" spans="1:37" ht="24.95" customHeight="1">
      <c r="A98" s="493"/>
      <c r="B98" s="490"/>
      <c r="C98" s="490"/>
      <c r="D98" s="490"/>
      <c r="E98" s="490"/>
      <c r="F98" s="491"/>
      <c r="G98" s="490"/>
      <c r="H98" s="490"/>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row>
    <row r="99" spans="1:37" ht="24.95" customHeight="1">
      <c r="A99" s="490" t="s">
        <v>44</v>
      </c>
      <c r="B99" s="490"/>
      <c r="C99" s="490"/>
      <c r="D99" s="490"/>
      <c r="E99" s="490"/>
      <c r="F99" s="491"/>
      <c r="G99" s="490"/>
      <c r="H99" s="490"/>
      <c r="I99" s="490"/>
      <c r="J99" s="490"/>
      <c r="K99" s="490"/>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row>
    <row r="100" spans="1:37" ht="24.95" customHeight="1">
      <c r="A100" s="490" t="s">
        <v>234</v>
      </c>
      <c r="B100" s="490"/>
      <c r="C100" s="490"/>
      <c r="D100" s="490"/>
      <c r="E100" s="490"/>
      <c r="F100" s="491"/>
      <c r="G100" s="490"/>
      <c r="H100" s="490"/>
      <c r="I100" s="490"/>
      <c r="J100" s="490"/>
      <c r="K100" s="490"/>
      <c r="L100" s="490"/>
      <c r="M100" s="490"/>
      <c r="N100" s="490"/>
      <c r="O100" s="490"/>
      <c r="P100" s="490"/>
      <c r="Q100" s="490"/>
      <c r="R100" s="490"/>
      <c r="S100" s="490"/>
      <c r="T100" s="490"/>
      <c r="U100" s="490"/>
      <c r="V100" s="490"/>
      <c r="W100" s="490"/>
      <c r="X100" s="490"/>
      <c r="Y100" s="490"/>
      <c r="Z100" s="490"/>
      <c r="AA100" s="490"/>
      <c r="AB100" s="490"/>
      <c r="AC100" s="490"/>
      <c r="AD100" s="490"/>
      <c r="AE100" s="490"/>
      <c r="AF100" s="490"/>
      <c r="AG100" s="490"/>
      <c r="AH100" s="490"/>
      <c r="AI100" s="490"/>
      <c r="AJ100" s="490"/>
    </row>
    <row r="101" spans="1:37" ht="24.95" customHeight="1">
      <c r="A101" s="490" t="s">
        <v>172</v>
      </c>
      <c r="B101" s="490"/>
      <c r="C101" s="490"/>
      <c r="D101" s="490"/>
      <c r="E101" s="490"/>
      <c r="F101" s="491"/>
      <c r="G101" s="490"/>
      <c r="H101" s="490"/>
      <c r="I101" s="490"/>
      <c r="J101" s="490"/>
      <c r="K101" s="490"/>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row>
    <row r="102" spans="1:37" ht="24.95" customHeight="1">
      <c r="A102" s="490" t="s">
        <v>1502</v>
      </c>
      <c r="B102" s="490"/>
      <c r="C102" s="490"/>
      <c r="D102" s="490"/>
      <c r="E102" s="490"/>
      <c r="F102" s="491"/>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160"/>
    </row>
    <row r="103" spans="1:37" ht="24.95" customHeight="1">
      <c r="A103" s="490" t="s">
        <v>235</v>
      </c>
      <c r="B103" s="490"/>
      <c r="C103" s="490"/>
      <c r="D103" s="490"/>
      <c r="E103" s="490"/>
      <c r="F103" s="491"/>
      <c r="G103" s="490"/>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160"/>
    </row>
    <row r="104" spans="1:37" ht="24.95" customHeight="1">
      <c r="A104" s="490"/>
      <c r="B104" s="490" t="s">
        <v>175</v>
      </c>
      <c r="C104" s="490"/>
      <c r="D104" s="490"/>
      <c r="E104" s="490"/>
      <c r="F104" s="491"/>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K104" s="160"/>
    </row>
    <row r="105" spans="1:37" ht="24.95" customHeight="1">
      <c r="A105" s="490" t="s">
        <v>236</v>
      </c>
      <c r="B105" s="490"/>
      <c r="C105" s="490"/>
      <c r="D105" s="490"/>
      <c r="E105" s="490"/>
      <c r="F105" s="491"/>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K105" s="160"/>
    </row>
    <row r="106" spans="1:37" ht="24.95" customHeight="1">
      <c r="A106" s="490" t="s">
        <v>237</v>
      </c>
      <c r="B106" s="490"/>
      <c r="C106" s="490"/>
      <c r="D106" s="490"/>
      <c r="E106" s="490"/>
      <c r="F106" s="491"/>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160"/>
    </row>
    <row r="107" spans="1:37" ht="24.95" customHeight="1">
      <c r="A107" s="490" t="s">
        <v>177</v>
      </c>
      <c r="B107" s="490"/>
      <c r="C107" s="490"/>
      <c r="D107" s="490"/>
      <c r="E107" s="490"/>
      <c r="F107" s="491"/>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490"/>
      <c r="AG107" s="490"/>
      <c r="AH107" s="490"/>
      <c r="AI107" s="490"/>
      <c r="AJ107" s="490"/>
      <c r="AK107" s="160"/>
    </row>
    <row r="108" spans="1:37" ht="24.95" customHeight="1">
      <c r="A108" s="490" t="s">
        <v>178</v>
      </c>
      <c r="B108" s="490"/>
      <c r="C108" s="490"/>
      <c r="D108" s="490"/>
      <c r="E108" s="490"/>
      <c r="F108" s="491"/>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160"/>
    </row>
    <row r="109" spans="1:37" ht="24.95" customHeight="1">
      <c r="A109" s="490" t="s">
        <v>238</v>
      </c>
      <c r="B109" s="490"/>
      <c r="C109" s="490"/>
      <c r="D109" s="490"/>
      <c r="E109" s="490"/>
      <c r="F109" s="491"/>
      <c r="G109" s="490"/>
      <c r="H109" s="490"/>
      <c r="I109" s="490"/>
      <c r="J109" s="490"/>
      <c r="K109" s="490"/>
      <c r="L109" s="490"/>
      <c r="M109" s="490"/>
      <c r="N109" s="490"/>
      <c r="O109" s="490"/>
      <c r="P109" s="490"/>
      <c r="Q109" s="490"/>
      <c r="R109" s="490"/>
      <c r="S109" s="490"/>
      <c r="T109" s="490"/>
      <c r="U109" s="490"/>
      <c r="V109" s="490"/>
      <c r="W109" s="490"/>
      <c r="X109" s="490"/>
      <c r="Y109" s="490"/>
      <c r="Z109" s="490"/>
      <c r="AA109" s="490"/>
      <c r="AB109" s="490"/>
      <c r="AC109" s="490"/>
      <c r="AD109" s="490"/>
      <c r="AE109" s="490"/>
      <c r="AF109" s="490"/>
      <c r="AG109" s="490"/>
      <c r="AH109" s="490"/>
      <c r="AI109" s="490"/>
      <c r="AJ109" s="490"/>
      <c r="AK109" s="160"/>
    </row>
    <row r="110" spans="1:37" ht="24.95" customHeight="1">
      <c r="A110" s="490" t="s">
        <v>179</v>
      </c>
      <c r="B110" s="490"/>
      <c r="C110" s="490"/>
      <c r="D110" s="490"/>
      <c r="E110" s="490"/>
      <c r="F110" s="491"/>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0"/>
      <c r="AK110" s="160"/>
    </row>
    <row r="111" spans="1:37" ht="24.95" customHeight="1">
      <c r="A111" s="490" t="s">
        <v>180</v>
      </c>
      <c r="B111" s="490"/>
      <c r="C111" s="490"/>
      <c r="D111" s="490"/>
      <c r="E111" s="490"/>
      <c r="F111" s="491"/>
      <c r="G111" s="490"/>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490"/>
      <c r="AE111" s="490"/>
      <c r="AF111" s="490"/>
      <c r="AG111" s="490"/>
      <c r="AH111" s="490"/>
      <c r="AI111" s="490"/>
      <c r="AJ111" s="490"/>
      <c r="AK111" s="160"/>
    </row>
    <row r="112" spans="1:37" ht="24.95" customHeight="1">
      <c r="A112" s="490" t="s">
        <v>181</v>
      </c>
      <c r="B112" s="490"/>
      <c r="C112" s="490"/>
      <c r="D112" s="490"/>
      <c r="E112" s="490"/>
      <c r="F112" s="491"/>
      <c r="G112" s="490"/>
      <c r="H112" s="490"/>
      <c r="I112" s="490"/>
      <c r="J112" s="490"/>
      <c r="K112" s="490"/>
      <c r="L112" s="490"/>
      <c r="M112" s="490"/>
      <c r="N112" s="490"/>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c r="AJ112" s="490"/>
    </row>
    <row r="113" spans="1:37" ht="24.95" customHeight="1">
      <c r="A113" s="490" t="s">
        <v>182</v>
      </c>
      <c r="B113" s="490"/>
      <c r="C113" s="490"/>
      <c r="D113" s="490"/>
      <c r="E113" s="490"/>
      <c r="F113" s="491"/>
      <c r="G113" s="490"/>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160"/>
    </row>
    <row r="114" spans="1:37" ht="24.95" customHeight="1">
      <c r="A114" s="490" t="s">
        <v>183</v>
      </c>
      <c r="B114" s="490"/>
      <c r="C114" s="490"/>
      <c r="D114" s="490"/>
      <c r="E114" s="490"/>
      <c r="F114" s="491"/>
      <c r="G114" s="490"/>
      <c r="H114" s="490"/>
      <c r="I114" s="490"/>
      <c r="J114" s="490"/>
      <c r="K114" s="490"/>
      <c r="L114" s="490"/>
      <c r="M114" s="490"/>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160"/>
    </row>
    <row r="115" spans="1:37" ht="24.95" customHeight="1">
      <c r="A115" s="490" t="s">
        <v>184</v>
      </c>
      <c r="B115" s="490"/>
      <c r="C115" s="490"/>
      <c r="D115" s="490"/>
      <c r="E115" s="490"/>
      <c r="F115" s="491"/>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160"/>
    </row>
    <row r="116" spans="1:37" ht="24.95" customHeight="1">
      <c r="A116" s="490" t="s">
        <v>185</v>
      </c>
      <c r="B116" s="490"/>
      <c r="C116" s="490"/>
      <c r="D116" s="490"/>
      <c r="E116" s="490"/>
      <c r="F116" s="491"/>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160"/>
    </row>
    <row r="117" spans="1:37" ht="24.95" customHeight="1">
      <c r="A117" s="490" t="s">
        <v>186</v>
      </c>
      <c r="B117" s="490"/>
      <c r="C117" s="490"/>
      <c r="D117" s="490"/>
      <c r="E117" s="490"/>
      <c r="F117" s="491"/>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0"/>
      <c r="AD117" s="490"/>
      <c r="AE117" s="490"/>
      <c r="AF117" s="490"/>
      <c r="AG117" s="490"/>
      <c r="AH117" s="490"/>
      <c r="AI117" s="490"/>
      <c r="AJ117" s="490"/>
      <c r="AK117" s="160"/>
    </row>
    <row r="118" spans="1:37" ht="24.95" customHeight="1">
      <c r="A118" s="490" t="s">
        <v>187</v>
      </c>
      <c r="B118" s="490"/>
      <c r="C118" s="490"/>
      <c r="D118" s="490"/>
      <c r="E118" s="490"/>
      <c r="F118" s="491"/>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160"/>
    </row>
    <row r="119" spans="1:37" ht="24.95" customHeight="1">
      <c r="A119" s="490" t="s">
        <v>188</v>
      </c>
      <c r="B119" s="490"/>
      <c r="C119" s="490"/>
      <c r="D119" s="490"/>
      <c r="E119" s="490"/>
      <c r="F119" s="491"/>
      <c r="G119" s="490"/>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160"/>
    </row>
    <row r="120" spans="1:37" ht="24.95" customHeight="1">
      <c r="A120" s="490" t="s">
        <v>239</v>
      </c>
      <c r="B120" s="490"/>
      <c r="C120" s="490"/>
      <c r="D120" s="490"/>
      <c r="E120" s="490"/>
      <c r="F120" s="491"/>
      <c r="G120" s="490"/>
      <c r="H120" s="490"/>
      <c r="I120" s="490"/>
      <c r="J120" s="490"/>
      <c r="K120" s="490"/>
      <c r="L120" s="490"/>
      <c r="M120" s="490"/>
      <c r="N120" s="490"/>
      <c r="O120" s="490"/>
      <c r="P120" s="490"/>
      <c r="Q120" s="490"/>
      <c r="R120" s="490"/>
      <c r="S120" s="490"/>
      <c r="T120" s="490"/>
      <c r="U120" s="490"/>
      <c r="V120" s="490"/>
      <c r="W120" s="490"/>
      <c r="X120" s="490"/>
      <c r="Y120" s="490"/>
      <c r="Z120" s="490"/>
      <c r="AA120" s="490"/>
      <c r="AB120" s="490"/>
      <c r="AC120" s="490"/>
      <c r="AD120" s="490"/>
      <c r="AE120" s="490"/>
      <c r="AF120" s="490"/>
      <c r="AG120" s="490"/>
      <c r="AH120" s="490"/>
      <c r="AI120" s="490"/>
      <c r="AJ120" s="490"/>
      <c r="AK120" s="160"/>
    </row>
    <row r="121" spans="1:37" ht="24.95" customHeight="1">
      <c r="A121" s="490" t="s">
        <v>189</v>
      </c>
      <c r="B121" s="490"/>
      <c r="C121" s="490"/>
      <c r="D121" s="490"/>
      <c r="E121" s="490"/>
      <c r="F121" s="491"/>
      <c r="G121" s="490"/>
      <c r="H121" s="490"/>
      <c r="I121" s="490"/>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0"/>
      <c r="AI121" s="490"/>
      <c r="AJ121" s="490"/>
      <c r="AK121" s="160"/>
    </row>
    <row r="122" spans="1:37" ht="24.95" customHeight="1">
      <c r="A122" s="490" t="s">
        <v>190</v>
      </c>
      <c r="B122" s="490"/>
      <c r="C122" s="490"/>
      <c r="D122" s="490"/>
      <c r="E122" s="490"/>
      <c r="F122" s="491"/>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490"/>
      <c r="AK122" s="160"/>
    </row>
    <row r="123" spans="1:37" ht="24.95" customHeight="1">
      <c r="A123" s="490" t="s">
        <v>240</v>
      </c>
      <c r="B123" s="490"/>
      <c r="C123" s="490"/>
      <c r="D123" s="490"/>
      <c r="E123" s="490"/>
      <c r="F123" s="491"/>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0"/>
      <c r="AC123" s="490"/>
      <c r="AD123" s="490"/>
      <c r="AE123" s="490"/>
      <c r="AF123" s="490"/>
      <c r="AG123" s="490"/>
      <c r="AH123" s="490"/>
      <c r="AI123" s="490"/>
      <c r="AJ123" s="490"/>
      <c r="AK123" s="160"/>
    </row>
    <row r="124" spans="1:37" ht="24.95" customHeight="1">
      <c r="A124" s="490" t="s">
        <v>191</v>
      </c>
      <c r="B124" s="490"/>
      <c r="C124" s="490"/>
      <c r="D124" s="490"/>
      <c r="E124" s="490"/>
      <c r="F124" s="491"/>
      <c r="G124" s="490"/>
      <c r="H124" s="490"/>
      <c r="I124" s="490"/>
      <c r="J124" s="490"/>
      <c r="K124" s="490"/>
      <c r="L124" s="490"/>
      <c r="M124" s="490"/>
      <c r="N124" s="490"/>
      <c r="O124" s="490"/>
      <c r="P124" s="490"/>
      <c r="Q124" s="490"/>
      <c r="R124" s="490"/>
      <c r="S124" s="490"/>
      <c r="T124" s="490"/>
      <c r="U124" s="490"/>
      <c r="V124" s="490"/>
      <c r="W124" s="490"/>
      <c r="X124" s="490"/>
      <c r="Y124" s="490"/>
      <c r="Z124" s="490"/>
      <c r="AA124" s="490"/>
      <c r="AB124" s="490"/>
      <c r="AC124" s="490"/>
      <c r="AD124" s="490"/>
      <c r="AE124" s="490"/>
      <c r="AF124" s="490"/>
      <c r="AG124" s="490"/>
      <c r="AH124" s="490"/>
      <c r="AI124" s="490"/>
      <c r="AJ124" s="490"/>
      <c r="AK124" s="160"/>
    </row>
    <row r="125" spans="1:37" ht="24.95" customHeight="1">
      <c r="A125" s="490" t="s">
        <v>192</v>
      </c>
      <c r="B125" s="490"/>
      <c r="C125" s="490"/>
      <c r="D125" s="490"/>
      <c r="E125" s="490"/>
      <c r="F125" s="491"/>
      <c r="G125" s="490"/>
      <c r="H125" s="490"/>
      <c r="I125" s="490"/>
      <c r="J125" s="490"/>
      <c r="K125" s="490"/>
      <c r="L125" s="490"/>
      <c r="M125" s="490"/>
      <c r="N125" s="490"/>
      <c r="O125" s="490"/>
      <c r="P125" s="490"/>
      <c r="Q125" s="490"/>
      <c r="R125" s="490"/>
      <c r="S125" s="490"/>
      <c r="T125" s="490"/>
      <c r="U125" s="490"/>
      <c r="V125" s="490"/>
      <c r="W125" s="490"/>
      <c r="X125" s="490"/>
      <c r="Y125" s="490"/>
      <c r="Z125" s="490"/>
      <c r="AA125" s="490"/>
      <c r="AB125" s="490"/>
      <c r="AC125" s="490"/>
      <c r="AD125" s="490"/>
      <c r="AE125" s="490"/>
      <c r="AF125" s="490"/>
      <c r="AG125" s="490"/>
      <c r="AH125" s="490"/>
      <c r="AI125" s="490"/>
      <c r="AJ125" s="490"/>
      <c r="AK125" s="160"/>
    </row>
    <row r="126" spans="1:37" ht="24.95" customHeight="1">
      <c r="A126" s="490" t="s">
        <v>241</v>
      </c>
      <c r="B126" s="490"/>
      <c r="C126" s="490"/>
      <c r="D126" s="490"/>
      <c r="E126" s="490"/>
      <c r="F126" s="491"/>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0"/>
    </row>
    <row r="127" spans="1:37" ht="24.95" customHeight="1">
      <c r="A127" s="490" t="s">
        <v>193</v>
      </c>
      <c r="B127" s="490"/>
      <c r="C127" s="490"/>
      <c r="D127" s="490"/>
      <c r="E127" s="490"/>
      <c r="F127" s="491"/>
      <c r="G127" s="490"/>
      <c r="H127" s="490"/>
      <c r="I127" s="490"/>
      <c r="J127" s="490"/>
      <c r="K127" s="490"/>
      <c r="L127" s="490"/>
      <c r="M127" s="490"/>
      <c r="N127" s="490"/>
      <c r="O127" s="490"/>
      <c r="P127" s="490"/>
      <c r="Q127" s="490"/>
      <c r="R127" s="490"/>
      <c r="S127" s="490"/>
      <c r="T127" s="490"/>
      <c r="U127" s="490"/>
      <c r="V127" s="490"/>
      <c r="W127" s="490"/>
      <c r="X127" s="490"/>
      <c r="Y127" s="490"/>
      <c r="Z127" s="490"/>
      <c r="AA127" s="490"/>
      <c r="AB127" s="490"/>
      <c r="AC127" s="490"/>
      <c r="AD127" s="490"/>
      <c r="AE127" s="490"/>
      <c r="AF127" s="490"/>
      <c r="AG127" s="490"/>
      <c r="AH127" s="490"/>
      <c r="AI127" s="490"/>
      <c r="AJ127" s="490"/>
    </row>
    <row r="128" spans="1:37" ht="24.95" customHeight="1">
      <c r="A128" s="490" t="s">
        <v>242</v>
      </c>
      <c r="B128" s="490"/>
      <c r="C128" s="490"/>
      <c r="D128" s="490"/>
      <c r="E128" s="490"/>
      <c r="F128" s="491"/>
      <c r="G128" s="490"/>
      <c r="H128" s="490"/>
      <c r="I128" s="490"/>
      <c r="J128" s="490"/>
      <c r="K128" s="490"/>
      <c r="L128" s="490"/>
      <c r="M128" s="490"/>
      <c r="N128" s="490"/>
      <c r="O128" s="490"/>
      <c r="P128" s="490"/>
      <c r="Q128" s="490"/>
      <c r="R128" s="490"/>
      <c r="S128" s="490"/>
      <c r="T128" s="490"/>
      <c r="U128" s="490"/>
      <c r="V128" s="490"/>
      <c r="W128" s="490"/>
      <c r="X128" s="490"/>
      <c r="Y128" s="490"/>
      <c r="Z128" s="490"/>
      <c r="AA128" s="490"/>
      <c r="AB128" s="490"/>
      <c r="AC128" s="490"/>
      <c r="AD128" s="490"/>
      <c r="AE128" s="490"/>
      <c r="AF128" s="490"/>
      <c r="AG128" s="490"/>
      <c r="AH128" s="490"/>
      <c r="AI128" s="490"/>
      <c r="AJ128" s="490"/>
    </row>
    <row r="129" spans="1:46" s="34" customFormat="1" ht="24.95" customHeight="1">
      <c r="A129" s="502" t="s">
        <v>194</v>
      </c>
      <c r="B129" s="502"/>
      <c r="C129" s="502"/>
      <c r="D129" s="502"/>
      <c r="E129" s="502"/>
      <c r="F129" s="491"/>
      <c r="G129" s="502"/>
      <c r="H129" s="502"/>
      <c r="I129" s="502"/>
      <c r="J129" s="502"/>
      <c r="K129" s="502"/>
      <c r="L129" s="502"/>
      <c r="M129" s="502"/>
      <c r="N129" s="502"/>
      <c r="O129" s="502"/>
      <c r="P129" s="502"/>
      <c r="Q129" s="502"/>
      <c r="R129" s="502"/>
      <c r="S129" s="502"/>
      <c r="T129" s="502"/>
      <c r="U129" s="502"/>
      <c r="V129" s="502"/>
      <c r="W129" s="502"/>
      <c r="X129" s="502"/>
      <c r="Y129" s="502"/>
      <c r="Z129" s="502"/>
      <c r="AA129" s="502"/>
      <c r="AB129" s="502"/>
      <c r="AC129" s="502"/>
      <c r="AD129" s="502"/>
      <c r="AE129" s="502"/>
      <c r="AF129" s="502"/>
      <c r="AG129" s="502"/>
      <c r="AH129" s="502"/>
      <c r="AI129" s="502"/>
      <c r="AJ129" s="502"/>
      <c r="AK129" s="170"/>
      <c r="AL129" s="160"/>
      <c r="AM129" s="160"/>
      <c r="AN129" s="160"/>
      <c r="AO129" s="160"/>
      <c r="AP129" s="160"/>
      <c r="AQ129" s="160"/>
      <c r="AR129" s="160"/>
      <c r="AS129" s="160"/>
      <c r="AT129" s="160"/>
    </row>
    <row r="130" spans="1:46" ht="24.95" customHeight="1">
      <c r="A130" s="490" t="s">
        <v>195</v>
      </c>
      <c r="B130" s="490"/>
      <c r="C130" s="490"/>
      <c r="D130" s="490"/>
      <c r="E130" s="490"/>
      <c r="F130" s="491"/>
      <c r="G130" s="490"/>
      <c r="H130" s="490"/>
      <c r="I130" s="490"/>
      <c r="J130" s="490"/>
      <c r="K130" s="490"/>
      <c r="L130" s="490"/>
      <c r="M130" s="490"/>
      <c r="N130" s="490"/>
      <c r="O130" s="490"/>
      <c r="P130" s="490"/>
      <c r="Q130" s="490"/>
      <c r="R130" s="490"/>
      <c r="S130" s="490"/>
      <c r="T130" s="490"/>
      <c r="U130" s="490"/>
      <c r="V130" s="490"/>
      <c r="W130" s="490"/>
      <c r="X130" s="490"/>
      <c r="Y130" s="490"/>
      <c r="Z130" s="490"/>
      <c r="AA130" s="490"/>
      <c r="AB130" s="490"/>
      <c r="AC130" s="490"/>
      <c r="AD130" s="490"/>
      <c r="AE130" s="490"/>
      <c r="AF130" s="490"/>
      <c r="AG130" s="490"/>
      <c r="AH130" s="490"/>
      <c r="AI130" s="490"/>
      <c r="AJ130" s="490"/>
    </row>
    <row r="131" spans="1:46" ht="24.95" customHeight="1">
      <c r="A131" s="490" t="s">
        <v>196</v>
      </c>
      <c r="B131" s="490"/>
      <c r="C131" s="490"/>
      <c r="D131" s="490"/>
      <c r="E131" s="490"/>
      <c r="F131" s="491"/>
      <c r="G131" s="490"/>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c r="AJ131" s="490"/>
    </row>
    <row r="132" spans="1:46" ht="24.95" customHeight="1">
      <c r="A132" s="490" t="s">
        <v>197</v>
      </c>
      <c r="B132" s="490"/>
      <c r="C132" s="490"/>
      <c r="D132" s="490"/>
      <c r="E132" s="490"/>
      <c r="F132" s="491"/>
      <c r="G132" s="490"/>
      <c r="H132" s="490"/>
      <c r="I132" s="490"/>
      <c r="J132" s="490"/>
      <c r="K132" s="490"/>
      <c r="L132" s="490"/>
      <c r="M132" s="490"/>
      <c r="N132" s="490"/>
      <c r="O132" s="490"/>
      <c r="P132" s="490"/>
      <c r="Q132" s="490"/>
      <c r="R132" s="490"/>
      <c r="S132" s="490"/>
      <c r="T132" s="490"/>
      <c r="U132" s="490"/>
      <c r="V132" s="490"/>
      <c r="W132" s="490"/>
      <c r="X132" s="490"/>
      <c r="Y132" s="490"/>
      <c r="Z132" s="490"/>
      <c r="AA132" s="490"/>
      <c r="AB132" s="490"/>
      <c r="AC132" s="490"/>
      <c r="AD132" s="490"/>
      <c r="AE132" s="490"/>
      <c r="AF132" s="490"/>
      <c r="AG132" s="490"/>
      <c r="AH132" s="490"/>
      <c r="AI132" s="490"/>
      <c r="AJ132" s="490"/>
    </row>
    <row r="133" spans="1:46" ht="24.95" customHeight="1">
      <c r="A133" s="490" t="s">
        <v>243</v>
      </c>
      <c r="B133" s="490"/>
      <c r="C133" s="490"/>
      <c r="D133" s="490"/>
      <c r="E133" s="490"/>
      <c r="F133" s="491"/>
      <c r="G133" s="490"/>
      <c r="H133" s="490"/>
      <c r="I133" s="490"/>
      <c r="J133" s="490"/>
      <c r="K133" s="490"/>
      <c r="L133" s="490"/>
      <c r="M133" s="490"/>
      <c r="N133" s="490"/>
      <c r="O133" s="490"/>
      <c r="P133" s="490"/>
      <c r="Q133" s="490"/>
      <c r="R133" s="490"/>
      <c r="S133" s="490"/>
      <c r="T133" s="490"/>
      <c r="U133" s="490"/>
      <c r="V133" s="490"/>
      <c r="W133" s="490"/>
      <c r="X133" s="490"/>
      <c r="Y133" s="490"/>
      <c r="Z133" s="490"/>
      <c r="AA133" s="490"/>
      <c r="AB133" s="490"/>
      <c r="AC133" s="490"/>
      <c r="AD133" s="490"/>
      <c r="AE133" s="490"/>
      <c r="AF133" s="490"/>
      <c r="AG133" s="490"/>
      <c r="AH133" s="490"/>
      <c r="AI133" s="490"/>
      <c r="AJ133" s="490"/>
    </row>
    <row r="134" spans="1:46" ht="24.95" customHeight="1">
      <c r="A134" s="490" t="s">
        <v>198</v>
      </c>
      <c r="B134" s="490"/>
      <c r="C134" s="490"/>
      <c r="D134" s="490"/>
      <c r="E134" s="490"/>
      <c r="F134" s="491"/>
      <c r="G134" s="490"/>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0"/>
    </row>
    <row r="135" spans="1:46" ht="24.95" customHeight="1">
      <c r="A135" s="490" t="s">
        <v>244</v>
      </c>
      <c r="B135" s="490"/>
      <c r="C135" s="490"/>
      <c r="D135" s="490"/>
      <c r="E135" s="490"/>
      <c r="F135" s="491"/>
      <c r="G135" s="490"/>
      <c r="H135" s="490"/>
      <c r="I135" s="490"/>
      <c r="J135" s="490"/>
      <c r="K135" s="490"/>
      <c r="L135" s="490"/>
      <c r="M135" s="490"/>
      <c r="N135" s="490"/>
      <c r="O135" s="490"/>
      <c r="P135" s="490"/>
      <c r="Q135" s="490"/>
      <c r="R135" s="490"/>
      <c r="S135" s="490"/>
      <c r="T135" s="490"/>
      <c r="U135" s="490"/>
      <c r="V135" s="490"/>
      <c r="W135" s="490"/>
      <c r="X135" s="490"/>
      <c r="Y135" s="490"/>
      <c r="Z135" s="490"/>
      <c r="AA135" s="490"/>
      <c r="AB135" s="490"/>
      <c r="AC135" s="490"/>
      <c r="AD135" s="490"/>
      <c r="AE135" s="490"/>
      <c r="AF135" s="490"/>
      <c r="AG135" s="490"/>
      <c r="AH135" s="490"/>
      <c r="AI135" s="490"/>
      <c r="AJ135" s="490"/>
    </row>
    <row r="136" spans="1:46" s="34" customFormat="1" ht="24.95" customHeight="1">
      <c r="A136" s="502" t="s">
        <v>245</v>
      </c>
      <c r="B136" s="502"/>
      <c r="C136" s="502"/>
      <c r="D136" s="502"/>
      <c r="E136" s="502"/>
      <c r="F136" s="491"/>
      <c r="G136" s="502"/>
      <c r="H136" s="502"/>
      <c r="I136" s="502"/>
      <c r="J136" s="502"/>
      <c r="K136" s="502"/>
      <c r="L136" s="502"/>
      <c r="M136" s="502"/>
      <c r="N136" s="502"/>
      <c r="O136" s="502"/>
      <c r="P136" s="502"/>
      <c r="Q136" s="502"/>
      <c r="R136" s="502"/>
      <c r="S136" s="502"/>
      <c r="T136" s="502"/>
      <c r="U136" s="502"/>
      <c r="V136" s="502"/>
      <c r="W136" s="502"/>
      <c r="X136" s="502"/>
      <c r="Y136" s="502"/>
      <c r="Z136" s="502"/>
      <c r="AA136" s="502"/>
      <c r="AB136" s="502"/>
      <c r="AC136" s="502"/>
      <c r="AD136" s="502"/>
      <c r="AE136" s="502"/>
      <c r="AF136" s="502"/>
      <c r="AG136" s="502"/>
      <c r="AH136" s="502"/>
      <c r="AI136" s="502"/>
      <c r="AJ136" s="502"/>
      <c r="AK136" s="170"/>
      <c r="AL136" s="160"/>
      <c r="AM136" s="160"/>
      <c r="AN136" s="160"/>
      <c r="AO136" s="160"/>
      <c r="AP136" s="160"/>
      <c r="AQ136" s="160"/>
      <c r="AR136" s="160"/>
      <c r="AS136" s="160"/>
      <c r="AT136" s="160"/>
    </row>
    <row r="137" spans="1:46" ht="24.95" customHeight="1">
      <c r="A137" s="490" t="s">
        <v>246</v>
      </c>
      <c r="B137" s="490"/>
      <c r="C137" s="490"/>
      <c r="D137" s="490"/>
      <c r="E137" s="490"/>
      <c r="F137" s="491"/>
      <c r="G137" s="490"/>
      <c r="H137" s="490"/>
      <c r="I137" s="490"/>
      <c r="J137" s="490"/>
      <c r="K137" s="490"/>
      <c r="L137" s="490"/>
      <c r="M137" s="490"/>
      <c r="N137" s="490"/>
      <c r="O137" s="490"/>
      <c r="P137" s="490"/>
      <c r="Q137" s="490"/>
      <c r="R137" s="490"/>
      <c r="S137" s="490"/>
      <c r="T137" s="490"/>
      <c r="U137" s="490"/>
      <c r="V137" s="490"/>
      <c r="W137" s="490"/>
      <c r="X137" s="490"/>
      <c r="Y137" s="490"/>
      <c r="Z137" s="490"/>
      <c r="AA137" s="490"/>
      <c r="AB137" s="490"/>
      <c r="AC137" s="490"/>
      <c r="AD137" s="490"/>
      <c r="AE137" s="490"/>
      <c r="AF137" s="490"/>
      <c r="AG137" s="490"/>
      <c r="AH137" s="490"/>
      <c r="AI137" s="490"/>
      <c r="AJ137" s="490"/>
    </row>
    <row r="138" spans="1:46" ht="24.95" customHeight="1">
      <c r="A138" s="490" t="s">
        <v>247</v>
      </c>
      <c r="B138" s="490"/>
      <c r="C138" s="490"/>
      <c r="D138" s="490"/>
      <c r="E138" s="490"/>
      <c r="F138" s="491"/>
      <c r="G138" s="490"/>
      <c r="H138" s="490"/>
      <c r="I138" s="490"/>
      <c r="J138" s="490"/>
      <c r="K138" s="490"/>
      <c r="L138" s="490"/>
      <c r="M138" s="490"/>
      <c r="N138" s="490"/>
      <c r="O138" s="490"/>
      <c r="P138" s="490"/>
      <c r="Q138" s="490"/>
      <c r="R138" s="490"/>
      <c r="S138" s="490"/>
      <c r="T138" s="490"/>
      <c r="U138" s="490"/>
      <c r="V138" s="490"/>
      <c r="W138" s="490"/>
      <c r="X138" s="490"/>
      <c r="Y138" s="490"/>
      <c r="Z138" s="490"/>
      <c r="AA138" s="490"/>
      <c r="AB138" s="490"/>
      <c r="AC138" s="490"/>
      <c r="AD138" s="490"/>
      <c r="AE138" s="490"/>
      <c r="AF138" s="490"/>
      <c r="AG138" s="490"/>
      <c r="AH138" s="490"/>
      <c r="AI138" s="490"/>
      <c r="AJ138" s="490"/>
    </row>
    <row r="139" spans="1:46" s="34" customFormat="1" ht="24.95" customHeight="1">
      <c r="A139" s="502" t="s">
        <v>248</v>
      </c>
      <c r="B139" s="502"/>
      <c r="C139" s="502"/>
      <c r="D139" s="502"/>
      <c r="E139" s="502"/>
      <c r="F139" s="491"/>
      <c r="G139" s="502"/>
      <c r="H139" s="502"/>
      <c r="I139" s="502"/>
      <c r="J139" s="502"/>
      <c r="K139" s="502"/>
      <c r="L139" s="502"/>
      <c r="M139" s="502"/>
      <c r="N139" s="502"/>
      <c r="O139" s="502"/>
      <c r="P139" s="502"/>
      <c r="Q139" s="502"/>
      <c r="R139" s="502"/>
      <c r="S139" s="502"/>
      <c r="T139" s="502"/>
      <c r="U139" s="502"/>
      <c r="V139" s="502"/>
      <c r="W139" s="502"/>
      <c r="X139" s="502"/>
      <c r="Y139" s="502"/>
      <c r="Z139" s="502"/>
      <c r="AA139" s="502"/>
      <c r="AB139" s="502"/>
      <c r="AC139" s="502"/>
      <c r="AD139" s="502"/>
      <c r="AE139" s="502"/>
      <c r="AF139" s="502"/>
      <c r="AG139" s="502"/>
      <c r="AH139" s="502"/>
      <c r="AI139" s="502"/>
      <c r="AJ139" s="502"/>
      <c r="AK139" s="170"/>
      <c r="AL139" s="160"/>
      <c r="AM139" s="160"/>
      <c r="AN139" s="160"/>
      <c r="AO139" s="160"/>
      <c r="AP139" s="160"/>
      <c r="AQ139" s="160"/>
      <c r="AR139" s="160"/>
      <c r="AS139" s="160"/>
      <c r="AT139" s="160"/>
    </row>
    <row r="140" spans="1:46" s="34" customFormat="1" ht="24.95" customHeight="1">
      <c r="A140" s="502" t="s">
        <v>249</v>
      </c>
      <c r="B140" s="502"/>
      <c r="C140" s="502"/>
      <c r="D140" s="502"/>
      <c r="E140" s="502"/>
      <c r="F140" s="491"/>
      <c r="G140" s="502"/>
      <c r="H140" s="502"/>
      <c r="I140" s="502"/>
      <c r="J140" s="502"/>
      <c r="K140" s="502"/>
      <c r="L140" s="502"/>
      <c r="M140" s="502"/>
      <c r="N140" s="502"/>
      <c r="O140" s="502"/>
      <c r="P140" s="502"/>
      <c r="Q140" s="502"/>
      <c r="R140" s="502"/>
      <c r="S140" s="502"/>
      <c r="T140" s="502"/>
      <c r="U140" s="502"/>
      <c r="V140" s="502"/>
      <c r="W140" s="502"/>
      <c r="X140" s="502"/>
      <c r="Y140" s="502"/>
      <c r="Z140" s="502"/>
      <c r="AA140" s="502"/>
      <c r="AB140" s="502"/>
      <c r="AC140" s="502"/>
      <c r="AD140" s="502"/>
      <c r="AE140" s="502"/>
      <c r="AF140" s="502"/>
      <c r="AG140" s="502"/>
      <c r="AH140" s="502"/>
      <c r="AI140" s="502"/>
      <c r="AJ140" s="502"/>
      <c r="AK140" s="170"/>
      <c r="AL140" s="160"/>
      <c r="AM140" s="160"/>
      <c r="AN140" s="160"/>
      <c r="AO140" s="160"/>
      <c r="AP140" s="160"/>
      <c r="AQ140" s="160"/>
      <c r="AR140" s="160"/>
      <c r="AS140" s="160"/>
      <c r="AT140" s="160"/>
    </row>
    <row r="141" spans="1:46" s="34" customFormat="1" ht="24.95" customHeight="1">
      <c r="A141" s="502" t="s">
        <v>204</v>
      </c>
      <c r="B141" s="502"/>
      <c r="C141" s="502"/>
      <c r="D141" s="502"/>
      <c r="E141" s="502"/>
      <c r="F141" s="491"/>
      <c r="G141" s="502"/>
      <c r="H141" s="502"/>
      <c r="I141" s="502"/>
      <c r="J141" s="502"/>
      <c r="K141" s="502"/>
      <c r="L141" s="502"/>
      <c r="M141" s="502"/>
      <c r="N141" s="502"/>
      <c r="O141" s="502"/>
      <c r="P141" s="502"/>
      <c r="Q141" s="502"/>
      <c r="R141" s="502"/>
      <c r="S141" s="502"/>
      <c r="T141" s="502"/>
      <c r="U141" s="502"/>
      <c r="V141" s="502"/>
      <c r="W141" s="502"/>
      <c r="X141" s="502"/>
      <c r="Y141" s="502"/>
      <c r="Z141" s="502"/>
      <c r="AA141" s="502"/>
      <c r="AB141" s="502"/>
      <c r="AC141" s="502"/>
      <c r="AD141" s="502"/>
      <c r="AE141" s="502"/>
      <c r="AF141" s="502"/>
      <c r="AG141" s="502"/>
      <c r="AH141" s="502"/>
      <c r="AI141" s="502"/>
      <c r="AJ141" s="502"/>
      <c r="AK141" s="170"/>
      <c r="AL141" s="160"/>
      <c r="AM141" s="160"/>
      <c r="AN141" s="160"/>
      <c r="AO141" s="160"/>
      <c r="AP141" s="160"/>
      <c r="AQ141" s="160"/>
      <c r="AR141" s="160"/>
      <c r="AS141" s="160"/>
      <c r="AT141" s="160"/>
    </row>
    <row r="142" spans="1:46" s="34" customFormat="1" ht="24.95" customHeight="1">
      <c r="A142" s="502" t="s">
        <v>205</v>
      </c>
      <c r="B142" s="502"/>
      <c r="C142" s="502"/>
      <c r="D142" s="502"/>
      <c r="E142" s="502"/>
      <c r="F142" s="491"/>
      <c r="G142" s="502"/>
      <c r="H142" s="502"/>
      <c r="I142" s="502"/>
      <c r="J142" s="502"/>
      <c r="K142" s="502"/>
      <c r="L142" s="502"/>
      <c r="M142" s="502"/>
      <c r="N142" s="502"/>
      <c r="O142" s="502"/>
      <c r="P142" s="502"/>
      <c r="Q142" s="502"/>
      <c r="R142" s="502"/>
      <c r="S142" s="502"/>
      <c r="T142" s="502"/>
      <c r="U142" s="502"/>
      <c r="V142" s="502"/>
      <c r="W142" s="502"/>
      <c r="X142" s="502"/>
      <c r="Y142" s="502"/>
      <c r="Z142" s="502"/>
      <c r="AA142" s="502"/>
      <c r="AB142" s="502"/>
      <c r="AC142" s="502"/>
      <c r="AD142" s="502"/>
      <c r="AE142" s="502"/>
      <c r="AF142" s="502"/>
      <c r="AG142" s="502"/>
      <c r="AH142" s="502"/>
      <c r="AI142" s="502"/>
      <c r="AJ142" s="502"/>
      <c r="AK142" s="170"/>
      <c r="AL142" s="160"/>
      <c r="AM142" s="160"/>
      <c r="AN142" s="160"/>
      <c r="AO142" s="160"/>
      <c r="AP142" s="160"/>
      <c r="AQ142" s="160"/>
      <c r="AR142" s="160"/>
      <c r="AS142" s="160"/>
      <c r="AT142" s="160"/>
    </row>
    <row r="143" spans="1:46" ht="24.95" customHeight="1">
      <c r="A143" s="34"/>
    </row>
    <row r="144" spans="1:46">
      <c r="A144" s="34"/>
    </row>
  </sheetData>
  <sheetProtection algorithmName="SHA-512" hashValue="i3Xyw4M1owwrLpWlqDVfN0Iw4UQl1H2HS3SptSy7ey3Gm17UkTcmpSc4x8iM5ZtgIAoVQOlhIuZ1A/8WIEC/ww==" saltValue="uoHqI7Y07HpCXtuEf85HZQ=="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41"/>
  <sheetViews>
    <sheetView showGridLines="0" view="pageBreakPreview" zoomScaleNormal="100" zoomScaleSheetLayoutView="100" workbookViewId="0">
      <selection activeCell="O32" sqref="O32"/>
    </sheetView>
  </sheetViews>
  <sheetFormatPr defaultRowHeight="13.5"/>
  <cols>
    <col min="1" max="16384" width="9" style="167"/>
  </cols>
  <sheetData>
    <row r="1" spans="1:8">
      <c r="A1" s="508" t="s">
        <v>250</v>
      </c>
      <c r="B1" s="508"/>
      <c r="C1" s="508"/>
      <c r="D1" s="508"/>
      <c r="E1" s="508"/>
      <c r="F1" s="508"/>
      <c r="G1" s="508"/>
      <c r="H1" s="508"/>
    </row>
    <row r="2" spans="1:8">
      <c r="A2" s="508"/>
      <c r="B2" s="508"/>
      <c r="C2" s="508"/>
      <c r="D2" s="508"/>
      <c r="E2" s="508"/>
      <c r="F2" s="508"/>
      <c r="G2" s="508"/>
      <c r="H2" s="508"/>
    </row>
    <row r="3" spans="1:8" ht="18.75" customHeight="1">
      <c r="A3" s="508" t="s">
        <v>251</v>
      </c>
      <c r="B3" s="509"/>
      <c r="C3" s="509"/>
      <c r="D3" s="509"/>
      <c r="E3" s="509"/>
      <c r="F3" s="509"/>
      <c r="G3" s="509"/>
      <c r="H3" s="509"/>
    </row>
    <row r="4" spans="1:8">
      <c r="A4" s="508" t="s">
        <v>252</v>
      </c>
      <c r="B4" s="509"/>
      <c r="C4" s="509"/>
      <c r="D4" s="509"/>
      <c r="E4" s="509"/>
      <c r="F4" s="509"/>
      <c r="G4" s="509"/>
      <c r="H4" s="509"/>
    </row>
    <row r="5" spans="1:8">
      <c r="A5" s="508" t="s">
        <v>253</v>
      </c>
      <c r="B5" s="509"/>
      <c r="C5" s="509"/>
      <c r="D5" s="509"/>
      <c r="E5" s="509"/>
      <c r="F5" s="509"/>
      <c r="G5" s="509"/>
      <c r="H5" s="509"/>
    </row>
    <row r="6" spans="1:8">
      <c r="A6" s="509"/>
      <c r="B6" s="509"/>
      <c r="C6" s="509"/>
      <c r="D6" s="509"/>
      <c r="E6" s="509"/>
      <c r="F6" s="509"/>
      <c r="G6" s="509"/>
      <c r="H6" s="509"/>
    </row>
    <row r="7" spans="1:8" ht="13.5" customHeight="1">
      <c r="A7" s="510"/>
      <c r="B7" s="510"/>
      <c r="C7" s="510"/>
      <c r="D7" s="510"/>
      <c r="E7" s="510"/>
      <c r="F7" s="510"/>
      <c r="G7" s="510"/>
      <c r="H7" s="510"/>
    </row>
    <row r="8" spans="1:8" ht="13.5" customHeight="1">
      <c r="A8" s="510"/>
      <c r="B8" s="510"/>
      <c r="C8" s="510"/>
      <c r="D8" s="510"/>
      <c r="E8" s="510"/>
      <c r="F8" s="510"/>
      <c r="G8" s="510"/>
      <c r="H8" s="510"/>
    </row>
    <row r="9" spans="1:8" ht="13.5" customHeight="1">
      <c r="A9" s="510"/>
      <c r="B9" s="510"/>
      <c r="C9" s="510"/>
      <c r="D9" s="510"/>
      <c r="E9" s="510"/>
      <c r="F9" s="510"/>
      <c r="G9" s="510"/>
      <c r="H9" s="510"/>
    </row>
    <row r="10" spans="1:8" ht="13.5" customHeight="1">
      <c r="A10" s="510"/>
      <c r="B10" s="510"/>
      <c r="C10" s="510"/>
      <c r="D10" s="510"/>
      <c r="E10" s="510"/>
      <c r="F10" s="510"/>
      <c r="G10" s="510"/>
      <c r="H10" s="510"/>
    </row>
    <row r="11" spans="1:8" ht="13.5" customHeight="1">
      <c r="A11" s="510"/>
      <c r="B11" s="510"/>
      <c r="C11" s="510"/>
      <c r="D11" s="510"/>
      <c r="E11" s="510"/>
      <c r="F11" s="510"/>
      <c r="G11" s="510"/>
      <c r="H11" s="510"/>
    </row>
    <row r="12" spans="1:8">
      <c r="A12" s="508"/>
      <c r="B12" s="508"/>
      <c r="C12" s="508"/>
      <c r="D12" s="508"/>
      <c r="E12" s="508"/>
      <c r="F12" s="508"/>
      <c r="G12" s="508"/>
      <c r="H12" s="508"/>
    </row>
    <row r="13" spans="1:8">
      <c r="A13" s="508"/>
      <c r="B13" s="508"/>
      <c r="C13" s="508"/>
      <c r="D13" s="508"/>
      <c r="E13" s="508"/>
      <c r="F13" s="508"/>
      <c r="G13" s="508"/>
      <c r="H13" s="508"/>
    </row>
    <row r="14" spans="1:8">
      <c r="A14" s="508"/>
      <c r="B14" s="508"/>
      <c r="C14" s="508"/>
      <c r="D14" s="508"/>
      <c r="E14" s="508"/>
      <c r="F14" s="508"/>
      <c r="G14" s="508"/>
      <c r="H14" s="508"/>
    </row>
    <row r="15" spans="1:8">
      <c r="A15" s="508"/>
      <c r="B15" s="508"/>
      <c r="C15" s="508"/>
      <c r="D15" s="508"/>
      <c r="E15" s="508"/>
      <c r="F15" s="508"/>
      <c r="G15" s="508"/>
      <c r="H15" s="508"/>
    </row>
    <row r="16" spans="1:8">
      <c r="A16" s="508"/>
      <c r="B16" s="508"/>
      <c r="C16" s="508"/>
      <c r="D16" s="508"/>
      <c r="E16" s="508"/>
      <c r="F16" s="508"/>
      <c r="G16" s="508"/>
      <c r="H16" s="508"/>
    </row>
    <row r="17" spans="1:8">
      <c r="A17" s="508"/>
      <c r="B17" s="508"/>
      <c r="C17" s="508"/>
      <c r="D17" s="508"/>
      <c r="E17" s="508"/>
      <c r="F17" s="508"/>
      <c r="G17" s="508"/>
      <c r="H17" s="508"/>
    </row>
    <row r="18" spans="1:8">
      <c r="A18" s="508"/>
      <c r="B18" s="508"/>
      <c r="C18" s="508"/>
      <c r="D18" s="508"/>
      <c r="E18" s="508"/>
      <c r="F18" s="508"/>
      <c r="G18" s="508"/>
      <c r="H18" s="508"/>
    </row>
    <row r="19" spans="1:8">
      <c r="A19" s="508"/>
      <c r="B19" s="508"/>
      <c r="C19" s="508"/>
      <c r="D19" s="508"/>
      <c r="E19" s="508"/>
      <c r="F19" s="508"/>
      <c r="G19" s="508"/>
      <c r="H19" s="508"/>
    </row>
    <row r="20" spans="1:8">
      <c r="A20" s="508"/>
      <c r="B20" s="508"/>
      <c r="C20" s="508"/>
      <c r="D20" s="508"/>
      <c r="E20" s="508"/>
      <c r="F20" s="508"/>
      <c r="G20" s="508"/>
      <c r="H20" s="508"/>
    </row>
    <row r="21" spans="1:8">
      <c r="A21" s="508"/>
      <c r="B21" s="508"/>
      <c r="C21" s="508"/>
      <c r="D21" s="508"/>
      <c r="E21" s="508"/>
      <c r="F21" s="508"/>
      <c r="G21" s="508"/>
      <c r="H21" s="508"/>
    </row>
    <row r="22" spans="1:8">
      <c r="A22" s="508"/>
      <c r="B22" s="508"/>
      <c r="C22" s="508"/>
      <c r="D22" s="508"/>
      <c r="E22" s="508"/>
      <c r="F22" s="508"/>
      <c r="G22" s="508"/>
      <c r="H22" s="508"/>
    </row>
    <row r="23" spans="1:8">
      <c r="A23" s="508"/>
      <c r="B23" s="508"/>
      <c r="C23" s="508"/>
      <c r="D23" s="508"/>
      <c r="E23" s="508"/>
      <c r="F23" s="508"/>
      <c r="G23" s="508"/>
      <c r="H23" s="508"/>
    </row>
    <row r="24" spans="1:8">
      <c r="A24" s="508"/>
      <c r="B24" s="508"/>
      <c r="C24" s="508"/>
      <c r="D24" s="508"/>
      <c r="E24" s="508"/>
      <c r="F24" s="508"/>
      <c r="G24" s="508"/>
      <c r="H24" s="508"/>
    </row>
    <row r="25" spans="1:8">
      <c r="A25" s="508"/>
      <c r="B25" s="508"/>
      <c r="C25" s="508"/>
      <c r="D25" s="508"/>
      <c r="E25" s="508"/>
      <c r="F25" s="508"/>
      <c r="G25" s="508"/>
      <c r="H25" s="508"/>
    </row>
    <row r="26" spans="1:8">
      <c r="A26" s="508"/>
      <c r="B26" s="508"/>
      <c r="C26" s="508"/>
      <c r="D26" s="508"/>
      <c r="E26" s="508"/>
      <c r="F26" s="508"/>
      <c r="G26" s="508"/>
      <c r="H26" s="508"/>
    </row>
    <row r="27" spans="1:8">
      <c r="A27" s="508"/>
      <c r="B27" s="508"/>
      <c r="C27" s="508"/>
      <c r="D27" s="508"/>
      <c r="E27" s="508"/>
      <c r="F27" s="508"/>
      <c r="G27" s="508"/>
      <c r="H27" s="508"/>
    </row>
    <row r="28" spans="1:8">
      <c r="A28" s="508"/>
      <c r="B28" s="508"/>
      <c r="C28" s="508"/>
      <c r="D28" s="508"/>
      <c r="E28" s="508"/>
      <c r="F28" s="508"/>
      <c r="G28" s="508"/>
      <c r="H28" s="508"/>
    </row>
    <row r="29" spans="1:8">
      <c r="A29" s="508"/>
      <c r="B29" s="508"/>
      <c r="C29" s="508"/>
      <c r="D29" s="508"/>
      <c r="E29" s="508"/>
      <c r="F29" s="508"/>
      <c r="G29" s="508"/>
      <c r="H29" s="508"/>
    </row>
    <row r="30" spans="1:8">
      <c r="A30" s="508"/>
      <c r="B30" s="508"/>
      <c r="C30" s="508"/>
      <c r="D30" s="508"/>
      <c r="E30" s="508"/>
      <c r="F30" s="508"/>
      <c r="G30" s="508"/>
      <c r="H30" s="508"/>
    </row>
    <row r="31" spans="1:8">
      <c r="A31" s="508"/>
      <c r="B31" s="508"/>
      <c r="C31" s="508"/>
      <c r="D31" s="508"/>
      <c r="E31" s="508"/>
      <c r="F31" s="508"/>
      <c r="G31" s="508"/>
      <c r="H31" s="508"/>
    </row>
    <row r="32" spans="1:8">
      <c r="A32" s="508"/>
      <c r="B32" s="508"/>
      <c r="C32" s="508"/>
      <c r="D32" s="508"/>
      <c r="E32" s="508"/>
      <c r="F32" s="508"/>
      <c r="G32" s="508"/>
      <c r="H32" s="508"/>
    </row>
    <row r="33" spans="1:8">
      <c r="A33" s="508"/>
      <c r="B33" s="508"/>
      <c r="C33" s="508"/>
      <c r="D33" s="508"/>
      <c r="E33" s="508"/>
      <c r="F33" s="508"/>
      <c r="G33" s="508"/>
      <c r="H33" s="508"/>
    </row>
    <row r="34" spans="1:8">
      <c r="A34" s="508"/>
      <c r="B34" s="508"/>
      <c r="C34" s="508"/>
      <c r="D34" s="508"/>
      <c r="E34" s="508"/>
      <c r="F34" s="508"/>
      <c r="G34" s="508"/>
      <c r="H34" s="508"/>
    </row>
    <row r="35" spans="1:8">
      <c r="A35" s="508"/>
      <c r="B35" s="508"/>
      <c r="C35" s="508"/>
      <c r="D35" s="508"/>
      <c r="E35" s="508"/>
      <c r="F35" s="508"/>
      <c r="G35" s="508"/>
      <c r="H35" s="508"/>
    </row>
    <row r="36" spans="1:8">
      <c r="A36" s="508"/>
      <c r="B36" s="508"/>
      <c r="C36" s="508"/>
      <c r="D36" s="508"/>
      <c r="E36" s="508"/>
      <c r="F36" s="508"/>
      <c r="G36" s="508"/>
      <c r="H36" s="508"/>
    </row>
    <row r="37" spans="1:8">
      <c r="A37" s="508"/>
      <c r="B37" s="508"/>
      <c r="C37" s="508"/>
      <c r="D37" s="508"/>
      <c r="E37" s="508"/>
      <c r="F37" s="508"/>
      <c r="G37" s="508"/>
      <c r="H37" s="508"/>
    </row>
    <row r="38" spans="1:8">
      <c r="A38" s="508"/>
      <c r="B38" s="508"/>
      <c r="C38" s="508"/>
      <c r="D38" s="508"/>
      <c r="E38" s="508"/>
      <c r="F38" s="508"/>
      <c r="G38" s="508"/>
      <c r="H38" s="508"/>
    </row>
    <row r="39" spans="1:8">
      <c r="A39" s="508"/>
      <c r="B39" s="508"/>
      <c r="C39" s="508"/>
      <c r="D39" s="508"/>
      <c r="E39" s="508"/>
      <c r="F39" s="508"/>
      <c r="G39" s="508"/>
      <c r="H39" s="508"/>
    </row>
    <row r="40" spans="1:8">
      <c r="A40" s="508"/>
      <c r="B40" s="508"/>
      <c r="C40" s="508"/>
      <c r="D40" s="508"/>
      <c r="E40" s="508"/>
      <c r="F40" s="508"/>
      <c r="G40" s="508"/>
      <c r="H40" s="508"/>
    </row>
    <row r="41" spans="1:8">
      <c r="A41" s="508"/>
      <c r="B41" s="508"/>
      <c r="C41" s="508"/>
      <c r="D41" s="508"/>
      <c r="E41" s="508"/>
      <c r="F41" s="508"/>
      <c r="G41" s="508"/>
      <c r="H41" s="508"/>
    </row>
  </sheetData>
  <sheetProtection algorithmName="SHA-512" hashValue="/aLtmxArxDZJBFCe9ZBRZMMiIr280dElP5ewTxDme7J1YfKo7bSt7/GU3BXl5q2tSlPt6RsUxfAci6xqrq/r6w==" saltValue="MgrTyOzDtbIe1zgmmKSxeQ=="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L16" sqref="AL16"/>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64" hidden="1" customWidth="1" outlineLevel="1"/>
    <col min="36" max="36" width="22.375" style="164" hidden="1" customWidth="1" outlineLevel="1"/>
    <col min="37" max="37" width="24.875" style="164" customWidth="1" collapsed="1"/>
    <col min="38" max="42" width="2.75" style="164" customWidth="1"/>
    <col min="43" max="43" width="8.75" style="164" customWidth="1"/>
    <col min="44" max="44" width="10.5" style="164" customWidth="1"/>
    <col min="45" max="16384" width="8.75" style="4"/>
  </cols>
  <sheetData>
    <row r="1" spans="1:35" ht="16.149999999999999" customHeight="1">
      <c r="A1" s="511" t="s">
        <v>254</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2"/>
      <c r="AH1" s="511"/>
    </row>
    <row r="2" spans="1:35" ht="16.149999999999999" customHeight="1">
      <c r="A2" s="721" t="s">
        <v>255</v>
      </c>
      <c r="B2" s="721"/>
      <c r="C2" s="721"/>
      <c r="D2" s="721"/>
      <c r="E2" s="721"/>
      <c r="F2" s="721"/>
      <c r="G2" s="721"/>
      <c r="H2" s="721"/>
      <c r="I2" s="721"/>
      <c r="J2" s="721"/>
      <c r="K2" s="721"/>
      <c r="L2" s="721"/>
      <c r="M2" s="721"/>
      <c r="N2" s="721"/>
      <c r="O2" s="721"/>
      <c r="P2" s="721"/>
      <c r="Q2" s="721"/>
      <c r="R2" s="721"/>
      <c r="S2" s="721"/>
      <c r="T2" s="721"/>
      <c r="U2" s="722"/>
      <c r="V2" s="722"/>
      <c r="W2" s="513" t="s">
        <v>256</v>
      </c>
      <c r="X2" s="513"/>
      <c r="Y2" s="513"/>
      <c r="Z2" s="513"/>
      <c r="AA2" s="513"/>
      <c r="AB2" s="513"/>
      <c r="AC2" s="513"/>
      <c r="AD2" s="513"/>
      <c r="AE2" s="513"/>
      <c r="AF2" s="513"/>
      <c r="AG2" s="513"/>
      <c r="AH2" s="514"/>
      <c r="AI2" s="181"/>
    </row>
    <row r="3" spans="1:35" ht="14.25" customHeight="1">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2"/>
      <c r="AH3" s="511"/>
    </row>
    <row r="4" spans="1:35" ht="16.350000000000001" customHeight="1">
      <c r="A4" s="511"/>
      <c r="B4" s="511"/>
      <c r="C4" s="511"/>
      <c r="D4" s="511"/>
      <c r="E4" s="511"/>
      <c r="F4" s="511"/>
      <c r="G4" s="511"/>
      <c r="H4" s="511"/>
      <c r="I4" s="511"/>
      <c r="J4" s="511"/>
      <c r="K4" s="511"/>
      <c r="L4" s="511"/>
      <c r="M4" s="511"/>
      <c r="N4" s="511"/>
      <c r="O4" s="511"/>
      <c r="P4" s="511"/>
      <c r="Q4" s="744" t="s">
        <v>257</v>
      </c>
      <c r="R4" s="744"/>
      <c r="S4" s="744"/>
      <c r="T4" s="744"/>
      <c r="U4" s="744"/>
      <c r="V4" s="745" t="str">
        <f>IF('様式95_外来・在宅ベースアップ評価料（Ⅰ）'!H5=0,"",'様式95_外来・在宅ベースアップ評価料（Ⅰ）'!H5)</f>
        <v/>
      </c>
      <c r="W4" s="745"/>
      <c r="X4" s="745"/>
      <c r="Y4" s="745"/>
      <c r="Z4" s="745"/>
      <c r="AA4" s="745"/>
      <c r="AB4" s="745"/>
      <c r="AC4" s="745"/>
      <c r="AD4" s="745"/>
      <c r="AE4" s="745"/>
      <c r="AF4" s="745"/>
      <c r="AG4" s="745"/>
      <c r="AH4" s="515"/>
      <c r="AI4" s="182"/>
    </row>
    <row r="5" spans="1:35" ht="16.149999999999999" customHeight="1">
      <c r="A5" s="511"/>
      <c r="B5" s="511"/>
      <c r="C5" s="511"/>
      <c r="D5" s="511"/>
      <c r="E5" s="511"/>
      <c r="F5" s="511"/>
      <c r="G5" s="511"/>
      <c r="H5" s="511"/>
      <c r="I5" s="511"/>
      <c r="J5" s="511"/>
      <c r="K5" s="511"/>
      <c r="L5" s="511"/>
      <c r="M5" s="511"/>
      <c r="N5" s="511"/>
      <c r="O5" s="511"/>
      <c r="P5" s="511"/>
      <c r="Q5" s="723" t="s">
        <v>258</v>
      </c>
      <c r="R5" s="723"/>
      <c r="S5" s="723"/>
      <c r="T5" s="723"/>
      <c r="U5" s="724"/>
      <c r="V5" s="746" t="str">
        <f>IF(様式97_入院ベースアップ評価料!H6="","",様式97_入院ベースアップ評価料!H6)</f>
        <v/>
      </c>
      <c r="W5" s="746"/>
      <c r="X5" s="746"/>
      <c r="Y5" s="746"/>
      <c r="Z5" s="746"/>
      <c r="AA5" s="746"/>
      <c r="AB5" s="746"/>
      <c r="AC5" s="746"/>
      <c r="AD5" s="746"/>
      <c r="AE5" s="746"/>
      <c r="AF5" s="746"/>
      <c r="AG5" s="746"/>
      <c r="AH5" s="512"/>
      <c r="AI5" s="169"/>
    </row>
    <row r="6" spans="1:35" ht="15.75" customHeight="1">
      <c r="A6" s="511"/>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2"/>
      <c r="AH6" s="511"/>
    </row>
    <row r="7" spans="1:35" ht="16.149999999999999" customHeight="1">
      <c r="A7" s="513" t="s">
        <v>259</v>
      </c>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2"/>
      <c r="AH7" s="511"/>
    </row>
    <row r="8" spans="1:35" ht="16.149999999999999" customHeight="1" thickBot="1">
      <c r="A8" s="511" t="s">
        <v>260</v>
      </c>
      <c r="B8" s="511"/>
      <c r="C8" s="511"/>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2"/>
      <c r="AH8" s="511"/>
    </row>
    <row r="9" spans="1:35" ht="16.149999999999999" customHeight="1">
      <c r="A9" s="513"/>
      <c r="B9" s="754"/>
      <c r="C9" s="754"/>
      <c r="D9" s="755" t="s">
        <v>261</v>
      </c>
      <c r="E9" s="755"/>
      <c r="F9" s="755"/>
      <c r="G9" s="755"/>
      <c r="H9" s="755"/>
      <c r="I9" s="755"/>
      <c r="J9" s="755"/>
      <c r="K9" s="755"/>
      <c r="L9" s="755"/>
      <c r="M9" s="755"/>
      <c r="N9" s="755"/>
      <c r="O9" s="755"/>
      <c r="P9" s="755"/>
      <c r="Q9" s="755"/>
      <c r="R9" s="755"/>
      <c r="S9" s="755"/>
      <c r="T9" s="755"/>
      <c r="U9" s="755"/>
      <c r="V9" s="755"/>
      <c r="W9" s="755"/>
      <c r="X9" s="755"/>
      <c r="Y9" s="755"/>
      <c r="Z9" s="755"/>
      <c r="AA9" s="511"/>
      <c r="AB9" s="511"/>
      <c r="AC9" s="511"/>
      <c r="AD9" s="511"/>
      <c r="AE9" s="511"/>
      <c r="AF9" s="511"/>
      <c r="AG9" s="512"/>
      <c r="AH9" s="511"/>
    </row>
    <row r="10" spans="1:35" ht="16.149999999999999" customHeight="1" thickBot="1">
      <c r="A10" s="513"/>
      <c r="B10" s="737"/>
      <c r="C10" s="737"/>
      <c r="D10" s="738" t="s">
        <v>262</v>
      </c>
      <c r="E10" s="738"/>
      <c r="F10" s="738"/>
      <c r="G10" s="738"/>
      <c r="H10" s="738"/>
      <c r="I10" s="738"/>
      <c r="J10" s="738"/>
      <c r="K10" s="738"/>
      <c r="L10" s="738"/>
      <c r="M10" s="738"/>
      <c r="N10" s="738"/>
      <c r="O10" s="738"/>
      <c r="P10" s="738"/>
      <c r="Q10" s="738"/>
      <c r="R10" s="738"/>
      <c r="S10" s="738"/>
      <c r="T10" s="738"/>
      <c r="U10" s="738"/>
      <c r="V10" s="738"/>
      <c r="W10" s="738"/>
      <c r="X10" s="738"/>
      <c r="Y10" s="738"/>
      <c r="Z10" s="738"/>
      <c r="AA10" s="511"/>
      <c r="AB10" s="511"/>
      <c r="AC10" s="511"/>
      <c r="AD10" s="511"/>
      <c r="AE10" s="511"/>
      <c r="AF10" s="511"/>
      <c r="AG10" s="512"/>
      <c r="AH10" s="511"/>
    </row>
    <row r="11" spans="1:35" ht="16.149999999999999" customHeight="1">
      <c r="A11" s="513"/>
      <c r="B11" s="513"/>
      <c r="C11" s="513"/>
      <c r="D11" s="513"/>
      <c r="E11" s="513"/>
      <c r="F11" s="513"/>
      <c r="G11" s="516"/>
      <c r="H11" s="516"/>
      <c r="I11" s="516"/>
      <c r="J11" s="516"/>
      <c r="K11" s="516"/>
      <c r="L11" s="516"/>
      <c r="M11" s="516"/>
      <c r="N11" s="516"/>
      <c r="O11" s="516"/>
      <c r="P11" s="516"/>
      <c r="Q11" s="516"/>
      <c r="R11" s="516"/>
      <c r="S11" s="516"/>
      <c r="T11" s="516"/>
      <c r="U11" s="516"/>
      <c r="V11" s="516"/>
      <c r="W11" s="516"/>
      <c r="X11" s="516"/>
      <c r="Y11" s="516"/>
      <c r="Z11" s="516"/>
      <c r="AA11" s="511"/>
      <c r="AB11" s="511"/>
      <c r="AC11" s="511"/>
      <c r="AD11" s="511"/>
      <c r="AE11" s="511"/>
      <c r="AF11" s="511"/>
      <c r="AG11" s="512"/>
      <c r="AH11" s="511"/>
    </row>
    <row r="12" spans="1:35" ht="16.149999999999999" customHeight="1">
      <c r="A12" s="513"/>
      <c r="B12" s="513"/>
      <c r="C12" s="513"/>
      <c r="D12" s="513"/>
      <c r="E12" s="513"/>
      <c r="F12" s="513"/>
      <c r="G12" s="516"/>
      <c r="H12" s="516"/>
      <c r="I12" s="516"/>
      <c r="J12" s="516"/>
      <c r="K12" s="516"/>
      <c r="L12" s="516"/>
      <c r="M12" s="516"/>
      <c r="N12" s="516"/>
      <c r="O12" s="516"/>
      <c r="P12" s="516"/>
      <c r="Q12" s="516"/>
      <c r="R12" s="516"/>
      <c r="S12" s="516"/>
      <c r="T12" s="516"/>
      <c r="U12" s="516"/>
      <c r="V12" s="516"/>
      <c r="W12" s="516"/>
      <c r="X12" s="516"/>
      <c r="Y12" s="516"/>
      <c r="Z12" s="516"/>
      <c r="AA12" s="511"/>
      <c r="AB12" s="511"/>
      <c r="AC12" s="511"/>
      <c r="AD12" s="511"/>
      <c r="AE12" s="511"/>
      <c r="AF12" s="511"/>
      <c r="AG12" s="512"/>
      <c r="AH12" s="511"/>
    </row>
    <row r="13" spans="1:35" ht="16.149999999999999" customHeight="1">
      <c r="A13" s="513"/>
      <c r="B13" s="513"/>
      <c r="C13" s="513"/>
      <c r="D13" s="513"/>
      <c r="E13" s="513"/>
      <c r="F13" s="513"/>
      <c r="G13" s="516"/>
      <c r="H13" s="516"/>
      <c r="I13" s="516"/>
      <c r="J13" s="516"/>
      <c r="K13" s="516"/>
      <c r="L13" s="516"/>
      <c r="M13" s="516"/>
      <c r="N13" s="516"/>
      <c r="O13" s="516"/>
      <c r="P13" s="516"/>
      <c r="Q13" s="516"/>
      <c r="R13" s="516"/>
      <c r="S13" s="516"/>
      <c r="T13" s="516"/>
      <c r="U13" s="516"/>
      <c r="V13" s="516"/>
      <c r="W13" s="516"/>
      <c r="X13" s="516"/>
      <c r="Y13" s="516"/>
      <c r="Z13" s="516"/>
      <c r="AA13" s="511"/>
      <c r="AB13" s="511"/>
      <c r="AC13" s="511"/>
      <c r="AD13" s="511"/>
      <c r="AE13" s="511"/>
      <c r="AF13" s="511"/>
      <c r="AG13" s="512"/>
      <c r="AH13" s="511"/>
    </row>
    <row r="14" spans="1:35" ht="16.149999999999999" customHeight="1">
      <c r="A14" s="513"/>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2"/>
      <c r="AH14" s="511"/>
    </row>
    <row r="15" spans="1:35" ht="16.149999999999999" customHeight="1" thickBot="1">
      <c r="A15" s="511" t="s">
        <v>263</v>
      </c>
      <c r="B15" s="511"/>
      <c r="C15" s="511"/>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2"/>
      <c r="AH15" s="511"/>
    </row>
    <row r="16" spans="1:35" ht="16.149999999999999" customHeight="1" thickBot="1">
      <c r="A16" s="511"/>
      <c r="B16" s="756" t="s">
        <v>15</v>
      </c>
      <c r="C16" s="756"/>
      <c r="D16" s="756"/>
      <c r="E16" s="736"/>
      <c r="F16" s="736"/>
      <c r="G16" s="517" t="s">
        <v>16</v>
      </c>
      <c r="H16" s="736"/>
      <c r="I16" s="736"/>
      <c r="J16" s="517" t="s">
        <v>264</v>
      </c>
      <c r="K16" s="517"/>
      <c r="L16" s="517" t="s">
        <v>265</v>
      </c>
      <c r="M16" s="517" t="s">
        <v>15</v>
      </c>
      <c r="N16" s="517"/>
      <c r="O16" s="736"/>
      <c r="P16" s="736"/>
      <c r="Q16" s="517" t="s">
        <v>16</v>
      </c>
      <c r="R16" s="736"/>
      <c r="S16" s="736"/>
      <c r="T16" s="518" t="s">
        <v>264</v>
      </c>
      <c r="U16" s="511"/>
      <c r="V16" s="756">
        <f>IF(E16=O16,R16-H16+1,IF(O16-E16=1,12-H16+1+R16,IF(O16-E16=2,12-H16+1+R16+12,"エラー")))</f>
        <v>1</v>
      </c>
      <c r="W16" s="756"/>
      <c r="X16" s="756"/>
      <c r="Y16" s="757"/>
      <c r="Z16" s="511" t="s">
        <v>266</v>
      </c>
      <c r="AA16" s="511"/>
      <c r="AB16" s="511"/>
      <c r="AC16" s="511"/>
      <c r="AD16" s="511"/>
      <c r="AE16" s="511"/>
      <c r="AF16" s="511"/>
      <c r="AG16" s="512"/>
      <c r="AH16" s="511"/>
    </row>
    <row r="17" spans="1:34" ht="16.149999999999999" customHeight="1">
      <c r="A17" s="511"/>
      <c r="B17" s="519"/>
      <c r="C17" s="512"/>
      <c r="D17" s="512"/>
      <c r="E17" s="512"/>
      <c r="F17" s="512"/>
      <c r="G17" s="511"/>
      <c r="H17" s="512"/>
      <c r="I17" s="512"/>
      <c r="J17" s="511"/>
      <c r="K17" s="511"/>
      <c r="L17" s="511"/>
      <c r="M17" s="511"/>
      <c r="N17" s="511"/>
      <c r="O17" s="512"/>
      <c r="P17" s="512"/>
      <c r="Q17" s="511"/>
      <c r="R17" s="512"/>
      <c r="S17" s="512"/>
      <c r="T17" s="511"/>
      <c r="U17" s="511"/>
      <c r="V17" s="512"/>
      <c r="W17" s="512"/>
      <c r="X17" s="512"/>
      <c r="Y17" s="512"/>
      <c r="Z17" s="511"/>
      <c r="AA17" s="511"/>
      <c r="AB17" s="511"/>
      <c r="AC17" s="511"/>
      <c r="AD17" s="511"/>
      <c r="AE17" s="511"/>
      <c r="AF17" s="511"/>
      <c r="AG17" s="512"/>
      <c r="AH17" s="511"/>
    </row>
    <row r="18" spans="1:34" ht="16.149999999999999" customHeight="1">
      <c r="A18" s="511"/>
      <c r="B18" s="52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2"/>
      <c r="AH18" s="511"/>
    </row>
    <row r="19" spans="1:34" ht="16.149999999999999" customHeight="1">
      <c r="A19" s="511"/>
      <c r="B19" s="52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2"/>
      <c r="AH19" s="511"/>
    </row>
    <row r="20" spans="1:34" ht="16.149999999999999" customHeight="1" thickBot="1">
      <c r="A20" s="511" t="s">
        <v>267</v>
      </c>
      <c r="B20" s="511"/>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2"/>
      <c r="AH20" s="511"/>
    </row>
    <row r="21" spans="1:34" ht="16.149999999999999" customHeight="1" thickBot="1">
      <c r="A21" s="511"/>
      <c r="B21" s="756" t="s">
        <v>15</v>
      </c>
      <c r="C21" s="756"/>
      <c r="D21" s="756"/>
      <c r="E21" s="736"/>
      <c r="F21" s="736"/>
      <c r="G21" s="517" t="s">
        <v>16</v>
      </c>
      <c r="H21" s="736"/>
      <c r="I21" s="736"/>
      <c r="J21" s="517" t="s">
        <v>264</v>
      </c>
      <c r="K21" s="517"/>
      <c r="L21" s="517" t="s">
        <v>265</v>
      </c>
      <c r="M21" s="517" t="s">
        <v>15</v>
      </c>
      <c r="N21" s="517"/>
      <c r="O21" s="736"/>
      <c r="P21" s="736"/>
      <c r="Q21" s="517" t="s">
        <v>16</v>
      </c>
      <c r="R21" s="736"/>
      <c r="S21" s="736"/>
      <c r="T21" s="518" t="s">
        <v>264</v>
      </c>
      <c r="U21" s="511"/>
      <c r="V21" s="756">
        <f>IF(E21=O21,R21-H21+1,IF(O21-E21=1,12-H21+1+R21,IF(O21-E21=2,12-H21+1+R21+12,"エラー")))</f>
        <v>1</v>
      </c>
      <c r="W21" s="756"/>
      <c r="X21" s="756"/>
      <c r="Y21" s="757"/>
      <c r="Z21" s="511" t="s">
        <v>266</v>
      </c>
      <c r="AA21" s="511"/>
      <c r="AB21" s="511"/>
      <c r="AC21" s="511"/>
      <c r="AD21" s="511"/>
      <c r="AE21" s="511"/>
      <c r="AF21" s="511"/>
      <c r="AG21" s="512"/>
      <c r="AH21" s="511"/>
    </row>
    <row r="22" spans="1:34" ht="16.149999999999999" customHeight="1">
      <c r="A22" s="511"/>
      <c r="B22" s="520"/>
      <c r="C22" s="511"/>
      <c r="D22" s="512"/>
      <c r="E22" s="512"/>
      <c r="F22" s="511"/>
      <c r="G22" s="512"/>
      <c r="H22" s="512"/>
      <c r="I22" s="511"/>
      <c r="J22" s="511"/>
      <c r="K22" s="511"/>
      <c r="L22" s="511"/>
      <c r="M22" s="511"/>
      <c r="N22" s="512"/>
      <c r="O22" s="512"/>
      <c r="P22" s="511"/>
      <c r="Q22" s="512"/>
      <c r="R22" s="512"/>
      <c r="S22" s="511"/>
      <c r="T22" s="511"/>
      <c r="U22" s="511"/>
      <c r="V22" s="511"/>
      <c r="W22" s="511"/>
      <c r="X22" s="511"/>
      <c r="Y22" s="511"/>
      <c r="Z22" s="511"/>
      <c r="AA22" s="511"/>
      <c r="AB22" s="511"/>
      <c r="AC22" s="511"/>
      <c r="AD22" s="511"/>
      <c r="AE22" s="511"/>
      <c r="AF22" s="511"/>
      <c r="AG22" s="512"/>
      <c r="AH22" s="511"/>
    </row>
    <row r="23" spans="1:34" ht="16.149999999999999" customHeight="1">
      <c r="A23" s="511"/>
      <c r="B23" s="520"/>
      <c r="C23" s="511"/>
      <c r="D23" s="512"/>
      <c r="E23" s="512"/>
      <c r="F23" s="511"/>
      <c r="G23" s="512"/>
      <c r="H23" s="512"/>
      <c r="I23" s="511"/>
      <c r="J23" s="511"/>
      <c r="K23" s="511"/>
      <c r="L23" s="511"/>
      <c r="M23" s="511"/>
      <c r="N23" s="512"/>
      <c r="O23" s="512"/>
      <c r="P23" s="511"/>
      <c r="Q23" s="512"/>
      <c r="R23" s="512"/>
      <c r="S23" s="511"/>
      <c r="T23" s="511"/>
      <c r="U23" s="511"/>
      <c r="V23" s="511"/>
      <c r="W23" s="511"/>
      <c r="X23" s="511"/>
      <c r="Y23" s="511"/>
      <c r="Z23" s="511"/>
      <c r="AA23" s="511"/>
      <c r="AB23" s="511"/>
      <c r="AC23" s="511"/>
      <c r="AD23" s="511"/>
      <c r="AE23" s="511"/>
      <c r="AF23" s="511"/>
      <c r="AG23" s="512"/>
      <c r="AH23" s="511"/>
    </row>
    <row r="24" spans="1:34" ht="16.149999999999999" customHeight="1">
      <c r="A24" s="511"/>
      <c r="B24" s="520"/>
      <c r="C24" s="511"/>
      <c r="D24" s="512"/>
      <c r="E24" s="512"/>
      <c r="F24" s="511"/>
      <c r="G24" s="512"/>
      <c r="H24" s="512"/>
      <c r="I24" s="511"/>
      <c r="J24" s="511"/>
      <c r="K24" s="511"/>
      <c r="L24" s="511"/>
      <c r="M24" s="511"/>
      <c r="N24" s="512"/>
      <c r="O24" s="512"/>
      <c r="P24" s="511"/>
      <c r="Q24" s="512"/>
      <c r="R24" s="512"/>
      <c r="S24" s="511"/>
      <c r="T24" s="511"/>
      <c r="U24" s="511"/>
      <c r="V24" s="511"/>
      <c r="W24" s="511"/>
      <c r="X24" s="511"/>
      <c r="Y24" s="511"/>
      <c r="Z24" s="511"/>
      <c r="AA24" s="511"/>
      <c r="AB24" s="511"/>
      <c r="AC24" s="511"/>
      <c r="AD24" s="511"/>
      <c r="AE24" s="511"/>
      <c r="AF24" s="511"/>
      <c r="AG24" s="512"/>
      <c r="AH24" s="511"/>
    </row>
    <row r="25" spans="1:34" ht="16.149999999999999" customHeight="1">
      <c r="A25" s="511"/>
      <c r="B25" s="520"/>
      <c r="C25" s="511"/>
      <c r="D25" s="512"/>
      <c r="E25" s="512"/>
      <c r="F25" s="511"/>
      <c r="G25" s="512"/>
      <c r="H25" s="512"/>
      <c r="I25" s="511"/>
      <c r="J25" s="511"/>
      <c r="K25" s="511"/>
      <c r="L25" s="511"/>
      <c r="M25" s="511"/>
      <c r="N25" s="512"/>
      <c r="O25" s="512"/>
      <c r="P25" s="511"/>
      <c r="Q25" s="512"/>
      <c r="R25" s="512"/>
      <c r="S25" s="511"/>
      <c r="T25" s="511"/>
      <c r="U25" s="511"/>
      <c r="V25" s="511"/>
      <c r="W25" s="511"/>
      <c r="X25" s="511"/>
      <c r="Y25" s="511"/>
      <c r="Z25" s="511"/>
      <c r="AA25" s="511"/>
      <c r="AB25" s="511"/>
      <c r="AC25" s="511"/>
      <c r="AD25" s="511"/>
      <c r="AE25" s="511"/>
      <c r="AF25" s="511"/>
      <c r="AG25" s="512"/>
      <c r="AH25" s="511"/>
    </row>
    <row r="26" spans="1:34" ht="16.149999999999999" customHeight="1">
      <c r="A26" s="511"/>
      <c r="B26" s="520"/>
      <c r="C26" s="511"/>
      <c r="D26" s="512"/>
      <c r="E26" s="512"/>
      <c r="F26" s="511"/>
      <c r="G26" s="512"/>
      <c r="H26" s="512"/>
      <c r="I26" s="511"/>
      <c r="J26" s="511"/>
      <c r="K26" s="511"/>
      <c r="L26" s="511"/>
      <c r="M26" s="511"/>
      <c r="N26" s="512"/>
      <c r="O26" s="512"/>
      <c r="P26" s="511"/>
      <c r="Q26" s="512"/>
      <c r="R26" s="512"/>
      <c r="S26" s="511"/>
      <c r="T26" s="511"/>
      <c r="U26" s="511"/>
      <c r="V26" s="511"/>
      <c r="W26" s="511"/>
      <c r="X26" s="511"/>
      <c r="Y26" s="511"/>
      <c r="Z26" s="511"/>
      <c r="AA26" s="511"/>
      <c r="AB26" s="511"/>
      <c r="AC26" s="511"/>
      <c r="AD26" s="511"/>
      <c r="AE26" s="511"/>
      <c r="AF26" s="511"/>
      <c r="AG26" s="512"/>
      <c r="AH26" s="511"/>
    </row>
    <row r="27" spans="1:34" ht="16.149999999999999" customHeight="1" thickBot="1">
      <c r="A27" s="513" t="s">
        <v>268</v>
      </c>
      <c r="B27" s="51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2"/>
      <c r="AH27" s="511"/>
    </row>
    <row r="28" spans="1:34" ht="16.149999999999999" customHeight="1">
      <c r="A28" s="521" t="s">
        <v>269</v>
      </c>
      <c r="B28" s="522"/>
      <c r="C28" s="522"/>
      <c r="D28" s="522"/>
      <c r="E28" s="522"/>
      <c r="F28" s="522"/>
      <c r="G28" s="522"/>
      <c r="H28" s="522"/>
      <c r="I28" s="522"/>
      <c r="J28" s="522"/>
      <c r="K28" s="522"/>
      <c r="L28" s="522"/>
      <c r="M28" s="523"/>
      <c r="N28" s="523"/>
      <c r="O28" s="523"/>
      <c r="P28" s="523"/>
      <c r="Q28" s="523"/>
      <c r="R28" s="523"/>
      <c r="S28" s="523"/>
      <c r="T28" s="523"/>
      <c r="U28" s="523"/>
      <c r="V28" s="523"/>
      <c r="W28" s="523"/>
      <c r="X28" s="523"/>
      <c r="Y28" s="523"/>
      <c r="Z28" s="523"/>
      <c r="AA28" s="523"/>
      <c r="AB28" s="758">
        <f>IFERROR(SUM(AB29:AF30),"")</f>
        <v>0</v>
      </c>
      <c r="AC28" s="758"/>
      <c r="AD28" s="758"/>
      <c r="AE28" s="758"/>
      <c r="AF28" s="758"/>
      <c r="AG28" s="524" t="s">
        <v>270</v>
      </c>
      <c r="AH28" s="511"/>
    </row>
    <row r="29" spans="1:34" ht="16.149999999999999" customHeight="1">
      <c r="A29" s="525"/>
      <c r="B29" s="759" t="s">
        <v>271</v>
      </c>
      <c r="C29" s="759"/>
      <c r="D29" s="759"/>
      <c r="E29" s="759"/>
      <c r="F29" s="759"/>
      <c r="G29" s="759"/>
      <c r="H29" s="759"/>
      <c r="I29" s="759"/>
      <c r="J29" s="759"/>
      <c r="K29" s="759"/>
      <c r="L29" s="759"/>
      <c r="M29" s="759"/>
      <c r="N29" s="759"/>
      <c r="O29" s="759"/>
      <c r="P29" s="759"/>
      <c r="Q29" s="759"/>
      <c r="R29" s="759"/>
      <c r="S29" s="759"/>
      <c r="T29" s="759"/>
      <c r="U29" s="759"/>
      <c r="V29" s="759"/>
      <c r="W29" s="759"/>
      <c r="X29" s="526"/>
      <c r="Y29" s="526" t="s">
        <v>272</v>
      </c>
      <c r="Z29" s="526"/>
      <c r="AA29" s="526"/>
      <c r="AB29" s="760">
        <f>様式97_入院ベースアップ評価料!M71*V21*10</f>
        <v>0</v>
      </c>
      <c r="AC29" s="760"/>
      <c r="AD29" s="760"/>
      <c r="AE29" s="760"/>
      <c r="AF29" s="760"/>
      <c r="AG29" s="527" t="s">
        <v>270</v>
      </c>
      <c r="AH29" s="511"/>
    </row>
    <row r="30" spans="1:34" ht="16.149999999999999" customHeight="1">
      <c r="A30" s="528"/>
      <c r="B30" s="529" t="s">
        <v>273</v>
      </c>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727">
        <f>IFERROR(AB31*AB32*10,0)</f>
        <v>0</v>
      </c>
      <c r="AC30" s="727"/>
      <c r="AD30" s="727"/>
      <c r="AE30" s="727"/>
      <c r="AF30" s="727"/>
      <c r="AG30" s="531" t="s">
        <v>270</v>
      </c>
      <c r="AH30" s="511"/>
    </row>
    <row r="31" spans="1:34" ht="16.149999999999999" customHeight="1">
      <c r="A31" s="528"/>
      <c r="B31" s="532"/>
      <c r="C31" s="533" t="s">
        <v>274</v>
      </c>
      <c r="D31" s="534"/>
      <c r="E31" s="534"/>
      <c r="F31" s="534"/>
      <c r="G31" s="534"/>
      <c r="H31" s="534"/>
      <c r="I31" s="534"/>
      <c r="J31" s="534"/>
      <c r="K31" s="534"/>
      <c r="L31" s="534"/>
      <c r="M31" s="530"/>
      <c r="N31" s="530"/>
      <c r="O31" s="530" t="s">
        <v>275</v>
      </c>
      <c r="P31" s="739" t="str">
        <f>様式97_入院ベースアップ評価料!P97</f>
        <v>算定不可</v>
      </c>
      <c r="Q31" s="739"/>
      <c r="R31" s="739"/>
      <c r="S31" s="739"/>
      <c r="T31" s="739"/>
      <c r="U31" s="739"/>
      <c r="V31" s="739"/>
      <c r="W31" s="739"/>
      <c r="X31" s="530" t="s">
        <v>132</v>
      </c>
      <c r="Y31" s="530" t="s">
        <v>272</v>
      </c>
      <c r="Z31" s="530" t="s">
        <v>113</v>
      </c>
      <c r="AA31" s="530"/>
      <c r="AB31" s="740" t="str">
        <f>IFERROR(VLOOKUP(P31,'リスト（入院）'!C:D,2,FALSE),"-")</f>
        <v>-</v>
      </c>
      <c r="AC31" s="740"/>
      <c r="AD31" s="740"/>
      <c r="AE31" s="740"/>
      <c r="AF31" s="740"/>
      <c r="AG31" s="531" t="s">
        <v>276</v>
      </c>
      <c r="AH31" s="511"/>
    </row>
    <row r="32" spans="1:34" ht="16.149999999999999" customHeight="1">
      <c r="A32" s="535"/>
      <c r="B32" s="536"/>
      <c r="C32" s="511" t="s">
        <v>277</v>
      </c>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741" t="str">
        <f>IF(様式97_入院ベースアップ評価料!H5="","0",様式97_入院ベースアップ評価料!M76*V21)</f>
        <v>0</v>
      </c>
      <c r="AC32" s="741"/>
      <c r="AD32" s="741"/>
      <c r="AE32" s="741"/>
      <c r="AF32" s="741"/>
      <c r="AG32" s="527" t="s">
        <v>278</v>
      </c>
      <c r="AH32" s="511"/>
    </row>
    <row r="33" spans="1:42" ht="16.149999999999999" customHeight="1">
      <c r="A33" s="537"/>
      <c r="B33" s="538" t="s">
        <v>279</v>
      </c>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729">
        <v>0</v>
      </c>
      <c r="AC33" s="729"/>
      <c r="AD33" s="729"/>
      <c r="AE33" s="729"/>
      <c r="AF33" s="729"/>
      <c r="AG33" s="531" t="s">
        <v>280</v>
      </c>
      <c r="AH33" s="511"/>
    </row>
    <row r="34" spans="1:42" ht="16.149999999999999" customHeight="1" thickBot="1">
      <c r="A34" s="539" t="s">
        <v>281</v>
      </c>
      <c r="B34" s="540"/>
      <c r="C34" s="541"/>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726">
        <v>0</v>
      </c>
      <c r="AC34" s="726"/>
      <c r="AD34" s="726"/>
      <c r="AE34" s="726"/>
      <c r="AF34" s="726"/>
      <c r="AG34" s="542" t="s">
        <v>280</v>
      </c>
      <c r="AH34" s="511"/>
    </row>
    <row r="35" spans="1:42" ht="16.149999999999999" customHeight="1" thickTop="1" thickBot="1">
      <c r="A35" s="543" t="s">
        <v>282</v>
      </c>
      <c r="B35" s="544"/>
      <c r="C35" s="544"/>
      <c r="D35" s="544"/>
      <c r="E35" s="544"/>
      <c r="F35" s="544"/>
      <c r="G35" s="544"/>
      <c r="H35" s="544"/>
      <c r="I35" s="544"/>
      <c r="J35" s="544"/>
      <c r="K35" s="544"/>
      <c r="L35" s="544"/>
      <c r="M35" s="544"/>
      <c r="N35" s="544"/>
      <c r="O35" s="544"/>
      <c r="P35" s="544"/>
      <c r="Q35" s="544"/>
      <c r="R35" s="544"/>
      <c r="S35" s="544"/>
      <c r="T35" s="544"/>
      <c r="U35" s="544"/>
      <c r="V35" s="544"/>
      <c r="W35" s="544"/>
      <c r="X35" s="544"/>
      <c r="Y35" s="544"/>
      <c r="Z35" s="544"/>
      <c r="AA35" s="544"/>
      <c r="AB35" s="725">
        <f>IFERROR(AB28-AB33+AB34,"")</f>
        <v>0</v>
      </c>
      <c r="AC35" s="725"/>
      <c r="AD35" s="725"/>
      <c r="AE35" s="725"/>
      <c r="AF35" s="725"/>
      <c r="AG35" s="545" t="s">
        <v>270</v>
      </c>
      <c r="AH35" s="511"/>
    </row>
    <row r="36" spans="1:42" ht="16.149999999999999" customHeight="1">
      <c r="A36" s="546" t="s">
        <v>1520</v>
      </c>
      <c r="B36" s="547" t="s">
        <v>1561</v>
      </c>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2"/>
      <c r="AH36" s="511"/>
    </row>
    <row r="37" spans="1:42" ht="16.149999999999999" customHeight="1">
      <c r="A37" s="511"/>
      <c r="B37" s="547" t="s">
        <v>1597</v>
      </c>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2"/>
      <c r="AH37" s="511"/>
    </row>
    <row r="38" spans="1:42" ht="16.149999999999999" customHeight="1">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2"/>
      <c r="AH38" s="511"/>
    </row>
    <row r="39" spans="1:42" ht="16.149999999999999" customHeight="1" thickBot="1">
      <c r="A39" s="513" t="s">
        <v>283</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2"/>
      <c r="AH39" s="511"/>
      <c r="AP39" s="359"/>
    </row>
    <row r="40" spans="1:42" ht="16.149999999999999" customHeight="1">
      <c r="A40" s="548" t="s">
        <v>284</v>
      </c>
      <c r="B40" s="54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734"/>
      <c r="AC40" s="734"/>
      <c r="AD40" s="734"/>
      <c r="AE40" s="734"/>
      <c r="AF40" s="734"/>
      <c r="AG40" s="550" t="s">
        <v>270</v>
      </c>
      <c r="AH40" s="511"/>
      <c r="AJ40" s="164" t="str">
        <f>IF(AB35&gt;AB40,"NG","OK")</f>
        <v>OK</v>
      </c>
      <c r="AK40" s="238" t="str">
        <f>IF(AJ40="NG","←（８）全体の賃金改善の見込み額は（７）算定金額の見込み（繰越額調整後）の値を上回るように設定してください","")</f>
        <v/>
      </c>
    </row>
    <row r="41" spans="1:42" ht="16.149999999999999" hidden="1" customHeight="1" outlineLevel="1">
      <c r="A41" s="535"/>
      <c r="B41" s="551" t="s">
        <v>285</v>
      </c>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735">
        <f>AB35</f>
        <v>0</v>
      </c>
      <c r="AC41" s="735"/>
      <c r="AD41" s="735"/>
      <c r="AE41" s="735"/>
      <c r="AF41" s="735"/>
      <c r="AG41" s="553" t="s">
        <v>270</v>
      </c>
      <c r="AH41" s="511"/>
    </row>
    <row r="42" spans="1:42" ht="16.149999999999999" customHeight="1" collapsed="1">
      <c r="A42" s="554"/>
      <c r="B42" s="555" t="s">
        <v>1600</v>
      </c>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729"/>
      <c r="AC42" s="729"/>
      <c r="AD42" s="729"/>
      <c r="AE42" s="729"/>
      <c r="AF42" s="729"/>
      <c r="AG42" s="531" t="s">
        <v>270</v>
      </c>
      <c r="AH42" s="511"/>
    </row>
    <row r="43" spans="1:42" ht="16.149999999999999" customHeight="1">
      <c r="A43" s="554"/>
      <c r="B43" s="556" t="s">
        <v>1601</v>
      </c>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731"/>
      <c r="AC43" s="731"/>
      <c r="AD43" s="731"/>
      <c r="AE43" s="731"/>
      <c r="AF43" s="731"/>
      <c r="AG43" s="558" t="s">
        <v>270</v>
      </c>
      <c r="AH43" s="511"/>
    </row>
    <row r="44" spans="1:42" ht="16.149999999999999" customHeight="1" thickBot="1">
      <c r="A44" s="559"/>
      <c r="B44" s="560" t="s">
        <v>1602</v>
      </c>
      <c r="C44" s="561"/>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730">
        <f>AB40-SUM(AB42:AF43)</f>
        <v>0</v>
      </c>
      <c r="AC44" s="730"/>
      <c r="AD44" s="730"/>
      <c r="AE44" s="730"/>
      <c r="AF44" s="730"/>
      <c r="AG44" s="562" t="s">
        <v>270</v>
      </c>
      <c r="AH44" s="511"/>
    </row>
    <row r="45" spans="1:42" ht="16.149999999999999" customHeight="1">
      <c r="A45" s="546" t="s">
        <v>1520</v>
      </c>
      <c r="B45" s="563" t="s">
        <v>1558</v>
      </c>
      <c r="C45" s="563"/>
      <c r="D45" s="563"/>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2"/>
      <c r="AH45" s="511"/>
    </row>
    <row r="46" spans="1:42" ht="16.149999999999999" customHeight="1">
      <c r="A46" s="563"/>
      <c r="B46" s="563" t="s">
        <v>1559</v>
      </c>
      <c r="C46" s="563"/>
      <c r="D46" s="563"/>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2"/>
      <c r="AH46" s="511"/>
    </row>
    <row r="47" spans="1:42" ht="16.149999999999999" customHeight="1">
      <c r="A47" s="546" t="s">
        <v>1520</v>
      </c>
      <c r="B47" s="563" t="s">
        <v>1583</v>
      </c>
      <c r="C47" s="563"/>
      <c r="D47" s="563"/>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2"/>
      <c r="AH47" s="511"/>
    </row>
    <row r="48" spans="1:42" ht="16.149999999999999" customHeight="1">
      <c r="A48" s="546" t="s">
        <v>1520</v>
      </c>
      <c r="B48" s="563" t="s">
        <v>1560</v>
      </c>
      <c r="C48" s="563"/>
      <c r="D48" s="563"/>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2"/>
      <c r="AH48" s="511"/>
    </row>
    <row r="49" spans="1:37" ht="16.149999999999999" customHeight="1">
      <c r="A49" s="564"/>
      <c r="B49" s="563" t="s">
        <v>1598</v>
      </c>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2"/>
      <c r="AH49" s="511"/>
    </row>
    <row r="50" spans="1:37" ht="16.149999999999999" customHeight="1">
      <c r="A50" s="511"/>
      <c r="B50" s="565" t="s">
        <v>1599</v>
      </c>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2"/>
      <c r="AH50" s="511"/>
    </row>
    <row r="51" spans="1:37" ht="16.149999999999999" hidden="1" customHeight="1" outlineLevel="1">
      <c r="A51" s="546" t="s">
        <v>1520</v>
      </c>
      <c r="B51" s="565" t="s">
        <v>1572</v>
      </c>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c r="AG51" s="512"/>
      <c r="AH51" s="511"/>
    </row>
    <row r="52" spans="1:37" ht="16.149999999999999" hidden="1" customHeight="1" outlineLevel="1">
      <c r="A52" s="511"/>
      <c r="B52" s="563" t="s">
        <v>1563</v>
      </c>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2"/>
      <c r="AH52" s="511"/>
    </row>
    <row r="53" spans="1:37" ht="16.149999999999999" hidden="1" customHeight="1" outlineLevel="1">
      <c r="A53" s="511"/>
      <c r="B53" s="565" t="s">
        <v>1564</v>
      </c>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2"/>
      <c r="AH53" s="511"/>
    </row>
    <row r="54" spans="1:37" ht="16.149999999999999" hidden="1" customHeight="1" outlineLevel="1">
      <c r="A54" s="546" t="s">
        <v>1520</v>
      </c>
      <c r="B54" s="563" t="s">
        <v>1595</v>
      </c>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511"/>
      <c r="AG54" s="512"/>
      <c r="AH54" s="511"/>
    </row>
    <row r="55" spans="1:37" ht="16.149999999999999" hidden="1" customHeight="1" outlineLevel="1">
      <c r="A55" s="511"/>
      <c r="B55" s="563" t="s">
        <v>1596</v>
      </c>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2"/>
      <c r="AH55" s="511"/>
    </row>
    <row r="56" spans="1:37" ht="16.149999999999999" customHeight="1" collapsed="1">
      <c r="A56" s="511"/>
      <c r="B56" s="520"/>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2"/>
      <c r="AH56" s="511"/>
    </row>
    <row r="57" spans="1:37" ht="16.149999999999999" customHeight="1">
      <c r="A57" s="566" t="s">
        <v>1479</v>
      </c>
      <c r="B57" s="511"/>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2"/>
      <c r="AB57" s="512"/>
      <c r="AC57" s="512"/>
      <c r="AD57" s="512"/>
      <c r="AE57" s="512"/>
      <c r="AF57" s="511"/>
      <c r="AG57" s="512"/>
      <c r="AH57" s="511"/>
    </row>
    <row r="58" spans="1:37" ht="16.149999999999999" customHeight="1">
      <c r="A58" s="546" t="s">
        <v>1520</v>
      </c>
      <c r="B58" s="563" t="s">
        <v>1576</v>
      </c>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563"/>
      <c r="AA58" s="567"/>
      <c r="AB58" s="567"/>
      <c r="AC58" s="567"/>
      <c r="AD58" s="567"/>
      <c r="AE58" s="567"/>
      <c r="AF58" s="567"/>
      <c r="AG58" s="567"/>
      <c r="AH58" s="567"/>
      <c r="AI58" s="373"/>
      <c r="AJ58" s="374"/>
      <c r="AK58" s="374"/>
    </row>
    <row r="59" spans="1:37" ht="16.149999999999999" customHeight="1">
      <c r="A59" s="568"/>
      <c r="B59" s="563" t="s">
        <v>1577</v>
      </c>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c r="AA59" s="567"/>
      <c r="AB59" s="567"/>
      <c r="AC59" s="567"/>
      <c r="AD59" s="567"/>
      <c r="AE59" s="567"/>
      <c r="AF59" s="567"/>
      <c r="AG59" s="567"/>
      <c r="AH59" s="567"/>
      <c r="AI59" s="373"/>
      <c r="AJ59" s="374"/>
      <c r="AK59" s="374"/>
    </row>
    <row r="60" spans="1:37" ht="16.149999999999999" customHeight="1">
      <c r="A60" s="546" t="s">
        <v>1520</v>
      </c>
      <c r="B60" s="563" t="s">
        <v>1524</v>
      </c>
      <c r="C60" s="563"/>
      <c r="D60" s="563"/>
      <c r="E60" s="563"/>
      <c r="F60" s="563"/>
      <c r="G60" s="563"/>
      <c r="H60" s="563"/>
      <c r="I60" s="563"/>
      <c r="J60" s="563"/>
      <c r="K60" s="563"/>
      <c r="L60" s="563"/>
      <c r="M60" s="563"/>
      <c r="N60" s="563"/>
      <c r="O60" s="563"/>
      <c r="P60" s="563"/>
      <c r="Q60" s="563"/>
      <c r="R60" s="563"/>
      <c r="S60" s="563"/>
      <c r="T60" s="563"/>
      <c r="U60" s="563"/>
      <c r="V60" s="563"/>
      <c r="W60" s="563"/>
      <c r="X60" s="563"/>
      <c r="Y60" s="563"/>
      <c r="Z60" s="563"/>
      <c r="AA60" s="567"/>
      <c r="AB60" s="567"/>
      <c r="AC60" s="567"/>
      <c r="AD60" s="567"/>
      <c r="AE60" s="567"/>
      <c r="AF60" s="567"/>
      <c r="AG60" s="567"/>
      <c r="AH60" s="567"/>
      <c r="AI60" s="373"/>
      <c r="AJ60" s="374"/>
      <c r="AK60" s="374"/>
    </row>
    <row r="61" spans="1:37" ht="16.149999999999999" customHeight="1">
      <c r="A61" s="569" t="s">
        <v>1520</v>
      </c>
      <c r="B61" s="570" t="s">
        <v>1603</v>
      </c>
      <c r="C61" s="570"/>
      <c r="D61" s="570"/>
      <c r="E61" s="570"/>
      <c r="F61" s="570"/>
      <c r="G61" s="570"/>
      <c r="H61" s="570"/>
      <c r="I61" s="570"/>
      <c r="J61" s="570"/>
      <c r="K61" s="570"/>
      <c r="L61" s="570"/>
      <c r="M61" s="570"/>
      <c r="N61" s="570"/>
      <c r="O61" s="570"/>
      <c r="P61" s="570"/>
      <c r="Q61" s="570"/>
      <c r="R61" s="570"/>
      <c r="S61" s="570"/>
      <c r="T61" s="570"/>
      <c r="U61" s="570"/>
      <c r="V61" s="570"/>
      <c r="W61" s="570"/>
      <c r="X61" s="570"/>
      <c r="Y61" s="570"/>
      <c r="Z61" s="570"/>
      <c r="AA61" s="571"/>
      <c r="AB61" s="571"/>
      <c r="AC61" s="571"/>
      <c r="AD61" s="571"/>
      <c r="AE61" s="571"/>
      <c r="AF61" s="571"/>
      <c r="AG61" s="571"/>
      <c r="AH61" s="567"/>
      <c r="AI61" s="373"/>
      <c r="AJ61" s="374"/>
      <c r="AK61" s="374"/>
    </row>
    <row r="62" spans="1:37" ht="16.149999999999999" customHeight="1">
      <c r="A62" s="572"/>
      <c r="B62" s="570" t="s">
        <v>1604</v>
      </c>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1"/>
      <c r="AB62" s="571"/>
      <c r="AC62" s="571"/>
      <c r="AD62" s="571"/>
      <c r="AE62" s="571"/>
      <c r="AF62" s="571"/>
      <c r="AG62" s="571"/>
      <c r="AH62" s="567"/>
      <c r="AI62" s="373"/>
      <c r="AJ62" s="374"/>
      <c r="AK62" s="374"/>
    </row>
    <row r="63" spans="1:37" ht="16.149999999999999" customHeight="1">
      <c r="A63" s="570"/>
      <c r="B63" s="570" t="s">
        <v>1605</v>
      </c>
      <c r="C63" s="570"/>
      <c r="D63" s="570"/>
      <c r="E63" s="570"/>
      <c r="F63" s="570"/>
      <c r="G63" s="570"/>
      <c r="H63" s="570"/>
      <c r="I63" s="570"/>
      <c r="J63" s="570"/>
      <c r="K63" s="570"/>
      <c r="L63" s="570"/>
      <c r="M63" s="570"/>
      <c r="N63" s="570"/>
      <c r="O63" s="570"/>
      <c r="P63" s="570"/>
      <c r="Q63" s="570"/>
      <c r="R63" s="570"/>
      <c r="S63" s="570"/>
      <c r="T63" s="570"/>
      <c r="U63" s="570"/>
      <c r="V63" s="570"/>
      <c r="W63" s="570"/>
      <c r="X63" s="570"/>
      <c r="Y63" s="570"/>
      <c r="Z63" s="570"/>
      <c r="AA63" s="571"/>
      <c r="AB63" s="571"/>
      <c r="AC63" s="571"/>
      <c r="AD63" s="571"/>
      <c r="AE63" s="571"/>
      <c r="AF63" s="571"/>
      <c r="AG63" s="571"/>
      <c r="AH63" s="567"/>
      <c r="AI63" s="373"/>
      <c r="AJ63" s="374"/>
      <c r="AK63" s="374"/>
    </row>
    <row r="64" spans="1:37" ht="16.149999999999999" customHeight="1">
      <c r="A64" s="546" t="s">
        <v>1520</v>
      </c>
      <c r="B64" s="563" t="s">
        <v>1586</v>
      </c>
      <c r="C64" s="563"/>
      <c r="D64" s="563"/>
      <c r="E64" s="563"/>
      <c r="F64" s="563"/>
      <c r="G64" s="563"/>
      <c r="H64" s="563"/>
      <c r="I64" s="563"/>
      <c r="J64" s="563"/>
      <c r="K64" s="563"/>
      <c r="L64" s="563"/>
      <c r="M64" s="563"/>
      <c r="N64" s="563"/>
      <c r="O64" s="563"/>
      <c r="P64" s="563"/>
      <c r="Q64" s="563"/>
      <c r="R64" s="563"/>
      <c r="S64" s="563"/>
      <c r="T64" s="563"/>
      <c r="U64" s="563"/>
      <c r="V64" s="563"/>
      <c r="W64" s="563"/>
      <c r="X64" s="563"/>
      <c r="Y64" s="563"/>
      <c r="Z64" s="563"/>
      <c r="AA64" s="567"/>
      <c r="AB64" s="567"/>
      <c r="AC64" s="567"/>
      <c r="AD64" s="567"/>
      <c r="AE64" s="567"/>
      <c r="AF64" s="567"/>
      <c r="AG64" s="567"/>
      <c r="AH64" s="567"/>
      <c r="AI64" s="373"/>
      <c r="AJ64" s="374"/>
      <c r="AK64" s="374"/>
    </row>
    <row r="65" spans="1:44" ht="16.149999999999999" customHeight="1">
      <c r="A65" s="568"/>
      <c r="B65" s="563" t="s">
        <v>1587</v>
      </c>
      <c r="C65" s="563"/>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7"/>
      <c r="AB65" s="567"/>
      <c r="AC65" s="567"/>
      <c r="AD65" s="567"/>
      <c r="AE65" s="567"/>
      <c r="AF65" s="567"/>
      <c r="AG65" s="567"/>
      <c r="AH65" s="567"/>
      <c r="AI65" s="373"/>
      <c r="AJ65" s="374"/>
      <c r="AK65" s="374"/>
    </row>
    <row r="66" spans="1:44" ht="16.149999999999999" customHeight="1">
      <c r="A66" s="573" t="s">
        <v>1520</v>
      </c>
      <c r="B66" s="563" t="s">
        <v>1583</v>
      </c>
      <c r="C66" s="563"/>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7"/>
      <c r="AB66" s="567"/>
      <c r="AC66" s="567"/>
      <c r="AD66" s="567"/>
      <c r="AE66" s="567"/>
      <c r="AF66" s="567"/>
      <c r="AG66" s="567"/>
      <c r="AH66" s="567"/>
      <c r="AI66" s="373"/>
      <c r="AJ66" s="374"/>
      <c r="AK66" s="374"/>
    </row>
    <row r="67" spans="1:44" ht="16.149999999999999" customHeight="1">
      <c r="A67" s="513" t="s">
        <v>1538</v>
      </c>
      <c r="B67" s="574"/>
      <c r="C67" s="511"/>
      <c r="D67" s="511"/>
      <c r="E67" s="511"/>
      <c r="F67" s="511"/>
      <c r="G67" s="511"/>
      <c r="H67" s="511"/>
      <c r="I67" s="511"/>
      <c r="J67" s="511"/>
      <c r="K67" s="511"/>
      <c r="L67" s="511"/>
      <c r="M67" s="511"/>
      <c r="N67" s="575"/>
      <c r="O67" s="575"/>
      <c r="P67" s="575"/>
      <c r="Q67" s="575"/>
      <c r="R67" s="575"/>
      <c r="S67" s="575"/>
      <c r="T67" s="575"/>
      <c r="U67" s="575"/>
      <c r="V67" s="575"/>
      <c r="W67" s="575"/>
      <c r="X67" s="575"/>
      <c r="Y67" s="575"/>
      <c r="Z67" s="575"/>
      <c r="AA67" s="576"/>
      <c r="AB67" s="576"/>
      <c r="AC67" s="576"/>
      <c r="AD67" s="576"/>
      <c r="AE67" s="576"/>
      <c r="AF67" s="575"/>
      <c r="AG67" s="575"/>
      <c r="AH67" s="577"/>
      <c r="AR67" s="4"/>
    </row>
    <row r="68" spans="1:44" ht="16.149999999999999" customHeight="1" thickBot="1">
      <c r="A68" s="513" t="s">
        <v>1613</v>
      </c>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14"/>
      <c r="AB68" s="514"/>
      <c r="AC68" s="514"/>
      <c r="AD68" s="514"/>
      <c r="AE68" s="514"/>
      <c r="AF68" s="514"/>
      <c r="AG68" s="514"/>
      <c r="AH68" s="579"/>
      <c r="AI68" s="181"/>
      <c r="AJ68" s="181"/>
    </row>
    <row r="69" spans="1:44" ht="16.149999999999999" customHeight="1">
      <c r="A69" s="580" t="s">
        <v>1606</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81"/>
      <c r="AB69" s="733">
        <f>SUM(AB78,AB87,AB96,AB105,AB114)</f>
        <v>0</v>
      </c>
      <c r="AC69" s="733"/>
      <c r="AD69" s="733"/>
      <c r="AE69" s="733"/>
      <c r="AF69" s="733"/>
      <c r="AG69" s="524" t="s">
        <v>289</v>
      </c>
      <c r="AH69" s="512"/>
      <c r="AI69" s="169"/>
    </row>
    <row r="70" spans="1:44" ht="16.149999999999999" customHeight="1">
      <c r="A70" s="582" t="s">
        <v>1607</v>
      </c>
      <c r="B70" s="526"/>
      <c r="C70" s="526"/>
      <c r="D70" s="526"/>
      <c r="E70" s="526"/>
      <c r="F70" s="526"/>
      <c r="G70" s="526"/>
      <c r="H70" s="526"/>
      <c r="I70" s="526"/>
      <c r="J70" s="526"/>
      <c r="K70" s="526"/>
      <c r="L70" s="526"/>
      <c r="M70" s="526"/>
      <c r="N70" s="526"/>
      <c r="O70" s="526"/>
      <c r="P70" s="526"/>
      <c r="Q70" s="526"/>
      <c r="R70" s="526"/>
      <c r="S70" s="526"/>
      <c r="T70" s="526"/>
      <c r="U70" s="526"/>
      <c r="V70" s="526"/>
      <c r="W70" s="526"/>
      <c r="X70" s="526"/>
      <c r="Y70" s="526"/>
      <c r="Z70" s="526"/>
      <c r="AA70" s="583"/>
      <c r="AB70" s="732">
        <f t="shared" ref="AB70:AB74" si="0">SUM(AB79,AB88,AB97,AB106,AB115)</f>
        <v>0</v>
      </c>
      <c r="AC70" s="732"/>
      <c r="AD70" s="732"/>
      <c r="AE70" s="732"/>
      <c r="AF70" s="732"/>
      <c r="AG70" s="527" t="s">
        <v>270</v>
      </c>
      <c r="AH70" s="511"/>
    </row>
    <row r="71" spans="1:44" ht="16.149999999999999" customHeight="1">
      <c r="A71" s="582" t="s">
        <v>1608</v>
      </c>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732">
        <f t="shared" si="0"/>
        <v>0</v>
      </c>
      <c r="AC71" s="732"/>
      <c r="AD71" s="732"/>
      <c r="AE71" s="732"/>
      <c r="AF71" s="732"/>
      <c r="AG71" s="531" t="s">
        <v>270</v>
      </c>
      <c r="AH71" s="511"/>
    </row>
    <row r="72" spans="1:44" ht="16.149999999999999" customHeight="1">
      <c r="A72" s="584" t="s">
        <v>1609</v>
      </c>
      <c r="B72" s="530"/>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728">
        <f>AB71-AB70</f>
        <v>0</v>
      </c>
      <c r="AC72" s="728"/>
      <c r="AD72" s="728"/>
      <c r="AE72" s="728"/>
      <c r="AF72" s="728"/>
      <c r="AG72" s="531" t="s">
        <v>270</v>
      </c>
      <c r="AH72" s="511"/>
    </row>
    <row r="73" spans="1:44" ht="16.149999999999999" customHeight="1">
      <c r="A73" s="535"/>
      <c r="B73" s="555" t="s">
        <v>1610</v>
      </c>
      <c r="C73" s="585"/>
      <c r="D73" s="585"/>
      <c r="E73" s="585"/>
      <c r="F73" s="585"/>
      <c r="G73" s="585"/>
      <c r="H73" s="585"/>
      <c r="I73" s="585"/>
      <c r="J73" s="585"/>
      <c r="K73" s="585"/>
      <c r="L73" s="585"/>
      <c r="M73" s="585"/>
      <c r="N73" s="585"/>
      <c r="O73" s="585"/>
      <c r="P73" s="585"/>
      <c r="Q73" s="585"/>
      <c r="R73" s="585"/>
      <c r="S73" s="585"/>
      <c r="T73" s="585"/>
      <c r="U73" s="585"/>
      <c r="V73" s="585"/>
      <c r="W73" s="585"/>
      <c r="X73" s="585"/>
      <c r="Y73" s="585"/>
      <c r="Z73" s="585"/>
      <c r="AA73" s="585"/>
      <c r="AB73" s="732">
        <f t="shared" si="0"/>
        <v>0</v>
      </c>
      <c r="AC73" s="732"/>
      <c r="AD73" s="732"/>
      <c r="AE73" s="732"/>
      <c r="AF73" s="732"/>
      <c r="AG73" s="586" t="s">
        <v>270</v>
      </c>
      <c r="AH73" s="511"/>
    </row>
    <row r="74" spans="1:44" ht="16.149999999999999" customHeight="1" thickBot="1">
      <c r="A74" s="554"/>
      <c r="B74" s="556" t="s">
        <v>1611</v>
      </c>
      <c r="C74" s="585"/>
      <c r="D74" s="585"/>
      <c r="E74" s="585"/>
      <c r="F74" s="585"/>
      <c r="G74" s="585"/>
      <c r="H74" s="585"/>
      <c r="I74" s="585"/>
      <c r="J74" s="585"/>
      <c r="K74" s="585"/>
      <c r="L74" s="585"/>
      <c r="M74" s="585"/>
      <c r="N74" s="585"/>
      <c r="O74" s="585"/>
      <c r="P74" s="585"/>
      <c r="Q74" s="585"/>
      <c r="R74" s="585"/>
      <c r="S74" s="585"/>
      <c r="T74" s="585"/>
      <c r="U74" s="585"/>
      <c r="V74" s="585"/>
      <c r="W74" s="585"/>
      <c r="X74" s="585"/>
      <c r="Y74" s="585"/>
      <c r="Z74" s="585"/>
      <c r="AA74" s="585"/>
      <c r="AB74" s="752">
        <f t="shared" si="0"/>
        <v>0</v>
      </c>
      <c r="AC74" s="752"/>
      <c r="AD74" s="752"/>
      <c r="AE74" s="752"/>
      <c r="AF74" s="752"/>
      <c r="AG74" s="586" t="s">
        <v>291</v>
      </c>
      <c r="AH74" s="511"/>
    </row>
    <row r="75" spans="1:44" ht="16.149999999999999" customHeight="1" thickTop="1" thickBot="1">
      <c r="A75" s="559"/>
      <c r="B75" s="587" t="s">
        <v>1612</v>
      </c>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753">
        <f>IFERROR(AB74/AB70*100,0)</f>
        <v>0</v>
      </c>
      <c r="AC75" s="753"/>
      <c r="AD75" s="753"/>
      <c r="AE75" s="753"/>
      <c r="AF75" s="753"/>
      <c r="AG75" s="589" t="s">
        <v>292</v>
      </c>
      <c r="AH75" s="511"/>
    </row>
    <row r="76" spans="1:44" ht="16.149999999999999" customHeight="1">
      <c r="A76" s="511"/>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2"/>
      <c r="AH76" s="511"/>
    </row>
    <row r="77" spans="1:44" ht="16.149999999999999" customHeight="1" thickBot="1">
      <c r="A77" s="513" t="s">
        <v>293</v>
      </c>
      <c r="B77" s="511"/>
      <c r="C77" s="511"/>
      <c r="D77" s="511"/>
      <c r="E77" s="511"/>
      <c r="F77" s="511"/>
      <c r="G77" s="511"/>
      <c r="H77" s="511"/>
      <c r="I77" s="511"/>
      <c r="J77" s="511"/>
      <c r="K77" s="511"/>
      <c r="L77" s="511"/>
      <c r="M77" s="511"/>
      <c r="N77" s="511"/>
      <c r="O77" s="511"/>
      <c r="P77" s="511"/>
      <c r="Q77" s="511"/>
      <c r="R77" s="511"/>
      <c r="S77" s="511"/>
      <c r="T77" s="511"/>
      <c r="U77" s="511"/>
      <c r="V77" s="511"/>
      <c r="W77" s="511"/>
      <c r="X77" s="511"/>
      <c r="Y77" s="511"/>
      <c r="Z77" s="511"/>
      <c r="AA77" s="590"/>
      <c r="AB77" s="590"/>
      <c r="AC77" s="590"/>
      <c r="AD77" s="590"/>
      <c r="AE77" s="590"/>
      <c r="AF77" s="590"/>
      <c r="AG77" s="590"/>
      <c r="AH77" s="514"/>
      <c r="AI77" s="181"/>
    </row>
    <row r="78" spans="1:44" ht="16.149999999999999" customHeight="1">
      <c r="A78" s="580" t="s">
        <v>1614</v>
      </c>
      <c r="B78" s="523"/>
      <c r="C78" s="523"/>
      <c r="D78" s="523"/>
      <c r="E78" s="523"/>
      <c r="F78" s="523"/>
      <c r="G78" s="523"/>
      <c r="H78" s="523"/>
      <c r="I78" s="523"/>
      <c r="J78" s="523"/>
      <c r="K78" s="523"/>
      <c r="L78" s="523"/>
      <c r="M78" s="523"/>
      <c r="N78" s="523"/>
      <c r="O78" s="523"/>
      <c r="P78" s="523"/>
      <c r="Q78" s="523"/>
      <c r="R78" s="523"/>
      <c r="S78" s="523"/>
      <c r="T78" s="523"/>
      <c r="U78" s="523"/>
      <c r="V78" s="523"/>
      <c r="W78" s="523"/>
      <c r="X78" s="523"/>
      <c r="Y78" s="523"/>
      <c r="Z78" s="523"/>
      <c r="AA78" s="581"/>
      <c r="AB78" s="750"/>
      <c r="AC78" s="750"/>
      <c r="AD78" s="750"/>
      <c r="AE78" s="750"/>
      <c r="AF78" s="750"/>
      <c r="AG78" s="524" t="s">
        <v>289</v>
      </c>
      <c r="AH78" s="512"/>
      <c r="AI78" s="169"/>
      <c r="AJ78" s="183"/>
    </row>
    <row r="79" spans="1:44" ht="16.149999999999999" customHeight="1">
      <c r="A79" s="591" t="s">
        <v>1615</v>
      </c>
      <c r="B79" s="526"/>
      <c r="C79" s="526"/>
      <c r="D79" s="526"/>
      <c r="E79" s="526"/>
      <c r="F79" s="526"/>
      <c r="G79" s="526"/>
      <c r="H79" s="526"/>
      <c r="I79" s="526"/>
      <c r="J79" s="526"/>
      <c r="K79" s="526"/>
      <c r="L79" s="526"/>
      <c r="M79" s="526"/>
      <c r="N79" s="526"/>
      <c r="O79" s="526"/>
      <c r="P79" s="526"/>
      <c r="Q79" s="526"/>
      <c r="R79" s="526"/>
      <c r="S79" s="526"/>
      <c r="T79" s="526"/>
      <c r="U79" s="526"/>
      <c r="V79" s="526"/>
      <c r="W79" s="526"/>
      <c r="X79" s="526"/>
      <c r="Y79" s="526"/>
      <c r="Z79" s="526"/>
      <c r="AA79" s="583"/>
      <c r="AB79" s="729"/>
      <c r="AC79" s="729"/>
      <c r="AD79" s="729"/>
      <c r="AE79" s="729"/>
      <c r="AF79" s="729"/>
      <c r="AG79" s="527" t="s">
        <v>270</v>
      </c>
      <c r="AH79" s="511"/>
    </row>
    <row r="80" spans="1:44" ht="16.149999999999999" customHeight="1">
      <c r="A80" s="582" t="s">
        <v>1616</v>
      </c>
      <c r="B80" s="511"/>
      <c r="C80" s="511"/>
      <c r="D80" s="511"/>
      <c r="E80" s="511"/>
      <c r="F80" s="511"/>
      <c r="G80" s="511"/>
      <c r="H80" s="511"/>
      <c r="I80" s="511"/>
      <c r="J80" s="511"/>
      <c r="K80" s="511"/>
      <c r="L80" s="511"/>
      <c r="M80" s="511"/>
      <c r="N80" s="511"/>
      <c r="O80" s="511"/>
      <c r="P80" s="511"/>
      <c r="Q80" s="511"/>
      <c r="R80" s="511"/>
      <c r="S80" s="511"/>
      <c r="T80" s="511"/>
      <c r="U80" s="511"/>
      <c r="V80" s="511"/>
      <c r="W80" s="511"/>
      <c r="X80" s="511"/>
      <c r="Y80" s="511"/>
      <c r="Z80" s="511"/>
      <c r="AA80" s="511"/>
      <c r="AB80" s="749"/>
      <c r="AC80" s="749"/>
      <c r="AD80" s="749"/>
      <c r="AE80" s="749"/>
      <c r="AF80" s="749"/>
      <c r="AG80" s="531" t="s">
        <v>270</v>
      </c>
      <c r="AH80" s="511"/>
    </row>
    <row r="81" spans="1:35" ht="16.149999999999999" customHeight="1">
      <c r="A81" s="584" t="s">
        <v>1617</v>
      </c>
      <c r="B81" s="530"/>
      <c r="C81" s="530"/>
      <c r="D81" s="530"/>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751">
        <f>AB80-AB79</f>
        <v>0</v>
      </c>
      <c r="AC81" s="751"/>
      <c r="AD81" s="751"/>
      <c r="AE81" s="751"/>
      <c r="AF81" s="751"/>
      <c r="AG81" s="531" t="s">
        <v>270</v>
      </c>
      <c r="AH81" s="511"/>
    </row>
    <row r="82" spans="1:35" ht="16.149999999999999" customHeight="1">
      <c r="A82" s="535"/>
      <c r="B82" s="555" t="s">
        <v>1618</v>
      </c>
      <c r="C82" s="585"/>
      <c r="D82" s="585"/>
      <c r="E82" s="585"/>
      <c r="F82" s="585"/>
      <c r="G82" s="585"/>
      <c r="H82" s="585"/>
      <c r="I82" s="585"/>
      <c r="J82" s="585"/>
      <c r="K82" s="585"/>
      <c r="L82" s="585"/>
      <c r="M82" s="585"/>
      <c r="N82" s="585"/>
      <c r="O82" s="585"/>
      <c r="P82" s="585"/>
      <c r="Q82" s="585"/>
      <c r="R82" s="585"/>
      <c r="S82" s="585"/>
      <c r="T82" s="585"/>
      <c r="U82" s="585"/>
      <c r="V82" s="585"/>
      <c r="W82" s="585"/>
      <c r="X82" s="585"/>
      <c r="Y82" s="585"/>
      <c r="Z82" s="585"/>
      <c r="AA82" s="585"/>
      <c r="AB82" s="729"/>
      <c r="AC82" s="729"/>
      <c r="AD82" s="729"/>
      <c r="AE82" s="729"/>
      <c r="AF82" s="729"/>
      <c r="AG82" s="586" t="s">
        <v>270</v>
      </c>
      <c r="AH82" s="511"/>
    </row>
    <row r="83" spans="1:35" ht="16.149999999999999" customHeight="1" thickBot="1">
      <c r="A83" s="554"/>
      <c r="B83" s="556" t="s">
        <v>1619</v>
      </c>
      <c r="C83" s="585"/>
      <c r="D83" s="585"/>
      <c r="E83" s="585"/>
      <c r="F83" s="585"/>
      <c r="G83" s="585"/>
      <c r="H83" s="585"/>
      <c r="I83" s="585"/>
      <c r="J83" s="585"/>
      <c r="K83" s="585"/>
      <c r="L83" s="585"/>
      <c r="M83" s="585"/>
      <c r="N83" s="585"/>
      <c r="O83" s="585"/>
      <c r="P83" s="585"/>
      <c r="Q83" s="585"/>
      <c r="R83" s="585"/>
      <c r="S83" s="585"/>
      <c r="T83" s="585"/>
      <c r="U83" s="585"/>
      <c r="V83" s="585"/>
      <c r="W83" s="585"/>
      <c r="X83" s="585"/>
      <c r="Y83" s="585"/>
      <c r="Z83" s="585"/>
      <c r="AA83" s="585"/>
      <c r="AB83" s="752">
        <f>AB81-AB82</f>
        <v>0</v>
      </c>
      <c r="AC83" s="752"/>
      <c r="AD83" s="752"/>
      <c r="AE83" s="752"/>
      <c r="AF83" s="752"/>
      <c r="AG83" s="586" t="s">
        <v>291</v>
      </c>
      <c r="AH83" s="511"/>
    </row>
    <row r="84" spans="1:35" ht="16.350000000000001" customHeight="1" thickTop="1" thickBot="1">
      <c r="A84" s="559"/>
      <c r="B84" s="587" t="s">
        <v>1620</v>
      </c>
      <c r="C84" s="588"/>
      <c r="D84" s="588"/>
      <c r="E84" s="588"/>
      <c r="F84" s="588"/>
      <c r="G84" s="588"/>
      <c r="H84" s="588"/>
      <c r="I84" s="588"/>
      <c r="J84" s="588"/>
      <c r="K84" s="588"/>
      <c r="L84" s="588"/>
      <c r="M84" s="588"/>
      <c r="N84" s="588"/>
      <c r="O84" s="588"/>
      <c r="P84" s="588"/>
      <c r="Q84" s="588"/>
      <c r="R84" s="588"/>
      <c r="S84" s="588"/>
      <c r="T84" s="588"/>
      <c r="U84" s="588"/>
      <c r="V84" s="588"/>
      <c r="W84" s="588"/>
      <c r="X84" s="588"/>
      <c r="Y84" s="588"/>
      <c r="Z84" s="588"/>
      <c r="AA84" s="588"/>
      <c r="AB84" s="747">
        <f>IFERROR(AB83/AB79*100,0)</f>
        <v>0</v>
      </c>
      <c r="AC84" s="747"/>
      <c r="AD84" s="747"/>
      <c r="AE84" s="747"/>
      <c r="AF84" s="747"/>
      <c r="AG84" s="589" t="s">
        <v>292</v>
      </c>
      <c r="AH84" s="511"/>
    </row>
    <row r="85" spans="1:35" ht="16.350000000000001" customHeight="1">
      <c r="A85" s="511"/>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c r="AD85" s="511"/>
      <c r="AE85" s="511"/>
      <c r="AF85" s="511"/>
      <c r="AG85" s="512"/>
      <c r="AH85" s="511"/>
    </row>
    <row r="86" spans="1:35" ht="16.149999999999999" customHeight="1" thickBot="1">
      <c r="A86" s="513" t="s">
        <v>301</v>
      </c>
      <c r="B86" s="511"/>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765"/>
      <c r="AB86" s="765"/>
      <c r="AC86" s="765"/>
      <c r="AD86" s="765"/>
      <c r="AE86" s="765"/>
      <c r="AF86" s="765"/>
      <c r="AG86" s="765"/>
      <c r="AH86" s="514"/>
      <c r="AI86" s="181"/>
    </row>
    <row r="87" spans="1:35" ht="16.149999999999999" customHeight="1">
      <c r="A87" s="580" t="s">
        <v>1621</v>
      </c>
      <c r="B87" s="523"/>
      <c r="C87" s="523"/>
      <c r="D87" s="523"/>
      <c r="E87" s="523"/>
      <c r="F87" s="523"/>
      <c r="G87" s="523"/>
      <c r="H87" s="523"/>
      <c r="I87" s="523"/>
      <c r="J87" s="523"/>
      <c r="K87" s="523"/>
      <c r="L87" s="523"/>
      <c r="M87" s="523"/>
      <c r="N87" s="523"/>
      <c r="O87" s="523"/>
      <c r="P87" s="523"/>
      <c r="Q87" s="523"/>
      <c r="R87" s="523"/>
      <c r="S87" s="523"/>
      <c r="T87" s="523"/>
      <c r="U87" s="523"/>
      <c r="V87" s="523"/>
      <c r="W87" s="523"/>
      <c r="X87" s="523"/>
      <c r="Y87" s="523"/>
      <c r="Z87" s="523"/>
      <c r="AA87" s="581"/>
      <c r="AB87" s="750"/>
      <c r="AC87" s="750"/>
      <c r="AD87" s="750"/>
      <c r="AE87" s="750"/>
      <c r="AF87" s="750"/>
      <c r="AG87" s="524" t="s">
        <v>289</v>
      </c>
      <c r="AH87" s="512"/>
      <c r="AI87" s="169"/>
    </row>
    <row r="88" spans="1:35" ht="16.149999999999999" customHeight="1">
      <c r="A88" s="591" t="s">
        <v>1622</v>
      </c>
      <c r="B88" s="526"/>
      <c r="C88" s="526"/>
      <c r="D88" s="526"/>
      <c r="E88" s="526"/>
      <c r="F88" s="526"/>
      <c r="G88" s="526"/>
      <c r="H88" s="526"/>
      <c r="I88" s="526"/>
      <c r="J88" s="526"/>
      <c r="K88" s="526"/>
      <c r="L88" s="526"/>
      <c r="M88" s="526"/>
      <c r="N88" s="526"/>
      <c r="O88" s="526"/>
      <c r="P88" s="526"/>
      <c r="Q88" s="526"/>
      <c r="R88" s="526"/>
      <c r="S88" s="526"/>
      <c r="T88" s="526"/>
      <c r="U88" s="526"/>
      <c r="V88" s="526"/>
      <c r="W88" s="526"/>
      <c r="X88" s="526"/>
      <c r="Y88" s="526"/>
      <c r="Z88" s="526"/>
      <c r="AA88" s="583"/>
      <c r="AB88" s="729"/>
      <c r="AC88" s="729"/>
      <c r="AD88" s="729"/>
      <c r="AE88" s="729"/>
      <c r="AF88" s="729"/>
      <c r="AG88" s="527" t="s">
        <v>270</v>
      </c>
      <c r="AH88" s="511"/>
    </row>
    <row r="89" spans="1:35" ht="16.149999999999999" customHeight="1">
      <c r="A89" s="582" t="s">
        <v>1623</v>
      </c>
      <c r="B89" s="511"/>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749"/>
      <c r="AC89" s="749"/>
      <c r="AD89" s="749"/>
      <c r="AE89" s="749"/>
      <c r="AF89" s="749"/>
      <c r="AG89" s="531" t="s">
        <v>270</v>
      </c>
      <c r="AH89" s="511"/>
    </row>
    <row r="90" spans="1:35" ht="16.149999999999999" customHeight="1">
      <c r="A90" s="584" t="s">
        <v>1624</v>
      </c>
      <c r="B90" s="530"/>
      <c r="C90" s="530"/>
      <c r="D90" s="530"/>
      <c r="E90" s="530"/>
      <c r="F90" s="530"/>
      <c r="G90" s="530"/>
      <c r="H90" s="530"/>
      <c r="I90" s="530"/>
      <c r="J90" s="530"/>
      <c r="K90" s="530"/>
      <c r="L90" s="530"/>
      <c r="M90" s="530"/>
      <c r="N90" s="530"/>
      <c r="O90" s="530"/>
      <c r="P90" s="530"/>
      <c r="Q90" s="530"/>
      <c r="R90" s="530"/>
      <c r="S90" s="530"/>
      <c r="T90" s="530"/>
      <c r="U90" s="530"/>
      <c r="V90" s="530"/>
      <c r="W90" s="530"/>
      <c r="X90" s="530"/>
      <c r="Y90" s="530"/>
      <c r="Z90" s="530"/>
      <c r="AA90" s="530"/>
      <c r="AB90" s="751">
        <f>AB89-AB88</f>
        <v>0</v>
      </c>
      <c r="AC90" s="751"/>
      <c r="AD90" s="751"/>
      <c r="AE90" s="751"/>
      <c r="AF90" s="751"/>
      <c r="AG90" s="531" t="s">
        <v>270</v>
      </c>
      <c r="AH90" s="511"/>
    </row>
    <row r="91" spans="1:35" ht="16.149999999999999" customHeight="1">
      <c r="A91" s="535"/>
      <c r="B91" s="555" t="s">
        <v>1625</v>
      </c>
      <c r="C91" s="585"/>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729"/>
      <c r="AC91" s="729"/>
      <c r="AD91" s="729"/>
      <c r="AE91" s="729"/>
      <c r="AF91" s="729"/>
      <c r="AG91" s="586" t="s">
        <v>270</v>
      </c>
      <c r="AH91" s="511"/>
    </row>
    <row r="92" spans="1:35" ht="16.149999999999999" customHeight="1" thickBot="1">
      <c r="A92" s="554"/>
      <c r="B92" s="556" t="s">
        <v>1626</v>
      </c>
      <c r="C92" s="585"/>
      <c r="D92" s="585"/>
      <c r="E92" s="585"/>
      <c r="F92" s="585"/>
      <c r="G92" s="585"/>
      <c r="H92" s="585"/>
      <c r="I92" s="585"/>
      <c r="J92" s="585"/>
      <c r="K92" s="585"/>
      <c r="L92" s="585"/>
      <c r="M92" s="585"/>
      <c r="N92" s="585"/>
      <c r="O92" s="585"/>
      <c r="P92" s="585"/>
      <c r="Q92" s="585"/>
      <c r="R92" s="585"/>
      <c r="S92" s="585"/>
      <c r="T92" s="585"/>
      <c r="U92" s="585"/>
      <c r="V92" s="585"/>
      <c r="W92" s="585"/>
      <c r="X92" s="585"/>
      <c r="Y92" s="585"/>
      <c r="Z92" s="585"/>
      <c r="AA92" s="585"/>
      <c r="AB92" s="752">
        <f>AB90-AB91</f>
        <v>0</v>
      </c>
      <c r="AC92" s="752"/>
      <c r="AD92" s="752"/>
      <c r="AE92" s="752"/>
      <c r="AF92" s="752"/>
      <c r="AG92" s="586" t="s">
        <v>291</v>
      </c>
      <c r="AH92" s="511"/>
    </row>
    <row r="93" spans="1:35" ht="16.350000000000001" customHeight="1" thickTop="1" thickBot="1">
      <c r="A93" s="559"/>
      <c r="B93" s="587" t="s">
        <v>1627</v>
      </c>
      <c r="C93" s="588"/>
      <c r="D93" s="588"/>
      <c r="E93" s="588"/>
      <c r="F93" s="588"/>
      <c r="G93" s="588"/>
      <c r="H93" s="588"/>
      <c r="I93" s="588"/>
      <c r="J93" s="588"/>
      <c r="K93" s="588"/>
      <c r="L93" s="588"/>
      <c r="M93" s="588"/>
      <c r="N93" s="588"/>
      <c r="O93" s="588"/>
      <c r="P93" s="588"/>
      <c r="Q93" s="588"/>
      <c r="R93" s="588"/>
      <c r="S93" s="588"/>
      <c r="T93" s="588"/>
      <c r="U93" s="588"/>
      <c r="V93" s="588"/>
      <c r="W93" s="588"/>
      <c r="X93" s="588"/>
      <c r="Y93" s="588"/>
      <c r="Z93" s="588"/>
      <c r="AA93" s="588"/>
      <c r="AB93" s="747">
        <f>IFERROR(AB92/AB88*100,0)</f>
        <v>0</v>
      </c>
      <c r="AC93" s="747"/>
      <c r="AD93" s="747"/>
      <c r="AE93" s="747"/>
      <c r="AF93" s="747"/>
      <c r="AG93" s="589" t="s">
        <v>292</v>
      </c>
      <c r="AH93" s="511"/>
    </row>
    <row r="94" spans="1:35" ht="16.350000000000001" customHeight="1">
      <c r="A94" s="511"/>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2"/>
      <c r="AH94" s="511"/>
    </row>
    <row r="95" spans="1:35" ht="16.149999999999999" customHeight="1" thickBot="1">
      <c r="A95" s="513" t="s">
        <v>309</v>
      </c>
      <c r="B95" s="511"/>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765"/>
      <c r="AB95" s="765"/>
      <c r="AC95" s="765"/>
      <c r="AD95" s="765"/>
      <c r="AE95" s="765"/>
      <c r="AF95" s="765"/>
      <c r="AG95" s="765"/>
      <c r="AH95" s="514"/>
      <c r="AI95" s="181"/>
    </row>
    <row r="96" spans="1:35" ht="16.149999999999999" customHeight="1">
      <c r="A96" s="580" t="s">
        <v>1628</v>
      </c>
      <c r="B96" s="523"/>
      <c r="C96" s="523"/>
      <c r="D96" s="523"/>
      <c r="E96" s="523"/>
      <c r="F96" s="523"/>
      <c r="G96" s="523"/>
      <c r="H96" s="523"/>
      <c r="I96" s="523"/>
      <c r="J96" s="523"/>
      <c r="K96" s="523"/>
      <c r="L96" s="523"/>
      <c r="M96" s="523"/>
      <c r="N96" s="523"/>
      <c r="O96" s="523"/>
      <c r="P96" s="523"/>
      <c r="Q96" s="523"/>
      <c r="R96" s="523"/>
      <c r="S96" s="523"/>
      <c r="T96" s="523"/>
      <c r="U96" s="523"/>
      <c r="V96" s="523"/>
      <c r="W96" s="523"/>
      <c r="X96" s="523"/>
      <c r="Y96" s="523"/>
      <c r="Z96" s="523"/>
      <c r="AA96" s="581"/>
      <c r="AB96" s="750"/>
      <c r="AC96" s="750"/>
      <c r="AD96" s="750"/>
      <c r="AE96" s="750"/>
      <c r="AF96" s="750"/>
      <c r="AG96" s="524" t="s">
        <v>289</v>
      </c>
      <c r="AH96" s="512"/>
      <c r="AI96" s="169"/>
    </row>
    <row r="97" spans="1:35" ht="16.149999999999999" customHeight="1">
      <c r="A97" s="591" t="s">
        <v>1629</v>
      </c>
      <c r="B97" s="526"/>
      <c r="C97" s="526"/>
      <c r="D97" s="526"/>
      <c r="E97" s="526"/>
      <c r="F97" s="526"/>
      <c r="G97" s="526"/>
      <c r="H97" s="526"/>
      <c r="I97" s="526"/>
      <c r="J97" s="526"/>
      <c r="K97" s="526"/>
      <c r="L97" s="526"/>
      <c r="M97" s="526"/>
      <c r="N97" s="526"/>
      <c r="O97" s="526"/>
      <c r="P97" s="526"/>
      <c r="Q97" s="526"/>
      <c r="R97" s="526"/>
      <c r="S97" s="526"/>
      <c r="T97" s="526"/>
      <c r="U97" s="526"/>
      <c r="V97" s="526"/>
      <c r="W97" s="526"/>
      <c r="X97" s="526"/>
      <c r="Y97" s="526"/>
      <c r="Z97" s="526"/>
      <c r="AA97" s="583"/>
      <c r="AB97" s="729"/>
      <c r="AC97" s="729"/>
      <c r="AD97" s="729"/>
      <c r="AE97" s="729"/>
      <c r="AF97" s="729"/>
      <c r="AG97" s="527" t="s">
        <v>270</v>
      </c>
      <c r="AH97" s="511"/>
    </row>
    <row r="98" spans="1:35" ht="16.149999999999999" customHeight="1">
      <c r="A98" s="582" t="s">
        <v>1630</v>
      </c>
      <c r="B98" s="511"/>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749"/>
      <c r="AC98" s="749"/>
      <c r="AD98" s="749"/>
      <c r="AE98" s="749"/>
      <c r="AF98" s="749"/>
      <c r="AG98" s="531" t="s">
        <v>270</v>
      </c>
      <c r="AH98" s="511"/>
    </row>
    <row r="99" spans="1:35" ht="16.149999999999999" customHeight="1">
      <c r="A99" s="584" t="s">
        <v>1631</v>
      </c>
      <c r="B99" s="530"/>
      <c r="C99" s="530"/>
      <c r="D99" s="530"/>
      <c r="E99" s="530"/>
      <c r="F99" s="530"/>
      <c r="G99" s="530"/>
      <c r="H99" s="530"/>
      <c r="I99" s="530"/>
      <c r="J99" s="530"/>
      <c r="K99" s="530"/>
      <c r="L99" s="530"/>
      <c r="M99" s="530"/>
      <c r="N99" s="530"/>
      <c r="O99" s="530"/>
      <c r="P99" s="530"/>
      <c r="Q99" s="530"/>
      <c r="R99" s="530"/>
      <c r="S99" s="530"/>
      <c r="T99" s="530"/>
      <c r="U99" s="530"/>
      <c r="V99" s="530"/>
      <c r="W99" s="530"/>
      <c r="X99" s="530"/>
      <c r="Y99" s="530"/>
      <c r="Z99" s="530"/>
      <c r="AA99" s="530"/>
      <c r="AB99" s="751">
        <f>AB98-AB97</f>
        <v>0</v>
      </c>
      <c r="AC99" s="751"/>
      <c r="AD99" s="751"/>
      <c r="AE99" s="751"/>
      <c r="AF99" s="751"/>
      <c r="AG99" s="531" t="s">
        <v>270</v>
      </c>
      <c r="AH99" s="511"/>
    </row>
    <row r="100" spans="1:35" ht="16.149999999999999" customHeight="1">
      <c r="A100" s="535"/>
      <c r="B100" s="555" t="s">
        <v>1632</v>
      </c>
      <c r="C100" s="585"/>
      <c r="D100" s="585"/>
      <c r="E100" s="585"/>
      <c r="F100" s="585"/>
      <c r="G100" s="585"/>
      <c r="H100" s="585"/>
      <c r="I100" s="585"/>
      <c r="J100" s="585"/>
      <c r="K100" s="585"/>
      <c r="L100" s="585"/>
      <c r="M100" s="585"/>
      <c r="N100" s="585"/>
      <c r="O100" s="585"/>
      <c r="P100" s="585"/>
      <c r="Q100" s="585"/>
      <c r="R100" s="585"/>
      <c r="S100" s="585"/>
      <c r="T100" s="585"/>
      <c r="U100" s="585"/>
      <c r="V100" s="585"/>
      <c r="W100" s="585"/>
      <c r="X100" s="585"/>
      <c r="Y100" s="585"/>
      <c r="Z100" s="585"/>
      <c r="AA100" s="585"/>
      <c r="AB100" s="729"/>
      <c r="AC100" s="729"/>
      <c r="AD100" s="729"/>
      <c r="AE100" s="729"/>
      <c r="AF100" s="729"/>
      <c r="AG100" s="586" t="s">
        <v>270</v>
      </c>
      <c r="AH100" s="511"/>
    </row>
    <row r="101" spans="1:35" ht="16.350000000000001" customHeight="1" thickBot="1">
      <c r="A101" s="554"/>
      <c r="B101" s="556" t="s">
        <v>1633</v>
      </c>
      <c r="C101" s="585"/>
      <c r="D101" s="585"/>
      <c r="E101" s="585"/>
      <c r="F101" s="585"/>
      <c r="G101" s="585"/>
      <c r="H101" s="585"/>
      <c r="I101" s="585"/>
      <c r="J101" s="585"/>
      <c r="K101" s="585"/>
      <c r="L101" s="585"/>
      <c r="M101" s="585"/>
      <c r="N101" s="585"/>
      <c r="O101" s="585"/>
      <c r="P101" s="585"/>
      <c r="Q101" s="585"/>
      <c r="R101" s="585"/>
      <c r="S101" s="585"/>
      <c r="T101" s="585"/>
      <c r="U101" s="585"/>
      <c r="V101" s="585"/>
      <c r="W101" s="585"/>
      <c r="X101" s="585"/>
      <c r="Y101" s="585"/>
      <c r="Z101" s="585"/>
      <c r="AA101" s="585"/>
      <c r="AB101" s="752">
        <f>AB99-AB100</f>
        <v>0</v>
      </c>
      <c r="AC101" s="752"/>
      <c r="AD101" s="752"/>
      <c r="AE101" s="752"/>
      <c r="AF101" s="752"/>
      <c r="AG101" s="586" t="s">
        <v>291</v>
      </c>
      <c r="AH101" s="511"/>
    </row>
    <row r="102" spans="1:35" ht="16.350000000000001" customHeight="1" thickTop="1" thickBot="1">
      <c r="A102" s="559"/>
      <c r="B102" s="587" t="s">
        <v>1634</v>
      </c>
      <c r="C102" s="588"/>
      <c r="D102" s="588"/>
      <c r="E102" s="588"/>
      <c r="F102" s="588"/>
      <c r="G102" s="588"/>
      <c r="H102" s="588"/>
      <c r="I102" s="588"/>
      <c r="J102" s="588"/>
      <c r="K102" s="588"/>
      <c r="L102" s="588"/>
      <c r="M102" s="588"/>
      <c r="N102" s="588"/>
      <c r="O102" s="588"/>
      <c r="P102" s="588"/>
      <c r="Q102" s="588"/>
      <c r="R102" s="588"/>
      <c r="S102" s="588"/>
      <c r="T102" s="588"/>
      <c r="U102" s="588"/>
      <c r="V102" s="588"/>
      <c r="W102" s="588"/>
      <c r="X102" s="588"/>
      <c r="Y102" s="588"/>
      <c r="Z102" s="588"/>
      <c r="AA102" s="588"/>
      <c r="AB102" s="747">
        <f>IFERROR(AB101/AB97*100,0)</f>
        <v>0</v>
      </c>
      <c r="AC102" s="747"/>
      <c r="AD102" s="747"/>
      <c r="AE102" s="747"/>
      <c r="AF102" s="747"/>
      <c r="AG102" s="589" t="s">
        <v>292</v>
      </c>
      <c r="AH102" s="511"/>
    </row>
    <row r="103" spans="1:35" ht="16.350000000000001" customHeight="1">
      <c r="A103" s="511"/>
      <c r="B103" s="511"/>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2"/>
      <c r="AH103" s="511"/>
    </row>
    <row r="104" spans="1:35" ht="16.350000000000001" customHeight="1" thickBot="1">
      <c r="A104" s="767" t="s">
        <v>317</v>
      </c>
      <c r="B104" s="767"/>
      <c r="C104" s="767"/>
      <c r="D104" s="767"/>
      <c r="E104" s="767"/>
      <c r="F104" s="767"/>
      <c r="G104" s="767"/>
      <c r="H104" s="767"/>
      <c r="I104" s="767"/>
      <c r="J104" s="767"/>
      <c r="K104" s="767"/>
      <c r="L104" s="767"/>
      <c r="M104" s="767"/>
      <c r="N104" s="767"/>
      <c r="O104" s="767"/>
      <c r="P104" s="767"/>
      <c r="Q104" s="767"/>
      <c r="R104" s="767"/>
      <c r="S104" s="767"/>
      <c r="T104" s="767"/>
      <c r="U104" s="767"/>
      <c r="V104" s="767"/>
      <c r="W104" s="767"/>
      <c r="X104" s="767"/>
      <c r="Y104" s="767"/>
      <c r="Z104" s="767"/>
      <c r="AA104" s="767"/>
      <c r="AB104" s="767"/>
      <c r="AC104" s="767"/>
      <c r="AD104" s="767"/>
      <c r="AE104" s="767"/>
      <c r="AF104" s="767"/>
      <c r="AG104" s="767"/>
      <c r="AH104" s="514"/>
      <c r="AI104" s="181"/>
    </row>
    <row r="105" spans="1:35" ht="16.350000000000001" customHeight="1">
      <c r="A105" s="580" t="s">
        <v>1635</v>
      </c>
      <c r="B105" s="523"/>
      <c r="C105" s="523"/>
      <c r="D105" s="523"/>
      <c r="E105" s="523"/>
      <c r="F105" s="523"/>
      <c r="G105" s="523"/>
      <c r="H105" s="523"/>
      <c r="I105" s="523"/>
      <c r="J105" s="523"/>
      <c r="K105" s="523"/>
      <c r="L105" s="523"/>
      <c r="M105" s="523"/>
      <c r="N105" s="523"/>
      <c r="O105" s="523"/>
      <c r="P105" s="523"/>
      <c r="Q105" s="523"/>
      <c r="R105" s="523"/>
      <c r="S105" s="523"/>
      <c r="T105" s="523"/>
      <c r="U105" s="523"/>
      <c r="V105" s="523"/>
      <c r="W105" s="523"/>
      <c r="X105" s="523"/>
      <c r="Y105" s="523"/>
      <c r="Z105" s="523"/>
      <c r="AA105" s="581"/>
      <c r="AB105" s="750"/>
      <c r="AC105" s="750"/>
      <c r="AD105" s="750"/>
      <c r="AE105" s="750"/>
      <c r="AF105" s="750"/>
      <c r="AG105" s="524" t="s">
        <v>289</v>
      </c>
      <c r="AH105" s="512"/>
      <c r="AI105" s="169"/>
    </row>
    <row r="106" spans="1:35" ht="16.350000000000001" customHeight="1">
      <c r="A106" s="591" t="s">
        <v>1636</v>
      </c>
      <c r="B106" s="526"/>
      <c r="C106" s="526"/>
      <c r="D106" s="526"/>
      <c r="E106" s="526"/>
      <c r="F106" s="526"/>
      <c r="G106" s="526"/>
      <c r="H106" s="526"/>
      <c r="I106" s="526"/>
      <c r="J106" s="526"/>
      <c r="K106" s="526"/>
      <c r="L106" s="526"/>
      <c r="M106" s="526"/>
      <c r="N106" s="526"/>
      <c r="O106" s="526"/>
      <c r="P106" s="526"/>
      <c r="Q106" s="526"/>
      <c r="R106" s="526"/>
      <c r="S106" s="526"/>
      <c r="T106" s="526"/>
      <c r="U106" s="526"/>
      <c r="V106" s="526"/>
      <c r="W106" s="526"/>
      <c r="X106" s="526"/>
      <c r="Y106" s="526"/>
      <c r="Z106" s="526"/>
      <c r="AA106" s="583"/>
      <c r="AB106" s="729"/>
      <c r="AC106" s="729"/>
      <c r="AD106" s="729"/>
      <c r="AE106" s="729"/>
      <c r="AF106" s="729"/>
      <c r="AG106" s="527" t="s">
        <v>270</v>
      </c>
      <c r="AH106" s="511"/>
    </row>
    <row r="107" spans="1:35" ht="16.350000000000001" customHeight="1">
      <c r="A107" s="582" t="s">
        <v>1637</v>
      </c>
      <c r="B107" s="511"/>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749"/>
      <c r="AC107" s="749"/>
      <c r="AD107" s="749"/>
      <c r="AE107" s="749"/>
      <c r="AF107" s="749"/>
      <c r="AG107" s="531" t="s">
        <v>270</v>
      </c>
      <c r="AH107" s="511"/>
    </row>
    <row r="108" spans="1:35" ht="16.350000000000001" customHeight="1">
      <c r="A108" s="584" t="s">
        <v>1638</v>
      </c>
      <c r="B108" s="530"/>
      <c r="C108" s="530"/>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751">
        <f>AB107-AB106</f>
        <v>0</v>
      </c>
      <c r="AC108" s="751"/>
      <c r="AD108" s="751"/>
      <c r="AE108" s="751"/>
      <c r="AF108" s="751"/>
      <c r="AG108" s="531" t="s">
        <v>270</v>
      </c>
      <c r="AH108" s="511"/>
    </row>
    <row r="109" spans="1:35" ht="16.350000000000001" customHeight="1">
      <c r="A109" s="535"/>
      <c r="B109" s="555" t="s">
        <v>1639</v>
      </c>
      <c r="C109" s="585"/>
      <c r="D109" s="585"/>
      <c r="E109" s="585"/>
      <c r="F109" s="585"/>
      <c r="G109" s="585"/>
      <c r="H109" s="585"/>
      <c r="I109" s="585"/>
      <c r="J109" s="585"/>
      <c r="K109" s="585"/>
      <c r="L109" s="585"/>
      <c r="M109" s="585"/>
      <c r="N109" s="585"/>
      <c r="O109" s="585"/>
      <c r="P109" s="585"/>
      <c r="Q109" s="585"/>
      <c r="R109" s="585"/>
      <c r="S109" s="585"/>
      <c r="T109" s="585"/>
      <c r="U109" s="585"/>
      <c r="V109" s="585"/>
      <c r="W109" s="585"/>
      <c r="X109" s="585"/>
      <c r="Y109" s="585"/>
      <c r="Z109" s="585"/>
      <c r="AA109" s="585"/>
      <c r="AB109" s="729"/>
      <c r="AC109" s="729"/>
      <c r="AD109" s="729"/>
      <c r="AE109" s="729"/>
      <c r="AF109" s="729"/>
      <c r="AG109" s="586" t="s">
        <v>270</v>
      </c>
      <c r="AH109" s="511"/>
    </row>
    <row r="110" spans="1:35" ht="16.350000000000001" customHeight="1" thickBot="1">
      <c r="A110" s="554"/>
      <c r="B110" s="556" t="s">
        <v>1640</v>
      </c>
      <c r="C110" s="585"/>
      <c r="D110" s="585"/>
      <c r="E110" s="585"/>
      <c r="F110" s="585"/>
      <c r="G110" s="585"/>
      <c r="H110" s="585"/>
      <c r="I110" s="585"/>
      <c r="J110" s="585"/>
      <c r="K110" s="585"/>
      <c r="L110" s="585"/>
      <c r="M110" s="585"/>
      <c r="N110" s="585"/>
      <c r="O110" s="585"/>
      <c r="P110" s="585"/>
      <c r="Q110" s="585"/>
      <c r="R110" s="585"/>
      <c r="S110" s="585"/>
      <c r="T110" s="585"/>
      <c r="U110" s="585"/>
      <c r="V110" s="585"/>
      <c r="W110" s="585"/>
      <c r="X110" s="585"/>
      <c r="Y110" s="585"/>
      <c r="Z110" s="585"/>
      <c r="AA110" s="585"/>
      <c r="AB110" s="752">
        <f>AB108-AB109</f>
        <v>0</v>
      </c>
      <c r="AC110" s="752"/>
      <c r="AD110" s="752"/>
      <c r="AE110" s="752"/>
      <c r="AF110" s="752"/>
      <c r="AG110" s="586" t="s">
        <v>291</v>
      </c>
      <c r="AH110" s="511"/>
    </row>
    <row r="111" spans="1:35" ht="16.350000000000001" customHeight="1" thickTop="1" thickBot="1">
      <c r="A111" s="559"/>
      <c r="B111" s="587" t="s">
        <v>1641</v>
      </c>
      <c r="C111" s="588"/>
      <c r="D111" s="588"/>
      <c r="E111" s="588"/>
      <c r="F111" s="588"/>
      <c r="G111" s="588"/>
      <c r="H111" s="588"/>
      <c r="I111" s="588"/>
      <c r="J111" s="588"/>
      <c r="K111" s="588"/>
      <c r="L111" s="588"/>
      <c r="M111" s="588"/>
      <c r="N111" s="588"/>
      <c r="O111" s="588"/>
      <c r="P111" s="588"/>
      <c r="Q111" s="588"/>
      <c r="R111" s="588"/>
      <c r="S111" s="588"/>
      <c r="T111" s="588"/>
      <c r="U111" s="588"/>
      <c r="V111" s="588"/>
      <c r="W111" s="588"/>
      <c r="X111" s="588"/>
      <c r="Y111" s="588"/>
      <c r="Z111" s="588"/>
      <c r="AA111" s="588"/>
      <c r="AB111" s="747">
        <f>IFERROR(AB110/AB106*100,0)</f>
        <v>0</v>
      </c>
      <c r="AC111" s="747"/>
      <c r="AD111" s="747"/>
      <c r="AE111" s="747"/>
      <c r="AF111" s="747"/>
      <c r="AG111" s="589" t="s">
        <v>292</v>
      </c>
      <c r="AH111" s="511"/>
    </row>
    <row r="112" spans="1:35" ht="16.350000000000001" customHeight="1">
      <c r="A112" s="511"/>
      <c r="B112" s="511"/>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2"/>
      <c r="AH112" s="511"/>
    </row>
    <row r="113" spans="1:36" ht="16.149999999999999" customHeight="1" thickBot="1">
      <c r="A113" s="513" t="s">
        <v>322</v>
      </c>
      <c r="B113" s="511"/>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765"/>
      <c r="AB113" s="765"/>
      <c r="AC113" s="765"/>
      <c r="AD113" s="765"/>
      <c r="AE113" s="765"/>
      <c r="AF113" s="765"/>
      <c r="AG113" s="765"/>
      <c r="AH113" s="514"/>
      <c r="AI113" s="181"/>
    </row>
    <row r="114" spans="1:36" ht="16.149999999999999" customHeight="1">
      <c r="A114" s="580" t="s">
        <v>1642</v>
      </c>
      <c r="B114" s="523"/>
      <c r="C114" s="523"/>
      <c r="D114" s="523"/>
      <c r="E114" s="523"/>
      <c r="F114" s="523"/>
      <c r="G114" s="523"/>
      <c r="H114" s="523"/>
      <c r="I114" s="523"/>
      <c r="J114" s="523"/>
      <c r="K114" s="523"/>
      <c r="L114" s="523"/>
      <c r="M114" s="523"/>
      <c r="N114" s="523"/>
      <c r="O114" s="523"/>
      <c r="P114" s="523"/>
      <c r="Q114" s="523"/>
      <c r="R114" s="523"/>
      <c r="S114" s="523"/>
      <c r="T114" s="523"/>
      <c r="U114" s="523"/>
      <c r="V114" s="523"/>
      <c r="W114" s="523"/>
      <c r="X114" s="523"/>
      <c r="Y114" s="523"/>
      <c r="Z114" s="523"/>
      <c r="AA114" s="581"/>
      <c r="AB114" s="750"/>
      <c r="AC114" s="750"/>
      <c r="AD114" s="750"/>
      <c r="AE114" s="750"/>
      <c r="AF114" s="750"/>
      <c r="AG114" s="524" t="s">
        <v>289</v>
      </c>
      <c r="AH114" s="512"/>
      <c r="AI114" s="169"/>
      <c r="AJ114" s="184"/>
    </row>
    <row r="115" spans="1:36" ht="16.149999999999999" customHeight="1">
      <c r="A115" s="591" t="s">
        <v>1648</v>
      </c>
      <c r="B115" s="526"/>
      <c r="C115" s="526"/>
      <c r="D115" s="526"/>
      <c r="E115" s="526"/>
      <c r="F115" s="526"/>
      <c r="G115" s="526"/>
      <c r="H115" s="526"/>
      <c r="I115" s="526"/>
      <c r="J115" s="526"/>
      <c r="K115" s="526"/>
      <c r="L115" s="526"/>
      <c r="M115" s="526"/>
      <c r="N115" s="526"/>
      <c r="O115" s="526"/>
      <c r="P115" s="526"/>
      <c r="Q115" s="526"/>
      <c r="R115" s="526"/>
      <c r="S115" s="526"/>
      <c r="T115" s="526"/>
      <c r="U115" s="526"/>
      <c r="V115" s="526"/>
      <c r="W115" s="526"/>
      <c r="X115" s="526"/>
      <c r="Y115" s="526"/>
      <c r="Z115" s="526"/>
      <c r="AA115" s="583"/>
      <c r="AB115" s="729"/>
      <c r="AC115" s="729"/>
      <c r="AD115" s="729"/>
      <c r="AE115" s="729"/>
      <c r="AF115" s="729"/>
      <c r="AG115" s="527" t="s">
        <v>270</v>
      </c>
      <c r="AH115" s="511"/>
      <c r="AJ115" s="184"/>
    </row>
    <row r="116" spans="1:36" ht="16.149999999999999" customHeight="1">
      <c r="A116" s="582" t="s">
        <v>1643</v>
      </c>
      <c r="B116" s="511"/>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749"/>
      <c r="AC116" s="749"/>
      <c r="AD116" s="749"/>
      <c r="AE116" s="749"/>
      <c r="AF116" s="749"/>
      <c r="AG116" s="531" t="s">
        <v>270</v>
      </c>
      <c r="AH116" s="511"/>
      <c r="AJ116" s="184"/>
    </row>
    <row r="117" spans="1:36" ht="16.149999999999999" customHeight="1">
      <c r="A117" s="584" t="s">
        <v>1644</v>
      </c>
      <c r="B117" s="530"/>
      <c r="C117" s="530"/>
      <c r="D117" s="530"/>
      <c r="E117" s="530"/>
      <c r="F117" s="530"/>
      <c r="G117" s="530"/>
      <c r="H117" s="530"/>
      <c r="I117" s="530"/>
      <c r="J117" s="530"/>
      <c r="K117" s="530"/>
      <c r="L117" s="530"/>
      <c r="M117" s="530"/>
      <c r="N117" s="530"/>
      <c r="O117" s="530"/>
      <c r="P117" s="530"/>
      <c r="Q117" s="530"/>
      <c r="R117" s="530"/>
      <c r="S117" s="530"/>
      <c r="T117" s="530"/>
      <c r="U117" s="530"/>
      <c r="V117" s="530"/>
      <c r="W117" s="530"/>
      <c r="X117" s="530"/>
      <c r="Y117" s="530"/>
      <c r="Z117" s="530"/>
      <c r="AA117" s="530"/>
      <c r="AB117" s="751">
        <f>AB116-AB115</f>
        <v>0</v>
      </c>
      <c r="AC117" s="751"/>
      <c r="AD117" s="751"/>
      <c r="AE117" s="751"/>
      <c r="AF117" s="751"/>
      <c r="AG117" s="531" t="s">
        <v>270</v>
      </c>
      <c r="AH117" s="511"/>
      <c r="AJ117" s="184"/>
    </row>
    <row r="118" spans="1:36" ht="16.149999999999999" customHeight="1">
      <c r="A118" s="535"/>
      <c r="B118" s="555" t="s">
        <v>1645</v>
      </c>
      <c r="C118" s="585"/>
      <c r="D118" s="585"/>
      <c r="E118" s="585"/>
      <c r="F118" s="585"/>
      <c r="G118" s="585"/>
      <c r="H118" s="585"/>
      <c r="I118" s="585"/>
      <c r="J118" s="585"/>
      <c r="K118" s="585"/>
      <c r="L118" s="585"/>
      <c r="M118" s="585"/>
      <c r="N118" s="585"/>
      <c r="O118" s="585"/>
      <c r="P118" s="585"/>
      <c r="Q118" s="585"/>
      <c r="R118" s="585"/>
      <c r="S118" s="585"/>
      <c r="T118" s="585"/>
      <c r="U118" s="585"/>
      <c r="V118" s="585"/>
      <c r="W118" s="585"/>
      <c r="X118" s="585"/>
      <c r="Y118" s="585"/>
      <c r="Z118" s="585"/>
      <c r="AA118" s="585"/>
      <c r="AB118" s="729"/>
      <c r="AC118" s="729"/>
      <c r="AD118" s="729"/>
      <c r="AE118" s="729"/>
      <c r="AF118" s="729"/>
      <c r="AG118" s="586" t="s">
        <v>270</v>
      </c>
      <c r="AH118" s="511"/>
      <c r="AJ118" s="184"/>
    </row>
    <row r="119" spans="1:36" ht="16.149999999999999" customHeight="1" thickBot="1">
      <c r="A119" s="554"/>
      <c r="B119" s="556" t="s">
        <v>1646</v>
      </c>
      <c r="C119" s="585"/>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752">
        <f>AB117-AB118</f>
        <v>0</v>
      </c>
      <c r="AC119" s="752"/>
      <c r="AD119" s="752"/>
      <c r="AE119" s="752"/>
      <c r="AF119" s="752"/>
      <c r="AG119" s="586" t="s">
        <v>291</v>
      </c>
      <c r="AH119" s="511"/>
      <c r="AJ119" s="184"/>
    </row>
    <row r="120" spans="1:36" ht="16.350000000000001" customHeight="1" thickTop="1" thickBot="1">
      <c r="A120" s="559"/>
      <c r="B120" s="587" t="s">
        <v>1647</v>
      </c>
      <c r="C120" s="588"/>
      <c r="D120" s="588"/>
      <c r="E120" s="588"/>
      <c r="F120" s="588"/>
      <c r="G120" s="588"/>
      <c r="H120" s="588"/>
      <c r="I120" s="588"/>
      <c r="J120" s="588"/>
      <c r="K120" s="588"/>
      <c r="L120" s="588"/>
      <c r="M120" s="588"/>
      <c r="N120" s="588"/>
      <c r="O120" s="588"/>
      <c r="P120" s="588"/>
      <c r="Q120" s="588"/>
      <c r="R120" s="588"/>
      <c r="S120" s="588"/>
      <c r="T120" s="588"/>
      <c r="U120" s="588"/>
      <c r="V120" s="588"/>
      <c r="W120" s="588"/>
      <c r="X120" s="588"/>
      <c r="Y120" s="588"/>
      <c r="Z120" s="588"/>
      <c r="AA120" s="588"/>
      <c r="AB120" s="747">
        <f>IFERROR(AB119/AB115*100,0)</f>
        <v>0</v>
      </c>
      <c r="AC120" s="747"/>
      <c r="AD120" s="747"/>
      <c r="AE120" s="747"/>
      <c r="AF120" s="747"/>
      <c r="AG120" s="589" t="s">
        <v>292</v>
      </c>
      <c r="AH120" s="511"/>
    </row>
    <row r="121" spans="1:36" ht="16.350000000000001" customHeight="1">
      <c r="A121" s="511"/>
      <c r="B121" s="511"/>
      <c r="C121" s="511"/>
      <c r="D121" s="511"/>
      <c r="E121" s="511"/>
      <c r="F121" s="511"/>
      <c r="G121" s="511"/>
      <c r="H121" s="511"/>
      <c r="I121" s="511"/>
      <c r="J121" s="511"/>
      <c r="K121" s="511"/>
      <c r="L121" s="511"/>
      <c r="M121" s="511"/>
      <c r="N121" s="511"/>
      <c r="O121" s="511"/>
      <c r="P121" s="511"/>
      <c r="Q121" s="511"/>
      <c r="R121" s="511"/>
      <c r="S121" s="511"/>
      <c r="T121" s="511"/>
      <c r="U121" s="511"/>
      <c r="V121" s="511"/>
      <c r="W121" s="511"/>
      <c r="X121" s="511"/>
      <c r="Y121" s="511"/>
      <c r="Z121" s="511"/>
      <c r="AA121" s="511"/>
      <c r="AB121" s="511"/>
      <c r="AC121" s="511"/>
      <c r="AD121" s="511"/>
      <c r="AE121" s="511"/>
      <c r="AF121" s="511"/>
      <c r="AG121" s="512"/>
      <c r="AH121" s="511"/>
    </row>
    <row r="122" spans="1:36" ht="16.350000000000001" customHeight="1">
      <c r="A122" s="513" t="s">
        <v>1656</v>
      </c>
      <c r="B122" s="511"/>
      <c r="C122" s="511"/>
      <c r="D122" s="511"/>
      <c r="E122" s="511"/>
      <c r="F122" s="511"/>
      <c r="G122" s="511"/>
      <c r="H122" s="511"/>
      <c r="I122" s="511"/>
      <c r="J122" s="511"/>
      <c r="K122" s="511"/>
      <c r="L122" s="511"/>
      <c r="M122" s="511"/>
      <c r="N122" s="511"/>
      <c r="O122" s="511"/>
      <c r="P122" s="511"/>
      <c r="Q122" s="511"/>
      <c r="R122" s="511"/>
      <c r="S122" s="511"/>
      <c r="T122" s="511"/>
      <c r="U122" s="511"/>
      <c r="V122" s="511"/>
      <c r="W122" s="511"/>
      <c r="X122" s="511"/>
      <c r="Y122" s="511"/>
      <c r="Z122" s="511"/>
      <c r="AA122" s="511"/>
      <c r="AB122" s="511"/>
      <c r="AC122" s="511"/>
      <c r="AD122" s="511"/>
      <c r="AE122" s="511"/>
      <c r="AF122" s="511"/>
      <c r="AG122" s="512"/>
      <c r="AH122" s="511"/>
    </row>
    <row r="123" spans="1:36" ht="16.149999999999999" customHeight="1" thickBot="1">
      <c r="A123" s="513" t="s">
        <v>323</v>
      </c>
      <c r="B123" s="511"/>
      <c r="C123" s="511"/>
      <c r="D123" s="511"/>
      <c r="E123" s="511"/>
      <c r="F123" s="511"/>
      <c r="G123" s="511"/>
      <c r="H123" s="511"/>
      <c r="I123" s="511"/>
      <c r="J123" s="511"/>
      <c r="K123" s="511"/>
      <c r="L123" s="511"/>
      <c r="M123" s="511"/>
      <c r="N123" s="511"/>
      <c r="O123" s="511"/>
      <c r="P123" s="511"/>
      <c r="Q123" s="511"/>
      <c r="R123" s="511"/>
      <c r="S123" s="511"/>
      <c r="T123" s="511"/>
      <c r="U123" s="511"/>
      <c r="V123" s="511"/>
      <c r="W123" s="511"/>
      <c r="X123" s="511"/>
      <c r="Y123" s="511"/>
      <c r="Z123" s="511"/>
      <c r="AA123" s="765"/>
      <c r="AB123" s="765"/>
      <c r="AC123" s="765"/>
      <c r="AD123" s="765"/>
      <c r="AE123" s="765"/>
      <c r="AF123" s="765"/>
      <c r="AG123" s="765"/>
      <c r="AH123" s="514"/>
      <c r="AI123" s="181"/>
    </row>
    <row r="124" spans="1:36" ht="16.149999999999999" customHeight="1">
      <c r="A124" s="580" t="s">
        <v>1649</v>
      </c>
      <c r="B124" s="523"/>
      <c r="C124" s="523"/>
      <c r="D124" s="523"/>
      <c r="E124" s="523"/>
      <c r="F124" s="523"/>
      <c r="G124" s="523"/>
      <c r="H124" s="523"/>
      <c r="I124" s="523"/>
      <c r="J124" s="523"/>
      <c r="K124" s="523"/>
      <c r="L124" s="523"/>
      <c r="M124" s="523"/>
      <c r="N124" s="523"/>
      <c r="O124" s="523"/>
      <c r="P124" s="523"/>
      <c r="Q124" s="523"/>
      <c r="R124" s="523"/>
      <c r="S124" s="523"/>
      <c r="T124" s="523"/>
      <c r="U124" s="523"/>
      <c r="V124" s="523"/>
      <c r="W124" s="523"/>
      <c r="X124" s="523"/>
      <c r="Y124" s="523"/>
      <c r="Z124" s="523"/>
      <c r="AA124" s="581"/>
      <c r="AB124" s="766"/>
      <c r="AC124" s="766"/>
      <c r="AD124" s="766"/>
      <c r="AE124" s="766"/>
      <c r="AF124" s="766"/>
      <c r="AG124" s="524" t="s">
        <v>289</v>
      </c>
      <c r="AH124" s="512"/>
      <c r="AI124" s="169"/>
    </row>
    <row r="125" spans="1:36" ht="16.149999999999999" hidden="1" customHeight="1" outlineLevel="1">
      <c r="A125" s="582" t="s">
        <v>324</v>
      </c>
      <c r="B125" s="526"/>
      <c r="C125" s="526"/>
      <c r="D125" s="526"/>
      <c r="E125" s="526"/>
      <c r="F125" s="526"/>
      <c r="G125" s="526"/>
      <c r="H125" s="526"/>
      <c r="I125" s="526"/>
      <c r="J125" s="526"/>
      <c r="K125" s="526"/>
      <c r="L125" s="526"/>
      <c r="M125" s="526"/>
      <c r="N125" s="526"/>
      <c r="O125" s="526"/>
      <c r="P125" s="526"/>
      <c r="Q125" s="526"/>
      <c r="R125" s="526"/>
      <c r="S125" s="526"/>
      <c r="T125" s="526"/>
      <c r="U125" s="526"/>
      <c r="V125" s="526"/>
      <c r="W125" s="526"/>
      <c r="X125" s="526"/>
      <c r="Y125" s="526"/>
      <c r="Z125" s="526"/>
      <c r="AA125" s="583"/>
      <c r="AB125" s="742"/>
      <c r="AC125" s="742"/>
      <c r="AD125" s="742"/>
      <c r="AE125" s="742"/>
      <c r="AF125" s="742"/>
      <c r="AG125" s="527" t="s">
        <v>270</v>
      </c>
      <c r="AH125" s="512"/>
      <c r="AI125" s="169"/>
    </row>
    <row r="126" spans="1:36" ht="16.149999999999999" customHeight="1" collapsed="1">
      <c r="A126" s="591" t="s">
        <v>1650</v>
      </c>
      <c r="B126" s="526"/>
      <c r="C126" s="526"/>
      <c r="D126" s="526"/>
      <c r="E126" s="526"/>
      <c r="F126" s="526"/>
      <c r="G126" s="526"/>
      <c r="H126" s="526"/>
      <c r="I126" s="526"/>
      <c r="J126" s="526"/>
      <c r="K126" s="526"/>
      <c r="L126" s="526"/>
      <c r="M126" s="526"/>
      <c r="N126" s="526"/>
      <c r="O126" s="526"/>
      <c r="P126" s="526"/>
      <c r="Q126" s="526"/>
      <c r="R126" s="526"/>
      <c r="S126" s="526"/>
      <c r="T126" s="526"/>
      <c r="U126" s="526"/>
      <c r="V126" s="526"/>
      <c r="W126" s="526"/>
      <c r="X126" s="526"/>
      <c r="Y126" s="526"/>
      <c r="Z126" s="526"/>
      <c r="AA126" s="583"/>
      <c r="AB126" s="742"/>
      <c r="AC126" s="742"/>
      <c r="AD126" s="742"/>
      <c r="AE126" s="742"/>
      <c r="AF126" s="742"/>
      <c r="AG126" s="527" t="s">
        <v>270</v>
      </c>
      <c r="AH126" s="511"/>
    </row>
    <row r="127" spans="1:36" ht="16.149999999999999" hidden="1" customHeight="1" outlineLevel="1">
      <c r="A127" s="582" t="s">
        <v>325</v>
      </c>
      <c r="B127" s="530"/>
      <c r="C127" s="530"/>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743"/>
      <c r="AC127" s="743"/>
      <c r="AD127" s="743"/>
      <c r="AE127" s="743"/>
      <c r="AF127" s="743"/>
      <c r="AG127" s="531" t="s">
        <v>270</v>
      </c>
      <c r="AH127" s="511"/>
    </row>
    <row r="128" spans="1:36" ht="16.149999999999999" customHeight="1" collapsed="1">
      <c r="A128" s="582" t="s">
        <v>1651</v>
      </c>
      <c r="B128" s="530"/>
      <c r="C128" s="530"/>
      <c r="D128" s="530"/>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742"/>
      <c r="AC128" s="742"/>
      <c r="AD128" s="742"/>
      <c r="AE128" s="742"/>
      <c r="AF128" s="742"/>
      <c r="AG128" s="531" t="s">
        <v>270</v>
      </c>
      <c r="AH128" s="511"/>
    </row>
    <row r="129" spans="1:35" ht="16.149999999999999" hidden="1" customHeight="1" outlineLevel="1">
      <c r="A129" s="584" t="s">
        <v>326</v>
      </c>
      <c r="B129" s="511"/>
      <c r="C129" s="511"/>
      <c r="D129" s="511"/>
      <c r="E129" s="511"/>
      <c r="F129" s="511"/>
      <c r="G129" s="511"/>
      <c r="H129" s="511"/>
      <c r="I129" s="511"/>
      <c r="J129" s="511"/>
      <c r="K129" s="511"/>
      <c r="L129" s="511"/>
      <c r="M129" s="511"/>
      <c r="N129" s="511"/>
      <c r="O129" s="511"/>
      <c r="P129" s="511"/>
      <c r="Q129" s="511"/>
      <c r="R129" s="511"/>
      <c r="S129" s="511"/>
      <c r="T129" s="511"/>
      <c r="U129" s="511"/>
      <c r="V129" s="511"/>
      <c r="W129" s="511"/>
      <c r="X129" s="511"/>
      <c r="Y129" s="511"/>
      <c r="Z129" s="511"/>
      <c r="AA129" s="511"/>
      <c r="AB129" s="748">
        <f>AB127-AB125</f>
        <v>0</v>
      </c>
      <c r="AC129" s="748"/>
      <c r="AD129" s="748"/>
      <c r="AE129" s="748"/>
      <c r="AF129" s="748"/>
      <c r="AG129" s="531" t="s">
        <v>270</v>
      </c>
      <c r="AH129" s="511"/>
    </row>
    <row r="130" spans="1:35" ht="16.149999999999999" customHeight="1" collapsed="1">
      <c r="A130" s="584" t="s">
        <v>1652</v>
      </c>
      <c r="B130" s="530"/>
      <c r="C130" s="530"/>
      <c r="D130" s="530"/>
      <c r="E130" s="530"/>
      <c r="F130" s="530"/>
      <c r="G130" s="530"/>
      <c r="H130" s="530"/>
      <c r="I130" s="530"/>
      <c r="J130" s="530"/>
      <c r="K130" s="530"/>
      <c r="L130" s="530"/>
      <c r="M130" s="530"/>
      <c r="N130" s="530"/>
      <c r="O130" s="530"/>
      <c r="P130" s="530"/>
      <c r="Q130" s="530"/>
      <c r="R130" s="530"/>
      <c r="S130" s="530"/>
      <c r="T130" s="530"/>
      <c r="U130" s="530"/>
      <c r="V130" s="530"/>
      <c r="W130" s="530"/>
      <c r="X130" s="530"/>
      <c r="Y130" s="530"/>
      <c r="Z130" s="530"/>
      <c r="AA130" s="530"/>
      <c r="AB130" s="748">
        <f>AB128-AB126</f>
        <v>0</v>
      </c>
      <c r="AC130" s="748"/>
      <c r="AD130" s="748"/>
      <c r="AE130" s="748"/>
      <c r="AF130" s="748"/>
      <c r="AG130" s="531" t="s">
        <v>270</v>
      </c>
      <c r="AH130" s="511"/>
    </row>
    <row r="131" spans="1:35" ht="16.149999999999999" customHeight="1">
      <c r="A131" s="535"/>
      <c r="B131" s="555" t="s">
        <v>1653</v>
      </c>
      <c r="C131" s="585"/>
      <c r="D131" s="585"/>
      <c r="E131" s="585"/>
      <c r="F131" s="585"/>
      <c r="G131" s="585"/>
      <c r="H131" s="585"/>
      <c r="I131" s="585"/>
      <c r="J131" s="585"/>
      <c r="K131" s="585"/>
      <c r="L131" s="585"/>
      <c r="M131" s="585"/>
      <c r="N131" s="585"/>
      <c r="O131" s="585"/>
      <c r="P131" s="585"/>
      <c r="Q131" s="585"/>
      <c r="R131" s="585"/>
      <c r="S131" s="585"/>
      <c r="T131" s="585"/>
      <c r="U131" s="585"/>
      <c r="V131" s="585"/>
      <c r="W131" s="585"/>
      <c r="X131" s="585"/>
      <c r="Y131" s="585"/>
      <c r="Z131" s="585"/>
      <c r="AA131" s="585"/>
      <c r="AB131" s="742"/>
      <c r="AC131" s="742"/>
      <c r="AD131" s="742"/>
      <c r="AE131" s="742"/>
      <c r="AF131" s="742"/>
      <c r="AG131" s="586" t="s">
        <v>270</v>
      </c>
      <c r="AH131" s="511"/>
    </row>
    <row r="132" spans="1:35" ht="16.149999999999999" customHeight="1" thickBot="1">
      <c r="A132" s="554"/>
      <c r="B132" s="556" t="s">
        <v>1654</v>
      </c>
      <c r="C132" s="585"/>
      <c r="D132" s="585"/>
      <c r="E132" s="585"/>
      <c r="F132" s="585"/>
      <c r="G132" s="585"/>
      <c r="H132" s="585"/>
      <c r="I132" s="585"/>
      <c r="J132" s="585"/>
      <c r="K132" s="585"/>
      <c r="L132" s="585"/>
      <c r="M132" s="585"/>
      <c r="N132" s="585"/>
      <c r="O132" s="585"/>
      <c r="P132" s="585"/>
      <c r="Q132" s="585"/>
      <c r="R132" s="585"/>
      <c r="S132" s="585"/>
      <c r="T132" s="585"/>
      <c r="U132" s="585"/>
      <c r="V132" s="585"/>
      <c r="W132" s="585"/>
      <c r="X132" s="585"/>
      <c r="Y132" s="585"/>
      <c r="Z132" s="585"/>
      <c r="AA132" s="585"/>
      <c r="AB132" s="752">
        <f>AB130-AB131</f>
        <v>0</v>
      </c>
      <c r="AC132" s="752"/>
      <c r="AD132" s="752"/>
      <c r="AE132" s="752"/>
      <c r="AF132" s="752"/>
      <c r="AG132" s="586" t="s">
        <v>291</v>
      </c>
      <c r="AH132" s="511"/>
    </row>
    <row r="133" spans="1:35" ht="16.350000000000001" customHeight="1" thickTop="1" thickBot="1">
      <c r="A133" s="559"/>
      <c r="B133" s="587" t="s">
        <v>1655</v>
      </c>
      <c r="C133" s="588"/>
      <c r="D133" s="588"/>
      <c r="E133" s="588"/>
      <c r="F133" s="588"/>
      <c r="G133" s="588"/>
      <c r="H133" s="588"/>
      <c r="I133" s="588"/>
      <c r="J133" s="588"/>
      <c r="K133" s="588"/>
      <c r="L133" s="588"/>
      <c r="M133" s="588"/>
      <c r="N133" s="588"/>
      <c r="O133" s="588"/>
      <c r="P133" s="588"/>
      <c r="Q133" s="588"/>
      <c r="R133" s="588"/>
      <c r="S133" s="588"/>
      <c r="T133" s="588"/>
      <c r="U133" s="588"/>
      <c r="V133" s="588"/>
      <c r="W133" s="588"/>
      <c r="X133" s="588"/>
      <c r="Y133" s="588"/>
      <c r="Z133" s="588"/>
      <c r="AA133" s="588"/>
      <c r="AB133" s="747">
        <f>IFERROR(AB132/AB126*100,0)</f>
        <v>0</v>
      </c>
      <c r="AC133" s="747"/>
      <c r="AD133" s="747"/>
      <c r="AE133" s="747"/>
      <c r="AF133" s="747"/>
      <c r="AG133" s="589" t="s">
        <v>292</v>
      </c>
      <c r="AH133" s="511"/>
    </row>
    <row r="134" spans="1:35" ht="16.350000000000001" customHeight="1">
      <c r="A134" s="511"/>
      <c r="B134" s="511"/>
      <c r="C134" s="511"/>
      <c r="D134" s="511"/>
      <c r="E134" s="511"/>
      <c r="F134" s="511"/>
      <c r="G134" s="511"/>
      <c r="H134" s="511"/>
      <c r="I134" s="511"/>
      <c r="J134" s="511"/>
      <c r="K134" s="511"/>
      <c r="L134" s="511"/>
      <c r="M134" s="511"/>
      <c r="N134" s="511"/>
      <c r="O134" s="511"/>
      <c r="P134" s="511"/>
      <c r="Q134" s="511"/>
      <c r="R134" s="511"/>
      <c r="S134" s="511"/>
      <c r="T134" s="511"/>
      <c r="U134" s="511"/>
      <c r="V134" s="511"/>
      <c r="W134" s="511"/>
      <c r="X134" s="511"/>
      <c r="Y134" s="511"/>
      <c r="Z134" s="511"/>
      <c r="AA134" s="511"/>
      <c r="AB134" s="511"/>
      <c r="AC134" s="511"/>
      <c r="AD134" s="511"/>
      <c r="AE134" s="511"/>
      <c r="AF134" s="511"/>
      <c r="AG134" s="512"/>
      <c r="AH134" s="511"/>
    </row>
    <row r="135" spans="1:35" ht="16.149999999999999" customHeight="1" thickBot="1">
      <c r="A135" s="513" t="s">
        <v>327</v>
      </c>
      <c r="B135" s="511"/>
      <c r="C135" s="511"/>
      <c r="D135" s="511"/>
      <c r="E135" s="511"/>
      <c r="F135" s="511"/>
      <c r="G135" s="511"/>
      <c r="H135" s="511"/>
      <c r="I135" s="511"/>
      <c r="J135" s="511"/>
      <c r="K135" s="511"/>
      <c r="L135" s="511"/>
      <c r="M135" s="511"/>
      <c r="N135" s="511"/>
      <c r="O135" s="511"/>
      <c r="P135" s="511"/>
      <c r="Q135" s="511"/>
      <c r="R135" s="511"/>
      <c r="S135" s="511"/>
      <c r="T135" s="511"/>
      <c r="U135" s="511"/>
      <c r="V135" s="511"/>
      <c r="W135" s="511"/>
      <c r="X135" s="511"/>
      <c r="Y135" s="511"/>
      <c r="Z135" s="511"/>
      <c r="AA135" s="765"/>
      <c r="AB135" s="765"/>
      <c r="AC135" s="765"/>
      <c r="AD135" s="765"/>
      <c r="AE135" s="765"/>
      <c r="AF135" s="765"/>
      <c r="AG135" s="765"/>
      <c r="AH135" s="514"/>
      <c r="AI135" s="181"/>
    </row>
    <row r="136" spans="1:35" ht="16.149999999999999" customHeight="1">
      <c r="A136" s="580" t="s">
        <v>1657</v>
      </c>
      <c r="B136" s="523"/>
      <c r="C136" s="523"/>
      <c r="D136" s="523"/>
      <c r="E136" s="523"/>
      <c r="F136" s="523"/>
      <c r="G136" s="523"/>
      <c r="H136" s="523"/>
      <c r="I136" s="523"/>
      <c r="J136" s="523"/>
      <c r="K136" s="523"/>
      <c r="L136" s="523"/>
      <c r="M136" s="523"/>
      <c r="N136" s="523"/>
      <c r="O136" s="523"/>
      <c r="P136" s="523"/>
      <c r="Q136" s="523"/>
      <c r="R136" s="523"/>
      <c r="S136" s="523"/>
      <c r="T136" s="523"/>
      <c r="U136" s="523"/>
      <c r="V136" s="523"/>
      <c r="W136" s="523"/>
      <c r="X136" s="523"/>
      <c r="Y136" s="523"/>
      <c r="Z136" s="523"/>
      <c r="AA136" s="581"/>
      <c r="AB136" s="766"/>
      <c r="AC136" s="766"/>
      <c r="AD136" s="766"/>
      <c r="AE136" s="766"/>
      <c r="AF136" s="766"/>
      <c r="AG136" s="524" t="s">
        <v>289</v>
      </c>
      <c r="AH136" s="512"/>
      <c r="AI136" s="169"/>
    </row>
    <row r="137" spans="1:35" ht="16.149999999999999" hidden="1" customHeight="1" outlineLevel="1">
      <c r="A137" s="582" t="s">
        <v>328</v>
      </c>
      <c r="B137" s="526"/>
      <c r="C137" s="526"/>
      <c r="D137" s="526"/>
      <c r="E137" s="526"/>
      <c r="F137" s="526"/>
      <c r="G137" s="526"/>
      <c r="H137" s="526"/>
      <c r="I137" s="526"/>
      <c r="J137" s="526"/>
      <c r="K137" s="526"/>
      <c r="L137" s="526"/>
      <c r="M137" s="526"/>
      <c r="N137" s="526"/>
      <c r="O137" s="526"/>
      <c r="P137" s="526"/>
      <c r="Q137" s="526"/>
      <c r="R137" s="526"/>
      <c r="S137" s="526"/>
      <c r="T137" s="526"/>
      <c r="U137" s="526"/>
      <c r="V137" s="526"/>
      <c r="W137" s="526"/>
      <c r="X137" s="526"/>
      <c r="Y137" s="526"/>
      <c r="Z137" s="526"/>
      <c r="AA137" s="583"/>
      <c r="AB137" s="742"/>
      <c r="AC137" s="742"/>
      <c r="AD137" s="742"/>
      <c r="AE137" s="742"/>
      <c r="AF137" s="742"/>
      <c r="AG137" s="527" t="s">
        <v>270</v>
      </c>
      <c r="AH137" s="512"/>
      <c r="AI137" s="169"/>
    </row>
    <row r="138" spans="1:35" ht="16.149999999999999" customHeight="1" collapsed="1">
      <c r="A138" s="582" t="s">
        <v>1663</v>
      </c>
      <c r="B138" s="526"/>
      <c r="C138" s="526"/>
      <c r="D138" s="526"/>
      <c r="E138" s="526"/>
      <c r="F138" s="526"/>
      <c r="G138" s="526"/>
      <c r="H138" s="526"/>
      <c r="I138" s="526"/>
      <c r="J138" s="526"/>
      <c r="K138" s="526"/>
      <c r="L138" s="526"/>
      <c r="M138" s="526"/>
      <c r="N138" s="526"/>
      <c r="O138" s="526"/>
      <c r="P138" s="526"/>
      <c r="Q138" s="526"/>
      <c r="R138" s="526"/>
      <c r="S138" s="526"/>
      <c r="T138" s="526"/>
      <c r="U138" s="526"/>
      <c r="V138" s="526"/>
      <c r="W138" s="526"/>
      <c r="X138" s="526"/>
      <c r="Y138" s="526"/>
      <c r="Z138" s="526"/>
      <c r="AA138" s="583"/>
      <c r="AB138" s="742"/>
      <c r="AC138" s="742"/>
      <c r="AD138" s="742"/>
      <c r="AE138" s="742"/>
      <c r="AF138" s="742"/>
      <c r="AG138" s="527" t="s">
        <v>270</v>
      </c>
      <c r="AH138" s="511"/>
    </row>
    <row r="139" spans="1:35" ht="16.149999999999999" hidden="1" customHeight="1" outlineLevel="1">
      <c r="A139" s="582" t="s">
        <v>329</v>
      </c>
      <c r="B139" s="530"/>
      <c r="C139" s="530"/>
      <c r="D139" s="530"/>
      <c r="E139" s="530"/>
      <c r="F139" s="530"/>
      <c r="G139" s="530"/>
      <c r="H139" s="530"/>
      <c r="I139" s="530"/>
      <c r="J139" s="530"/>
      <c r="K139" s="530"/>
      <c r="L139" s="530"/>
      <c r="M139" s="530"/>
      <c r="N139" s="530"/>
      <c r="O139" s="530"/>
      <c r="P139" s="530"/>
      <c r="Q139" s="530"/>
      <c r="R139" s="530"/>
      <c r="S139" s="530"/>
      <c r="T139" s="530"/>
      <c r="U139" s="530"/>
      <c r="V139" s="530"/>
      <c r="W139" s="530"/>
      <c r="X139" s="530"/>
      <c r="Y139" s="530"/>
      <c r="Z139" s="530"/>
      <c r="AA139" s="530"/>
      <c r="AB139" s="743"/>
      <c r="AC139" s="743"/>
      <c r="AD139" s="743"/>
      <c r="AE139" s="743"/>
      <c r="AF139" s="743"/>
      <c r="AG139" s="531" t="s">
        <v>270</v>
      </c>
      <c r="AH139" s="511"/>
    </row>
    <row r="140" spans="1:35" ht="16.149999999999999" customHeight="1" collapsed="1">
      <c r="A140" s="582" t="s">
        <v>1658</v>
      </c>
      <c r="B140" s="530"/>
      <c r="C140" s="530"/>
      <c r="D140" s="530"/>
      <c r="E140" s="530"/>
      <c r="F140" s="530"/>
      <c r="G140" s="530"/>
      <c r="H140" s="530"/>
      <c r="I140" s="530"/>
      <c r="J140" s="530"/>
      <c r="K140" s="530"/>
      <c r="L140" s="530"/>
      <c r="M140" s="530"/>
      <c r="N140" s="530"/>
      <c r="O140" s="530"/>
      <c r="P140" s="530"/>
      <c r="Q140" s="530"/>
      <c r="R140" s="530"/>
      <c r="S140" s="530"/>
      <c r="T140" s="530"/>
      <c r="U140" s="530"/>
      <c r="V140" s="530"/>
      <c r="W140" s="530"/>
      <c r="X140" s="530"/>
      <c r="Y140" s="530"/>
      <c r="Z140" s="530"/>
      <c r="AA140" s="530"/>
      <c r="AB140" s="742"/>
      <c r="AC140" s="742"/>
      <c r="AD140" s="742"/>
      <c r="AE140" s="742"/>
      <c r="AF140" s="742"/>
      <c r="AG140" s="531" t="s">
        <v>270</v>
      </c>
      <c r="AH140" s="511"/>
    </row>
    <row r="141" spans="1:35" ht="16.149999999999999" hidden="1" customHeight="1" outlineLevel="1">
      <c r="A141" s="584" t="s">
        <v>330</v>
      </c>
      <c r="B141" s="511"/>
      <c r="C141" s="511"/>
      <c r="D141" s="511"/>
      <c r="E141" s="511"/>
      <c r="F141" s="511"/>
      <c r="G141" s="511"/>
      <c r="H141" s="511"/>
      <c r="I141" s="511"/>
      <c r="J141" s="511"/>
      <c r="K141" s="511"/>
      <c r="L141" s="511"/>
      <c r="M141" s="511"/>
      <c r="N141" s="511"/>
      <c r="O141" s="511"/>
      <c r="P141" s="511"/>
      <c r="Q141" s="511"/>
      <c r="R141" s="511"/>
      <c r="S141" s="511"/>
      <c r="T141" s="511"/>
      <c r="U141" s="511"/>
      <c r="V141" s="511"/>
      <c r="W141" s="511"/>
      <c r="X141" s="511"/>
      <c r="Y141" s="511"/>
      <c r="Z141" s="511"/>
      <c r="AA141" s="511"/>
      <c r="AB141" s="748">
        <f>AB139-AB137</f>
        <v>0</v>
      </c>
      <c r="AC141" s="748"/>
      <c r="AD141" s="748"/>
      <c r="AE141" s="748"/>
      <c r="AF141" s="748"/>
      <c r="AG141" s="531" t="s">
        <v>270</v>
      </c>
      <c r="AH141" s="511"/>
    </row>
    <row r="142" spans="1:35" ht="16.149999999999999" customHeight="1" collapsed="1">
      <c r="A142" s="584" t="s">
        <v>1659</v>
      </c>
      <c r="B142" s="530"/>
      <c r="C142" s="530"/>
      <c r="D142" s="530"/>
      <c r="E142" s="530"/>
      <c r="F142" s="530"/>
      <c r="G142" s="530"/>
      <c r="H142" s="530"/>
      <c r="I142" s="530"/>
      <c r="J142" s="530"/>
      <c r="K142" s="530"/>
      <c r="L142" s="530"/>
      <c r="M142" s="530"/>
      <c r="N142" s="530"/>
      <c r="O142" s="530"/>
      <c r="P142" s="530"/>
      <c r="Q142" s="530"/>
      <c r="R142" s="530"/>
      <c r="S142" s="530"/>
      <c r="T142" s="530"/>
      <c r="U142" s="530"/>
      <c r="V142" s="530"/>
      <c r="W142" s="530"/>
      <c r="X142" s="530"/>
      <c r="Y142" s="530"/>
      <c r="Z142" s="530"/>
      <c r="AA142" s="530"/>
      <c r="AB142" s="748">
        <f>AB140-AB138</f>
        <v>0</v>
      </c>
      <c r="AC142" s="748"/>
      <c r="AD142" s="748"/>
      <c r="AE142" s="748"/>
      <c r="AF142" s="748"/>
      <c r="AG142" s="531" t="s">
        <v>270</v>
      </c>
      <c r="AH142" s="511"/>
    </row>
    <row r="143" spans="1:35" ht="16.149999999999999" customHeight="1">
      <c r="A143" s="535"/>
      <c r="B143" s="555" t="s">
        <v>1660</v>
      </c>
      <c r="C143" s="585"/>
      <c r="D143" s="585"/>
      <c r="E143" s="585"/>
      <c r="F143" s="585"/>
      <c r="G143" s="585"/>
      <c r="H143" s="585"/>
      <c r="I143" s="585"/>
      <c r="J143" s="585"/>
      <c r="K143" s="585"/>
      <c r="L143" s="585"/>
      <c r="M143" s="585"/>
      <c r="N143" s="585"/>
      <c r="O143" s="585"/>
      <c r="P143" s="585"/>
      <c r="Q143" s="585"/>
      <c r="R143" s="585"/>
      <c r="S143" s="585"/>
      <c r="T143" s="585"/>
      <c r="U143" s="585"/>
      <c r="V143" s="585"/>
      <c r="W143" s="585"/>
      <c r="X143" s="585"/>
      <c r="Y143" s="585"/>
      <c r="Z143" s="585"/>
      <c r="AA143" s="585"/>
      <c r="AB143" s="742"/>
      <c r="AC143" s="742"/>
      <c r="AD143" s="742"/>
      <c r="AE143" s="742"/>
      <c r="AF143" s="742"/>
      <c r="AG143" s="586" t="s">
        <v>270</v>
      </c>
      <c r="AH143" s="511"/>
    </row>
    <row r="144" spans="1:35" ht="16.149999999999999" customHeight="1" thickBot="1">
      <c r="A144" s="554"/>
      <c r="B144" s="556" t="s">
        <v>1661</v>
      </c>
      <c r="C144" s="585"/>
      <c r="D144" s="585"/>
      <c r="E144" s="585"/>
      <c r="F144" s="585"/>
      <c r="G144" s="585"/>
      <c r="H144" s="585"/>
      <c r="I144" s="585"/>
      <c r="J144" s="585"/>
      <c r="K144" s="585"/>
      <c r="L144" s="585"/>
      <c r="M144" s="585"/>
      <c r="N144" s="585"/>
      <c r="O144" s="585"/>
      <c r="P144" s="585"/>
      <c r="Q144" s="585"/>
      <c r="R144" s="585"/>
      <c r="S144" s="585"/>
      <c r="T144" s="585"/>
      <c r="U144" s="585"/>
      <c r="V144" s="585"/>
      <c r="W144" s="585"/>
      <c r="X144" s="585"/>
      <c r="Y144" s="585"/>
      <c r="Z144" s="585"/>
      <c r="AA144" s="585"/>
      <c r="AB144" s="752">
        <f>AB142-AB143</f>
        <v>0</v>
      </c>
      <c r="AC144" s="752"/>
      <c r="AD144" s="752"/>
      <c r="AE144" s="752"/>
      <c r="AF144" s="752"/>
      <c r="AG144" s="586" t="s">
        <v>291</v>
      </c>
      <c r="AH144" s="511"/>
    </row>
    <row r="145" spans="1:36" ht="16.350000000000001" customHeight="1" thickTop="1" thickBot="1">
      <c r="A145" s="559"/>
      <c r="B145" s="587" t="s">
        <v>1662</v>
      </c>
      <c r="C145" s="588"/>
      <c r="D145" s="588"/>
      <c r="E145" s="588"/>
      <c r="F145" s="588"/>
      <c r="G145" s="588"/>
      <c r="H145" s="588"/>
      <c r="I145" s="588"/>
      <c r="J145" s="588"/>
      <c r="K145" s="588"/>
      <c r="L145" s="588"/>
      <c r="M145" s="588"/>
      <c r="N145" s="588"/>
      <c r="O145" s="588"/>
      <c r="P145" s="588"/>
      <c r="Q145" s="588"/>
      <c r="R145" s="588"/>
      <c r="S145" s="588"/>
      <c r="T145" s="588"/>
      <c r="U145" s="588"/>
      <c r="V145" s="588"/>
      <c r="W145" s="588"/>
      <c r="X145" s="588"/>
      <c r="Y145" s="588"/>
      <c r="Z145" s="588"/>
      <c r="AA145" s="588"/>
      <c r="AB145" s="747">
        <f>IFERROR(AB144/AB138*100,0)</f>
        <v>0</v>
      </c>
      <c r="AC145" s="747"/>
      <c r="AD145" s="747"/>
      <c r="AE145" s="747"/>
      <c r="AF145" s="747"/>
      <c r="AG145" s="589" t="s">
        <v>292</v>
      </c>
      <c r="AH145" s="511"/>
    </row>
    <row r="146" spans="1:36" ht="14.25" customHeight="1">
      <c r="A146" s="511"/>
      <c r="B146" s="511"/>
      <c r="C146" s="511"/>
      <c r="D146" s="511"/>
      <c r="E146" s="511"/>
      <c r="F146" s="511"/>
      <c r="G146" s="511"/>
      <c r="H146" s="511"/>
      <c r="I146" s="511"/>
      <c r="J146" s="511"/>
      <c r="K146" s="511"/>
      <c r="L146" s="511"/>
      <c r="M146" s="511"/>
      <c r="N146" s="511"/>
      <c r="O146" s="511"/>
      <c r="P146" s="511"/>
      <c r="Q146" s="511"/>
      <c r="R146" s="511"/>
      <c r="S146" s="511"/>
      <c r="T146" s="511"/>
      <c r="U146" s="511"/>
      <c r="V146" s="511"/>
      <c r="W146" s="511"/>
      <c r="X146" s="511"/>
      <c r="Y146" s="511"/>
      <c r="Z146" s="511"/>
      <c r="AA146" s="511"/>
      <c r="AB146" s="511"/>
      <c r="AC146" s="511"/>
      <c r="AD146" s="511"/>
      <c r="AE146" s="511"/>
      <c r="AF146" s="511"/>
      <c r="AG146" s="512"/>
      <c r="AH146" s="511"/>
    </row>
    <row r="147" spans="1:36" ht="16.149999999999999" customHeight="1" thickBot="1">
      <c r="A147" s="513" t="s">
        <v>331</v>
      </c>
      <c r="B147" s="511"/>
      <c r="C147" s="511"/>
      <c r="D147" s="511"/>
      <c r="E147" s="511"/>
      <c r="F147" s="511"/>
      <c r="G147" s="511"/>
      <c r="H147" s="511"/>
      <c r="I147" s="511"/>
      <c r="J147" s="511"/>
      <c r="K147" s="511"/>
      <c r="L147" s="511"/>
      <c r="M147" s="511"/>
      <c r="N147" s="511"/>
      <c r="O147" s="511"/>
      <c r="P147" s="511"/>
      <c r="Q147" s="511"/>
      <c r="R147" s="511"/>
      <c r="S147" s="511"/>
      <c r="T147" s="511"/>
      <c r="U147" s="511"/>
      <c r="V147" s="511"/>
      <c r="W147" s="511"/>
      <c r="X147" s="511"/>
      <c r="Y147" s="511"/>
      <c r="Z147" s="511"/>
      <c r="AA147" s="511"/>
      <c r="AB147" s="511"/>
      <c r="AC147" s="511"/>
      <c r="AD147" s="511"/>
      <c r="AE147" s="511"/>
      <c r="AF147" s="511"/>
      <c r="AG147" s="512"/>
      <c r="AH147" s="511"/>
    </row>
    <row r="148" spans="1:36" ht="16.149999999999999" customHeight="1">
      <c r="A148" s="548" t="s">
        <v>1664</v>
      </c>
      <c r="B148" s="549"/>
      <c r="C148" s="549"/>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50"/>
      <c r="AH148" s="511"/>
      <c r="AJ148" s="164" t="b">
        <v>0</v>
      </c>
    </row>
    <row r="149" spans="1:36" ht="16.149999999999999" customHeight="1">
      <c r="A149" s="535"/>
      <c r="B149" s="511"/>
      <c r="C149" s="511" t="s">
        <v>332</v>
      </c>
      <c r="D149" s="511"/>
      <c r="E149" s="511"/>
      <c r="F149" s="511"/>
      <c r="G149" s="511"/>
      <c r="H149" s="511"/>
      <c r="I149" s="511"/>
      <c r="J149" s="511"/>
      <c r="K149" s="511"/>
      <c r="L149" s="511"/>
      <c r="M149" s="511" t="s">
        <v>333</v>
      </c>
      <c r="N149" s="511"/>
      <c r="O149" s="511"/>
      <c r="P149" s="511"/>
      <c r="Q149" s="511"/>
      <c r="R149" s="511"/>
      <c r="S149" s="511"/>
      <c r="T149" s="511"/>
      <c r="U149" s="511"/>
      <c r="V149" s="511"/>
      <c r="W149" s="511"/>
      <c r="X149" s="511"/>
      <c r="Y149" s="511"/>
      <c r="Z149" s="511"/>
      <c r="AA149" s="511"/>
      <c r="AB149" s="511"/>
      <c r="AC149" s="511"/>
      <c r="AD149" s="511"/>
      <c r="AE149" s="511"/>
      <c r="AF149" s="511"/>
      <c r="AG149" s="558"/>
      <c r="AH149" s="511"/>
      <c r="AJ149" s="164" t="b">
        <v>0</v>
      </c>
    </row>
    <row r="150" spans="1:36" ht="15.6" customHeight="1">
      <c r="A150" s="535"/>
      <c r="B150" s="511"/>
      <c r="C150" s="511" t="s">
        <v>334</v>
      </c>
      <c r="D150" s="511"/>
      <c r="E150" s="511"/>
      <c r="F150" s="511"/>
      <c r="G150" s="511"/>
      <c r="H150" s="511"/>
      <c r="I150" s="511"/>
      <c r="J150" s="764"/>
      <c r="K150" s="764"/>
      <c r="L150" s="764"/>
      <c r="M150" s="764"/>
      <c r="N150" s="764"/>
      <c r="O150" s="764"/>
      <c r="P150" s="764"/>
      <c r="Q150" s="764"/>
      <c r="R150" s="764"/>
      <c r="S150" s="764"/>
      <c r="T150" s="764"/>
      <c r="U150" s="764"/>
      <c r="V150" s="764"/>
      <c r="W150" s="764"/>
      <c r="X150" s="764"/>
      <c r="Y150" s="764"/>
      <c r="Z150" s="764"/>
      <c r="AA150" s="764"/>
      <c r="AB150" s="764"/>
      <c r="AC150" s="764"/>
      <c r="AD150" s="764"/>
      <c r="AE150" s="512" t="s">
        <v>132</v>
      </c>
      <c r="AF150" s="511"/>
      <c r="AG150" s="592"/>
      <c r="AH150" s="511"/>
      <c r="AJ150" s="164" t="b">
        <v>0</v>
      </c>
    </row>
    <row r="151" spans="1:36" ht="5.45" customHeight="1">
      <c r="A151" s="593"/>
      <c r="B151" s="526"/>
      <c r="C151" s="526"/>
      <c r="D151" s="526"/>
      <c r="E151" s="526"/>
      <c r="F151" s="526"/>
      <c r="G151" s="526"/>
      <c r="H151" s="526"/>
      <c r="I151" s="526"/>
      <c r="J151" s="526"/>
      <c r="K151" s="526"/>
      <c r="L151" s="594"/>
      <c r="M151" s="594"/>
      <c r="N151" s="594"/>
      <c r="O151" s="594"/>
      <c r="P151" s="594"/>
      <c r="Q151" s="594"/>
      <c r="R151" s="594"/>
      <c r="S151" s="594"/>
      <c r="T151" s="594"/>
      <c r="U151" s="594"/>
      <c r="V151" s="594"/>
      <c r="W151" s="594"/>
      <c r="X151" s="594"/>
      <c r="Y151" s="594"/>
      <c r="Z151" s="594"/>
      <c r="AA151" s="594"/>
      <c r="AB151" s="594"/>
      <c r="AC151" s="594"/>
      <c r="AD151" s="594"/>
      <c r="AE151" s="594"/>
      <c r="AF151" s="594"/>
      <c r="AG151" s="527"/>
      <c r="AH151" s="511"/>
    </row>
    <row r="152" spans="1:36" ht="17.25" customHeight="1">
      <c r="A152" s="584" t="s">
        <v>1665</v>
      </c>
      <c r="B152" s="585"/>
      <c r="C152" s="585"/>
      <c r="D152" s="585"/>
      <c r="E152" s="585"/>
      <c r="F152" s="585"/>
      <c r="G152" s="585"/>
      <c r="H152" s="585"/>
      <c r="I152" s="585"/>
      <c r="J152" s="585"/>
      <c r="K152" s="58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86"/>
      <c r="AH152" s="511"/>
    </row>
    <row r="153" spans="1:36" ht="49.15" customHeight="1">
      <c r="A153" s="535"/>
      <c r="B153" s="511"/>
      <c r="C153" s="761"/>
      <c r="D153" s="761"/>
      <c r="E153" s="761"/>
      <c r="F153" s="761"/>
      <c r="G153" s="761"/>
      <c r="H153" s="761"/>
      <c r="I153" s="761"/>
      <c r="J153" s="761"/>
      <c r="K153" s="761"/>
      <c r="L153" s="761"/>
      <c r="M153" s="761"/>
      <c r="N153" s="761"/>
      <c r="O153" s="761"/>
      <c r="P153" s="761"/>
      <c r="Q153" s="761"/>
      <c r="R153" s="761"/>
      <c r="S153" s="761"/>
      <c r="T153" s="761"/>
      <c r="U153" s="761"/>
      <c r="V153" s="761"/>
      <c r="W153" s="761"/>
      <c r="X153" s="761"/>
      <c r="Y153" s="761"/>
      <c r="Z153" s="761"/>
      <c r="AA153" s="761"/>
      <c r="AB153" s="761"/>
      <c r="AC153" s="761"/>
      <c r="AD153" s="761"/>
      <c r="AE153" s="761"/>
      <c r="AF153" s="761"/>
      <c r="AG153" s="558"/>
      <c r="AH153" s="511"/>
    </row>
    <row r="154" spans="1:36" ht="9" customHeight="1" thickBot="1">
      <c r="A154" s="543"/>
      <c r="B154" s="544"/>
      <c r="C154" s="544"/>
      <c r="D154" s="544"/>
      <c r="E154" s="544"/>
      <c r="F154" s="544"/>
      <c r="G154" s="544"/>
      <c r="H154" s="544"/>
      <c r="I154" s="544"/>
      <c r="J154" s="544"/>
      <c r="K154" s="544"/>
      <c r="L154" s="544"/>
      <c r="M154" s="544"/>
      <c r="N154" s="544"/>
      <c r="O154" s="544"/>
      <c r="P154" s="544"/>
      <c r="Q154" s="544"/>
      <c r="R154" s="544"/>
      <c r="S154" s="544"/>
      <c r="T154" s="544"/>
      <c r="U154" s="544"/>
      <c r="V154" s="544"/>
      <c r="W154" s="544"/>
      <c r="X154" s="544"/>
      <c r="Y154" s="544"/>
      <c r="Z154" s="544"/>
      <c r="AA154" s="544"/>
      <c r="AB154" s="544"/>
      <c r="AC154" s="544"/>
      <c r="AD154" s="544"/>
      <c r="AE154" s="544"/>
      <c r="AF154" s="544"/>
      <c r="AG154" s="545"/>
      <c r="AH154" s="511"/>
    </row>
    <row r="155" spans="1:36" ht="15" customHeight="1">
      <c r="A155" s="511"/>
      <c r="B155" s="511"/>
      <c r="C155" s="511"/>
      <c r="D155" s="511"/>
      <c r="E155" s="511"/>
      <c r="F155" s="511"/>
      <c r="G155" s="511"/>
      <c r="H155" s="511"/>
      <c r="I155" s="511"/>
      <c r="J155" s="511"/>
      <c r="K155" s="511"/>
      <c r="L155" s="511"/>
      <c r="M155" s="511"/>
      <c r="N155" s="511"/>
      <c r="O155" s="511"/>
      <c r="P155" s="511"/>
      <c r="Q155" s="511"/>
      <c r="R155" s="511"/>
      <c r="S155" s="511"/>
      <c r="T155" s="511"/>
      <c r="U155" s="511"/>
      <c r="V155" s="511"/>
      <c r="W155" s="511"/>
      <c r="X155" s="511"/>
      <c r="Y155" s="511"/>
      <c r="Z155" s="511"/>
      <c r="AA155" s="511"/>
      <c r="AB155" s="511"/>
      <c r="AC155" s="511"/>
      <c r="AD155" s="511"/>
      <c r="AE155" s="511"/>
      <c r="AF155" s="511"/>
      <c r="AG155" s="512"/>
      <c r="AH155" s="511"/>
    </row>
    <row r="156" spans="1:36" ht="15" customHeight="1">
      <c r="A156" s="762" t="s">
        <v>335</v>
      </c>
      <c r="B156" s="762"/>
      <c r="C156" s="762"/>
      <c r="D156" s="762"/>
      <c r="E156" s="762"/>
      <c r="F156" s="762"/>
      <c r="G156" s="762"/>
      <c r="H156" s="762"/>
      <c r="I156" s="762"/>
      <c r="J156" s="762"/>
      <c r="K156" s="762"/>
      <c r="L156" s="762"/>
      <c r="M156" s="762"/>
      <c r="N156" s="762"/>
      <c r="O156" s="762"/>
      <c r="P156" s="762"/>
      <c r="Q156" s="762"/>
      <c r="R156" s="762"/>
      <c r="S156" s="762"/>
      <c r="T156" s="762"/>
      <c r="U156" s="762"/>
      <c r="V156" s="762"/>
      <c r="W156" s="762"/>
      <c r="X156" s="762"/>
      <c r="Y156" s="762"/>
      <c r="Z156" s="762"/>
      <c r="AA156" s="762"/>
      <c r="AB156" s="762"/>
      <c r="AC156" s="762"/>
      <c r="AD156" s="762"/>
      <c r="AE156" s="762"/>
      <c r="AF156" s="762"/>
      <c r="AG156" s="762"/>
      <c r="AH156" s="596"/>
      <c r="AI156" s="185"/>
    </row>
    <row r="157" spans="1:36" ht="15" customHeight="1">
      <c r="A157" s="762"/>
      <c r="B157" s="762"/>
      <c r="C157" s="762"/>
      <c r="D157" s="762"/>
      <c r="E157" s="762"/>
      <c r="F157" s="762"/>
      <c r="G157" s="762"/>
      <c r="H157" s="762"/>
      <c r="I157" s="762"/>
      <c r="J157" s="762"/>
      <c r="K157" s="762"/>
      <c r="L157" s="762"/>
      <c r="M157" s="762"/>
      <c r="N157" s="762"/>
      <c r="O157" s="762"/>
      <c r="P157" s="762"/>
      <c r="Q157" s="762"/>
      <c r="R157" s="762"/>
      <c r="S157" s="762"/>
      <c r="T157" s="762"/>
      <c r="U157" s="762"/>
      <c r="V157" s="762"/>
      <c r="W157" s="762"/>
      <c r="X157" s="762"/>
      <c r="Y157" s="762"/>
      <c r="Z157" s="762"/>
      <c r="AA157" s="762"/>
      <c r="AB157" s="762"/>
      <c r="AC157" s="762"/>
      <c r="AD157" s="762"/>
      <c r="AE157" s="762"/>
      <c r="AF157" s="762"/>
      <c r="AG157" s="762"/>
      <c r="AH157" s="596"/>
      <c r="AI157" s="185"/>
    </row>
    <row r="158" spans="1:36" ht="15" customHeight="1">
      <c r="A158" s="511"/>
      <c r="B158" s="511"/>
      <c r="C158" s="511" t="s">
        <v>15</v>
      </c>
      <c r="D158" s="511"/>
      <c r="E158" s="763"/>
      <c r="F158" s="763"/>
      <c r="G158" s="511" t="s">
        <v>16</v>
      </c>
      <c r="H158" s="763"/>
      <c r="I158" s="763"/>
      <c r="J158" s="511" t="s">
        <v>264</v>
      </c>
      <c r="K158" s="763"/>
      <c r="L158" s="763"/>
      <c r="M158" s="511" t="s">
        <v>18</v>
      </c>
      <c r="N158" s="511"/>
      <c r="O158" s="511"/>
      <c r="P158" s="511" t="s">
        <v>336</v>
      </c>
      <c r="Q158" s="511"/>
      <c r="R158" s="511"/>
      <c r="S158" s="511"/>
      <c r="T158" s="764"/>
      <c r="U158" s="764"/>
      <c r="V158" s="764"/>
      <c r="W158" s="764"/>
      <c r="X158" s="764"/>
      <c r="Y158" s="764"/>
      <c r="Z158" s="764"/>
      <c r="AA158" s="764"/>
      <c r="AB158" s="764"/>
      <c r="AC158" s="764"/>
      <c r="AD158" s="764"/>
      <c r="AE158" s="764"/>
      <c r="AF158" s="764"/>
      <c r="AG158" s="512"/>
      <c r="AH158" s="511"/>
    </row>
    <row r="159" spans="1:36" ht="15" customHeight="1">
      <c r="A159" s="511"/>
      <c r="B159" s="511"/>
      <c r="C159" s="511"/>
      <c r="D159" s="511"/>
      <c r="E159" s="597"/>
      <c r="F159" s="597"/>
      <c r="G159" s="511"/>
      <c r="H159" s="597"/>
      <c r="I159" s="597"/>
      <c r="J159" s="511"/>
      <c r="K159" s="597"/>
      <c r="L159" s="597"/>
      <c r="M159" s="511"/>
      <c r="N159" s="511"/>
      <c r="O159" s="511"/>
      <c r="P159" s="511"/>
      <c r="Q159" s="511"/>
      <c r="R159" s="511"/>
      <c r="S159" s="511"/>
      <c r="T159" s="598"/>
      <c r="U159" s="598"/>
      <c r="V159" s="598"/>
      <c r="W159" s="598"/>
      <c r="X159" s="598"/>
      <c r="Y159" s="598"/>
      <c r="Z159" s="598"/>
      <c r="AA159" s="598"/>
      <c r="AB159" s="598"/>
      <c r="AC159" s="598"/>
      <c r="AD159" s="598"/>
      <c r="AE159" s="598"/>
      <c r="AF159" s="598"/>
      <c r="AG159" s="512"/>
      <c r="AH159" s="511"/>
    </row>
    <row r="160" spans="1:36" ht="15" customHeight="1">
      <c r="A160" s="511" t="s">
        <v>337</v>
      </c>
      <c r="B160" s="511"/>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2"/>
      <c r="AH160" s="511"/>
    </row>
    <row r="161" spans="1:35" ht="15" customHeight="1">
      <c r="A161" s="599"/>
      <c r="B161" s="599"/>
      <c r="C161" s="599"/>
      <c r="D161" s="599"/>
      <c r="E161" s="599"/>
      <c r="F161" s="599"/>
      <c r="G161" s="59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599"/>
      <c r="AI161" s="185"/>
    </row>
    <row r="162" spans="1:35" ht="15" customHeight="1">
      <c r="A162" s="599"/>
      <c r="B162" s="599"/>
      <c r="C162" s="599"/>
      <c r="D162" s="599"/>
      <c r="E162" s="599"/>
      <c r="F162" s="599"/>
      <c r="G162" s="599"/>
      <c r="H162" s="599"/>
      <c r="I162" s="599"/>
      <c r="J162" s="599"/>
      <c r="K162" s="599"/>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599"/>
      <c r="AI162" s="185"/>
    </row>
    <row r="163" spans="1:35" ht="15" customHeight="1">
      <c r="A163" s="599"/>
      <c r="B163" s="599"/>
      <c r="C163" s="599"/>
      <c r="D163" s="599"/>
      <c r="E163" s="599"/>
      <c r="F163" s="599"/>
      <c r="G163" s="599"/>
      <c r="H163" s="599"/>
      <c r="I163" s="599"/>
      <c r="J163" s="599"/>
      <c r="K163" s="599"/>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599"/>
      <c r="AI163" s="185"/>
    </row>
    <row r="164" spans="1:35" ht="15" customHeight="1">
      <c r="A164" s="599"/>
      <c r="B164" s="599"/>
      <c r="C164" s="599"/>
      <c r="D164" s="599"/>
      <c r="E164" s="599"/>
      <c r="F164" s="599"/>
      <c r="G164" s="599"/>
      <c r="H164" s="599"/>
      <c r="I164" s="599"/>
      <c r="J164" s="599"/>
      <c r="K164" s="599"/>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599"/>
      <c r="AI164" s="185"/>
    </row>
    <row r="165" spans="1:35" ht="15" customHeight="1">
      <c r="A165" s="599"/>
      <c r="B165" s="599"/>
      <c r="C165" s="599"/>
      <c r="D165" s="599"/>
      <c r="E165" s="599"/>
      <c r="F165" s="599"/>
      <c r="G165" s="599"/>
      <c r="H165" s="599"/>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599"/>
      <c r="AI165" s="185"/>
    </row>
    <row r="166" spans="1:35" ht="15" customHeight="1">
      <c r="A166" s="599"/>
      <c r="B166" s="599"/>
      <c r="C166" s="599"/>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599"/>
      <c r="AI166" s="185"/>
    </row>
    <row r="167" spans="1:35" ht="15" customHeight="1">
      <c r="A167" s="599"/>
      <c r="B167" s="599"/>
      <c r="C167" s="599"/>
      <c r="D167" s="599"/>
      <c r="E167" s="599"/>
      <c r="F167" s="599"/>
      <c r="G167" s="599"/>
      <c r="H167" s="599"/>
      <c r="I167" s="599"/>
      <c r="J167" s="599"/>
      <c r="K167" s="599"/>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599"/>
      <c r="AI167" s="185"/>
    </row>
    <row r="168" spans="1:35" ht="15" customHeight="1">
      <c r="A168" s="599"/>
      <c r="B168" s="599"/>
      <c r="C168" s="599"/>
      <c r="D168" s="599"/>
      <c r="E168" s="599"/>
      <c r="F168" s="599"/>
      <c r="G168" s="599"/>
      <c r="H168" s="599"/>
      <c r="I168" s="599"/>
      <c r="J168" s="599"/>
      <c r="K168" s="599"/>
      <c r="L168" s="599"/>
      <c r="M168" s="599"/>
      <c r="N168" s="599"/>
      <c r="O168" s="599"/>
      <c r="P168" s="599"/>
      <c r="Q168" s="599"/>
      <c r="R168" s="599"/>
      <c r="S168" s="599"/>
      <c r="T168" s="599"/>
      <c r="U168" s="599"/>
      <c r="V168" s="599"/>
      <c r="W168" s="599"/>
      <c r="X168" s="599"/>
      <c r="Y168" s="599"/>
      <c r="Z168" s="599"/>
      <c r="AA168" s="599"/>
      <c r="AB168" s="599"/>
      <c r="AC168" s="599"/>
      <c r="AD168" s="599"/>
      <c r="AE168" s="599"/>
      <c r="AF168" s="599"/>
      <c r="AG168" s="599"/>
      <c r="AH168" s="599"/>
      <c r="AI168" s="185"/>
    </row>
    <row r="169" spans="1:35" ht="15" customHeight="1">
      <c r="A169" s="599"/>
      <c r="B169" s="599"/>
      <c r="C169" s="599"/>
      <c r="D169" s="599"/>
      <c r="E169" s="599"/>
      <c r="F169" s="599"/>
      <c r="G169" s="599"/>
      <c r="H169" s="599"/>
      <c r="I169" s="599"/>
      <c r="J169" s="599"/>
      <c r="K169" s="599"/>
      <c r="L169" s="599"/>
      <c r="M169" s="599"/>
      <c r="N169" s="599"/>
      <c r="O169" s="599"/>
      <c r="P169" s="599"/>
      <c r="Q169" s="599"/>
      <c r="R169" s="599"/>
      <c r="S169" s="599"/>
      <c r="T169" s="599"/>
      <c r="U169" s="599"/>
      <c r="V169" s="599"/>
      <c r="W169" s="599"/>
      <c r="X169" s="599"/>
      <c r="Y169" s="599"/>
      <c r="Z169" s="599"/>
      <c r="AA169" s="599"/>
      <c r="AB169" s="599"/>
      <c r="AC169" s="599"/>
      <c r="AD169" s="599"/>
      <c r="AE169" s="599"/>
      <c r="AF169" s="599"/>
      <c r="AG169" s="599"/>
      <c r="AH169" s="599"/>
      <c r="AI169" s="185"/>
    </row>
    <row r="170" spans="1:35" ht="15" customHeight="1">
      <c r="A170" s="599"/>
      <c r="B170" s="599"/>
      <c r="C170" s="599"/>
      <c r="D170" s="599"/>
      <c r="E170" s="599"/>
      <c r="F170" s="599"/>
      <c r="G170" s="599"/>
      <c r="H170" s="599"/>
      <c r="I170" s="599"/>
      <c r="J170" s="599"/>
      <c r="K170" s="599"/>
      <c r="L170" s="599"/>
      <c r="M170" s="599"/>
      <c r="N170" s="599"/>
      <c r="O170" s="599"/>
      <c r="P170" s="599"/>
      <c r="Q170" s="599"/>
      <c r="R170" s="599"/>
      <c r="S170" s="599"/>
      <c r="T170" s="599"/>
      <c r="U170" s="599"/>
      <c r="V170" s="599"/>
      <c r="W170" s="599"/>
      <c r="X170" s="599"/>
      <c r="Y170" s="599"/>
      <c r="Z170" s="599"/>
      <c r="AA170" s="599"/>
      <c r="AB170" s="599"/>
      <c r="AC170" s="599"/>
      <c r="AD170" s="599"/>
      <c r="AE170" s="599"/>
      <c r="AF170" s="599"/>
      <c r="AG170" s="599"/>
      <c r="AH170" s="599"/>
      <c r="AI170" s="185"/>
    </row>
    <row r="171" spans="1:35" ht="15" customHeight="1">
      <c r="A171" s="599"/>
      <c r="B171" s="599"/>
      <c r="C171" s="599"/>
      <c r="D171" s="599"/>
      <c r="E171" s="599"/>
      <c r="F171" s="599"/>
      <c r="G171" s="599"/>
      <c r="H171" s="599"/>
      <c r="I171" s="599"/>
      <c r="J171" s="599"/>
      <c r="K171" s="599"/>
      <c r="L171" s="599"/>
      <c r="M171" s="599"/>
      <c r="N171" s="599"/>
      <c r="O171" s="599"/>
      <c r="P171" s="599"/>
      <c r="Q171" s="599"/>
      <c r="R171" s="599"/>
      <c r="S171" s="599"/>
      <c r="T171" s="599"/>
      <c r="U171" s="599"/>
      <c r="V171" s="599"/>
      <c r="W171" s="599"/>
      <c r="X171" s="599"/>
      <c r="Y171" s="599"/>
      <c r="Z171" s="599"/>
      <c r="AA171" s="599"/>
      <c r="AB171" s="599"/>
      <c r="AC171" s="599"/>
      <c r="AD171" s="599"/>
      <c r="AE171" s="599"/>
      <c r="AF171" s="599"/>
      <c r="AG171" s="599"/>
      <c r="AH171" s="599"/>
      <c r="AI171" s="185"/>
    </row>
    <row r="172" spans="1:35" ht="15" customHeight="1">
      <c r="A172" s="599"/>
      <c r="B172" s="599"/>
      <c r="C172" s="599"/>
      <c r="D172" s="599"/>
      <c r="E172" s="599"/>
      <c r="F172" s="599"/>
      <c r="G172" s="599"/>
      <c r="H172" s="599"/>
      <c r="I172" s="599"/>
      <c r="J172" s="599"/>
      <c r="K172" s="599"/>
      <c r="L172" s="599"/>
      <c r="M172" s="599"/>
      <c r="N172" s="599"/>
      <c r="O172" s="599"/>
      <c r="P172" s="599"/>
      <c r="Q172" s="599"/>
      <c r="R172" s="599"/>
      <c r="S172" s="599"/>
      <c r="T172" s="599"/>
      <c r="U172" s="599"/>
      <c r="V172" s="599"/>
      <c r="W172" s="599"/>
      <c r="X172" s="599"/>
      <c r="Y172" s="599"/>
      <c r="Z172" s="599"/>
      <c r="AA172" s="599"/>
      <c r="AB172" s="599"/>
      <c r="AC172" s="599"/>
      <c r="AD172" s="599"/>
      <c r="AE172" s="599"/>
      <c r="AF172" s="599"/>
      <c r="AG172" s="599"/>
      <c r="AH172" s="599"/>
      <c r="AI172" s="185"/>
    </row>
    <row r="173" spans="1:35" ht="15" customHeight="1">
      <c r="A173" s="599"/>
      <c r="B173" s="599"/>
      <c r="C173" s="599"/>
      <c r="D173" s="599"/>
      <c r="E173" s="599"/>
      <c r="F173" s="599"/>
      <c r="G173" s="599"/>
      <c r="H173" s="599"/>
      <c r="I173" s="599"/>
      <c r="J173" s="599"/>
      <c r="K173" s="599"/>
      <c r="L173" s="599"/>
      <c r="M173" s="599"/>
      <c r="N173" s="599"/>
      <c r="O173" s="599"/>
      <c r="P173" s="599"/>
      <c r="Q173" s="599"/>
      <c r="R173" s="599"/>
      <c r="S173" s="599"/>
      <c r="T173" s="599"/>
      <c r="U173" s="599"/>
      <c r="V173" s="599"/>
      <c r="W173" s="599"/>
      <c r="X173" s="599"/>
      <c r="Y173" s="599"/>
      <c r="Z173" s="599"/>
      <c r="AA173" s="599"/>
      <c r="AB173" s="599"/>
      <c r="AC173" s="599"/>
      <c r="AD173" s="599"/>
      <c r="AE173" s="599"/>
      <c r="AF173" s="599"/>
      <c r="AG173" s="599"/>
      <c r="AH173" s="599"/>
      <c r="AI173" s="185"/>
    </row>
    <row r="174" spans="1:35" ht="15" customHeight="1">
      <c r="A174" s="599"/>
      <c r="B174" s="599"/>
      <c r="C174" s="599"/>
      <c r="D174" s="599"/>
      <c r="E174" s="599"/>
      <c r="F174" s="599"/>
      <c r="G174" s="599"/>
      <c r="H174" s="599"/>
      <c r="I174" s="599"/>
      <c r="J174" s="599"/>
      <c r="K174" s="599"/>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599"/>
      <c r="AI174" s="185"/>
    </row>
    <row r="175" spans="1:35" ht="15" customHeight="1">
      <c r="A175" s="599"/>
      <c r="B175" s="599"/>
      <c r="C175" s="599"/>
      <c r="D175" s="599"/>
      <c r="E175" s="599"/>
      <c r="F175" s="599"/>
      <c r="G175" s="599"/>
      <c r="H175" s="599"/>
      <c r="I175" s="599"/>
      <c r="J175" s="599"/>
      <c r="K175" s="599"/>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599"/>
      <c r="AI175" s="185"/>
    </row>
    <row r="176" spans="1:35" ht="15" customHeight="1">
      <c r="A176" s="599"/>
      <c r="B176" s="599"/>
      <c r="C176" s="599"/>
      <c r="D176" s="599"/>
      <c r="E176" s="599"/>
      <c r="F176" s="599"/>
      <c r="G176" s="599"/>
      <c r="H176" s="599"/>
      <c r="I176" s="599"/>
      <c r="J176" s="599"/>
      <c r="K176" s="599"/>
      <c r="L176" s="599"/>
      <c r="M176" s="599"/>
      <c r="N176" s="599"/>
      <c r="O176" s="599"/>
      <c r="P176" s="599"/>
      <c r="Q176" s="599"/>
      <c r="R176" s="599"/>
      <c r="S176" s="599"/>
      <c r="T176" s="599"/>
      <c r="U176" s="599"/>
      <c r="V176" s="599"/>
      <c r="W176" s="599"/>
      <c r="X176" s="599"/>
      <c r="Y176" s="599"/>
      <c r="Z176" s="599"/>
      <c r="AA176" s="599"/>
      <c r="AB176" s="599"/>
      <c r="AC176" s="599"/>
      <c r="AD176" s="599"/>
      <c r="AE176" s="599"/>
      <c r="AF176" s="599"/>
      <c r="AG176" s="599"/>
      <c r="AH176" s="599"/>
      <c r="AI176" s="185"/>
    </row>
    <row r="177" spans="1:35" ht="15" customHeight="1">
      <c r="A177" s="599"/>
      <c r="B177" s="599"/>
      <c r="C177" s="599"/>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185"/>
    </row>
    <row r="178" spans="1:35" ht="15" customHeight="1">
      <c r="A178" s="599"/>
      <c r="B178" s="599"/>
      <c r="C178" s="599"/>
      <c r="D178" s="599"/>
      <c r="E178" s="599"/>
      <c r="F178" s="599"/>
      <c r="G178" s="599"/>
      <c r="H178" s="599"/>
      <c r="I178" s="599"/>
      <c r="J178" s="599"/>
      <c r="K178" s="599"/>
      <c r="L178" s="599"/>
      <c r="M178" s="599"/>
      <c r="N178" s="599"/>
      <c r="O178" s="599"/>
      <c r="P178" s="599"/>
      <c r="Q178" s="599"/>
      <c r="R178" s="599"/>
      <c r="S178" s="599"/>
      <c r="T178" s="599"/>
      <c r="U178" s="599"/>
      <c r="V178" s="599"/>
      <c r="W178" s="599"/>
      <c r="X178" s="599"/>
      <c r="Y178" s="599"/>
      <c r="Z178" s="599"/>
      <c r="AA178" s="599"/>
      <c r="AB178" s="599"/>
      <c r="AC178" s="599"/>
      <c r="AD178" s="599"/>
      <c r="AE178" s="599"/>
      <c r="AF178" s="599"/>
      <c r="AG178" s="599"/>
      <c r="AH178" s="599"/>
      <c r="AI178" s="185"/>
    </row>
    <row r="179" spans="1:35" ht="15" customHeight="1">
      <c r="A179" s="599"/>
      <c r="B179" s="599"/>
      <c r="C179" s="599"/>
      <c r="D179" s="599"/>
      <c r="E179" s="599"/>
      <c r="F179" s="599"/>
      <c r="G179" s="599"/>
      <c r="H179" s="599"/>
      <c r="I179" s="599"/>
      <c r="J179" s="599"/>
      <c r="K179" s="599"/>
      <c r="L179" s="599"/>
      <c r="M179" s="599"/>
      <c r="N179" s="599"/>
      <c r="O179" s="599"/>
      <c r="P179" s="599"/>
      <c r="Q179" s="599"/>
      <c r="R179" s="599"/>
      <c r="S179" s="599"/>
      <c r="T179" s="599"/>
      <c r="U179" s="599"/>
      <c r="V179" s="599"/>
      <c r="W179" s="599"/>
      <c r="X179" s="599"/>
      <c r="Y179" s="599"/>
      <c r="Z179" s="599"/>
      <c r="AA179" s="599"/>
      <c r="AB179" s="599"/>
      <c r="AC179" s="599"/>
      <c r="AD179" s="599"/>
      <c r="AE179" s="599"/>
      <c r="AF179" s="599"/>
      <c r="AG179" s="599"/>
      <c r="AH179" s="599"/>
      <c r="AI179" s="185"/>
    </row>
    <row r="180" spans="1:35" ht="15" customHeight="1">
      <c r="A180" s="599"/>
      <c r="B180" s="599"/>
      <c r="C180" s="599"/>
      <c r="D180" s="599"/>
      <c r="E180" s="599"/>
      <c r="F180" s="599"/>
      <c r="G180" s="599"/>
      <c r="H180" s="599"/>
      <c r="I180" s="599"/>
      <c r="J180" s="599"/>
      <c r="K180" s="599"/>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599"/>
      <c r="AI180" s="185"/>
    </row>
    <row r="181" spans="1:35" ht="15" customHeight="1">
      <c r="A181" s="599"/>
      <c r="B181" s="599"/>
      <c r="C181" s="599"/>
      <c r="D181" s="599"/>
      <c r="E181" s="599"/>
      <c r="F181" s="599"/>
      <c r="G181" s="599"/>
      <c r="H181" s="599"/>
      <c r="I181" s="599"/>
      <c r="J181" s="599"/>
      <c r="K181" s="599"/>
      <c r="L181" s="599"/>
      <c r="M181" s="599"/>
      <c r="N181" s="599"/>
      <c r="O181" s="599"/>
      <c r="P181" s="599"/>
      <c r="Q181" s="599"/>
      <c r="R181" s="599"/>
      <c r="S181" s="599"/>
      <c r="T181" s="599"/>
      <c r="U181" s="599"/>
      <c r="V181" s="599"/>
      <c r="W181" s="599"/>
      <c r="X181" s="599"/>
      <c r="Y181" s="599"/>
      <c r="Z181" s="599"/>
      <c r="AA181" s="599"/>
      <c r="AB181" s="599"/>
      <c r="AC181" s="599"/>
      <c r="AD181" s="599"/>
      <c r="AE181" s="599"/>
      <c r="AF181" s="599"/>
      <c r="AG181" s="599"/>
      <c r="AH181" s="599"/>
      <c r="AI181" s="185"/>
    </row>
    <row r="182" spans="1:35" ht="15" customHeight="1">
      <c r="A182" s="599"/>
      <c r="B182" s="599"/>
      <c r="C182" s="599"/>
      <c r="D182" s="599"/>
      <c r="E182" s="599"/>
      <c r="F182" s="599"/>
      <c r="G182" s="599"/>
      <c r="H182" s="599"/>
      <c r="I182" s="599"/>
      <c r="J182" s="599"/>
      <c r="K182" s="599"/>
      <c r="L182" s="599"/>
      <c r="M182" s="599"/>
      <c r="N182" s="599"/>
      <c r="O182" s="599"/>
      <c r="P182" s="599"/>
      <c r="Q182" s="599"/>
      <c r="R182" s="599"/>
      <c r="S182" s="599"/>
      <c r="T182" s="599"/>
      <c r="U182" s="599"/>
      <c r="V182" s="599"/>
      <c r="W182" s="599"/>
      <c r="X182" s="599"/>
      <c r="Y182" s="599"/>
      <c r="Z182" s="599"/>
      <c r="AA182" s="599"/>
      <c r="AB182" s="599"/>
      <c r="AC182" s="599"/>
      <c r="AD182" s="599"/>
      <c r="AE182" s="599"/>
      <c r="AF182" s="599"/>
      <c r="AG182" s="599"/>
      <c r="AH182" s="599"/>
      <c r="AI182" s="185"/>
    </row>
    <row r="183" spans="1:35" ht="15" customHeight="1">
      <c r="A183" s="599"/>
      <c r="B183" s="599"/>
      <c r="C183" s="599"/>
      <c r="D183" s="599"/>
      <c r="E183" s="599"/>
      <c r="F183" s="599"/>
      <c r="G183" s="599"/>
      <c r="H183" s="599"/>
      <c r="I183" s="599"/>
      <c r="J183" s="599"/>
      <c r="K183" s="599"/>
      <c r="L183" s="599"/>
      <c r="M183" s="599"/>
      <c r="N183" s="599"/>
      <c r="O183" s="599"/>
      <c r="P183" s="599"/>
      <c r="Q183" s="599"/>
      <c r="R183" s="599"/>
      <c r="S183" s="599"/>
      <c r="T183" s="599"/>
      <c r="U183" s="599"/>
      <c r="V183" s="599"/>
      <c r="W183" s="599"/>
      <c r="X183" s="599"/>
      <c r="Y183" s="599"/>
      <c r="Z183" s="599"/>
      <c r="AA183" s="599"/>
      <c r="AB183" s="599"/>
      <c r="AC183" s="599"/>
      <c r="AD183" s="599"/>
      <c r="AE183" s="599"/>
      <c r="AF183" s="599"/>
      <c r="AG183" s="599"/>
      <c r="AH183" s="599"/>
      <c r="AI183" s="185"/>
    </row>
    <row r="184" spans="1:35" ht="15" customHeight="1">
      <c r="A184" s="599"/>
      <c r="B184" s="599"/>
      <c r="C184" s="599"/>
      <c r="D184" s="599"/>
      <c r="E184" s="599"/>
      <c r="F184" s="599"/>
      <c r="G184" s="599"/>
      <c r="H184" s="599"/>
      <c r="I184" s="599"/>
      <c r="J184" s="599"/>
      <c r="K184" s="599"/>
      <c r="L184" s="599"/>
      <c r="M184" s="599"/>
      <c r="N184" s="599"/>
      <c r="O184" s="599"/>
      <c r="P184" s="599"/>
      <c r="Q184" s="599"/>
      <c r="R184" s="599"/>
      <c r="S184" s="599"/>
      <c r="T184" s="599"/>
      <c r="U184" s="599"/>
      <c r="V184" s="599"/>
      <c r="W184" s="599"/>
      <c r="X184" s="599"/>
      <c r="Y184" s="599"/>
      <c r="Z184" s="599"/>
      <c r="AA184" s="599"/>
      <c r="AB184" s="599"/>
      <c r="AC184" s="599"/>
      <c r="AD184" s="599"/>
      <c r="AE184" s="599"/>
      <c r="AF184" s="599"/>
      <c r="AG184" s="599"/>
      <c r="AH184" s="599"/>
      <c r="AI184" s="185"/>
    </row>
    <row r="185" spans="1:35"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85"/>
    </row>
    <row r="186" spans="1:35"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85"/>
    </row>
    <row r="187" spans="1:35"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85"/>
    </row>
    <row r="188" spans="1:35"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85"/>
    </row>
    <row r="189" spans="1:35"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85"/>
    </row>
    <row r="190" spans="1:35"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85"/>
    </row>
    <row r="191" spans="1:35"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85"/>
    </row>
    <row r="192" spans="1:35"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85"/>
    </row>
    <row r="193" spans="1:70" ht="15" customHeight="1">
      <c r="A193" s="109" t="s">
        <v>338</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45"/>
      <c r="AH193" s="98"/>
      <c r="AI193" s="185"/>
    </row>
    <row r="194" spans="1:70"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45"/>
      <c r="AH194" s="98"/>
      <c r="AI194" s="185"/>
    </row>
    <row r="195" spans="1:70" ht="1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45"/>
      <c r="AH195" s="98"/>
      <c r="AI195" s="185"/>
    </row>
    <row r="196" spans="1:70" ht="1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45"/>
      <c r="AH196" s="98"/>
      <c r="AI196" s="185"/>
    </row>
    <row r="197" spans="1:70" ht="1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45"/>
      <c r="AH197" s="98"/>
      <c r="AI197" s="185"/>
    </row>
    <row r="198" spans="1:70" ht="1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45"/>
      <c r="AH198" s="98"/>
      <c r="AI198" s="185"/>
    </row>
    <row r="199" spans="1:70" ht="16.149999999999999"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45"/>
      <c r="AH199" s="98"/>
      <c r="AI199" s="185"/>
    </row>
    <row r="200" spans="1:70"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45"/>
      <c r="AH200" s="98"/>
      <c r="AI200" s="185"/>
    </row>
    <row r="201" spans="1:70" ht="16.149999999999999" customHeight="1"/>
    <row r="204" spans="1:70" ht="16.149999999999999" customHeight="1"/>
    <row r="205" spans="1:70" ht="16.149999999999999" customHeight="1"/>
    <row r="206" spans="1:70" ht="16.149999999999999" customHeight="1"/>
    <row r="208" spans="1:70" ht="15" customHeight="1">
      <c r="AM208" s="186"/>
      <c r="AN208" s="186"/>
      <c r="AO208" s="186"/>
      <c r="AP208" s="186"/>
      <c r="AQ208" s="186"/>
      <c r="AR208" s="18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86"/>
      <c r="AM209" s="186"/>
      <c r="AN209" s="186"/>
      <c r="AO209" s="186"/>
      <c r="AP209" s="186"/>
      <c r="AQ209" s="186"/>
      <c r="AR209" s="18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86"/>
      <c r="AM210" s="186"/>
      <c r="AN210" s="186"/>
      <c r="AO210" s="186"/>
      <c r="AP210" s="186"/>
      <c r="AQ210" s="186"/>
      <c r="AR210" s="18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86"/>
      <c r="AM211" s="186"/>
      <c r="AN211" s="186"/>
      <c r="AO211" s="186"/>
      <c r="AP211" s="186"/>
      <c r="AQ211" s="186"/>
      <c r="AR211" s="18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86"/>
      <c r="AM212" s="186"/>
      <c r="AN212" s="186"/>
      <c r="AO212" s="186"/>
      <c r="AP212" s="186"/>
      <c r="AQ212" s="186"/>
      <c r="AR212" s="18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86"/>
      <c r="AM213" s="186"/>
      <c r="AN213" s="186"/>
      <c r="AO213" s="186"/>
      <c r="AP213" s="186"/>
      <c r="AQ213" s="186"/>
      <c r="AR213" s="186"/>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86"/>
      <c r="AM214" s="186"/>
      <c r="AN214" s="186"/>
      <c r="AO214" s="186"/>
      <c r="AP214" s="186"/>
      <c r="AQ214" s="186"/>
      <c r="AR214" s="186"/>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86"/>
      <c r="AM215" s="186"/>
      <c r="AN215" s="186"/>
      <c r="AO215" s="186"/>
      <c r="AP215" s="186"/>
      <c r="AQ215" s="186"/>
      <c r="AR215" s="186"/>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86"/>
      <c r="AM216" s="186"/>
      <c r="AN216" s="186"/>
      <c r="AO216" s="186"/>
      <c r="AP216" s="186"/>
      <c r="AQ216" s="186"/>
      <c r="AR216" s="186"/>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86"/>
      <c r="AM217" s="186"/>
      <c r="AN217" s="186"/>
      <c r="AO217" s="186"/>
      <c r="AP217" s="186"/>
      <c r="AQ217" s="186"/>
      <c r="AR217" s="186"/>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87"/>
      <c r="AM218" s="188"/>
      <c r="AN218" s="187"/>
      <c r="AO218" s="187"/>
      <c r="AP218" s="187"/>
      <c r="AQ218" s="187"/>
      <c r="AR218" s="187"/>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row>
    <row r="219" spans="38:70" ht="15" customHeight="1">
      <c r="AL219" s="188"/>
      <c r="AM219" s="188"/>
      <c r="AN219" s="187"/>
      <c r="AO219" s="187"/>
      <c r="AP219" s="187"/>
      <c r="AQ219" s="187"/>
      <c r="AR219" s="187"/>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row>
    <row r="220" spans="38:70" ht="15" customHeight="1">
      <c r="AL220" s="188"/>
      <c r="AM220" s="188"/>
      <c r="AN220" s="187"/>
      <c r="AO220" s="187"/>
      <c r="AP220" s="187"/>
      <c r="AQ220" s="187"/>
      <c r="AR220" s="187"/>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row>
    <row r="221" spans="38:70" ht="15" customHeight="1">
      <c r="AL221" s="188"/>
      <c r="AM221" s="188"/>
      <c r="AN221" s="187"/>
      <c r="AO221" s="187"/>
      <c r="AP221" s="187"/>
      <c r="AQ221" s="187"/>
      <c r="AR221" s="187"/>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row>
    <row r="222" spans="38:70" ht="15" customHeight="1">
      <c r="AL222" s="188"/>
      <c r="AM222" s="188"/>
      <c r="AN222" s="187"/>
      <c r="AO222" s="187"/>
      <c r="AP222" s="187"/>
      <c r="AQ222" s="187"/>
      <c r="AR222" s="187"/>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row>
    <row r="223" spans="38:70" ht="15" customHeight="1">
      <c r="AL223" s="188"/>
      <c r="AM223" s="188"/>
      <c r="AN223" s="187"/>
      <c r="AO223" s="187"/>
      <c r="AP223" s="187"/>
      <c r="AQ223" s="187"/>
      <c r="AR223" s="187"/>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row>
    <row r="224" spans="38:70" ht="15" customHeight="1">
      <c r="AL224" s="187"/>
      <c r="AM224" s="188"/>
      <c r="AN224" s="187"/>
      <c r="AO224" s="187"/>
      <c r="AP224" s="187"/>
      <c r="AQ224" s="187"/>
      <c r="AR224" s="187"/>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row>
    <row r="225" spans="38:70" ht="15" customHeight="1">
      <c r="AL225" s="187"/>
      <c r="AM225" s="188"/>
      <c r="AN225" s="187"/>
      <c r="AO225" s="187"/>
      <c r="AP225" s="187"/>
      <c r="AQ225" s="187"/>
      <c r="AR225" s="187"/>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row>
    <row r="226" spans="38:70" ht="15" customHeight="1">
      <c r="AL226" s="187"/>
      <c r="AM226" s="188"/>
      <c r="AN226" s="187"/>
      <c r="AO226" s="187"/>
      <c r="AP226" s="187"/>
      <c r="AQ226" s="187"/>
      <c r="AR226" s="187"/>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row>
    <row r="227" spans="38:70" ht="15" customHeight="1">
      <c r="AL227" s="188"/>
      <c r="AM227" s="188"/>
      <c r="AN227" s="187"/>
      <c r="AO227" s="187"/>
      <c r="AP227" s="187"/>
      <c r="AQ227" s="187"/>
      <c r="AR227" s="187"/>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row r="228" spans="38:70" ht="15" customHeight="1">
      <c r="AL228" s="187"/>
      <c r="AM228" s="188"/>
      <c r="AN228" s="187"/>
      <c r="AO228" s="187"/>
      <c r="AP228" s="187"/>
      <c r="AQ228" s="187"/>
      <c r="AR228" s="187"/>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row>
    <row r="229" spans="38:70" ht="15" customHeight="1">
      <c r="AL229" s="187"/>
      <c r="AM229" s="188"/>
      <c r="AN229" s="187"/>
      <c r="AO229" s="187"/>
      <c r="AP229" s="187"/>
      <c r="AQ229" s="187"/>
      <c r="AR229" s="187"/>
      <c r="AS229" s="41"/>
      <c r="AT229" s="41"/>
      <c r="AU229" s="41"/>
      <c r="AV229" s="41"/>
      <c r="AW229" s="41"/>
      <c r="AX229" s="41"/>
      <c r="AY229" s="41"/>
      <c r="AZ229" s="41"/>
      <c r="BA229" s="41"/>
      <c r="BB229" s="41"/>
      <c r="BC229" s="41"/>
      <c r="BD229" s="41"/>
      <c r="BE229" s="41"/>
      <c r="BF229" s="41"/>
      <c r="BG229" s="41"/>
      <c r="BH229" s="41"/>
      <c r="BI229" s="41"/>
      <c r="BJ229" s="41"/>
      <c r="BK229" s="41"/>
      <c r="BL229" s="41"/>
      <c r="BM229" s="41"/>
      <c r="BN229" s="41"/>
      <c r="BO229" s="41"/>
      <c r="BP229" s="41"/>
      <c r="BQ229" s="41"/>
      <c r="BR229" s="41"/>
    </row>
    <row r="230" spans="38:70" ht="15" customHeight="1">
      <c r="AL230" s="188"/>
      <c r="AM230" s="188"/>
      <c r="AN230" s="187"/>
      <c r="AO230" s="187"/>
      <c r="AP230" s="187"/>
      <c r="AQ230" s="187"/>
      <c r="AR230" s="187"/>
      <c r="AS230" s="41"/>
      <c r="AT230" s="41"/>
      <c r="AU230" s="41"/>
      <c r="AV230" s="41"/>
      <c r="AW230" s="41"/>
      <c r="AX230" s="41"/>
      <c r="AY230" s="41"/>
      <c r="AZ230" s="41"/>
      <c r="BA230" s="41"/>
      <c r="BB230" s="41"/>
      <c r="BC230" s="41"/>
      <c r="BD230" s="41"/>
      <c r="BE230" s="41"/>
      <c r="BF230" s="41"/>
      <c r="BG230" s="41"/>
      <c r="BH230" s="41"/>
      <c r="BI230" s="41"/>
      <c r="BJ230" s="41"/>
      <c r="BK230" s="41"/>
      <c r="BL230" s="41"/>
      <c r="BM230" s="41"/>
      <c r="BN230" s="41"/>
      <c r="BO230" s="41"/>
      <c r="BP230" s="41"/>
      <c r="BQ230" s="41"/>
      <c r="BR230" s="41"/>
    </row>
    <row r="231" spans="38:70" ht="15" customHeight="1">
      <c r="AL231" s="187"/>
      <c r="AM231" s="188"/>
      <c r="AN231" s="187"/>
      <c r="AO231" s="187"/>
      <c r="AP231" s="187"/>
      <c r="AQ231" s="187"/>
      <c r="AR231" s="187"/>
      <c r="AS231" s="41"/>
      <c r="AT231" s="41"/>
      <c r="AU231" s="41"/>
      <c r="AV231" s="41"/>
      <c r="AW231" s="41"/>
      <c r="AX231" s="41"/>
      <c r="AY231" s="41"/>
      <c r="AZ231" s="41"/>
      <c r="BA231" s="41"/>
      <c r="BB231" s="41"/>
      <c r="BC231" s="41"/>
      <c r="BD231" s="41"/>
      <c r="BE231" s="41"/>
      <c r="BF231" s="41"/>
      <c r="BG231" s="41"/>
      <c r="BH231" s="41"/>
      <c r="BI231" s="41"/>
      <c r="BJ231" s="41"/>
      <c r="BK231" s="41"/>
      <c r="BL231" s="41"/>
      <c r="BM231" s="41"/>
      <c r="BN231" s="41"/>
      <c r="BO231" s="41"/>
      <c r="BP231" s="41"/>
      <c r="BQ231" s="41"/>
      <c r="BR231" s="41"/>
    </row>
  </sheetData>
  <sheetProtection algorithmName="SHA-512" hashValue="908i0WnxBvUnRhten6xuFcuwcFMDtKCLTrOHXzC5hPy589zEegGbvpFAEUBVI8JLRwyXdQcCr/a5OlmejgFJRw==" saltValue="8RbMi6dyBwv9TlOMF8lqWQ=="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S2" sqref="S2:T2"/>
    </sheetView>
  </sheetViews>
  <sheetFormatPr defaultColWidth="8.75" defaultRowHeight="13.5" outlineLevelRow="2" outlineLevelCol="1"/>
  <cols>
    <col min="1" max="33" width="3.625" style="4" customWidth="1"/>
    <col min="34" max="34" width="9.125" style="164" hidden="1" customWidth="1" outlineLevel="1"/>
    <col min="35" max="35" width="5" style="164" hidden="1" customWidth="1" outlineLevel="1"/>
    <col min="36" max="36" width="6.5" style="164" hidden="1" customWidth="1" outlineLevel="1"/>
    <col min="37" max="37" width="3.5" style="164" hidden="1" customWidth="1" outlineLevel="1"/>
    <col min="38" max="42" width="2.75" style="164" hidden="1" customWidth="1" outlineLevel="1"/>
    <col min="43" max="44" width="9.5" style="164" hidden="1" customWidth="1" outlineLevel="1"/>
    <col min="45" max="45" width="8.75" style="164" hidden="1" customWidth="1" outlineLevel="1"/>
    <col min="46" max="46" width="8.75" style="4" hidden="1" customWidth="1" outlineLevel="1"/>
    <col min="47" max="47" width="8.75" style="4" collapsed="1"/>
    <col min="48" max="16384" width="8.75" style="4"/>
  </cols>
  <sheetData>
    <row r="1" spans="1:45" ht="16.149999999999999" customHeight="1">
      <c r="A1" s="47" t="s">
        <v>254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45" ht="16.149999999999999" customHeight="1">
      <c r="A2" s="768" t="s">
        <v>339</v>
      </c>
      <c r="B2" s="768"/>
      <c r="C2" s="768"/>
      <c r="D2" s="768"/>
      <c r="E2" s="768"/>
      <c r="F2" s="768"/>
      <c r="G2" s="768"/>
      <c r="H2" s="768"/>
      <c r="I2" s="768"/>
      <c r="J2" s="768"/>
      <c r="K2" s="768"/>
      <c r="L2" s="768"/>
      <c r="M2" s="768"/>
      <c r="N2" s="768"/>
      <c r="O2" s="768"/>
      <c r="P2" s="768"/>
      <c r="Q2" s="768"/>
      <c r="R2" s="768"/>
      <c r="S2" s="770"/>
      <c r="T2" s="770"/>
      <c r="U2" s="769" t="s">
        <v>256</v>
      </c>
      <c r="V2" s="769"/>
      <c r="W2" s="769"/>
      <c r="X2" s="769"/>
      <c r="Y2" s="769"/>
      <c r="Z2" s="769"/>
      <c r="AA2" s="769"/>
      <c r="AB2" s="769"/>
      <c r="AC2" s="769"/>
      <c r="AD2" s="769"/>
      <c r="AE2" s="769"/>
      <c r="AF2" s="769"/>
      <c r="AG2" s="769"/>
      <c r="AH2" s="181"/>
      <c r="AI2" s="181"/>
    </row>
    <row r="3" spans="1:45" ht="14.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45" ht="16.350000000000001" customHeight="1">
      <c r="A4" s="47"/>
      <c r="B4" s="47"/>
      <c r="C4" s="47"/>
      <c r="D4" s="47"/>
      <c r="E4" s="47"/>
      <c r="F4" s="47"/>
      <c r="G4" s="47"/>
      <c r="H4" s="47"/>
      <c r="I4" s="47"/>
      <c r="J4" s="47"/>
      <c r="K4" s="47"/>
      <c r="L4" s="47"/>
      <c r="M4" s="47"/>
      <c r="N4" s="47"/>
      <c r="O4" s="47"/>
      <c r="P4" s="47"/>
      <c r="Q4" s="778" t="s">
        <v>257</v>
      </c>
      <c r="R4" s="778"/>
      <c r="S4" s="778"/>
      <c r="T4" s="778"/>
      <c r="U4" s="778"/>
      <c r="V4" s="779" t="str">
        <f>IF('様式95_外来・在宅ベースアップ評価料（Ⅰ）'!H5=0,"",'様式95_外来・在宅ベースアップ評価料（Ⅰ）'!H5)</f>
        <v/>
      </c>
      <c r="W4" s="779"/>
      <c r="X4" s="779"/>
      <c r="Y4" s="779"/>
      <c r="Z4" s="779"/>
      <c r="AA4" s="779"/>
      <c r="AB4" s="779"/>
      <c r="AC4" s="779"/>
      <c r="AD4" s="779"/>
      <c r="AE4" s="779"/>
      <c r="AF4" s="779"/>
      <c r="AG4" s="780"/>
      <c r="AH4" s="182"/>
      <c r="AI4" s="182"/>
    </row>
    <row r="5" spans="1:45" ht="16.149999999999999" customHeight="1">
      <c r="A5" s="47"/>
      <c r="B5" s="47"/>
      <c r="C5" s="47"/>
      <c r="D5" s="47"/>
      <c r="E5" s="47"/>
      <c r="F5" s="47"/>
      <c r="G5" s="47"/>
      <c r="H5" s="47"/>
      <c r="I5" s="47"/>
      <c r="J5" s="47"/>
      <c r="K5" s="47"/>
      <c r="L5" s="47"/>
      <c r="M5" s="47"/>
      <c r="N5" s="47"/>
      <c r="O5" s="47"/>
      <c r="P5" s="47"/>
      <c r="Q5" s="771" t="s">
        <v>258</v>
      </c>
      <c r="R5" s="771"/>
      <c r="S5" s="771"/>
      <c r="T5" s="771"/>
      <c r="U5" s="772"/>
      <c r="V5" s="781" t="str">
        <f>'様式96_外来・在宅ベースアップ評価料（Ⅱ）'!H6</f>
        <v/>
      </c>
      <c r="W5" s="781"/>
      <c r="X5" s="781"/>
      <c r="Y5" s="781"/>
      <c r="Z5" s="781"/>
      <c r="AA5" s="781"/>
      <c r="AB5" s="781"/>
      <c r="AC5" s="781"/>
      <c r="AD5" s="781"/>
      <c r="AE5" s="781"/>
      <c r="AF5" s="781"/>
      <c r="AG5" s="782"/>
      <c r="AH5" s="169"/>
      <c r="AI5" s="169"/>
    </row>
    <row r="6" spans="1:45" ht="15.75" customHeight="1">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45" ht="16.149999999999999" customHeight="1">
      <c r="A7" s="2" t="s">
        <v>259</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row>
    <row r="8" spans="1:45" ht="16.149999999999999" customHeight="1">
      <c r="A8" s="47" t="s">
        <v>260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45" ht="16.149999999999999" customHeight="1">
      <c r="A9" s="2"/>
      <c r="B9" s="783"/>
      <c r="C9" s="783"/>
      <c r="D9" s="784" t="s">
        <v>261</v>
      </c>
      <c r="E9" s="784"/>
      <c r="F9" s="784"/>
      <c r="G9" s="784"/>
      <c r="H9" s="784"/>
      <c r="I9" s="784"/>
      <c r="J9" s="784"/>
      <c r="K9" s="784"/>
      <c r="L9" s="784"/>
      <c r="M9" s="784"/>
      <c r="N9" s="784"/>
      <c r="O9" s="784"/>
      <c r="P9" s="784"/>
      <c r="Q9" s="784"/>
      <c r="R9" s="784"/>
      <c r="S9" s="784"/>
      <c r="T9" s="784"/>
      <c r="U9" s="784"/>
      <c r="V9" s="784"/>
      <c r="W9" s="784"/>
      <c r="X9" s="784"/>
      <c r="Y9" s="784"/>
      <c r="Z9" s="784"/>
      <c r="AA9" s="47"/>
      <c r="AB9" s="47"/>
      <c r="AC9" s="47"/>
      <c r="AD9" s="47"/>
      <c r="AE9" s="47"/>
      <c r="AF9" s="47"/>
      <c r="AG9" s="47"/>
    </row>
    <row r="10" spans="1:45" ht="16.149999999999999" customHeight="1">
      <c r="A10" s="2"/>
      <c r="B10" s="787"/>
      <c r="C10" s="787"/>
      <c r="D10" s="788" t="s">
        <v>262</v>
      </c>
      <c r="E10" s="788"/>
      <c r="F10" s="788"/>
      <c r="G10" s="788"/>
      <c r="H10" s="788"/>
      <c r="I10" s="788"/>
      <c r="J10" s="788"/>
      <c r="K10" s="788"/>
      <c r="L10" s="788"/>
      <c r="M10" s="788"/>
      <c r="N10" s="788"/>
      <c r="O10" s="788"/>
      <c r="P10" s="788"/>
      <c r="Q10" s="788"/>
      <c r="R10" s="788"/>
      <c r="S10" s="788"/>
      <c r="T10" s="788"/>
      <c r="U10" s="788"/>
      <c r="V10" s="788"/>
      <c r="W10" s="788"/>
      <c r="X10" s="788"/>
      <c r="Y10" s="788"/>
      <c r="Z10" s="788"/>
      <c r="AA10" s="47"/>
      <c r="AB10" s="47"/>
      <c r="AC10" s="47"/>
      <c r="AD10" s="47"/>
      <c r="AE10" s="47"/>
      <c r="AF10" s="47"/>
      <c r="AG10" s="47"/>
    </row>
    <row r="11" spans="1:45" ht="16.149999999999999" customHeight="1">
      <c r="A11" s="2"/>
      <c r="B11" s="2"/>
      <c r="C11" s="2"/>
      <c r="D11" s="2"/>
      <c r="E11" s="2"/>
      <c r="F11" s="2"/>
      <c r="G11" s="241"/>
      <c r="H11" s="241"/>
      <c r="I11" s="241"/>
      <c r="J11" s="241"/>
      <c r="K11" s="241"/>
      <c r="L11" s="241"/>
      <c r="M11" s="241"/>
      <c r="N11" s="241"/>
      <c r="O11" s="241"/>
      <c r="P11" s="241"/>
      <c r="Q11" s="241"/>
      <c r="R11" s="241"/>
      <c r="S11" s="241"/>
      <c r="T11" s="241"/>
      <c r="U11" s="241"/>
      <c r="V11" s="241"/>
      <c r="W11" s="241"/>
      <c r="X11" s="241"/>
      <c r="Y11" s="241"/>
      <c r="Z11" s="241"/>
      <c r="AA11" s="3"/>
      <c r="AB11" s="3"/>
      <c r="AC11" s="3"/>
      <c r="AD11" s="3"/>
      <c r="AE11" s="3"/>
      <c r="AF11" s="3"/>
      <c r="AG11" s="19"/>
      <c r="AH11" s="4"/>
      <c r="AS11" s="4"/>
    </row>
    <row r="12" spans="1:45" ht="16.149999999999999" customHeight="1">
      <c r="A12" s="2"/>
      <c r="B12" s="2"/>
      <c r="C12" s="2"/>
      <c r="D12" s="2"/>
      <c r="E12" s="2"/>
      <c r="F12" s="2"/>
      <c r="G12" s="241"/>
      <c r="H12" s="241"/>
      <c r="I12" s="241"/>
      <c r="J12" s="241"/>
      <c r="K12" s="241"/>
      <c r="L12" s="241"/>
      <c r="M12" s="241"/>
      <c r="N12" s="241"/>
      <c r="O12" s="241"/>
      <c r="P12" s="241"/>
      <c r="Q12" s="241"/>
      <c r="R12" s="241"/>
      <c r="S12" s="241"/>
      <c r="T12" s="241"/>
      <c r="U12" s="241"/>
      <c r="V12" s="241"/>
      <c r="W12" s="241"/>
      <c r="X12" s="241"/>
      <c r="Y12" s="241"/>
      <c r="Z12" s="241"/>
      <c r="AA12" s="3"/>
      <c r="AB12" s="3"/>
      <c r="AC12" s="3"/>
      <c r="AD12" s="3"/>
      <c r="AE12" s="3"/>
      <c r="AF12" s="3"/>
      <c r="AG12" s="19"/>
      <c r="AH12" s="4"/>
      <c r="AS12" s="4"/>
    </row>
    <row r="13" spans="1:45" ht="16.149999999999999" customHeight="1">
      <c r="A13" s="2"/>
      <c r="B13" s="2"/>
      <c r="C13" s="2"/>
      <c r="D13" s="2"/>
      <c r="E13" s="2"/>
      <c r="F13" s="2"/>
      <c r="G13" s="241"/>
      <c r="H13" s="241"/>
      <c r="I13" s="241"/>
      <c r="J13" s="241"/>
      <c r="K13" s="241"/>
      <c r="L13" s="241"/>
      <c r="M13" s="241"/>
      <c r="N13" s="241"/>
      <c r="O13" s="241"/>
      <c r="P13" s="241"/>
      <c r="Q13" s="241"/>
      <c r="R13" s="241"/>
      <c r="S13" s="241"/>
      <c r="T13" s="241"/>
      <c r="U13" s="241"/>
      <c r="V13" s="241"/>
      <c r="W13" s="241"/>
      <c r="X13" s="241"/>
      <c r="Y13" s="241"/>
      <c r="Z13" s="241"/>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7" t="s">
        <v>263</v>
      </c>
      <c r="B15" s="47"/>
      <c r="C15" s="47"/>
      <c r="D15" s="47"/>
      <c r="E15" s="47"/>
      <c r="F15" s="47"/>
      <c r="L15" s="47"/>
      <c r="M15" s="47"/>
      <c r="N15" s="47"/>
      <c r="O15" s="47"/>
      <c r="P15" s="47"/>
      <c r="Q15" s="47"/>
      <c r="R15" s="47"/>
      <c r="S15" s="47"/>
      <c r="T15" s="47"/>
      <c r="U15" s="47"/>
      <c r="V15" s="47"/>
      <c r="AE15" s="47"/>
      <c r="AF15" s="47"/>
      <c r="AG15" s="47"/>
    </row>
    <row r="16" spans="1:45" ht="16.149999999999999" customHeight="1" thickBot="1">
      <c r="B16" s="785" t="s">
        <v>15</v>
      </c>
      <c r="C16" s="786"/>
      <c r="D16" s="786"/>
      <c r="E16" s="773"/>
      <c r="F16" s="773"/>
      <c r="G16" s="20" t="s">
        <v>16</v>
      </c>
      <c r="H16" s="773"/>
      <c r="I16" s="773"/>
      <c r="J16" s="20" t="s">
        <v>264</v>
      </c>
      <c r="K16" s="20"/>
      <c r="L16" s="20" t="s">
        <v>265</v>
      </c>
      <c r="M16" s="20" t="s">
        <v>15</v>
      </c>
      <c r="N16" s="20"/>
      <c r="O16" s="773"/>
      <c r="P16" s="773"/>
      <c r="Q16" s="20" t="s">
        <v>16</v>
      </c>
      <c r="R16" s="773"/>
      <c r="S16" s="773"/>
      <c r="T16" s="21" t="s">
        <v>264</v>
      </c>
      <c r="V16" s="774">
        <f>IF(E16=O16,R16-H16+1,IF(O16-E16=1,12-H16+1+R16,IF(O16-E16=2,12-H16+1+R16+12,"エラー")))</f>
        <v>1</v>
      </c>
      <c r="W16" s="774"/>
      <c r="X16" s="774"/>
      <c r="Y16" s="775"/>
      <c r="Z16" s="47" t="s">
        <v>266</v>
      </c>
      <c r="AA16" s="47"/>
      <c r="AG16" s="47"/>
    </row>
    <row r="17" spans="1:43" ht="16.149999999999999" customHeight="1">
      <c r="B17" s="139"/>
      <c r="C17" s="28"/>
      <c r="D17" s="28"/>
      <c r="E17" s="28"/>
      <c r="F17" s="28"/>
      <c r="H17" s="28"/>
      <c r="I17" s="28"/>
      <c r="O17" s="28"/>
      <c r="P17" s="28"/>
      <c r="R17" s="28"/>
      <c r="S17" s="28"/>
      <c r="V17" s="28"/>
      <c r="W17" s="28"/>
      <c r="X17" s="28"/>
      <c r="Y17" s="28"/>
    </row>
    <row r="18" spans="1:43" ht="16.149999999999999" customHeight="1">
      <c r="B18" s="139"/>
      <c r="C18" s="28"/>
      <c r="D18" s="28"/>
      <c r="E18" s="28"/>
      <c r="F18" s="28"/>
      <c r="H18" s="28"/>
      <c r="I18" s="28"/>
      <c r="O18" s="28"/>
      <c r="P18" s="28"/>
      <c r="R18" s="28"/>
      <c r="S18" s="28"/>
      <c r="V18" s="28"/>
      <c r="W18" s="28"/>
      <c r="X18" s="28"/>
      <c r="Y18" s="28"/>
    </row>
    <row r="19" spans="1:43" ht="16.149999999999999" customHeight="1">
      <c r="A19" s="47"/>
      <c r="B19" s="101"/>
      <c r="C19" s="47"/>
      <c r="D19" s="47"/>
      <c r="E19" s="47"/>
      <c r="F19" s="47"/>
      <c r="G19" s="47"/>
      <c r="H19" s="47"/>
      <c r="I19" s="47"/>
      <c r="J19" s="47"/>
      <c r="K19" s="47"/>
      <c r="L19" s="47"/>
      <c r="M19" s="47"/>
      <c r="N19" s="47"/>
      <c r="O19" s="47"/>
      <c r="P19" s="47"/>
      <c r="Q19" s="47"/>
      <c r="R19" s="47"/>
      <c r="S19" s="47"/>
      <c r="T19" s="47"/>
      <c r="U19" s="47"/>
      <c r="AB19" s="47"/>
      <c r="AC19" s="47"/>
      <c r="AD19" s="47"/>
      <c r="AE19" s="47"/>
      <c r="AF19" s="47"/>
      <c r="AG19" s="47"/>
    </row>
    <row r="20" spans="1:43" ht="16.149999999999999" customHeight="1" thickBot="1">
      <c r="A20" s="47" t="s">
        <v>267</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43" ht="16.149999999999999" customHeight="1" thickBot="1">
      <c r="A21" s="47"/>
      <c r="B21" s="785" t="s">
        <v>15</v>
      </c>
      <c r="C21" s="786"/>
      <c r="D21" s="786"/>
      <c r="E21" s="773"/>
      <c r="F21" s="773"/>
      <c r="G21" s="20" t="s">
        <v>16</v>
      </c>
      <c r="H21" s="773"/>
      <c r="I21" s="773"/>
      <c r="J21" s="20" t="s">
        <v>264</v>
      </c>
      <c r="K21" s="20"/>
      <c r="L21" s="20" t="s">
        <v>265</v>
      </c>
      <c r="M21" s="20" t="s">
        <v>15</v>
      </c>
      <c r="N21" s="20"/>
      <c r="O21" s="773"/>
      <c r="P21" s="773"/>
      <c r="Q21" s="20" t="s">
        <v>16</v>
      </c>
      <c r="R21" s="773"/>
      <c r="S21" s="773"/>
      <c r="T21" s="21" t="s">
        <v>264</v>
      </c>
      <c r="V21" s="774">
        <f>IF(E21=O21,R21-H21+1,IF(O21-E21=1,12-H21+1+R21,IF(O21-E21=2,12-H21+1+R21+12,"エラー")))</f>
        <v>1</v>
      </c>
      <c r="W21" s="774"/>
      <c r="X21" s="774"/>
      <c r="Y21" s="775"/>
      <c r="Z21" s="47" t="s">
        <v>266</v>
      </c>
      <c r="AA21" s="47"/>
      <c r="AG21" s="47"/>
    </row>
    <row r="22" spans="1:43" ht="16.149999999999999" customHeight="1">
      <c r="A22" s="47"/>
      <c r="B22" s="140"/>
      <c r="D22" s="28"/>
      <c r="E22" s="28"/>
      <c r="G22" s="28"/>
      <c r="H22" s="28"/>
      <c r="N22" s="28"/>
      <c r="O22" s="28"/>
      <c r="Q22" s="28"/>
      <c r="R22" s="28"/>
      <c r="U22" s="47"/>
      <c r="AB22" s="47"/>
      <c r="AC22" s="47"/>
      <c r="AD22" s="47"/>
      <c r="AE22" s="47"/>
      <c r="AF22" s="47"/>
      <c r="AG22" s="47"/>
    </row>
    <row r="23" spans="1:43" ht="16.149999999999999" customHeight="1">
      <c r="A23" s="47"/>
      <c r="B23" s="140"/>
      <c r="D23" s="28"/>
      <c r="E23" s="28"/>
      <c r="G23" s="28"/>
      <c r="H23" s="28"/>
      <c r="N23" s="28"/>
      <c r="O23" s="28"/>
      <c r="Q23" s="28"/>
      <c r="R23" s="28"/>
      <c r="U23" s="47"/>
      <c r="AB23" s="47"/>
      <c r="AC23" s="47"/>
      <c r="AD23" s="47"/>
      <c r="AE23" s="47"/>
      <c r="AF23" s="47"/>
      <c r="AG23" s="47"/>
      <c r="AQ23" s="164" t="s">
        <v>340</v>
      </c>
    </row>
    <row r="24" spans="1:43" ht="16.149999999999999" customHeight="1">
      <c r="A24" s="47"/>
      <c r="B24" s="140"/>
      <c r="D24" s="28"/>
      <c r="E24" s="28"/>
      <c r="G24" s="28"/>
      <c r="H24" s="28"/>
      <c r="N24" s="28"/>
      <c r="O24" s="28"/>
      <c r="Q24" s="28"/>
      <c r="R24" s="28"/>
      <c r="U24" s="47"/>
      <c r="AB24" s="47"/>
      <c r="AC24" s="47"/>
      <c r="AD24" s="47"/>
      <c r="AE24" s="47"/>
      <c r="AF24" s="47"/>
      <c r="AG24" s="47"/>
    </row>
    <row r="25" spans="1:43" ht="16.149999999999999" customHeight="1">
      <c r="A25" s="47"/>
      <c r="B25" s="140"/>
      <c r="D25" s="28"/>
      <c r="E25" s="28"/>
      <c r="G25" s="28"/>
      <c r="H25" s="28"/>
      <c r="N25" s="28"/>
      <c r="O25" s="28"/>
      <c r="Q25" s="28"/>
      <c r="R25" s="28"/>
      <c r="U25" s="47"/>
      <c r="AB25" s="47"/>
      <c r="AC25" s="47"/>
      <c r="AD25" s="47"/>
      <c r="AE25" s="47"/>
      <c r="AF25" s="47"/>
      <c r="AG25" s="47"/>
    </row>
    <row r="26" spans="1:43" ht="16.149999999999999" customHeight="1" thickBot="1">
      <c r="A26" s="47"/>
      <c r="B26" s="140"/>
      <c r="D26" s="28"/>
      <c r="E26" s="28"/>
      <c r="G26" s="28"/>
      <c r="H26" s="28"/>
      <c r="N26" s="28"/>
      <c r="O26" s="28"/>
      <c r="Q26" s="28"/>
      <c r="R26" s="28"/>
      <c r="U26" s="47"/>
      <c r="AB26" s="47"/>
      <c r="AC26" s="47"/>
      <c r="AD26" s="47"/>
      <c r="AE26" s="47"/>
      <c r="AF26" s="47"/>
      <c r="AG26" s="47"/>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65"/>
      <c r="X27" s="794" t="s">
        <v>342</v>
      </c>
      <c r="Y27" s="795"/>
      <c r="Z27" s="3"/>
      <c r="AA27" s="3"/>
      <c r="AB27" s="3"/>
      <c r="AC27" s="3"/>
      <c r="AD27" s="3"/>
      <c r="AE27" s="3"/>
      <c r="AF27" s="3"/>
      <c r="AG27" s="19"/>
      <c r="AH27" s="164" t="b">
        <v>1</v>
      </c>
    </row>
    <row r="28" spans="1:43" ht="16.149999999999999" customHeight="1">
      <c r="A28" s="2"/>
      <c r="B28" s="101"/>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7"/>
      <c r="B29" s="140"/>
      <c r="D29" s="28"/>
      <c r="E29" s="28"/>
      <c r="G29" s="28"/>
      <c r="H29" s="28"/>
      <c r="N29" s="28"/>
      <c r="O29" s="28"/>
      <c r="Q29" s="28"/>
      <c r="R29" s="28"/>
      <c r="U29" s="47"/>
      <c r="AB29" s="47"/>
      <c r="AC29" s="47"/>
      <c r="AD29" s="47"/>
      <c r="AE29" s="47"/>
      <c r="AF29" s="47"/>
      <c r="AG29" s="47"/>
    </row>
    <row r="30" spans="1:43" ht="16.149999999999999" customHeight="1">
      <c r="A30" s="47"/>
      <c r="B30" s="140"/>
      <c r="D30" s="28"/>
      <c r="E30" s="28"/>
      <c r="G30" s="28"/>
      <c r="H30" s="28"/>
      <c r="N30" s="28"/>
      <c r="O30" s="28"/>
      <c r="Q30" s="28"/>
      <c r="R30" s="28"/>
      <c r="U30" s="47"/>
      <c r="AB30" s="47"/>
      <c r="AC30" s="47"/>
      <c r="AD30" s="47"/>
      <c r="AE30" s="47"/>
      <c r="AF30" s="47"/>
      <c r="AG30" s="47"/>
    </row>
    <row r="31" spans="1:43" ht="16.149999999999999" customHeight="1">
      <c r="A31" s="47"/>
      <c r="B31" s="140"/>
      <c r="D31" s="28"/>
      <c r="E31" s="28"/>
      <c r="G31" s="28"/>
      <c r="H31" s="28"/>
      <c r="N31" s="28"/>
      <c r="O31" s="28"/>
      <c r="Q31" s="28"/>
      <c r="R31" s="28"/>
      <c r="U31" s="47"/>
      <c r="AB31" s="47"/>
      <c r="AC31" s="47"/>
      <c r="AD31" s="47"/>
      <c r="AE31" s="47"/>
      <c r="AF31" s="47"/>
      <c r="AG31" s="47"/>
    </row>
    <row r="32" spans="1:43" ht="16.149999999999999" customHeight="1" thickBot="1">
      <c r="A32" s="2" t="s">
        <v>343</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3" spans="1:47" ht="16.149999999999999" customHeight="1">
      <c r="A33" s="27" t="s">
        <v>269</v>
      </c>
      <c r="B33" s="53"/>
      <c r="C33" s="53"/>
      <c r="D33" s="53"/>
      <c r="E33" s="53"/>
      <c r="F33" s="53"/>
      <c r="G33" s="53"/>
      <c r="H33" s="53"/>
      <c r="I33" s="53"/>
      <c r="J33" s="53"/>
      <c r="K33" s="53"/>
      <c r="L33" s="53"/>
      <c r="M33" s="54"/>
      <c r="N33" s="54"/>
      <c r="O33" s="54"/>
      <c r="P33" s="54"/>
      <c r="Q33" s="54"/>
      <c r="R33" s="54"/>
      <c r="S33" s="54"/>
      <c r="T33" s="54"/>
      <c r="U33" s="54"/>
      <c r="V33" s="54"/>
      <c r="W33" s="54"/>
      <c r="X33" s="54"/>
      <c r="Y33" s="54"/>
      <c r="Z33" s="54"/>
      <c r="AA33" s="54"/>
      <c r="AB33" s="789">
        <f>SUM(AB34,AB36)</f>
        <v>0</v>
      </c>
      <c r="AC33" s="789"/>
      <c r="AD33" s="789"/>
      <c r="AE33" s="789"/>
      <c r="AF33" s="789"/>
      <c r="AG33" s="37" t="s">
        <v>270</v>
      </c>
    </row>
    <row r="34" spans="1:47" ht="16.149999999999999" customHeight="1">
      <c r="A34" s="52"/>
      <c r="B34" s="790" t="s">
        <v>271</v>
      </c>
      <c r="C34" s="791"/>
      <c r="D34" s="791"/>
      <c r="E34" s="791"/>
      <c r="F34" s="791"/>
      <c r="G34" s="791"/>
      <c r="H34" s="791"/>
      <c r="I34" s="791"/>
      <c r="J34" s="791"/>
      <c r="K34" s="791"/>
      <c r="L34" s="791"/>
      <c r="M34" s="791"/>
      <c r="N34" s="791"/>
      <c r="O34" s="791"/>
      <c r="P34" s="791"/>
      <c r="Q34" s="791"/>
      <c r="R34" s="791"/>
      <c r="S34" s="791"/>
      <c r="T34" s="791"/>
      <c r="U34" s="791"/>
      <c r="V34" s="791"/>
      <c r="W34" s="791"/>
      <c r="X34" s="14"/>
      <c r="Y34" s="14" t="s">
        <v>272</v>
      </c>
      <c r="Z34" s="14"/>
      <c r="AA34" s="14"/>
      <c r="AB34" s="798">
        <f>AB35*V21*10</f>
        <v>0</v>
      </c>
      <c r="AC34" s="798"/>
      <c r="AD34" s="798"/>
      <c r="AE34" s="798"/>
      <c r="AF34" s="798"/>
      <c r="AG34" s="15" t="s">
        <v>270</v>
      </c>
    </row>
    <row r="35" spans="1:47" ht="16.149999999999999" customHeight="1">
      <c r="A35" s="51"/>
      <c r="B35" s="127"/>
      <c r="C35" s="792" t="s">
        <v>344</v>
      </c>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3">
        <f>IF(AH27=TRUE,'様式96_外来・在宅ベースアップ評価料（Ⅱ）'!M81,'（参考）賃金引き上げ計画書作成のための計算シート'!M53)</f>
        <v>0</v>
      </c>
      <c r="AC35" s="793"/>
      <c r="AD35" s="793"/>
      <c r="AE35" s="793"/>
      <c r="AF35" s="793"/>
      <c r="AG35" s="17" t="s">
        <v>276</v>
      </c>
    </row>
    <row r="36" spans="1:47" ht="16.149999999999999" customHeight="1" thickBot="1">
      <c r="A36" s="51"/>
      <c r="B36" s="128" t="s">
        <v>345</v>
      </c>
      <c r="C36" s="55"/>
      <c r="D36" s="55"/>
      <c r="E36" s="55"/>
      <c r="F36" s="55"/>
      <c r="G36" s="55"/>
      <c r="H36" s="55"/>
      <c r="I36" s="55"/>
      <c r="J36" s="55"/>
      <c r="K36" s="55"/>
      <c r="L36" s="55"/>
      <c r="M36" s="55"/>
      <c r="N36" s="55"/>
      <c r="O36" s="55"/>
      <c r="P36" s="55"/>
      <c r="Q36" s="55"/>
      <c r="R36" s="55"/>
      <c r="S36" s="55"/>
      <c r="T36" s="55"/>
      <c r="U36" s="55"/>
      <c r="V36" s="55"/>
      <c r="W36" s="55"/>
      <c r="X36" s="129"/>
      <c r="Y36" s="129"/>
      <c r="Z36" s="129"/>
      <c r="AA36" s="129"/>
      <c r="AB36" s="799" t="str">
        <f>IFERROR(AA37*AB38*10+AF37*AB39*10,"-")</f>
        <v>-</v>
      </c>
      <c r="AC36" s="799"/>
      <c r="AD36" s="799"/>
      <c r="AE36" s="799"/>
      <c r="AF36" s="799"/>
      <c r="AG36" s="130" t="s">
        <v>270</v>
      </c>
    </row>
    <row r="37" spans="1:47" ht="16.149999999999999" customHeight="1" thickBot="1">
      <c r="A37" s="51"/>
      <c r="B37" s="131"/>
      <c r="C37" s="132" t="s">
        <v>346</v>
      </c>
      <c r="D37" s="133"/>
      <c r="E37" s="133"/>
      <c r="F37" s="133"/>
      <c r="G37" s="133"/>
      <c r="H37" s="133"/>
      <c r="I37" s="133"/>
      <c r="J37" s="133"/>
      <c r="K37" s="133"/>
      <c r="L37" s="133"/>
      <c r="M37" s="55"/>
      <c r="N37" s="55"/>
      <c r="O37" s="55"/>
      <c r="P37" s="55"/>
      <c r="Q37" s="102" t="s">
        <v>275</v>
      </c>
      <c r="R37" s="803"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803"/>
      <c r="T37" s="803"/>
      <c r="U37" s="803"/>
      <c r="V37" s="803"/>
      <c r="W37" s="55" t="s">
        <v>132</v>
      </c>
      <c r="X37" s="804" t="s">
        <v>347</v>
      </c>
      <c r="Y37" s="805"/>
      <c r="Z37" s="805"/>
      <c r="AA37" s="124" t="str">
        <f>VLOOKUP(R37,'リスト（外来）'!C:D,2,FALSE)</f>
        <v>-</v>
      </c>
      <c r="AB37" s="134" t="s">
        <v>276</v>
      </c>
      <c r="AC37" s="805" t="s">
        <v>348</v>
      </c>
      <c r="AD37" s="805"/>
      <c r="AE37" s="805"/>
      <c r="AF37" s="124" t="str">
        <f>VLOOKUP(R37,'リスト（外来）'!C:E,3,FALSE)</f>
        <v>-</v>
      </c>
      <c r="AG37" s="135" t="s">
        <v>276</v>
      </c>
    </row>
    <row r="38" spans="1:47" ht="16.149999999999999" customHeight="1">
      <c r="A38" s="51"/>
      <c r="B38" s="131"/>
      <c r="C38" s="132" t="s">
        <v>349</v>
      </c>
      <c r="D38" s="136"/>
      <c r="E38" s="136"/>
      <c r="F38" s="136"/>
      <c r="G38" s="136"/>
      <c r="H38" s="136"/>
      <c r="I38" s="136"/>
      <c r="J38" s="136"/>
      <c r="K38" s="136"/>
      <c r="L38" s="136"/>
      <c r="M38" s="69"/>
      <c r="N38" s="69"/>
      <c r="O38" s="69"/>
      <c r="P38" s="103"/>
      <c r="Q38" s="103"/>
      <c r="R38" s="103"/>
      <c r="S38" s="104"/>
      <c r="T38" s="104"/>
      <c r="U38" s="104"/>
      <c r="V38" s="104"/>
      <c r="W38" s="104"/>
      <c r="X38" s="108"/>
      <c r="Y38" s="69"/>
      <c r="Z38" s="69"/>
      <c r="AA38" s="69"/>
      <c r="AB38" s="77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76"/>
      <c r="AD38" s="776"/>
      <c r="AE38" s="776"/>
      <c r="AF38" s="776"/>
      <c r="AG38" s="137" t="s">
        <v>278</v>
      </c>
    </row>
    <row r="39" spans="1:47" ht="16.149999999999999" customHeight="1">
      <c r="A39" s="16"/>
      <c r="B39" s="138"/>
      <c r="C39" s="132" t="s">
        <v>350</v>
      </c>
      <c r="D39" s="69"/>
      <c r="E39" s="69"/>
      <c r="F39" s="69"/>
      <c r="G39" s="69"/>
      <c r="H39" s="69"/>
      <c r="I39" s="69"/>
      <c r="J39" s="69"/>
      <c r="K39" s="69"/>
      <c r="L39" s="69"/>
      <c r="M39" s="69"/>
      <c r="N39" s="69"/>
      <c r="O39" s="69"/>
      <c r="P39" s="69"/>
      <c r="Q39" s="69"/>
      <c r="R39" s="69"/>
      <c r="S39" s="69"/>
      <c r="T39" s="69"/>
      <c r="U39" s="69"/>
      <c r="V39" s="69"/>
      <c r="W39" s="69"/>
      <c r="X39" s="69"/>
      <c r="Y39" s="69"/>
      <c r="Z39" s="69"/>
      <c r="AA39" s="69"/>
      <c r="AB39" s="777" t="str">
        <f>IF(R37&lt;&gt;"届出なし",('様式96_外来・在宅ベースアップ評価料（Ⅱ）'!M60+'様式96_外来・在宅ベースアップ評価料（Ⅱ）'!M68)*V21,"-")</f>
        <v>-</v>
      </c>
      <c r="AC39" s="777"/>
      <c r="AD39" s="777"/>
      <c r="AE39" s="777"/>
      <c r="AF39" s="777"/>
      <c r="AG39" s="137" t="s">
        <v>278</v>
      </c>
    </row>
    <row r="40" spans="1:47" ht="16.149999999999999" customHeight="1">
      <c r="A40" s="77"/>
      <c r="B40" s="38" t="s">
        <v>279</v>
      </c>
      <c r="C40" s="5"/>
      <c r="D40" s="5"/>
      <c r="E40" s="5"/>
      <c r="F40" s="5"/>
      <c r="G40" s="5"/>
      <c r="H40" s="5"/>
      <c r="I40" s="5"/>
      <c r="J40" s="5"/>
      <c r="K40" s="5"/>
      <c r="L40" s="5"/>
      <c r="M40" s="5"/>
      <c r="N40" s="5"/>
      <c r="O40" s="5"/>
      <c r="P40" s="5"/>
      <c r="Q40" s="5"/>
      <c r="R40" s="5"/>
      <c r="S40" s="5"/>
      <c r="T40" s="5"/>
      <c r="U40" s="5"/>
      <c r="V40" s="5"/>
      <c r="W40" s="5"/>
      <c r="X40" s="5"/>
      <c r="Y40" s="5"/>
      <c r="Z40" s="5"/>
      <c r="AA40" s="5"/>
      <c r="AB40" s="810"/>
      <c r="AC40" s="810"/>
      <c r="AD40" s="810"/>
      <c r="AE40" s="810"/>
      <c r="AF40" s="810"/>
      <c r="AG40" s="6" t="s">
        <v>280</v>
      </c>
    </row>
    <row r="41" spans="1:47" ht="16.149999999999999" customHeight="1" thickBot="1">
      <c r="A41" s="141" t="s">
        <v>281</v>
      </c>
      <c r="B41" s="142"/>
      <c r="C41" s="143"/>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811"/>
      <c r="AC41" s="811"/>
      <c r="AD41" s="811"/>
      <c r="AE41" s="811"/>
      <c r="AF41" s="811"/>
      <c r="AG41" s="78"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812">
        <f>IFERROR(AB33-AB40+AB41,"")</f>
        <v>0</v>
      </c>
      <c r="AC42" s="812"/>
      <c r="AD42" s="812"/>
      <c r="AE42" s="812"/>
      <c r="AF42" s="812"/>
      <c r="AG42" s="9" t="s">
        <v>270</v>
      </c>
    </row>
    <row r="43" spans="1:47" ht="16.149999999999999" customHeight="1">
      <c r="A43" s="361" t="s">
        <v>1520</v>
      </c>
      <c r="B43" s="363"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44"/>
      <c r="AH43" s="4"/>
      <c r="AS43" s="4"/>
    </row>
    <row r="44" spans="1:47" ht="16.149999999999999" customHeight="1">
      <c r="A44" s="3"/>
      <c r="B44" s="363"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44"/>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813"/>
      <c r="AC47" s="813"/>
      <c r="AD47" s="813"/>
      <c r="AE47" s="813"/>
      <c r="AF47" s="813"/>
      <c r="AG47" s="112" t="s">
        <v>270</v>
      </c>
      <c r="AH47" s="164" t="str">
        <f>IF(AB42&gt;AB47,"NG","OK")</f>
        <v>OK</v>
      </c>
      <c r="AU47" s="238" t="str">
        <f>IF(AH47="NG","←（８）全体の賃金改善の見込み額は（７）算定金額の見込み（繰越額調整後）の値を上回るように設定してください","")</f>
        <v/>
      </c>
    </row>
    <row r="48" spans="1:47" ht="16.149999999999999" hidden="1" customHeight="1" outlineLevel="1">
      <c r="A48" s="16"/>
      <c r="B48" s="338" t="s">
        <v>285</v>
      </c>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807"/>
      <c r="AC48" s="807"/>
      <c r="AD48" s="807"/>
      <c r="AE48" s="807"/>
      <c r="AF48" s="807"/>
      <c r="AG48" s="113" t="s">
        <v>270</v>
      </c>
    </row>
    <row r="49" spans="1:45" ht="16.149999999999999" customHeight="1" collapsed="1" thickBot="1">
      <c r="A49" s="7"/>
      <c r="B49" s="72"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800"/>
      <c r="AC49" s="800"/>
      <c r="AD49" s="800"/>
      <c r="AE49" s="800"/>
      <c r="AF49" s="800"/>
      <c r="AG49" s="125" t="s">
        <v>270</v>
      </c>
    </row>
    <row r="50" spans="1:45" ht="16.149999999999999" hidden="1" customHeight="1" outlineLevel="1">
      <c r="A50" s="16"/>
      <c r="B50" s="330" t="s">
        <v>287</v>
      </c>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801"/>
      <c r="AC50" s="801"/>
      <c r="AD50" s="801"/>
      <c r="AE50" s="801"/>
      <c r="AF50" s="801"/>
      <c r="AG50" s="126" t="s">
        <v>270</v>
      </c>
      <c r="AQ50" s="189"/>
    </row>
    <row r="51" spans="1:45" ht="16.149999999999999" hidden="1" customHeight="1" outlineLevel="1" thickBot="1">
      <c r="A51" s="7"/>
      <c r="B51" s="348" t="s">
        <v>288</v>
      </c>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802">
        <f>AB47-SUM(AB48:AF50)</f>
        <v>0</v>
      </c>
      <c r="AC51" s="802"/>
      <c r="AD51" s="802"/>
      <c r="AE51" s="802"/>
      <c r="AF51" s="802"/>
      <c r="AG51" s="125" t="s">
        <v>270</v>
      </c>
    </row>
    <row r="52" spans="1:45" ht="16.149999999999999" customHeight="1" collapsed="1">
      <c r="A52" s="361" t="s">
        <v>1520</v>
      </c>
      <c r="B52" s="360" t="s">
        <v>1558</v>
      </c>
      <c r="C52" s="360"/>
      <c r="D52" s="360"/>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44"/>
      <c r="AH52" s="4"/>
      <c r="AS52" s="4"/>
    </row>
    <row r="53" spans="1:45" ht="16.149999999999999" customHeight="1">
      <c r="A53" s="360"/>
      <c r="B53" s="360" t="s">
        <v>1559</v>
      </c>
      <c r="C53" s="360"/>
      <c r="D53" s="36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44"/>
      <c r="AH53" s="4"/>
      <c r="AS53" s="4"/>
    </row>
    <row r="54" spans="1:45" ht="16.149999999999999" customHeight="1">
      <c r="A54" s="361" t="s">
        <v>1520</v>
      </c>
      <c r="B54" s="360" t="s">
        <v>1583</v>
      </c>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70"/>
      <c r="AB54" s="370"/>
      <c r="AC54" s="370"/>
      <c r="AD54" s="370"/>
      <c r="AE54" s="370"/>
      <c r="AF54" s="370"/>
      <c r="AG54" s="370"/>
      <c r="AH54" s="370"/>
      <c r="AI54" s="373"/>
      <c r="AJ54" s="374"/>
      <c r="AK54" s="374"/>
      <c r="AS54" s="4"/>
    </row>
    <row r="55" spans="1:45" ht="16.149999999999999" customHeight="1">
      <c r="A55" s="361" t="s">
        <v>1520</v>
      </c>
      <c r="B55" s="360" t="s">
        <v>1560</v>
      </c>
      <c r="C55" s="360"/>
      <c r="D55" s="360"/>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44"/>
      <c r="AH55" s="4"/>
      <c r="AS55" s="4"/>
    </row>
    <row r="56" spans="1:45" ht="16.149999999999999" customHeight="1">
      <c r="A56" s="387"/>
      <c r="B56" s="371"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44"/>
      <c r="AH56" s="4"/>
      <c r="AS56" s="4"/>
    </row>
    <row r="57" spans="1:45" ht="16.149999999999999" customHeight="1">
      <c r="A57" s="3"/>
      <c r="B57" s="372"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44"/>
      <c r="AH57" s="4"/>
      <c r="AS57" s="4"/>
    </row>
    <row r="58" spans="1:45" ht="16.149999999999999" hidden="1" customHeight="1" outlineLevel="1">
      <c r="A58" s="362" t="s">
        <v>1520</v>
      </c>
      <c r="B58" s="365"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44"/>
      <c r="AH58" s="4"/>
      <c r="AS58" s="4"/>
    </row>
    <row r="59" spans="1:45" ht="16.149999999999999" hidden="1" customHeight="1" outlineLevel="1">
      <c r="A59" s="3"/>
      <c r="B59" s="364"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44"/>
      <c r="AH59" s="4"/>
      <c r="AS59" s="4"/>
    </row>
    <row r="60" spans="1:45" ht="16.149999999999999" hidden="1" customHeight="1" outlineLevel="1">
      <c r="A60" s="3"/>
      <c r="B60" s="366"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44"/>
      <c r="AH60" s="4"/>
      <c r="AS60" s="4"/>
    </row>
    <row r="61" spans="1:45" ht="16.149999999999999" hidden="1" customHeight="1" outlineLevel="1">
      <c r="A61" s="362" t="s">
        <v>1520</v>
      </c>
      <c r="B61" s="364"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44"/>
      <c r="AH61" s="4"/>
      <c r="AS61" s="4"/>
    </row>
    <row r="62" spans="1:45" ht="16.149999999999999" hidden="1" customHeight="1" outlineLevel="1">
      <c r="A62" s="3"/>
      <c r="B62" s="364"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44"/>
      <c r="AH62" s="4"/>
      <c r="AS62" s="4"/>
    </row>
    <row r="63" spans="1:45" ht="16.149999999999999" customHeight="1" collapsed="1">
      <c r="A63" s="3"/>
      <c r="B63" s="10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46" t="s">
        <v>1479</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19"/>
      <c r="AB64" s="19"/>
      <c r="AC64" s="19"/>
      <c r="AD64" s="19"/>
      <c r="AE64" s="19"/>
      <c r="AF64" s="47"/>
    </row>
    <row r="65" spans="1:45" ht="16.149999999999999" customHeight="1">
      <c r="A65" s="361" t="s">
        <v>1520</v>
      </c>
      <c r="B65" s="376" t="s">
        <v>1524</v>
      </c>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70"/>
      <c r="AB65" s="370"/>
      <c r="AC65" s="370"/>
      <c r="AD65" s="370"/>
      <c r="AE65" s="370"/>
      <c r="AF65" s="370"/>
      <c r="AG65" s="370"/>
      <c r="AH65" s="88"/>
      <c r="AI65" s="181"/>
      <c r="AS65" s="4"/>
    </row>
    <row r="66" spans="1:45" ht="16.149999999999999" customHeight="1">
      <c r="A66" s="381" t="s">
        <v>1520</v>
      </c>
      <c r="B66" s="382" t="s">
        <v>1603</v>
      </c>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3"/>
      <c r="AB66" s="383"/>
      <c r="AC66" s="383"/>
      <c r="AD66" s="383"/>
      <c r="AE66" s="383"/>
      <c r="AF66" s="383"/>
      <c r="AG66" s="383"/>
      <c r="AH66" s="88"/>
      <c r="AI66" s="181"/>
      <c r="AS66" s="4"/>
    </row>
    <row r="67" spans="1:45" ht="16.149999999999999" customHeight="1">
      <c r="A67" s="384"/>
      <c r="B67" s="382" t="s">
        <v>1604</v>
      </c>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3"/>
      <c r="AB67" s="383"/>
      <c r="AC67" s="383"/>
      <c r="AD67" s="383"/>
      <c r="AE67" s="383"/>
      <c r="AF67" s="383"/>
      <c r="AG67" s="383"/>
      <c r="AH67" s="88"/>
      <c r="AI67" s="181"/>
      <c r="AS67" s="4"/>
    </row>
    <row r="68" spans="1:45" ht="16.149999999999999" customHeight="1">
      <c r="A68" s="385"/>
      <c r="B68" s="382" t="s">
        <v>1605</v>
      </c>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3"/>
      <c r="AB68" s="383"/>
      <c r="AC68" s="383"/>
      <c r="AD68" s="383"/>
      <c r="AE68" s="383"/>
      <c r="AF68" s="383"/>
      <c r="AG68" s="383"/>
      <c r="AH68" s="88"/>
      <c r="AI68" s="181"/>
      <c r="AS68" s="4"/>
    </row>
    <row r="69" spans="1:45" ht="16.149999999999999" hidden="1" customHeight="1" outlineLevel="1">
      <c r="A69" s="387" t="s">
        <v>1520</v>
      </c>
      <c r="B69" s="390" t="s">
        <v>1570</v>
      </c>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70"/>
      <c r="AB69" s="370"/>
      <c r="AC69" s="370"/>
      <c r="AD69" s="370"/>
      <c r="AE69" s="370"/>
      <c r="AF69" s="370"/>
      <c r="AG69" s="370"/>
      <c r="AH69" s="88"/>
      <c r="AI69" s="181"/>
      <c r="AS69" s="4"/>
    </row>
    <row r="70" spans="1:45" ht="16.149999999999999" hidden="1" customHeight="1" outlineLevel="1">
      <c r="A70" s="391"/>
      <c r="B70" s="390" t="s">
        <v>1571</v>
      </c>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70"/>
      <c r="AB70" s="370"/>
      <c r="AC70" s="370"/>
      <c r="AD70" s="370"/>
      <c r="AE70" s="370"/>
      <c r="AF70" s="370"/>
      <c r="AG70" s="370"/>
      <c r="AH70" s="88"/>
      <c r="AI70" s="181"/>
      <c r="AS70" s="4"/>
    </row>
    <row r="71" spans="1:45" ht="16.149999999999999" customHeight="1" collapsed="1">
      <c r="A71" s="361" t="s">
        <v>1520</v>
      </c>
      <c r="B71" s="360" t="s">
        <v>1583</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70"/>
      <c r="AB71" s="370"/>
      <c r="AC71" s="370"/>
      <c r="AD71" s="370"/>
      <c r="AE71" s="370"/>
      <c r="AF71" s="370"/>
      <c r="AG71" s="370"/>
      <c r="AH71" s="370"/>
      <c r="AI71" s="373"/>
      <c r="AJ71" s="374"/>
      <c r="AK71" s="374"/>
      <c r="AS71" s="4"/>
    </row>
    <row r="72" spans="1:45" ht="16.149999999999999" customHeight="1">
      <c r="A72" s="392" t="s">
        <v>1538</v>
      </c>
      <c r="B72" s="389"/>
      <c r="C72" s="3"/>
      <c r="D72" s="3"/>
      <c r="E72" s="3"/>
      <c r="F72" s="3"/>
      <c r="G72" s="3"/>
      <c r="H72" s="3"/>
      <c r="I72" s="3"/>
      <c r="J72" s="3"/>
      <c r="K72" s="3"/>
      <c r="L72" s="3"/>
      <c r="M72" s="284"/>
      <c r="N72" s="284"/>
      <c r="O72" s="284"/>
      <c r="P72" s="284"/>
      <c r="Q72" s="284"/>
      <c r="R72" s="284"/>
      <c r="S72" s="284"/>
      <c r="T72" s="284"/>
      <c r="U72" s="284"/>
      <c r="V72" s="284"/>
      <c r="W72" s="284"/>
      <c r="X72" s="284"/>
      <c r="Y72" s="284"/>
      <c r="Z72" s="284"/>
      <c r="AA72" s="312"/>
      <c r="AB72" s="312"/>
      <c r="AC72" s="312"/>
      <c r="AD72" s="312"/>
      <c r="AE72" s="312"/>
      <c r="AF72" s="284"/>
      <c r="AG72" s="245"/>
      <c r="AR72" s="4"/>
      <c r="AS72" s="4"/>
    </row>
    <row r="73" spans="1:45" ht="16.149999999999999" customHeight="1" thickBot="1">
      <c r="A73" s="2" t="s">
        <v>1668</v>
      </c>
      <c r="B73" s="3"/>
      <c r="C73" s="3"/>
      <c r="D73" s="3"/>
      <c r="E73" s="3"/>
      <c r="F73" s="3"/>
      <c r="G73" s="3"/>
      <c r="H73" s="3"/>
      <c r="I73" s="3"/>
      <c r="J73" s="3"/>
      <c r="K73" s="3"/>
      <c r="L73" s="3"/>
      <c r="M73" s="47"/>
      <c r="N73" s="47"/>
      <c r="O73" s="47"/>
      <c r="P73" s="47"/>
      <c r="Q73" s="47"/>
      <c r="R73" s="47"/>
      <c r="S73" s="47"/>
      <c r="T73" s="47"/>
      <c r="U73" s="47"/>
      <c r="V73" s="47"/>
      <c r="W73" s="47"/>
      <c r="X73" s="47"/>
      <c r="Y73" s="47"/>
      <c r="Z73" s="47"/>
      <c r="AA73" s="88"/>
      <c r="AB73" s="88"/>
      <c r="AC73" s="88"/>
      <c r="AD73" s="88"/>
      <c r="AE73" s="88"/>
      <c r="AF73" s="88"/>
      <c r="AG73" s="88"/>
      <c r="AH73" s="181"/>
      <c r="AI73" s="181"/>
      <c r="AJ73" s="181"/>
      <c r="AS73" s="4"/>
    </row>
    <row r="74" spans="1:45" ht="16.149999999999999" customHeight="1">
      <c r="A74" s="100" t="s">
        <v>1669</v>
      </c>
      <c r="B74" s="54"/>
      <c r="C74" s="36"/>
      <c r="D74" s="36"/>
      <c r="E74" s="36"/>
      <c r="F74" s="36"/>
      <c r="G74" s="36"/>
      <c r="H74" s="36"/>
      <c r="I74" s="36"/>
      <c r="J74" s="36"/>
      <c r="K74" s="36"/>
      <c r="L74" s="36"/>
      <c r="M74" s="36"/>
      <c r="N74" s="36"/>
      <c r="O74" s="36"/>
      <c r="P74" s="36"/>
      <c r="Q74" s="36"/>
      <c r="R74" s="36"/>
      <c r="S74" s="36"/>
      <c r="T74" s="36"/>
      <c r="U74" s="36"/>
      <c r="V74" s="36"/>
      <c r="W74" s="36"/>
      <c r="X74" s="36"/>
      <c r="Y74" s="36"/>
      <c r="Z74" s="36"/>
      <c r="AA74" s="71"/>
      <c r="AB74" s="806"/>
      <c r="AC74" s="806"/>
      <c r="AD74" s="806"/>
      <c r="AE74" s="806"/>
      <c r="AF74" s="806"/>
      <c r="AG74" s="73" t="s">
        <v>289</v>
      </c>
      <c r="AH74" s="169"/>
      <c r="AI74" s="169"/>
    </row>
    <row r="75" spans="1:45" ht="16.149999999999999" customHeight="1">
      <c r="A75" s="1" t="s">
        <v>1674</v>
      </c>
      <c r="B75" s="69"/>
      <c r="C75" s="14"/>
      <c r="D75" s="14"/>
      <c r="E75" s="14"/>
      <c r="F75" s="14"/>
      <c r="G75" s="14"/>
      <c r="H75" s="14"/>
      <c r="I75" s="14"/>
      <c r="J75" s="14"/>
      <c r="K75" s="14"/>
      <c r="L75" s="14"/>
      <c r="M75" s="14"/>
      <c r="N75" s="14"/>
      <c r="O75" s="14"/>
      <c r="P75" s="14"/>
      <c r="Q75" s="14"/>
      <c r="R75" s="14"/>
      <c r="S75" s="14"/>
      <c r="T75" s="14"/>
      <c r="U75" s="14"/>
      <c r="V75" s="14"/>
      <c r="W75" s="14"/>
      <c r="X75" s="14"/>
      <c r="Y75" s="14"/>
      <c r="Z75" s="14"/>
      <c r="AA75" s="70"/>
      <c r="AB75" s="810"/>
      <c r="AC75" s="810"/>
      <c r="AD75" s="810"/>
      <c r="AE75" s="810"/>
      <c r="AF75" s="810"/>
      <c r="AG75" s="111"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796"/>
      <c r="AC76" s="796"/>
      <c r="AD76" s="796"/>
      <c r="AE76" s="796"/>
      <c r="AF76" s="796"/>
      <c r="AG76" s="156"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807">
        <f>AB76-AB75</f>
        <v>0</v>
      </c>
      <c r="AC77" s="807"/>
      <c r="AD77" s="807"/>
      <c r="AE77" s="807"/>
      <c r="AF77" s="807"/>
      <c r="AG77" s="156" t="s">
        <v>270</v>
      </c>
    </row>
    <row r="78" spans="1:45" ht="16.149999999999999" hidden="1" customHeight="1" outlineLevel="2">
      <c r="A78" s="16"/>
      <c r="B78" s="393"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808">
        <f>1000*AB74</f>
        <v>0</v>
      </c>
      <c r="AC78" s="808"/>
      <c r="AD78" s="808"/>
      <c r="AE78" s="808"/>
      <c r="AF78" s="808"/>
      <c r="AG78" s="323" t="s">
        <v>270</v>
      </c>
    </row>
    <row r="79" spans="1:45" ht="16.149999999999999" customHeight="1" collapsed="1" thickBot="1">
      <c r="A79" s="39"/>
      <c r="B79" s="90"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801"/>
      <c r="AC79" s="801"/>
      <c r="AD79" s="801"/>
      <c r="AE79" s="801"/>
      <c r="AF79" s="801"/>
      <c r="AG79" s="113" t="s">
        <v>291</v>
      </c>
    </row>
    <row r="80" spans="1:45" ht="16.149999999999999" customHeight="1" thickTop="1" thickBot="1">
      <c r="A80" s="80"/>
      <c r="B80" s="91" t="s">
        <v>1673</v>
      </c>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809">
        <f>IFERROR(AB79/AB75*100,0)</f>
        <v>0</v>
      </c>
      <c r="AC80" s="809"/>
      <c r="AD80" s="809"/>
      <c r="AE80" s="809"/>
      <c r="AF80" s="809"/>
      <c r="AG80" s="14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155"/>
      <c r="AB82" s="155"/>
      <c r="AC82" s="155"/>
      <c r="AD82" s="155"/>
      <c r="AE82" s="155"/>
      <c r="AF82" s="155"/>
      <c r="AG82" s="155"/>
      <c r="AH82" s="181"/>
      <c r="AI82" s="181"/>
    </row>
    <row r="83" spans="1:35" ht="16.149999999999999" hidden="1" customHeight="1" outlineLevel="1">
      <c r="A83" s="100" t="s">
        <v>294</v>
      </c>
      <c r="B83" s="54"/>
      <c r="C83" s="36"/>
      <c r="D83" s="36"/>
      <c r="E83" s="36"/>
      <c r="F83" s="36"/>
      <c r="G83" s="36"/>
      <c r="H83" s="36"/>
      <c r="I83" s="36"/>
      <c r="J83" s="36"/>
      <c r="K83" s="36"/>
      <c r="L83" s="36"/>
      <c r="M83" s="36"/>
      <c r="N83" s="36"/>
      <c r="O83" s="36"/>
      <c r="P83" s="36"/>
      <c r="Q83" s="36"/>
      <c r="R83" s="36"/>
      <c r="S83" s="36"/>
      <c r="T83" s="36"/>
      <c r="U83" s="36"/>
      <c r="V83" s="36"/>
      <c r="W83" s="36"/>
      <c r="X83" s="36"/>
      <c r="Y83" s="36"/>
      <c r="Z83" s="36"/>
      <c r="AA83" s="71"/>
      <c r="AB83" s="806"/>
      <c r="AC83" s="806"/>
      <c r="AD83" s="806"/>
      <c r="AE83" s="806"/>
      <c r="AF83" s="806"/>
      <c r="AG83" s="73" t="s">
        <v>289</v>
      </c>
      <c r="AH83" s="169"/>
      <c r="AI83" s="169"/>
    </row>
    <row r="84" spans="1:35" ht="16.149999999999999" hidden="1" customHeight="1" outlineLevel="1">
      <c r="A84" s="1" t="s">
        <v>295</v>
      </c>
      <c r="B84" s="69"/>
      <c r="C84" s="14"/>
      <c r="D84" s="14"/>
      <c r="E84" s="14"/>
      <c r="F84" s="14"/>
      <c r="G84" s="14"/>
      <c r="H84" s="14"/>
      <c r="I84" s="14"/>
      <c r="J84" s="14"/>
      <c r="K84" s="14"/>
      <c r="L84" s="14"/>
      <c r="M84" s="14"/>
      <c r="N84" s="14"/>
      <c r="O84" s="14"/>
      <c r="P84" s="14"/>
      <c r="Q84" s="14"/>
      <c r="R84" s="14"/>
      <c r="S84" s="14"/>
      <c r="T84" s="14"/>
      <c r="U84" s="14"/>
      <c r="V84" s="14"/>
      <c r="W84" s="14"/>
      <c r="X84" s="14"/>
      <c r="Y84" s="14"/>
      <c r="Z84" s="14"/>
      <c r="AA84" s="70"/>
      <c r="AB84" s="810"/>
      <c r="AC84" s="810"/>
      <c r="AD84" s="810"/>
      <c r="AE84" s="810"/>
      <c r="AF84" s="810"/>
      <c r="AG84" s="111"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796"/>
      <c r="AC85" s="796"/>
      <c r="AD85" s="796"/>
      <c r="AE85" s="796"/>
      <c r="AF85" s="796"/>
      <c r="AG85" s="156"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797">
        <f>AB85-AB84</f>
        <v>0</v>
      </c>
      <c r="AC86" s="797"/>
      <c r="AD86" s="797"/>
      <c r="AE86" s="797"/>
      <c r="AF86" s="797"/>
      <c r="AG86" s="156" t="s">
        <v>270</v>
      </c>
    </row>
    <row r="87" spans="1:35" ht="16.149999999999999" hidden="1" customHeight="1" outlineLevel="1">
      <c r="A87" s="16"/>
      <c r="B87" s="38"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810"/>
      <c r="AC87" s="810"/>
      <c r="AD87" s="810"/>
      <c r="AE87" s="810"/>
      <c r="AF87" s="810"/>
      <c r="AG87" s="113" t="s">
        <v>270</v>
      </c>
    </row>
    <row r="88" spans="1:35" ht="16.149999999999999" hidden="1" customHeight="1" outlineLevel="1" thickBot="1">
      <c r="A88" s="39"/>
      <c r="B88" s="90"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801"/>
      <c r="AC88" s="801"/>
      <c r="AD88" s="801"/>
      <c r="AE88" s="801"/>
      <c r="AF88" s="801"/>
      <c r="AG88" s="113" t="s">
        <v>291</v>
      </c>
    </row>
    <row r="89" spans="1:35" ht="16.350000000000001" hidden="1" customHeight="1" outlineLevel="1" thickTop="1" thickBot="1">
      <c r="A89" s="80"/>
      <c r="B89" s="91" t="s">
        <v>300</v>
      </c>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809">
        <f>IFERROR(AB88/AB84*100,0)</f>
        <v>0</v>
      </c>
      <c r="AC89" s="809"/>
      <c r="AD89" s="809"/>
      <c r="AE89" s="809"/>
      <c r="AF89" s="809"/>
      <c r="AG89" s="144" t="s">
        <v>292</v>
      </c>
    </row>
    <row r="90" spans="1:35" ht="16.350000000000001" hidden="1" customHeight="1" outlineLevel="1"/>
    <row r="91" spans="1:35" ht="16.149999999999999" hidden="1" customHeight="1" outlineLevel="1" thickBot="1">
      <c r="A91" s="2" t="s">
        <v>353</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814"/>
      <c r="AB91" s="814"/>
      <c r="AC91" s="814"/>
      <c r="AD91" s="814"/>
      <c r="AE91" s="814"/>
      <c r="AF91" s="814"/>
      <c r="AG91" s="814"/>
      <c r="AH91" s="181"/>
      <c r="AI91" s="181"/>
    </row>
    <row r="92" spans="1:35" ht="16.149999999999999" hidden="1" customHeight="1" outlineLevel="1">
      <c r="A92" s="100" t="s">
        <v>302</v>
      </c>
      <c r="B92" s="54"/>
      <c r="C92" s="36"/>
      <c r="D92" s="36"/>
      <c r="E92" s="36"/>
      <c r="F92" s="36"/>
      <c r="G92" s="36"/>
      <c r="H92" s="36"/>
      <c r="I92" s="36"/>
      <c r="J92" s="36"/>
      <c r="K92" s="36"/>
      <c r="L92" s="36"/>
      <c r="M92" s="36"/>
      <c r="N92" s="36"/>
      <c r="O92" s="36"/>
      <c r="P92" s="36"/>
      <c r="Q92" s="36"/>
      <c r="R92" s="36"/>
      <c r="S92" s="36"/>
      <c r="T92" s="36"/>
      <c r="U92" s="36"/>
      <c r="V92" s="36"/>
      <c r="W92" s="36"/>
      <c r="X92" s="36"/>
      <c r="Y92" s="36"/>
      <c r="Z92" s="36"/>
      <c r="AA92" s="71"/>
      <c r="AB92" s="806"/>
      <c r="AC92" s="806"/>
      <c r="AD92" s="806"/>
      <c r="AE92" s="806"/>
      <c r="AF92" s="806"/>
      <c r="AG92" s="73" t="s">
        <v>289</v>
      </c>
      <c r="AH92" s="169"/>
      <c r="AI92" s="169"/>
    </row>
    <row r="93" spans="1:35" ht="16.149999999999999" hidden="1" customHeight="1" outlineLevel="1">
      <c r="A93" s="1" t="s">
        <v>303</v>
      </c>
      <c r="B93" s="69"/>
      <c r="C93" s="14"/>
      <c r="D93" s="14"/>
      <c r="E93" s="14"/>
      <c r="F93" s="14"/>
      <c r="G93" s="14"/>
      <c r="H93" s="14"/>
      <c r="I93" s="14"/>
      <c r="J93" s="14"/>
      <c r="K93" s="14"/>
      <c r="L93" s="14"/>
      <c r="M93" s="14"/>
      <c r="N93" s="14"/>
      <c r="O93" s="14"/>
      <c r="P93" s="14"/>
      <c r="Q93" s="14"/>
      <c r="R93" s="14"/>
      <c r="S93" s="14"/>
      <c r="T93" s="14"/>
      <c r="U93" s="14"/>
      <c r="V93" s="14"/>
      <c r="W93" s="14"/>
      <c r="X93" s="14"/>
      <c r="Y93" s="14"/>
      <c r="Z93" s="14"/>
      <c r="AA93" s="70"/>
      <c r="AB93" s="810"/>
      <c r="AC93" s="810"/>
      <c r="AD93" s="810"/>
      <c r="AE93" s="810"/>
      <c r="AF93" s="810"/>
      <c r="AG93" s="111"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796"/>
      <c r="AC94" s="796"/>
      <c r="AD94" s="796"/>
      <c r="AE94" s="796"/>
      <c r="AF94" s="796"/>
      <c r="AG94" s="156"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797">
        <f>AB94-AB93</f>
        <v>0</v>
      </c>
      <c r="AC95" s="797"/>
      <c r="AD95" s="797"/>
      <c r="AE95" s="797"/>
      <c r="AF95" s="797"/>
      <c r="AG95" s="156" t="s">
        <v>270</v>
      </c>
    </row>
    <row r="96" spans="1:35" ht="16.149999999999999" hidden="1" customHeight="1" outlineLevel="1">
      <c r="A96" s="16"/>
      <c r="B96" s="38"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810"/>
      <c r="AC96" s="810"/>
      <c r="AD96" s="810"/>
      <c r="AE96" s="810"/>
      <c r="AF96" s="810"/>
      <c r="AG96" s="113" t="s">
        <v>270</v>
      </c>
    </row>
    <row r="97" spans="1:35" ht="16.149999999999999" hidden="1" customHeight="1" outlineLevel="1" thickBot="1">
      <c r="A97" s="39"/>
      <c r="B97" s="90"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801"/>
      <c r="AC97" s="801"/>
      <c r="AD97" s="801"/>
      <c r="AE97" s="801"/>
      <c r="AF97" s="801"/>
      <c r="AG97" s="113" t="s">
        <v>291</v>
      </c>
    </row>
    <row r="98" spans="1:35" ht="16.350000000000001" hidden="1" customHeight="1" outlineLevel="1" thickTop="1" thickBot="1">
      <c r="A98" s="80"/>
      <c r="B98" s="91" t="s">
        <v>308</v>
      </c>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809">
        <f>IFERROR(AB97/AB93*100,0)</f>
        <v>0</v>
      </c>
      <c r="AC98" s="809"/>
      <c r="AD98" s="809"/>
      <c r="AE98" s="809"/>
      <c r="AF98" s="809"/>
      <c r="AG98" s="144" t="s">
        <v>292</v>
      </c>
    </row>
    <row r="99" spans="1:35" ht="16.350000000000001" hidden="1" customHeight="1" outlineLevel="1"/>
    <row r="100" spans="1:35" ht="16.149999999999999" hidden="1" customHeight="1" outlineLevel="1" thickBot="1">
      <c r="A100" s="2" t="s">
        <v>354</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814"/>
      <c r="AB100" s="814"/>
      <c r="AC100" s="814"/>
      <c r="AD100" s="814"/>
      <c r="AE100" s="814"/>
      <c r="AF100" s="814"/>
      <c r="AG100" s="814"/>
      <c r="AH100" s="181"/>
      <c r="AI100" s="181"/>
    </row>
    <row r="101" spans="1:35" ht="16.149999999999999" hidden="1" customHeight="1" outlineLevel="1">
      <c r="A101" s="100" t="s">
        <v>310</v>
      </c>
      <c r="B101" s="54"/>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1"/>
      <c r="AB101" s="806"/>
      <c r="AC101" s="806"/>
      <c r="AD101" s="806"/>
      <c r="AE101" s="806"/>
      <c r="AF101" s="806"/>
      <c r="AG101" s="73" t="s">
        <v>289</v>
      </c>
      <c r="AH101" s="169"/>
      <c r="AI101" s="169"/>
    </row>
    <row r="102" spans="1:35" ht="16.149999999999999" hidden="1" customHeight="1" outlineLevel="1">
      <c r="A102" s="1" t="s">
        <v>311</v>
      </c>
      <c r="B102" s="69"/>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0"/>
      <c r="AB102" s="810"/>
      <c r="AC102" s="810"/>
      <c r="AD102" s="810"/>
      <c r="AE102" s="810"/>
      <c r="AF102" s="810"/>
      <c r="AG102" s="111"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796"/>
      <c r="AC103" s="796"/>
      <c r="AD103" s="796"/>
      <c r="AE103" s="796"/>
      <c r="AF103" s="796"/>
      <c r="AG103" s="156"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797">
        <f>AB103-AB102</f>
        <v>0</v>
      </c>
      <c r="AC104" s="797"/>
      <c r="AD104" s="797"/>
      <c r="AE104" s="797"/>
      <c r="AF104" s="797"/>
      <c r="AG104" s="156" t="s">
        <v>270</v>
      </c>
    </row>
    <row r="105" spans="1:35" ht="16.149999999999999" hidden="1" customHeight="1" outlineLevel="1">
      <c r="A105" s="16"/>
      <c r="B105" s="38"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810"/>
      <c r="AC105" s="810"/>
      <c r="AD105" s="810"/>
      <c r="AE105" s="810"/>
      <c r="AF105" s="810"/>
      <c r="AG105" s="113" t="s">
        <v>270</v>
      </c>
    </row>
    <row r="106" spans="1:35" ht="16.350000000000001" hidden="1" customHeight="1" outlineLevel="1" thickBot="1">
      <c r="A106" s="39"/>
      <c r="B106" s="90"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801"/>
      <c r="AC106" s="801"/>
      <c r="AD106" s="801"/>
      <c r="AE106" s="801"/>
      <c r="AF106" s="801"/>
      <c r="AG106" s="113" t="s">
        <v>291</v>
      </c>
    </row>
    <row r="107" spans="1:35" ht="16.350000000000001" hidden="1" customHeight="1" outlineLevel="1" thickTop="1" thickBot="1">
      <c r="A107" s="80"/>
      <c r="B107" s="91" t="s">
        <v>316</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809">
        <f>IFERROR(AB106/AB102*100,0)</f>
        <v>0</v>
      </c>
      <c r="AC107" s="809"/>
      <c r="AD107" s="809"/>
      <c r="AE107" s="809"/>
      <c r="AF107" s="809"/>
      <c r="AG107" s="144" t="s">
        <v>292</v>
      </c>
    </row>
    <row r="108" spans="1:35" ht="16.350000000000001" hidden="1" customHeight="1" outlineLevel="1"/>
    <row r="109" spans="1:35" ht="16.149999999999999" hidden="1" customHeight="1" outlineLevel="1" thickBot="1">
      <c r="A109" s="2" t="s">
        <v>322</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814"/>
      <c r="AB109" s="814"/>
      <c r="AC109" s="814"/>
      <c r="AD109" s="814"/>
      <c r="AE109" s="814"/>
      <c r="AF109" s="814"/>
      <c r="AG109" s="814"/>
      <c r="AH109" s="181"/>
      <c r="AI109" s="181"/>
    </row>
    <row r="110" spans="1:35" ht="16.149999999999999" hidden="1" customHeight="1" outlineLevel="1">
      <c r="A110" s="100" t="s">
        <v>355</v>
      </c>
      <c r="B110" s="54"/>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1"/>
      <c r="AB110" s="806"/>
      <c r="AC110" s="806"/>
      <c r="AD110" s="806"/>
      <c r="AE110" s="806"/>
      <c r="AF110" s="806"/>
      <c r="AG110" s="73" t="s">
        <v>289</v>
      </c>
      <c r="AH110" s="169"/>
      <c r="AI110" s="169"/>
    </row>
    <row r="111" spans="1:35" ht="16.149999999999999" hidden="1" customHeight="1" outlineLevel="1">
      <c r="A111" s="1" t="s">
        <v>356</v>
      </c>
      <c r="B111" s="69"/>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0"/>
      <c r="AB111" s="810"/>
      <c r="AC111" s="810"/>
      <c r="AD111" s="810"/>
      <c r="AE111" s="810"/>
      <c r="AF111" s="810"/>
      <c r="AG111" s="111"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796"/>
      <c r="AC112" s="796"/>
      <c r="AD112" s="796"/>
      <c r="AE112" s="796"/>
      <c r="AF112" s="796"/>
      <c r="AG112" s="156"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797">
        <f>AB112-AB111</f>
        <v>0</v>
      </c>
      <c r="AC113" s="797"/>
      <c r="AD113" s="797"/>
      <c r="AE113" s="797"/>
      <c r="AF113" s="797"/>
      <c r="AG113" s="156" t="s">
        <v>270</v>
      </c>
    </row>
    <row r="114" spans="1:35" ht="16.149999999999999" hidden="1" customHeight="1" outlineLevel="1">
      <c r="A114" s="16"/>
      <c r="B114" s="38"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810"/>
      <c r="AC114" s="810"/>
      <c r="AD114" s="810"/>
      <c r="AE114" s="810"/>
      <c r="AF114" s="810"/>
      <c r="AG114" s="113" t="s">
        <v>270</v>
      </c>
    </row>
    <row r="115" spans="1:35" ht="16.149999999999999" hidden="1" customHeight="1" outlineLevel="1" thickBot="1">
      <c r="A115" s="39"/>
      <c r="B115" s="90"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801"/>
      <c r="AC115" s="801"/>
      <c r="AD115" s="801"/>
      <c r="AE115" s="801"/>
      <c r="AF115" s="801"/>
      <c r="AG115" s="113" t="s">
        <v>291</v>
      </c>
    </row>
    <row r="116" spans="1:35" ht="16.350000000000001" hidden="1" customHeight="1" outlineLevel="1" thickTop="1" thickBot="1">
      <c r="A116" s="80"/>
      <c r="B116" s="91" t="s">
        <v>321</v>
      </c>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809">
        <f>IFERROR(AB115/AB111*100,0)</f>
        <v>0</v>
      </c>
      <c r="AC116" s="809"/>
      <c r="AD116" s="809"/>
      <c r="AE116" s="809"/>
      <c r="AF116" s="809"/>
      <c r="AG116" s="14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50"/>
      <c r="AC117" s="150"/>
      <c r="AD117" s="150"/>
      <c r="AE117" s="150"/>
      <c r="AF117" s="150"/>
      <c r="AG117" s="3"/>
    </row>
    <row r="118" spans="1:35" ht="16.350000000000001" customHeight="1" collapsed="1">
      <c r="A118" s="60" t="s">
        <v>1675</v>
      </c>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1:35" ht="16.149999999999999" customHeight="1" thickBot="1">
      <c r="A119" s="58" t="s">
        <v>358</v>
      </c>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817"/>
      <c r="AB119" s="817"/>
      <c r="AC119" s="817"/>
      <c r="AD119" s="817"/>
      <c r="AE119" s="817"/>
      <c r="AF119" s="817"/>
      <c r="AG119" s="817"/>
      <c r="AH119" s="181"/>
      <c r="AI119" s="181"/>
    </row>
    <row r="120" spans="1:35" ht="16.149999999999999" customHeight="1">
      <c r="A120" s="99" t="s">
        <v>1676</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74"/>
      <c r="AB120" s="816"/>
      <c r="AC120" s="816"/>
      <c r="AD120" s="816"/>
      <c r="AE120" s="816"/>
      <c r="AF120" s="816"/>
      <c r="AG120" s="76" t="s">
        <v>289</v>
      </c>
      <c r="AH120" s="169"/>
      <c r="AI120" s="169"/>
    </row>
    <row r="121" spans="1:35" ht="16.149999999999999" hidden="1" customHeight="1" outlineLevel="1">
      <c r="A121" s="89" t="s">
        <v>359</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75"/>
      <c r="AB121" s="821"/>
      <c r="AC121" s="821"/>
      <c r="AD121" s="821"/>
      <c r="AE121" s="821"/>
      <c r="AF121" s="821"/>
      <c r="AG121" s="105" t="s">
        <v>270</v>
      </c>
      <c r="AH121" s="169"/>
      <c r="AI121" s="169"/>
    </row>
    <row r="122" spans="1:35" ht="16.149999999999999" customHeight="1" collapsed="1">
      <c r="A122" s="380" t="s">
        <v>1677</v>
      </c>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75"/>
      <c r="AB122" s="821"/>
      <c r="AC122" s="821"/>
      <c r="AD122" s="821"/>
      <c r="AE122" s="821"/>
      <c r="AF122" s="821"/>
      <c r="AG122" s="105" t="s">
        <v>270</v>
      </c>
    </row>
    <row r="123" spans="1:35" ht="16.149999999999999" hidden="1" customHeight="1" outlineLevel="1">
      <c r="A123" s="89" t="s">
        <v>360</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822"/>
      <c r="AC123" s="822"/>
      <c r="AD123" s="822"/>
      <c r="AE123" s="822"/>
      <c r="AF123" s="822"/>
      <c r="AG123" s="117" t="s">
        <v>270</v>
      </c>
    </row>
    <row r="124" spans="1:35" ht="16.149999999999999" customHeight="1" collapsed="1">
      <c r="A124" s="89" t="s">
        <v>1678</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821"/>
      <c r="AC124" s="821"/>
      <c r="AD124" s="821"/>
      <c r="AE124" s="821"/>
      <c r="AF124" s="821"/>
      <c r="AG124" s="117" t="s">
        <v>270</v>
      </c>
    </row>
    <row r="125" spans="1:35" ht="16.149999999999999" hidden="1" customHeight="1" outlineLevel="1">
      <c r="A125" s="93" t="s">
        <v>361</v>
      </c>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823">
        <f>AB123-AB121</f>
        <v>0</v>
      </c>
      <c r="AC125" s="823"/>
      <c r="AD125" s="823"/>
      <c r="AE125" s="823"/>
      <c r="AF125" s="823"/>
      <c r="AG125" s="117" t="s">
        <v>270</v>
      </c>
    </row>
    <row r="126" spans="1:35" ht="16.149999999999999" customHeight="1" collapsed="1">
      <c r="A126" s="93" t="s">
        <v>1679</v>
      </c>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815">
        <f>AB124-AB122</f>
        <v>0</v>
      </c>
      <c r="AC126" s="815"/>
      <c r="AD126" s="815"/>
      <c r="AE126" s="815"/>
      <c r="AF126" s="815"/>
      <c r="AG126" s="117" t="s">
        <v>270</v>
      </c>
    </row>
    <row r="127" spans="1:35" ht="16.149999999999999" hidden="1" customHeight="1" outlineLevel="1">
      <c r="A127" s="82"/>
      <c r="B127" s="394" t="s">
        <v>1574</v>
      </c>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826">
        <f>1000*AB120</f>
        <v>0</v>
      </c>
      <c r="AC127" s="826"/>
      <c r="AD127" s="826"/>
      <c r="AE127" s="826"/>
      <c r="AF127" s="826"/>
      <c r="AG127" s="368" t="s">
        <v>270</v>
      </c>
    </row>
    <row r="128" spans="1:35" ht="16.149999999999999" customHeight="1" collapsed="1" thickBot="1">
      <c r="A128" s="84"/>
      <c r="B128" s="95" t="s">
        <v>1680</v>
      </c>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827"/>
      <c r="AC128" s="827"/>
      <c r="AD128" s="827"/>
      <c r="AE128" s="827"/>
      <c r="AF128" s="827"/>
      <c r="AG128" s="120" t="s">
        <v>291</v>
      </c>
    </row>
    <row r="129" spans="1:36" ht="16.350000000000001" customHeight="1" thickTop="1" thickBot="1">
      <c r="A129" s="85"/>
      <c r="B129" s="96" t="s">
        <v>1681</v>
      </c>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809">
        <f>IFERROR(AB128/AB122*100,0)</f>
        <v>0</v>
      </c>
      <c r="AC129" s="809"/>
      <c r="AD129" s="809"/>
      <c r="AE129" s="809"/>
      <c r="AF129" s="809"/>
      <c r="AG129" s="121" t="s">
        <v>292</v>
      </c>
    </row>
    <row r="130" spans="1:36" ht="16.350000000000001"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6" ht="16.149999999999999" customHeight="1" thickBot="1">
      <c r="A131" s="60" t="s">
        <v>362</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817"/>
      <c r="AB131" s="817"/>
      <c r="AC131" s="817"/>
      <c r="AD131" s="817"/>
      <c r="AE131" s="817"/>
      <c r="AF131" s="817"/>
      <c r="AG131" s="817"/>
      <c r="AH131" s="181"/>
      <c r="AI131" s="181"/>
    </row>
    <row r="132" spans="1:36" ht="16.149999999999999" customHeight="1">
      <c r="A132" s="99" t="s">
        <v>1682</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74"/>
      <c r="AB132" s="816"/>
      <c r="AC132" s="816"/>
      <c r="AD132" s="816"/>
      <c r="AE132" s="816"/>
      <c r="AF132" s="816"/>
      <c r="AG132" s="76" t="s">
        <v>289</v>
      </c>
      <c r="AH132" s="169"/>
      <c r="AI132" s="169"/>
    </row>
    <row r="133" spans="1:36" ht="16.149999999999999" hidden="1" customHeight="1" outlineLevel="1">
      <c r="A133" s="89" t="s">
        <v>363</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21"/>
      <c r="AC133" s="821"/>
      <c r="AD133" s="821"/>
      <c r="AE133" s="821"/>
      <c r="AF133" s="821"/>
      <c r="AG133" s="105" t="s">
        <v>270</v>
      </c>
      <c r="AH133" s="169"/>
      <c r="AI133" s="169"/>
    </row>
    <row r="134" spans="1:36" ht="16.149999999999999" customHeight="1" collapsed="1">
      <c r="A134" s="89" t="s">
        <v>1683</v>
      </c>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75"/>
      <c r="AB134" s="821"/>
      <c r="AC134" s="821"/>
      <c r="AD134" s="821"/>
      <c r="AE134" s="821"/>
      <c r="AF134" s="821"/>
      <c r="AG134" s="105" t="s">
        <v>270</v>
      </c>
    </row>
    <row r="135" spans="1:36" ht="16.149999999999999" hidden="1" customHeight="1" outlineLevel="1">
      <c r="A135" s="89" t="s">
        <v>364</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22"/>
      <c r="AC135" s="822"/>
      <c r="AD135" s="822"/>
      <c r="AE135" s="822"/>
      <c r="AF135" s="822"/>
      <c r="AG135" s="117" t="s">
        <v>270</v>
      </c>
    </row>
    <row r="136" spans="1:36" ht="16.149999999999999" customHeight="1" collapsed="1">
      <c r="A136" s="89" t="s">
        <v>1684</v>
      </c>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821"/>
      <c r="AC136" s="821"/>
      <c r="AD136" s="821"/>
      <c r="AE136" s="821"/>
      <c r="AF136" s="821"/>
      <c r="AG136" s="117" t="s">
        <v>270</v>
      </c>
    </row>
    <row r="137" spans="1:36" ht="16.149999999999999" hidden="1" customHeight="1" outlineLevel="1">
      <c r="A137" s="93" t="s">
        <v>365</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823">
        <f>AB135-AB133</f>
        <v>0</v>
      </c>
      <c r="AC137" s="823"/>
      <c r="AD137" s="823"/>
      <c r="AE137" s="823"/>
      <c r="AF137" s="823"/>
      <c r="AG137" s="117" t="s">
        <v>270</v>
      </c>
    </row>
    <row r="138" spans="1:36" ht="16.149999999999999" customHeight="1" collapsed="1">
      <c r="A138" s="93" t="s">
        <v>1685</v>
      </c>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815">
        <f>AB136-AB134</f>
        <v>0</v>
      </c>
      <c r="AC138" s="815"/>
      <c r="AD138" s="815"/>
      <c r="AE138" s="815"/>
      <c r="AF138" s="815"/>
      <c r="AG138" s="117" t="s">
        <v>270</v>
      </c>
    </row>
    <row r="139" spans="1:36" ht="16.149999999999999" hidden="1" customHeight="1" outlineLevel="1">
      <c r="A139" s="82"/>
      <c r="B139" s="394" t="s">
        <v>1575</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26">
        <f>1000*AB132</f>
        <v>0</v>
      </c>
      <c r="AC139" s="826"/>
      <c r="AD139" s="826"/>
      <c r="AE139" s="826"/>
      <c r="AF139" s="826"/>
      <c r="AG139" s="368" t="s">
        <v>270</v>
      </c>
    </row>
    <row r="140" spans="1:36" ht="16.149999999999999" customHeight="1" collapsed="1" thickBot="1">
      <c r="A140" s="84"/>
      <c r="B140" s="95" t="s">
        <v>1686</v>
      </c>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827"/>
      <c r="AC140" s="827"/>
      <c r="AD140" s="827"/>
      <c r="AE140" s="827"/>
      <c r="AF140" s="827"/>
      <c r="AG140" s="120" t="s">
        <v>291</v>
      </c>
    </row>
    <row r="141" spans="1:36" ht="16.350000000000001" customHeight="1" thickTop="1" thickBot="1">
      <c r="A141" s="85"/>
      <c r="B141" s="96" t="s">
        <v>1687</v>
      </c>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809">
        <f>IFERROR(AB140/AB134*100,0)</f>
        <v>0</v>
      </c>
      <c r="AC141" s="809"/>
      <c r="AD141" s="809"/>
      <c r="AE141" s="809"/>
      <c r="AF141" s="809"/>
      <c r="AG141" s="121" t="s">
        <v>292</v>
      </c>
    </row>
    <row r="142" spans="1:36" ht="13.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64"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64" t="b">
        <v>0</v>
      </c>
    </row>
    <row r="146" spans="1:36" ht="15.6" customHeight="1">
      <c r="A146" s="16"/>
      <c r="B146" s="3"/>
      <c r="C146" s="3" t="s">
        <v>334</v>
      </c>
      <c r="D146" s="3"/>
      <c r="E146" s="3"/>
      <c r="F146" s="3"/>
      <c r="G146" s="3"/>
      <c r="H146" s="3"/>
      <c r="I146" s="3"/>
      <c r="J146" s="824"/>
      <c r="K146" s="824"/>
      <c r="L146" s="824"/>
      <c r="M146" s="824"/>
      <c r="N146" s="824"/>
      <c r="O146" s="824"/>
      <c r="P146" s="824"/>
      <c r="Q146" s="824"/>
      <c r="R146" s="824"/>
      <c r="S146" s="824"/>
      <c r="T146" s="824"/>
      <c r="U146" s="824"/>
      <c r="V146" s="824"/>
      <c r="W146" s="824"/>
      <c r="X146" s="824"/>
      <c r="Y146" s="824"/>
      <c r="Z146" s="824"/>
      <c r="AA146" s="824"/>
      <c r="AB146" s="824"/>
      <c r="AC146" s="824"/>
      <c r="AD146" s="824"/>
      <c r="AE146" s="824"/>
      <c r="AF146" s="824"/>
      <c r="AG146" s="17" t="s">
        <v>132</v>
      </c>
      <c r="AJ146" s="164"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825"/>
      <c r="D149" s="825"/>
      <c r="E149" s="825"/>
      <c r="F149" s="825"/>
      <c r="G149" s="825"/>
      <c r="H149" s="825"/>
      <c r="I149" s="825"/>
      <c r="J149" s="825"/>
      <c r="K149" s="825"/>
      <c r="L149" s="825"/>
      <c r="M149" s="825"/>
      <c r="N149" s="825"/>
      <c r="O149" s="825"/>
      <c r="P149" s="825"/>
      <c r="Q149" s="825"/>
      <c r="R149" s="825"/>
      <c r="S149" s="825"/>
      <c r="T149" s="825"/>
      <c r="U149" s="825"/>
      <c r="V149" s="825"/>
      <c r="W149" s="825"/>
      <c r="X149" s="825"/>
      <c r="Y149" s="825"/>
      <c r="Z149" s="825"/>
      <c r="AA149" s="825"/>
      <c r="AB149" s="825"/>
      <c r="AC149" s="825"/>
      <c r="AD149" s="825"/>
      <c r="AE149" s="825"/>
      <c r="AF149" s="82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818" t="s">
        <v>335</v>
      </c>
      <c r="B152" s="818"/>
      <c r="C152" s="818"/>
      <c r="D152" s="818"/>
      <c r="E152" s="818"/>
      <c r="F152" s="818"/>
      <c r="G152" s="818"/>
      <c r="H152" s="818"/>
      <c r="I152" s="818"/>
      <c r="J152" s="818"/>
      <c r="K152" s="818"/>
      <c r="L152" s="818"/>
      <c r="M152" s="818"/>
      <c r="N152" s="818"/>
      <c r="O152" s="818"/>
      <c r="P152" s="818"/>
      <c r="Q152" s="818"/>
      <c r="R152" s="818"/>
      <c r="S152" s="818"/>
      <c r="T152" s="818"/>
      <c r="U152" s="818"/>
      <c r="V152" s="818"/>
      <c r="W152" s="818"/>
      <c r="X152" s="818"/>
      <c r="Y152" s="818"/>
      <c r="Z152" s="818"/>
      <c r="AA152" s="818"/>
      <c r="AB152" s="818"/>
      <c r="AC152" s="818"/>
      <c r="AD152" s="818"/>
      <c r="AE152" s="818"/>
      <c r="AF152" s="818"/>
      <c r="AG152" s="818"/>
      <c r="AH152" s="185"/>
      <c r="AI152" s="185"/>
    </row>
    <row r="153" spans="1:36" ht="15" customHeight="1">
      <c r="A153" s="818"/>
      <c r="B153" s="818"/>
      <c r="C153" s="818"/>
      <c r="D153" s="818"/>
      <c r="E153" s="818"/>
      <c r="F153" s="818"/>
      <c r="G153" s="818"/>
      <c r="H153" s="818"/>
      <c r="I153" s="818"/>
      <c r="J153" s="818"/>
      <c r="K153" s="818"/>
      <c r="L153" s="818"/>
      <c r="M153" s="818"/>
      <c r="N153" s="818"/>
      <c r="O153" s="818"/>
      <c r="P153" s="818"/>
      <c r="Q153" s="818"/>
      <c r="R153" s="818"/>
      <c r="S153" s="818"/>
      <c r="T153" s="818"/>
      <c r="U153" s="818"/>
      <c r="V153" s="818"/>
      <c r="W153" s="818"/>
      <c r="X153" s="818"/>
      <c r="Y153" s="818"/>
      <c r="Z153" s="818"/>
      <c r="AA153" s="818"/>
      <c r="AB153" s="818"/>
      <c r="AC153" s="818"/>
      <c r="AD153" s="818"/>
      <c r="AE153" s="818"/>
      <c r="AF153" s="818"/>
      <c r="AG153" s="818"/>
      <c r="AH153" s="185"/>
      <c r="AI153" s="185"/>
    </row>
    <row r="154" spans="1:36" ht="15" customHeight="1">
      <c r="A154" s="3"/>
      <c r="B154" s="3"/>
      <c r="C154" s="3" t="s">
        <v>15</v>
      </c>
      <c r="D154" s="3"/>
      <c r="E154" s="819"/>
      <c r="F154" s="819"/>
      <c r="G154" s="3" t="s">
        <v>16</v>
      </c>
      <c r="H154" s="819"/>
      <c r="I154" s="819"/>
      <c r="J154" s="3" t="s">
        <v>264</v>
      </c>
      <c r="K154" s="819"/>
      <c r="L154" s="819"/>
      <c r="M154" s="3" t="s">
        <v>18</v>
      </c>
      <c r="N154" s="3"/>
      <c r="O154" s="3"/>
      <c r="P154" s="3" t="s">
        <v>336</v>
      </c>
      <c r="Q154" s="3"/>
      <c r="R154" s="3"/>
      <c r="S154" s="3"/>
      <c r="T154" s="820"/>
      <c r="U154" s="820"/>
      <c r="V154" s="820"/>
      <c r="W154" s="820"/>
      <c r="X154" s="820"/>
      <c r="Y154" s="820"/>
      <c r="Z154" s="820"/>
      <c r="AA154" s="820"/>
      <c r="AB154" s="820"/>
      <c r="AC154" s="820"/>
      <c r="AD154" s="820"/>
      <c r="AE154" s="820"/>
      <c r="AF154" s="820"/>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7" t="s">
        <v>337</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row>
    <row r="157" spans="1:36" ht="1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90"/>
      <c r="AI157" s="185"/>
    </row>
    <row r="158" spans="1:36" ht="1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90"/>
      <c r="AI158" s="185"/>
    </row>
    <row r="159" spans="1:36" ht="1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90"/>
      <c r="AI159" s="185"/>
    </row>
    <row r="160" spans="1:36"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90"/>
      <c r="AI160" s="185"/>
    </row>
    <row r="161" spans="1:35"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90"/>
      <c r="AI161" s="185"/>
    </row>
    <row r="162" spans="1:35"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90"/>
      <c r="AI162" s="185"/>
    </row>
    <row r="163" spans="1:35"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90"/>
      <c r="AI163" s="185"/>
    </row>
    <row r="164" spans="1:35"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90"/>
      <c r="AI164" s="185"/>
    </row>
    <row r="165" spans="1:35"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90"/>
      <c r="AI165" s="185"/>
    </row>
    <row r="166" spans="1:35"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90"/>
      <c r="AI166" s="185"/>
    </row>
    <row r="167" spans="1:35"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90"/>
      <c r="AI167" s="185"/>
    </row>
    <row r="168" spans="1:35" ht="1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90"/>
      <c r="AI168" s="185"/>
    </row>
    <row r="169" spans="1:35"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90"/>
      <c r="AI169" s="185"/>
    </row>
    <row r="170" spans="1:35"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90"/>
      <c r="AI170" s="185"/>
    </row>
    <row r="171" spans="1:35"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90"/>
      <c r="AI171" s="185"/>
    </row>
    <row r="172" spans="1:35"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90"/>
      <c r="AI172" s="185"/>
    </row>
    <row r="173" spans="1:35"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90"/>
      <c r="AI173" s="185"/>
    </row>
    <row r="174" spans="1:35"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90"/>
      <c r="AI174" s="185"/>
    </row>
    <row r="175" spans="1:35"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90"/>
      <c r="AI175" s="185"/>
    </row>
    <row r="176" spans="1:35"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90"/>
      <c r="AI176" s="185"/>
    </row>
    <row r="177" spans="1:35"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90"/>
      <c r="AI177" s="185"/>
    </row>
    <row r="178" spans="1:35"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90"/>
      <c r="AI178" s="185"/>
    </row>
    <row r="179" spans="1:35" ht="1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90"/>
      <c r="AI179" s="185"/>
    </row>
    <row r="180" spans="1:35" ht="1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90"/>
      <c r="AI180" s="185"/>
    </row>
    <row r="181" spans="1:35" ht="1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90"/>
      <c r="AI181" s="185"/>
    </row>
    <row r="182" spans="1:35" ht="1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90"/>
      <c r="AI182" s="185"/>
    </row>
    <row r="183" spans="1:35" ht="1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90"/>
      <c r="AI183" s="185"/>
    </row>
    <row r="184" spans="1:35" ht="1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90"/>
      <c r="AI184" s="185"/>
    </row>
    <row r="185" spans="1:35"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90"/>
      <c r="AI185" s="185"/>
    </row>
    <row r="186" spans="1:35"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0"/>
      <c r="AI186" s="185"/>
    </row>
    <row r="187" spans="1:35"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90"/>
      <c r="AI187" s="185"/>
    </row>
    <row r="188" spans="1:35"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90"/>
      <c r="AI188" s="185"/>
    </row>
    <row r="189" spans="1:35"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90"/>
      <c r="AI189" s="185"/>
    </row>
    <row r="190" spans="1:35"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90"/>
      <c r="AI190" s="185"/>
    </row>
    <row r="191" spans="1:35"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90"/>
      <c r="AI191" s="185"/>
    </row>
    <row r="192" spans="1:35"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90"/>
      <c r="AI192" s="185"/>
    </row>
    <row r="193" spans="1:70" ht="1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90"/>
      <c r="AI193" s="185"/>
    </row>
    <row r="194" spans="1:70"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90"/>
      <c r="AI194" s="185"/>
    </row>
    <row r="195" spans="1:70" ht="16.149999999999999"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90"/>
      <c r="AI195" s="185"/>
    </row>
    <row r="196" spans="1:70" ht="16.149999999999999"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90"/>
      <c r="AI196" s="185"/>
    </row>
    <row r="197" spans="1:70" ht="16.149999999999999"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90"/>
    </row>
    <row r="198" spans="1:70">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90"/>
    </row>
    <row r="199" spans="1:70">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90"/>
    </row>
    <row r="200" spans="1:70"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90"/>
    </row>
    <row r="201" spans="1:70" ht="16.149999999999999"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90"/>
    </row>
    <row r="202" spans="1:70" ht="16.149999999999999"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90"/>
    </row>
    <row r="203" spans="1:70">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90"/>
    </row>
    <row r="204" spans="1:70" ht="1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90"/>
      <c r="AM204" s="191"/>
      <c r="AN204" s="191"/>
      <c r="AO204" s="191"/>
      <c r="AP204" s="191"/>
      <c r="AQ204" s="191"/>
      <c r="AR204" s="191"/>
      <c r="AS204" s="191"/>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row>
    <row r="205" spans="1:70" ht="1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90"/>
      <c r="AL205" s="191"/>
      <c r="AM205" s="191"/>
      <c r="AN205" s="191"/>
      <c r="AO205" s="191"/>
      <c r="AP205" s="191"/>
      <c r="AQ205" s="191"/>
      <c r="AR205" s="191"/>
      <c r="AS205" s="191"/>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row>
    <row r="206" spans="1:70" ht="1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90"/>
      <c r="AL206" s="191"/>
      <c r="AM206" s="191"/>
      <c r="AN206" s="191"/>
      <c r="AO206" s="191"/>
      <c r="AP206" s="191"/>
      <c r="AQ206" s="191"/>
      <c r="AR206" s="191"/>
      <c r="AS206" s="191"/>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row>
    <row r="207" spans="1:70" ht="1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90"/>
      <c r="AL207" s="191"/>
      <c r="AM207" s="191"/>
      <c r="AN207" s="191"/>
      <c r="AO207" s="191"/>
      <c r="AP207" s="191"/>
      <c r="AQ207" s="191"/>
      <c r="AR207" s="191"/>
      <c r="AS207" s="191"/>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row>
    <row r="208" spans="1:70" ht="1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90"/>
      <c r="AL208" s="191"/>
      <c r="AM208" s="191"/>
      <c r="AN208" s="191"/>
      <c r="AO208" s="191"/>
      <c r="AP208" s="191"/>
      <c r="AQ208" s="191"/>
      <c r="AR208" s="191"/>
      <c r="AS208" s="191"/>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row>
    <row r="209" spans="38:70" ht="15" customHeight="1">
      <c r="AL209" s="191"/>
      <c r="AM209" s="191"/>
      <c r="AN209" s="191"/>
      <c r="AO209" s="191"/>
      <c r="AP209" s="191"/>
      <c r="AQ209" s="191"/>
      <c r="AR209" s="191"/>
      <c r="AS209" s="191"/>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row>
    <row r="210" spans="38:70" ht="15" customHeight="1">
      <c r="AL210" s="191"/>
      <c r="AM210" s="191"/>
      <c r="AN210" s="191"/>
      <c r="AO210" s="191"/>
      <c r="AP210" s="191"/>
      <c r="AQ210" s="191"/>
      <c r="AR210" s="191"/>
      <c r="AS210" s="191"/>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row>
    <row r="211" spans="38:70" ht="15" customHeight="1">
      <c r="AL211" s="191"/>
      <c r="AM211" s="191"/>
      <c r="AN211" s="191"/>
      <c r="AO211" s="191"/>
      <c r="AP211" s="191"/>
      <c r="AQ211" s="191"/>
      <c r="AR211" s="191"/>
      <c r="AS211" s="191"/>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row>
    <row r="212" spans="38:70" ht="15" customHeight="1">
      <c r="AL212" s="191"/>
      <c r="AM212" s="191"/>
      <c r="AN212" s="191"/>
      <c r="AO212" s="191"/>
      <c r="AP212" s="191"/>
      <c r="AQ212" s="191"/>
      <c r="AR212" s="191"/>
      <c r="AS212" s="191"/>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row>
    <row r="213" spans="38:70" ht="15" customHeight="1">
      <c r="AL213" s="191"/>
      <c r="AM213" s="191"/>
      <c r="AN213" s="191"/>
      <c r="AO213" s="191"/>
      <c r="AP213" s="191"/>
      <c r="AQ213" s="191"/>
      <c r="AR213" s="191"/>
      <c r="AS213" s="191"/>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row>
    <row r="214" spans="38:70" ht="15" customHeight="1">
      <c r="AL214" s="187"/>
      <c r="AM214" s="188"/>
      <c r="AN214" s="187"/>
      <c r="AO214" s="187"/>
      <c r="AP214" s="187"/>
      <c r="AQ214" s="187"/>
      <c r="AR214" s="187"/>
      <c r="AS214" s="187"/>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row>
    <row r="215" spans="38:70" ht="15" customHeight="1">
      <c r="AL215" s="188"/>
      <c r="AM215" s="188"/>
      <c r="AN215" s="187"/>
      <c r="AO215" s="187"/>
      <c r="AP215" s="187"/>
      <c r="AQ215" s="187"/>
      <c r="AR215" s="187"/>
      <c r="AS215" s="187"/>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row>
    <row r="216" spans="38:70" ht="15" customHeight="1">
      <c r="AL216" s="188"/>
      <c r="AM216" s="188"/>
      <c r="AN216" s="187"/>
      <c r="AO216" s="187"/>
      <c r="AP216" s="187"/>
      <c r="AQ216" s="187"/>
      <c r="AR216" s="187"/>
      <c r="AS216" s="187"/>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row>
    <row r="217" spans="38:70" ht="15" customHeight="1">
      <c r="AL217" s="188"/>
      <c r="AM217" s="188"/>
      <c r="AN217" s="187"/>
      <c r="AO217" s="187"/>
      <c r="AP217" s="187"/>
      <c r="AQ217" s="187"/>
      <c r="AR217" s="187"/>
      <c r="AS217" s="187"/>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row>
    <row r="218" spans="38:70" ht="15" customHeight="1">
      <c r="AL218" s="188"/>
      <c r="AM218" s="188"/>
      <c r="AN218" s="187"/>
      <c r="AO218" s="187"/>
      <c r="AP218" s="187"/>
      <c r="AQ218" s="187"/>
      <c r="AR218" s="187"/>
      <c r="AS218" s="187"/>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row>
    <row r="219" spans="38:70" ht="15" customHeight="1">
      <c r="AL219" s="188"/>
      <c r="AM219" s="188"/>
      <c r="AN219" s="187"/>
      <c r="AO219" s="187"/>
      <c r="AP219" s="187"/>
      <c r="AQ219" s="187"/>
      <c r="AR219" s="187"/>
      <c r="AS219" s="187"/>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row>
    <row r="220" spans="38:70" ht="15" customHeight="1">
      <c r="AL220" s="187"/>
      <c r="AM220" s="188"/>
      <c r="AN220" s="187"/>
      <c r="AO220" s="187"/>
      <c r="AP220" s="187"/>
      <c r="AQ220" s="187"/>
      <c r="AR220" s="187"/>
      <c r="AS220" s="187"/>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row>
    <row r="221" spans="38:70" ht="15" customHeight="1">
      <c r="AL221" s="187"/>
      <c r="AM221" s="188"/>
      <c r="AN221" s="187"/>
      <c r="AO221" s="187"/>
      <c r="AP221" s="187"/>
      <c r="AQ221" s="187"/>
      <c r="AR221" s="187"/>
      <c r="AS221" s="187"/>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row>
    <row r="222" spans="38:70" ht="15" customHeight="1">
      <c r="AL222" s="187"/>
      <c r="AM222" s="188"/>
      <c r="AN222" s="187"/>
      <c r="AO222" s="187"/>
      <c r="AP222" s="187"/>
      <c r="AQ222" s="187"/>
      <c r="AR222" s="187"/>
      <c r="AS222" s="187"/>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row>
    <row r="223" spans="38:70" ht="15" customHeight="1">
      <c r="AL223" s="188"/>
      <c r="AM223" s="188"/>
      <c r="AN223" s="187"/>
      <c r="AO223" s="187"/>
      <c r="AP223" s="187"/>
      <c r="AQ223" s="187"/>
      <c r="AR223" s="187"/>
      <c r="AS223" s="187"/>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row>
    <row r="224" spans="38:70" ht="15" customHeight="1">
      <c r="AL224" s="187"/>
      <c r="AM224" s="188"/>
      <c r="AN224" s="187"/>
      <c r="AO224" s="187"/>
      <c r="AP224" s="187"/>
      <c r="AQ224" s="187"/>
      <c r="AR224" s="187"/>
      <c r="AS224" s="187"/>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row>
    <row r="225" spans="38:70" ht="15" customHeight="1">
      <c r="AL225" s="187"/>
      <c r="AM225" s="188"/>
      <c r="AN225" s="187"/>
      <c r="AO225" s="187"/>
      <c r="AP225" s="187"/>
      <c r="AQ225" s="187"/>
      <c r="AR225" s="187"/>
      <c r="AS225" s="187"/>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row>
    <row r="226" spans="38:70" ht="15" customHeight="1">
      <c r="AL226" s="188"/>
      <c r="AM226" s="188"/>
      <c r="AN226" s="187"/>
      <c r="AO226" s="187"/>
      <c r="AP226" s="187"/>
      <c r="AQ226" s="187"/>
      <c r="AR226" s="187"/>
      <c r="AS226" s="187"/>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row>
    <row r="227" spans="38:70" ht="15" customHeight="1">
      <c r="AL227" s="187"/>
      <c r="AM227" s="188"/>
      <c r="AN227" s="187"/>
      <c r="AO227" s="187"/>
      <c r="AP227" s="187"/>
      <c r="AQ227" s="187"/>
      <c r="AR227" s="187"/>
      <c r="AS227" s="187"/>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AR21" sqref="AR21"/>
    </sheetView>
  </sheetViews>
  <sheetFormatPr defaultColWidth="8.75" defaultRowHeight="13.5" outlineLevelRow="1" outlineLevelCol="1"/>
  <cols>
    <col min="1" max="33" width="3.625" style="4" customWidth="1"/>
    <col min="34" max="34" width="3.625" style="164" hidden="1" customWidth="1" outlineLevel="1"/>
    <col min="35" max="35" width="7.125" style="164" hidden="1" customWidth="1" outlineLevel="1"/>
    <col min="36" max="40" width="2.75" style="164" hidden="1" customWidth="1" outlineLevel="1"/>
    <col min="41" max="41" width="2.75" style="164" customWidth="1" collapsed="1"/>
    <col min="42" max="43" width="2.75" style="164" customWidth="1"/>
    <col min="44" max="44" width="9.5" style="164" customWidth="1"/>
    <col min="45" max="45" width="9.5" style="4" bestFit="1" customWidth="1"/>
    <col min="46" max="16384" width="8.75" style="4"/>
  </cols>
  <sheetData>
    <row r="1" spans="1:36" ht="16.149999999999999" customHeight="1">
      <c r="A1" s="578" t="s">
        <v>254</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192"/>
    </row>
    <row r="2" spans="1:36" ht="16.149999999999999" customHeight="1">
      <c r="A2" s="721" t="s">
        <v>367</v>
      </c>
      <c r="B2" s="721"/>
      <c r="C2" s="721"/>
      <c r="D2" s="721"/>
      <c r="E2" s="721"/>
      <c r="F2" s="721"/>
      <c r="G2" s="721"/>
      <c r="H2" s="721"/>
      <c r="I2" s="721"/>
      <c r="J2" s="721"/>
      <c r="K2" s="721"/>
      <c r="L2" s="721"/>
      <c r="M2" s="721"/>
      <c r="N2" s="721"/>
      <c r="O2" s="721"/>
      <c r="P2" s="721"/>
      <c r="Q2" s="721"/>
      <c r="R2" s="721"/>
      <c r="S2" s="722"/>
      <c r="T2" s="722"/>
      <c r="U2" s="513" t="s">
        <v>256</v>
      </c>
      <c r="V2" s="513"/>
      <c r="W2" s="513"/>
      <c r="X2" s="513"/>
      <c r="Y2" s="513"/>
      <c r="Z2" s="513"/>
      <c r="AA2" s="513"/>
      <c r="AB2" s="513"/>
      <c r="AC2" s="513"/>
      <c r="AD2" s="513"/>
      <c r="AE2" s="513"/>
      <c r="AF2" s="513"/>
      <c r="AG2" s="513"/>
      <c r="AH2" s="181"/>
      <c r="AI2" s="181"/>
      <c r="AJ2" s="181"/>
    </row>
    <row r="3" spans="1:36" ht="14.25" customHeight="1">
      <c r="A3" s="578"/>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192"/>
    </row>
    <row r="4" spans="1:36" ht="16.350000000000001" customHeight="1">
      <c r="A4" s="578"/>
      <c r="B4" s="578"/>
      <c r="C4" s="578"/>
      <c r="D4" s="578"/>
      <c r="E4" s="578"/>
      <c r="F4" s="578"/>
      <c r="G4" s="578"/>
      <c r="H4" s="578"/>
      <c r="I4" s="578"/>
      <c r="J4" s="578"/>
      <c r="K4" s="578"/>
      <c r="L4" s="578"/>
      <c r="M4" s="578"/>
      <c r="N4" s="578"/>
      <c r="O4" s="578"/>
      <c r="P4" s="578"/>
      <c r="Q4" s="744" t="s">
        <v>257</v>
      </c>
      <c r="R4" s="744"/>
      <c r="S4" s="744"/>
      <c r="T4" s="744"/>
      <c r="U4" s="744"/>
      <c r="V4" s="837" t="str">
        <f>IF('様式95_外来・在宅ベースアップ評価料（Ⅰ）'!H5=0,"",'様式95_外来・在宅ベースアップ評価料（Ⅰ）'!H5)</f>
        <v/>
      </c>
      <c r="W4" s="837"/>
      <c r="X4" s="837"/>
      <c r="Y4" s="837"/>
      <c r="Z4" s="837"/>
      <c r="AA4" s="837"/>
      <c r="AB4" s="837"/>
      <c r="AC4" s="837"/>
      <c r="AD4" s="837"/>
      <c r="AE4" s="837"/>
      <c r="AF4" s="837"/>
      <c r="AG4" s="838"/>
      <c r="AH4" s="169"/>
      <c r="AI4" s="182"/>
      <c r="AJ4" s="182"/>
    </row>
    <row r="5" spans="1:36" ht="16.149999999999999" customHeight="1">
      <c r="A5" s="578"/>
      <c r="B5" s="578"/>
      <c r="C5" s="578"/>
      <c r="D5" s="578"/>
      <c r="E5" s="578"/>
      <c r="F5" s="578"/>
      <c r="G5" s="578"/>
      <c r="H5" s="578"/>
      <c r="I5" s="578"/>
      <c r="J5" s="578"/>
      <c r="K5" s="578"/>
      <c r="L5" s="578"/>
      <c r="M5" s="578"/>
      <c r="N5" s="578"/>
      <c r="O5" s="578"/>
      <c r="P5" s="578"/>
      <c r="Q5" s="832" t="s">
        <v>258</v>
      </c>
      <c r="R5" s="832"/>
      <c r="S5" s="832"/>
      <c r="T5" s="832"/>
      <c r="U5" s="833"/>
      <c r="V5" s="828" t="str">
        <f>'様式96_外来・在宅ベースアップ評価料（Ⅱ）'!H6</f>
        <v/>
      </c>
      <c r="W5" s="828"/>
      <c r="X5" s="828"/>
      <c r="Y5" s="828"/>
      <c r="Z5" s="828"/>
      <c r="AA5" s="828"/>
      <c r="AB5" s="828"/>
      <c r="AC5" s="828"/>
      <c r="AD5" s="828"/>
      <c r="AE5" s="828"/>
      <c r="AF5" s="828"/>
      <c r="AG5" s="829"/>
      <c r="AH5" s="193"/>
      <c r="AI5" s="169"/>
      <c r="AJ5" s="169"/>
    </row>
    <row r="6" spans="1:36" ht="15.75" customHeight="1">
      <c r="A6" s="578"/>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192"/>
    </row>
    <row r="7" spans="1:36" ht="16.149999999999999" customHeight="1">
      <c r="A7" s="513" t="s">
        <v>259</v>
      </c>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192"/>
    </row>
    <row r="8" spans="1:36" ht="16.149999999999999" customHeight="1">
      <c r="A8" s="578" t="s">
        <v>260</v>
      </c>
      <c r="B8" s="578"/>
      <c r="C8" s="578"/>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192"/>
    </row>
    <row r="9" spans="1:36" ht="16.149999999999999" customHeight="1">
      <c r="A9" s="513"/>
      <c r="B9" s="830"/>
      <c r="C9" s="830"/>
      <c r="D9" s="831" t="s">
        <v>261</v>
      </c>
      <c r="E9" s="831"/>
      <c r="F9" s="831"/>
      <c r="G9" s="831"/>
      <c r="H9" s="831"/>
      <c r="I9" s="831"/>
      <c r="J9" s="831"/>
      <c r="K9" s="831"/>
      <c r="L9" s="831"/>
      <c r="M9" s="831"/>
      <c r="N9" s="831"/>
      <c r="O9" s="831"/>
      <c r="P9" s="831"/>
      <c r="Q9" s="831"/>
      <c r="R9" s="831"/>
      <c r="S9" s="831"/>
      <c r="T9" s="831"/>
      <c r="U9" s="831"/>
      <c r="V9" s="831"/>
      <c r="W9" s="831"/>
      <c r="X9" s="831"/>
      <c r="Y9" s="831"/>
      <c r="Z9" s="831"/>
      <c r="AA9" s="578"/>
      <c r="AB9" s="578"/>
      <c r="AC9" s="578"/>
      <c r="AD9" s="578"/>
      <c r="AE9" s="578"/>
      <c r="AF9" s="578"/>
      <c r="AG9" s="578"/>
      <c r="AH9" s="192"/>
    </row>
    <row r="10" spans="1:36" ht="16.149999999999999" customHeight="1">
      <c r="A10" s="513"/>
      <c r="B10" s="841"/>
      <c r="C10" s="841"/>
      <c r="D10" s="842" t="s">
        <v>262</v>
      </c>
      <c r="E10" s="842"/>
      <c r="F10" s="842"/>
      <c r="G10" s="842"/>
      <c r="H10" s="842"/>
      <c r="I10" s="842"/>
      <c r="J10" s="842"/>
      <c r="K10" s="842"/>
      <c r="L10" s="842"/>
      <c r="M10" s="842"/>
      <c r="N10" s="842"/>
      <c r="O10" s="842"/>
      <c r="P10" s="842"/>
      <c r="Q10" s="842"/>
      <c r="R10" s="842"/>
      <c r="S10" s="842"/>
      <c r="T10" s="842"/>
      <c r="U10" s="842"/>
      <c r="V10" s="842"/>
      <c r="W10" s="842"/>
      <c r="X10" s="842"/>
      <c r="Y10" s="842"/>
      <c r="Z10" s="842"/>
      <c r="AA10" s="578"/>
      <c r="AB10" s="578"/>
      <c r="AC10" s="578"/>
      <c r="AD10" s="578"/>
      <c r="AE10" s="578"/>
      <c r="AF10" s="578"/>
      <c r="AG10" s="578"/>
      <c r="AH10" s="192"/>
    </row>
    <row r="11" spans="1:36" ht="16.149999999999999" customHeight="1">
      <c r="A11" s="513"/>
      <c r="B11" s="513"/>
      <c r="C11" s="513"/>
      <c r="D11" s="513"/>
      <c r="E11" s="513"/>
      <c r="F11" s="513"/>
      <c r="G11" s="516"/>
      <c r="H11" s="516"/>
      <c r="I11" s="516"/>
      <c r="J11" s="516"/>
      <c r="K11" s="516"/>
      <c r="L11" s="516"/>
      <c r="M11" s="516"/>
      <c r="N11" s="516"/>
      <c r="O11" s="516"/>
      <c r="P11" s="516"/>
      <c r="Q11" s="516"/>
      <c r="R11" s="516"/>
      <c r="S11" s="516"/>
      <c r="T11" s="516"/>
      <c r="U11" s="516"/>
      <c r="V11" s="516"/>
      <c r="W11" s="516"/>
      <c r="X11" s="516"/>
      <c r="Y11" s="516"/>
      <c r="Z11" s="516"/>
      <c r="AA11" s="511"/>
      <c r="AB11" s="511"/>
      <c r="AC11" s="511"/>
      <c r="AD11" s="511"/>
      <c r="AE11" s="511"/>
      <c r="AF11" s="511"/>
      <c r="AG11" s="512"/>
      <c r="AH11" s="4"/>
    </row>
    <row r="12" spans="1:36" ht="16.149999999999999" customHeight="1">
      <c r="A12" s="513"/>
      <c r="B12" s="513"/>
      <c r="C12" s="513"/>
      <c r="D12" s="513"/>
      <c r="E12" s="513"/>
      <c r="F12" s="513"/>
      <c r="G12" s="516"/>
      <c r="H12" s="516"/>
      <c r="I12" s="516"/>
      <c r="J12" s="516"/>
      <c r="K12" s="516"/>
      <c r="L12" s="516"/>
      <c r="M12" s="516"/>
      <c r="N12" s="516"/>
      <c r="O12" s="516"/>
      <c r="P12" s="516"/>
      <c r="Q12" s="516"/>
      <c r="R12" s="516"/>
      <c r="S12" s="516"/>
      <c r="T12" s="516"/>
      <c r="U12" s="516"/>
      <c r="V12" s="516"/>
      <c r="W12" s="516"/>
      <c r="X12" s="516"/>
      <c r="Y12" s="516"/>
      <c r="Z12" s="516"/>
      <c r="AA12" s="511"/>
      <c r="AB12" s="511"/>
      <c r="AC12" s="511"/>
      <c r="AD12" s="511"/>
      <c r="AE12" s="511"/>
      <c r="AF12" s="511"/>
      <c r="AG12" s="512"/>
      <c r="AH12" s="4"/>
    </row>
    <row r="13" spans="1:36" ht="16.149999999999999" customHeight="1">
      <c r="A13" s="513"/>
      <c r="B13" s="513"/>
      <c r="C13" s="513"/>
      <c r="D13" s="513"/>
      <c r="E13" s="513"/>
      <c r="F13" s="513"/>
      <c r="G13" s="516"/>
      <c r="H13" s="516"/>
      <c r="I13" s="516"/>
      <c r="J13" s="516"/>
      <c r="K13" s="516"/>
      <c r="L13" s="516"/>
      <c r="M13" s="516"/>
      <c r="N13" s="516"/>
      <c r="O13" s="516"/>
      <c r="P13" s="516"/>
      <c r="Q13" s="516"/>
      <c r="R13" s="516"/>
      <c r="S13" s="516"/>
      <c r="T13" s="516"/>
      <c r="U13" s="516"/>
      <c r="V13" s="516"/>
      <c r="W13" s="516"/>
      <c r="X13" s="516"/>
      <c r="Y13" s="516"/>
      <c r="Z13" s="516"/>
      <c r="AA13" s="511"/>
      <c r="AB13" s="511"/>
      <c r="AC13" s="511"/>
      <c r="AD13" s="511"/>
      <c r="AE13" s="511"/>
      <c r="AF13" s="511"/>
      <c r="AG13" s="512"/>
      <c r="AH13" s="4"/>
    </row>
    <row r="14" spans="1:36" ht="16.149999999999999" customHeight="1">
      <c r="A14" s="513"/>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2"/>
      <c r="AH14" s="4"/>
    </row>
    <row r="15" spans="1:36" ht="16.149999999999999" customHeight="1" thickBot="1">
      <c r="A15" s="578" t="s">
        <v>263</v>
      </c>
      <c r="B15" s="578"/>
      <c r="C15" s="578"/>
      <c r="D15" s="578"/>
      <c r="E15" s="578"/>
      <c r="F15" s="578"/>
      <c r="G15" s="511"/>
      <c r="H15" s="511"/>
      <c r="I15" s="511"/>
      <c r="J15" s="511"/>
      <c r="K15" s="511"/>
      <c r="L15" s="578"/>
      <c r="M15" s="578"/>
      <c r="N15" s="578"/>
      <c r="O15" s="578"/>
      <c r="P15" s="578"/>
      <c r="Q15" s="578"/>
      <c r="R15" s="578"/>
      <c r="S15" s="578"/>
      <c r="T15" s="578"/>
      <c r="U15" s="578"/>
      <c r="V15" s="578"/>
      <c r="W15" s="511"/>
      <c r="X15" s="511"/>
      <c r="Y15" s="511"/>
      <c r="Z15" s="511"/>
      <c r="AA15" s="511"/>
      <c r="AB15" s="511"/>
      <c r="AC15" s="511"/>
      <c r="AD15" s="511"/>
      <c r="AE15" s="578"/>
      <c r="AF15" s="578"/>
      <c r="AG15" s="578"/>
      <c r="AH15" s="192"/>
    </row>
    <row r="16" spans="1:36" ht="16.149999999999999" customHeight="1" thickBot="1">
      <c r="A16" s="511"/>
      <c r="B16" s="756" t="s">
        <v>15</v>
      </c>
      <c r="C16" s="834"/>
      <c r="D16" s="834"/>
      <c r="E16" s="736"/>
      <c r="F16" s="736"/>
      <c r="G16" s="517"/>
      <c r="H16" s="736"/>
      <c r="I16" s="736"/>
      <c r="J16" s="517" t="s">
        <v>264</v>
      </c>
      <c r="K16" s="517"/>
      <c r="L16" s="517" t="s">
        <v>265</v>
      </c>
      <c r="M16" s="517" t="s">
        <v>15</v>
      </c>
      <c r="N16" s="517"/>
      <c r="O16" s="736"/>
      <c r="P16" s="736"/>
      <c r="Q16" s="517" t="s">
        <v>16</v>
      </c>
      <c r="R16" s="736"/>
      <c r="S16" s="736"/>
      <c r="T16" s="518" t="s">
        <v>264</v>
      </c>
      <c r="U16" s="511"/>
      <c r="V16" s="756">
        <f>IF(E16=O16,R16-H16+1,IF(O16-E16=1,12-H16+1+R16,IF(O16-E16=2,12-H16+1+R16+12,"エラー")))</f>
        <v>1</v>
      </c>
      <c r="W16" s="756"/>
      <c r="X16" s="756"/>
      <c r="Y16" s="757"/>
      <c r="Z16" s="578" t="s">
        <v>266</v>
      </c>
      <c r="AA16" s="578"/>
      <c r="AB16" s="511"/>
      <c r="AC16" s="511"/>
      <c r="AD16" s="511"/>
      <c r="AE16" s="511"/>
      <c r="AF16" s="511"/>
      <c r="AG16" s="578"/>
      <c r="AH16" s="192"/>
    </row>
    <row r="17" spans="1:35" ht="16.149999999999999" customHeight="1">
      <c r="A17" s="511"/>
      <c r="B17" s="519"/>
      <c r="C17" s="512"/>
      <c r="D17" s="512"/>
      <c r="E17" s="512"/>
      <c r="F17" s="512"/>
      <c r="G17" s="511"/>
      <c r="H17" s="512"/>
      <c r="I17" s="512"/>
      <c r="J17" s="511"/>
      <c r="K17" s="511"/>
      <c r="L17" s="511"/>
      <c r="M17" s="511"/>
      <c r="N17" s="511"/>
      <c r="O17" s="512"/>
      <c r="P17" s="512"/>
      <c r="Q17" s="511"/>
      <c r="R17" s="512"/>
      <c r="S17" s="512"/>
      <c r="T17" s="511"/>
      <c r="U17" s="511"/>
      <c r="V17" s="512"/>
      <c r="W17" s="512"/>
      <c r="X17" s="512"/>
      <c r="Y17" s="512"/>
      <c r="Z17" s="511"/>
      <c r="AA17" s="511"/>
      <c r="AB17" s="511"/>
      <c r="AC17" s="511"/>
      <c r="AD17" s="511"/>
      <c r="AE17" s="511"/>
      <c r="AF17" s="511"/>
      <c r="AG17" s="511"/>
    </row>
    <row r="18" spans="1:35" ht="16.149999999999999" customHeight="1">
      <c r="A18" s="511"/>
      <c r="B18" s="519"/>
      <c r="C18" s="512"/>
      <c r="D18" s="512"/>
      <c r="E18" s="512"/>
      <c r="F18" s="512"/>
      <c r="G18" s="511"/>
      <c r="H18" s="512"/>
      <c r="I18" s="512"/>
      <c r="J18" s="511"/>
      <c r="K18" s="511"/>
      <c r="L18" s="511"/>
      <c r="M18" s="511"/>
      <c r="N18" s="511"/>
      <c r="O18" s="512"/>
      <c r="P18" s="512"/>
      <c r="Q18" s="511"/>
      <c r="R18" s="512"/>
      <c r="S18" s="512"/>
      <c r="T18" s="511"/>
      <c r="U18" s="511"/>
      <c r="V18" s="512"/>
      <c r="W18" s="512"/>
      <c r="X18" s="512"/>
      <c r="Y18" s="512"/>
      <c r="Z18" s="511"/>
      <c r="AA18" s="511"/>
      <c r="AB18" s="511"/>
      <c r="AC18" s="511"/>
      <c r="AD18" s="511"/>
      <c r="AE18" s="511"/>
      <c r="AF18" s="511"/>
      <c r="AG18" s="511"/>
    </row>
    <row r="19" spans="1:35" ht="16.149999999999999" customHeight="1">
      <c r="A19" s="578"/>
      <c r="B19" s="520"/>
      <c r="C19" s="578"/>
      <c r="D19" s="578"/>
      <c r="E19" s="578"/>
      <c r="F19" s="578"/>
      <c r="G19" s="578"/>
      <c r="H19" s="578"/>
      <c r="I19" s="578"/>
      <c r="J19" s="578"/>
      <c r="K19" s="578"/>
      <c r="L19" s="578"/>
      <c r="M19" s="578"/>
      <c r="N19" s="578"/>
      <c r="O19" s="578"/>
      <c r="P19" s="578"/>
      <c r="Q19" s="578"/>
      <c r="R19" s="578"/>
      <c r="S19" s="578"/>
      <c r="T19" s="578"/>
      <c r="U19" s="578"/>
      <c r="V19" s="511"/>
      <c r="W19" s="511"/>
      <c r="X19" s="511"/>
      <c r="Y19" s="511"/>
      <c r="Z19" s="511"/>
      <c r="AA19" s="511"/>
      <c r="AB19" s="578"/>
      <c r="AC19" s="578"/>
      <c r="AD19" s="578"/>
      <c r="AE19" s="578"/>
      <c r="AF19" s="578"/>
      <c r="AG19" s="578"/>
      <c r="AH19" s="192"/>
    </row>
    <row r="20" spans="1:35" ht="16.149999999999999" customHeight="1" thickBot="1">
      <c r="A20" s="578" t="s">
        <v>267</v>
      </c>
      <c r="B20" s="578"/>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192"/>
    </row>
    <row r="21" spans="1:35" ht="16.149999999999999" customHeight="1" thickBot="1">
      <c r="A21" s="578"/>
      <c r="B21" s="756" t="s">
        <v>15</v>
      </c>
      <c r="C21" s="834"/>
      <c r="D21" s="834"/>
      <c r="E21" s="736"/>
      <c r="F21" s="736"/>
      <c r="G21" s="517" t="s">
        <v>16</v>
      </c>
      <c r="H21" s="736"/>
      <c r="I21" s="736"/>
      <c r="J21" s="517" t="s">
        <v>264</v>
      </c>
      <c r="K21" s="517"/>
      <c r="L21" s="517" t="s">
        <v>265</v>
      </c>
      <c r="M21" s="517" t="s">
        <v>15</v>
      </c>
      <c r="N21" s="517"/>
      <c r="O21" s="736"/>
      <c r="P21" s="736"/>
      <c r="Q21" s="517" t="s">
        <v>16</v>
      </c>
      <c r="R21" s="736"/>
      <c r="S21" s="736"/>
      <c r="T21" s="518" t="s">
        <v>264</v>
      </c>
      <c r="U21" s="511"/>
      <c r="V21" s="756">
        <f>IF(E21=O21,R21-H21+1,IF(O21-E21=1,12-H21+1+R21,IF(O21-E21=2,12-H21+1+R21+12,"エラー")))</f>
        <v>1</v>
      </c>
      <c r="W21" s="756"/>
      <c r="X21" s="756"/>
      <c r="Y21" s="757"/>
      <c r="Z21" s="578" t="s">
        <v>266</v>
      </c>
      <c r="AA21" s="578"/>
      <c r="AB21" s="511"/>
      <c r="AC21" s="511"/>
      <c r="AD21" s="511"/>
      <c r="AE21" s="511"/>
      <c r="AF21" s="511"/>
      <c r="AG21" s="578"/>
      <c r="AH21" s="192"/>
    </row>
    <row r="22" spans="1:35" ht="16.149999999999999" customHeight="1">
      <c r="A22" s="578"/>
      <c r="B22" s="520"/>
      <c r="C22" s="511"/>
      <c r="D22" s="512"/>
      <c r="E22" s="512"/>
      <c r="F22" s="511"/>
      <c r="G22" s="512"/>
      <c r="H22" s="512"/>
      <c r="I22" s="511"/>
      <c r="J22" s="511"/>
      <c r="K22" s="511"/>
      <c r="L22" s="511"/>
      <c r="M22" s="511"/>
      <c r="N22" s="512"/>
      <c r="O22" s="512"/>
      <c r="P22" s="511"/>
      <c r="Q22" s="512"/>
      <c r="R22" s="512"/>
      <c r="S22" s="511"/>
      <c r="T22" s="511"/>
      <c r="U22" s="578"/>
      <c r="V22" s="511"/>
      <c r="W22" s="511"/>
      <c r="X22" s="511"/>
      <c r="Y22" s="511"/>
      <c r="Z22" s="511"/>
      <c r="AA22" s="511"/>
      <c r="AB22" s="578"/>
      <c r="AC22" s="578"/>
      <c r="AD22" s="578"/>
      <c r="AE22" s="578"/>
      <c r="AF22" s="578"/>
      <c r="AG22" s="578"/>
      <c r="AH22" s="192"/>
    </row>
    <row r="23" spans="1:35" ht="16.149999999999999" customHeight="1">
      <c r="A23" s="578"/>
      <c r="B23" s="520"/>
      <c r="C23" s="511"/>
      <c r="D23" s="512"/>
      <c r="E23" s="512"/>
      <c r="F23" s="511"/>
      <c r="G23" s="512"/>
      <c r="H23" s="512"/>
      <c r="I23" s="511"/>
      <c r="J23" s="511"/>
      <c r="K23" s="511"/>
      <c r="L23" s="511"/>
      <c r="M23" s="511"/>
      <c r="N23" s="512"/>
      <c r="O23" s="512"/>
      <c r="P23" s="511"/>
      <c r="Q23" s="512"/>
      <c r="R23" s="512"/>
      <c r="S23" s="511"/>
      <c r="T23" s="511"/>
      <c r="U23" s="578"/>
      <c r="V23" s="511"/>
      <c r="W23" s="511"/>
      <c r="X23" s="511"/>
      <c r="Y23" s="511"/>
      <c r="Z23" s="511"/>
      <c r="AA23" s="511"/>
      <c r="AB23" s="578"/>
      <c r="AC23" s="578"/>
      <c r="AD23" s="578"/>
      <c r="AE23" s="578"/>
      <c r="AF23" s="578"/>
      <c r="AG23" s="578"/>
      <c r="AH23" s="192"/>
    </row>
    <row r="24" spans="1:35" ht="16.149999999999999" customHeight="1">
      <c r="A24" s="578"/>
      <c r="B24" s="520"/>
      <c r="C24" s="511"/>
      <c r="D24" s="512"/>
      <c r="E24" s="512"/>
      <c r="F24" s="511"/>
      <c r="G24" s="512"/>
      <c r="H24" s="512"/>
      <c r="I24" s="511"/>
      <c r="J24" s="511"/>
      <c r="K24" s="511"/>
      <c r="L24" s="511"/>
      <c r="M24" s="511"/>
      <c r="N24" s="512"/>
      <c r="O24" s="512"/>
      <c r="P24" s="511"/>
      <c r="Q24" s="512"/>
      <c r="R24" s="512"/>
      <c r="S24" s="511"/>
      <c r="T24" s="511"/>
      <c r="U24" s="578"/>
      <c r="V24" s="511"/>
      <c r="W24" s="511"/>
      <c r="X24" s="511"/>
      <c r="Y24" s="511"/>
      <c r="Z24" s="511"/>
      <c r="AA24" s="511"/>
      <c r="AB24" s="578"/>
      <c r="AC24" s="578"/>
      <c r="AD24" s="578"/>
      <c r="AE24" s="578"/>
      <c r="AF24" s="578"/>
      <c r="AG24" s="578"/>
      <c r="AH24" s="192"/>
    </row>
    <row r="25" spans="1:35" ht="16.149999999999999" customHeight="1">
      <c r="A25" s="578"/>
      <c r="B25" s="520"/>
      <c r="C25" s="511"/>
      <c r="D25" s="512"/>
      <c r="E25" s="512"/>
      <c r="F25" s="511"/>
      <c r="G25" s="512"/>
      <c r="H25" s="512"/>
      <c r="I25" s="511"/>
      <c r="J25" s="511"/>
      <c r="K25" s="511"/>
      <c r="L25" s="511"/>
      <c r="M25" s="511"/>
      <c r="N25" s="512"/>
      <c r="O25" s="512"/>
      <c r="P25" s="511"/>
      <c r="Q25" s="512"/>
      <c r="R25" s="512"/>
      <c r="S25" s="511"/>
      <c r="T25" s="511"/>
      <c r="U25" s="578"/>
      <c r="V25" s="511"/>
      <c r="W25" s="511"/>
      <c r="X25" s="511"/>
      <c r="Y25" s="511"/>
      <c r="Z25" s="511"/>
      <c r="AA25" s="511"/>
      <c r="AB25" s="578"/>
      <c r="AC25" s="578"/>
      <c r="AD25" s="578"/>
      <c r="AE25" s="578"/>
      <c r="AF25" s="578"/>
      <c r="AG25" s="578"/>
      <c r="AH25" s="192"/>
    </row>
    <row r="26" spans="1:35" ht="16.149999999999999" customHeight="1" thickBot="1">
      <c r="A26" s="578"/>
      <c r="B26" s="520"/>
      <c r="C26" s="511"/>
      <c r="D26" s="512"/>
      <c r="E26" s="512"/>
      <c r="F26" s="511"/>
      <c r="G26" s="512"/>
      <c r="H26" s="512"/>
      <c r="I26" s="511"/>
      <c r="J26" s="511"/>
      <c r="K26" s="511"/>
      <c r="L26" s="511"/>
      <c r="M26" s="511"/>
      <c r="N26" s="512"/>
      <c r="O26" s="512"/>
      <c r="P26" s="511"/>
      <c r="Q26" s="512"/>
      <c r="R26" s="512"/>
      <c r="S26" s="511"/>
      <c r="T26" s="511"/>
      <c r="U26" s="578"/>
      <c r="V26" s="511"/>
      <c r="W26" s="511"/>
      <c r="X26" s="511"/>
      <c r="Y26" s="511"/>
      <c r="Z26" s="511"/>
      <c r="AA26" s="511"/>
      <c r="AB26" s="578"/>
      <c r="AC26" s="578"/>
      <c r="AD26" s="578"/>
      <c r="AE26" s="578"/>
      <c r="AF26" s="578"/>
      <c r="AG26" s="578"/>
      <c r="AH26" s="192"/>
    </row>
    <row r="27" spans="1:35" ht="16.149999999999999" customHeight="1" thickBot="1">
      <c r="A27" s="513" t="s">
        <v>368</v>
      </c>
      <c r="B27" s="513"/>
      <c r="C27" s="511"/>
      <c r="D27" s="511"/>
      <c r="E27" s="511"/>
      <c r="F27" s="511"/>
      <c r="G27" s="511"/>
      <c r="H27" s="511"/>
      <c r="I27" s="511"/>
      <c r="J27" s="511"/>
      <c r="K27" s="511"/>
      <c r="L27" s="511"/>
      <c r="M27" s="511"/>
      <c r="N27" s="511"/>
      <c r="O27" s="511"/>
      <c r="P27" s="511"/>
      <c r="Q27" s="511"/>
      <c r="R27" s="511"/>
      <c r="S27" s="511"/>
      <c r="T27" s="511"/>
      <c r="U27" s="511"/>
      <c r="V27" s="511"/>
      <c r="W27" s="600"/>
      <c r="X27" s="834" t="s">
        <v>342</v>
      </c>
      <c r="Y27" s="835"/>
      <c r="Z27" s="511"/>
      <c r="AA27" s="511"/>
      <c r="AB27" s="511"/>
      <c r="AC27" s="511"/>
      <c r="AD27" s="511"/>
      <c r="AE27" s="511"/>
      <c r="AF27" s="511"/>
      <c r="AG27" s="512"/>
      <c r="AH27" s="169"/>
      <c r="AI27" s="164" t="b">
        <v>1</v>
      </c>
    </row>
    <row r="28" spans="1:35" ht="16.149999999999999" customHeight="1">
      <c r="A28" s="513"/>
      <c r="B28" s="520"/>
      <c r="C28" s="511"/>
      <c r="D28" s="511"/>
      <c r="E28" s="511"/>
      <c r="F28" s="511"/>
      <c r="G28" s="511"/>
      <c r="H28" s="511"/>
      <c r="I28" s="511"/>
      <c r="J28" s="511"/>
      <c r="K28" s="511"/>
      <c r="L28" s="511"/>
      <c r="M28" s="511"/>
      <c r="N28" s="511"/>
      <c r="O28" s="511"/>
      <c r="P28" s="511"/>
      <c r="Q28" s="511"/>
      <c r="R28" s="511"/>
      <c r="S28" s="511"/>
      <c r="T28" s="511"/>
      <c r="U28" s="511"/>
      <c r="V28" s="511"/>
      <c r="W28" s="511"/>
      <c r="X28" s="512"/>
      <c r="Y28" s="512"/>
      <c r="Z28" s="511"/>
      <c r="AA28" s="511"/>
      <c r="AB28" s="511"/>
      <c r="AC28" s="511"/>
      <c r="AD28" s="511"/>
      <c r="AE28" s="511"/>
      <c r="AF28" s="511"/>
      <c r="AG28" s="512"/>
      <c r="AH28" s="169"/>
    </row>
    <row r="29" spans="1:35" ht="16.149999999999999" customHeight="1">
      <c r="A29" s="578"/>
      <c r="B29" s="520"/>
      <c r="C29" s="511"/>
      <c r="D29" s="512"/>
      <c r="E29" s="512"/>
      <c r="F29" s="511"/>
      <c r="G29" s="512"/>
      <c r="H29" s="512"/>
      <c r="I29" s="511"/>
      <c r="J29" s="511"/>
      <c r="K29" s="511"/>
      <c r="L29" s="511"/>
      <c r="M29" s="511"/>
      <c r="N29" s="512"/>
      <c r="O29" s="512"/>
      <c r="P29" s="511"/>
      <c r="Q29" s="512"/>
      <c r="R29" s="512"/>
      <c r="S29" s="511"/>
      <c r="T29" s="511"/>
      <c r="U29" s="578"/>
      <c r="V29" s="511"/>
      <c r="W29" s="511"/>
      <c r="X29" s="511"/>
      <c r="Y29" s="511"/>
      <c r="Z29" s="511"/>
      <c r="AA29" s="511"/>
      <c r="AB29" s="578"/>
      <c r="AC29" s="578"/>
      <c r="AD29" s="578"/>
      <c r="AE29" s="578"/>
      <c r="AF29" s="578"/>
      <c r="AG29" s="578"/>
      <c r="AH29" s="192"/>
    </row>
    <row r="30" spans="1:35" ht="16.149999999999999" customHeight="1">
      <c r="A30" s="578"/>
      <c r="B30" s="520"/>
      <c r="C30" s="511"/>
      <c r="D30" s="512"/>
      <c r="E30" s="512"/>
      <c r="F30" s="511"/>
      <c r="G30" s="512"/>
      <c r="H30" s="512"/>
      <c r="I30" s="511"/>
      <c r="J30" s="511"/>
      <c r="K30" s="511"/>
      <c r="L30" s="511"/>
      <c r="M30" s="511"/>
      <c r="N30" s="512"/>
      <c r="O30" s="512"/>
      <c r="P30" s="511"/>
      <c r="Q30" s="512"/>
      <c r="R30" s="512"/>
      <c r="S30" s="511"/>
      <c r="T30" s="511"/>
      <c r="U30" s="578"/>
      <c r="V30" s="511"/>
      <c r="W30" s="511"/>
      <c r="X30" s="511"/>
      <c r="Y30" s="511"/>
      <c r="Z30" s="511"/>
      <c r="AA30" s="511"/>
      <c r="AB30" s="578"/>
      <c r="AC30" s="578"/>
      <c r="AD30" s="578"/>
      <c r="AE30" s="578"/>
      <c r="AF30" s="578"/>
      <c r="AG30" s="578"/>
      <c r="AH30" s="192"/>
    </row>
    <row r="31" spans="1:35" ht="16.149999999999999" customHeight="1">
      <c r="A31" s="578"/>
      <c r="B31" s="520"/>
      <c r="C31" s="511"/>
      <c r="D31" s="512"/>
      <c r="E31" s="512"/>
      <c r="F31" s="511"/>
      <c r="G31" s="512"/>
      <c r="H31" s="512"/>
      <c r="I31" s="511"/>
      <c r="J31" s="511"/>
      <c r="K31" s="511"/>
      <c r="L31" s="511"/>
      <c r="M31" s="511"/>
      <c r="N31" s="512"/>
      <c r="O31" s="512"/>
      <c r="P31" s="511"/>
      <c r="Q31" s="512"/>
      <c r="R31" s="512"/>
      <c r="S31" s="511"/>
      <c r="T31" s="511"/>
      <c r="U31" s="578"/>
      <c r="V31" s="511"/>
      <c r="W31" s="511"/>
      <c r="X31" s="511"/>
      <c r="Y31" s="511"/>
      <c r="Z31" s="511"/>
      <c r="AA31" s="511"/>
      <c r="AB31" s="578"/>
      <c r="AC31" s="578"/>
      <c r="AD31" s="578"/>
      <c r="AE31" s="578"/>
      <c r="AF31" s="578"/>
      <c r="AG31" s="578"/>
      <c r="AH31" s="192"/>
    </row>
    <row r="32" spans="1:35" ht="16.149999999999999" customHeight="1" thickBot="1">
      <c r="A32" s="513" t="s">
        <v>369</v>
      </c>
      <c r="B32" s="578"/>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192"/>
    </row>
    <row r="33" spans="1:41" ht="16.149999999999999" customHeight="1">
      <c r="A33" s="521" t="s">
        <v>269</v>
      </c>
      <c r="B33" s="522"/>
      <c r="C33" s="522"/>
      <c r="D33" s="522"/>
      <c r="E33" s="522"/>
      <c r="F33" s="522"/>
      <c r="G33" s="522"/>
      <c r="H33" s="522"/>
      <c r="I33" s="522"/>
      <c r="J33" s="522"/>
      <c r="K33" s="522"/>
      <c r="L33" s="522"/>
      <c r="M33" s="523"/>
      <c r="N33" s="523"/>
      <c r="O33" s="523"/>
      <c r="P33" s="523"/>
      <c r="Q33" s="523"/>
      <c r="R33" s="523"/>
      <c r="S33" s="523"/>
      <c r="T33" s="523"/>
      <c r="U33" s="523"/>
      <c r="V33" s="523"/>
      <c r="W33" s="523"/>
      <c r="X33" s="523"/>
      <c r="Y33" s="523"/>
      <c r="Z33" s="523"/>
      <c r="AA33" s="523"/>
      <c r="AB33" s="758">
        <f>SUM(AB34,AB36)</f>
        <v>0</v>
      </c>
      <c r="AC33" s="758"/>
      <c r="AD33" s="758"/>
      <c r="AE33" s="758"/>
      <c r="AF33" s="758"/>
      <c r="AG33" s="601" t="s">
        <v>270</v>
      </c>
    </row>
    <row r="34" spans="1:41" ht="16.149999999999999" customHeight="1">
      <c r="A34" s="525"/>
      <c r="B34" s="836" t="s">
        <v>370</v>
      </c>
      <c r="C34" s="759"/>
      <c r="D34" s="759"/>
      <c r="E34" s="759"/>
      <c r="F34" s="759"/>
      <c r="G34" s="759"/>
      <c r="H34" s="759"/>
      <c r="I34" s="759"/>
      <c r="J34" s="759"/>
      <c r="K34" s="759"/>
      <c r="L34" s="759"/>
      <c r="M34" s="759"/>
      <c r="N34" s="759"/>
      <c r="O34" s="759"/>
      <c r="P34" s="759"/>
      <c r="Q34" s="759"/>
      <c r="R34" s="759"/>
      <c r="S34" s="759"/>
      <c r="T34" s="759"/>
      <c r="U34" s="759"/>
      <c r="V34" s="759"/>
      <c r="W34" s="759"/>
      <c r="X34" s="526"/>
      <c r="Y34" s="526" t="s">
        <v>272</v>
      </c>
      <c r="Z34" s="526"/>
      <c r="AA34" s="526"/>
      <c r="AB34" s="760">
        <f>AB35*V21*10</f>
        <v>0</v>
      </c>
      <c r="AC34" s="760"/>
      <c r="AD34" s="760"/>
      <c r="AE34" s="760"/>
      <c r="AF34" s="760"/>
      <c r="AG34" s="602" t="s">
        <v>270</v>
      </c>
    </row>
    <row r="35" spans="1:41" ht="16.149999999999999" customHeight="1">
      <c r="A35" s="528"/>
      <c r="B35" s="603"/>
      <c r="C35" s="839" t="s">
        <v>371</v>
      </c>
      <c r="D35" s="839"/>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40">
        <f>IF(AI27=TRUE,'様式96_外来・在宅ベースアップ評価料（Ⅱ）'!M81,'（参考）賃金引き上げ計画書作成のための計算シート'!M53)</f>
        <v>0</v>
      </c>
      <c r="AC35" s="840"/>
      <c r="AD35" s="840"/>
      <c r="AE35" s="840"/>
      <c r="AF35" s="840"/>
      <c r="AG35" s="592" t="s">
        <v>276</v>
      </c>
    </row>
    <row r="36" spans="1:41" ht="16.149999999999999" customHeight="1" thickBot="1">
      <c r="A36" s="528"/>
      <c r="B36" s="529" t="s">
        <v>372</v>
      </c>
      <c r="C36" s="530"/>
      <c r="D36" s="530"/>
      <c r="E36" s="530"/>
      <c r="F36" s="530"/>
      <c r="G36" s="530"/>
      <c r="H36" s="530"/>
      <c r="I36" s="530"/>
      <c r="J36" s="530"/>
      <c r="K36" s="530"/>
      <c r="L36" s="530"/>
      <c r="M36" s="530"/>
      <c r="N36" s="530"/>
      <c r="O36" s="530"/>
      <c r="P36" s="530"/>
      <c r="Q36" s="530"/>
      <c r="R36" s="530"/>
      <c r="S36" s="530"/>
      <c r="T36" s="530"/>
      <c r="U36" s="530"/>
      <c r="V36" s="530"/>
      <c r="W36" s="530"/>
      <c r="X36" s="585"/>
      <c r="Y36" s="585"/>
      <c r="Z36" s="585"/>
      <c r="AA36" s="585"/>
      <c r="AB36" s="845" t="str">
        <f>IFERROR(AA37*AB38*10+AF37*AB39*10,"-")</f>
        <v>-</v>
      </c>
      <c r="AC36" s="845"/>
      <c r="AD36" s="845"/>
      <c r="AE36" s="845"/>
      <c r="AF36" s="845"/>
      <c r="AG36" s="604" t="s">
        <v>270</v>
      </c>
    </row>
    <row r="37" spans="1:41" ht="16.149999999999999" customHeight="1" thickBot="1">
      <c r="A37" s="528"/>
      <c r="B37" s="532"/>
      <c r="C37" s="605" t="s">
        <v>373</v>
      </c>
      <c r="D37" s="534"/>
      <c r="E37" s="534"/>
      <c r="F37" s="534"/>
      <c r="G37" s="534"/>
      <c r="H37" s="534"/>
      <c r="I37" s="534"/>
      <c r="J37" s="534"/>
      <c r="K37" s="534"/>
      <c r="L37" s="534"/>
      <c r="M37" s="530"/>
      <c r="N37" s="530"/>
      <c r="O37" s="530"/>
      <c r="P37" s="530"/>
      <c r="Q37" s="606" t="s">
        <v>275</v>
      </c>
      <c r="R37" s="84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846"/>
      <c r="T37" s="846"/>
      <c r="U37" s="846"/>
      <c r="V37" s="846"/>
      <c r="W37" s="530" t="s">
        <v>132</v>
      </c>
      <c r="X37" s="847" t="s">
        <v>347</v>
      </c>
      <c r="Y37" s="848"/>
      <c r="Z37" s="848"/>
      <c r="AA37" s="607" t="str">
        <f>VLOOKUP(R37,'リスト（外来）'!C:D,2,FALSE)</f>
        <v>-</v>
      </c>
      <c r="AB37" s="517" t="s">
        <v>276</v>
      </c>
      <c r="AC37" s="848" t="s">
        <v>348</v>
      </c>
      <c r="AD37" s="848"/>
      <c r="AE37" s="848"/>
      <c r="AF37" s="607" t="str">
        <f>VLOOKUP(R37,'リスト（外来）'!C:E,3,FALSE)</f>
        <v>-</v>
      </c>
      <c r="AG37" s="518" t="s">
        <v>276</v>
      </c>
    </row>
    <row r="38" spans="1:41" ht="16.149999999999999" customHeight="1">
      <c r="A38" s="528"/>
      <c r="B38" s="532"/>
      <c r="C38" s="605" t="s">
        <v>374</v>
      </c>
      <c r="D38" s="608"/>
      <c r="E38" s="608"/>
      <c r="F38" s="608"/>
      <c r="G38" s="608"/>
      <c r="H38" s="608"/>
      <c r="I38" s="608"/>
      <c r="J38" s="608"/>
      <c r="K38" s="608"/>
      <c r="L38" s="608"/>
      <c r="M38" s="526"/>
      <c r="N38" s="526"/>
      <c r="O38" s="526"/>
      <c r="P38" s="609"/>
      <c r="Q38" s="609"/>
      <c r="R38" s="609"/>
      <c r="S38" s="610"/>
      <c r="T38" s="610"/>
      <c r="U38" s="610"/>
      <c r="V38" s="610"/>
      <c r="W38" s="610"/>
      <c r="X38" s="611"/>
      <c r="Y38" s="526"/>
      <c r="Z38" s="526"/>
      <c r="AA38" s="526"/>
      <c r="AB38" s="849"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849"/>
      <c r="AD38" s="849"/>
      <c r="AE38" s="849"/>
      <c r="AF38" s="849"/>
      <c r="AG38" s="602" t="s">
        <v>278</v>
      </c>
    </row>
    <row r="39" spans="1:41" ht="16.149999999999999" customHeight="1">
      <c r="A39" s="535"/>
      <c r="B39" s="612"/>
      <c r="C39" s="605" t="s">
        <v>375</v>
      </c>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850" t="str">
        <f>IF(R37&lt;&gt;"届出なし",('様式96_外来・在宅ベースアップ評価料（Ⅱ）'!M60+'様式96_外来・在宅ベースアップ評価料（Ⅱ）'!M68)*V21,"-")</f>
        <v>-</v>
      </c>
      <c r="AC39" s="850"/>
      <c r="AD39" s="850"/>
      <c r="AE39" s="850"/>
      <c r="AF39" s="850"/>
      <c r="AG39" s="602" t="s">
        <v>278</v>
      </c>
    </row>
    <row r="40" spans="1:41" ht="16.149999999999999" customHeight="1">
      <c r="A40" s="537"/>
      <c r="B40" s="555" t="s">
        <v>279</v>
      </c>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729"/>
      <c r="AC40" s="729"/>
      <c r="AD40" s="729"/>
      <c r="AE40" s="729"/>
      <c r="AF40" s="729"/>
      <c r="AG40" s="613" t="s">
        <v>280</v>
      </c>
    </row>
    <row r="41" spans="1:41" ht="16.149999999999999" customHeight="1" thickBot="1">
      <c r="A41" s="539" t="s">
        <v>281</v>
      </c>
      <c r="B41" s="540"/>
      <c r="C41" s="541"/>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726"/>
      <c r="AC41" s="726"/>
      <c r="AD41" s="726"/>
      <c r="AE41" s="726"/>
      <c r="AF41" s="726"/>
      <c r="AG41" s="614" t="s">
        <v>280</v>
      </c>
    </row>
    <row r="42" spans="1:41" ht="16.149999999999999" customHeight="1" thickTop="1" thickBot="1">
      <c r="A42" s="543" t="s">
        <v>282</v>
      </c>
      <c r="B42" s="544"/>
      <c r="C42" s="544"/>
      <c r="D42" s="544"/>
      <c r="E42" s="544"/>
      <c r="F42" s="544"/>
      <c r="G42" s="544"/>
      <c r="H42" s="544"/>
      <c r="I42" s="544"/>
      <c r="J42" s="544"/>
      <c r="K42" s="544"/>
      <c r="L42" s="544"/>
      <c r="M42" s="544"/>
      <c r="N42" s="544"/>
      <c r="O42" s="544"/>
      <c r="P42" s="544"/>
      <c r="Q42" s="544"/>
      <c r="R42" s="544"/>
      <c r="S42" s="544"/>
      <c r="T42" s="544"/>
      <c r="U42" s="544"/>
      <c r="V42" s="544"/>
      <c r="W42" s="544"/>
      <c r="X42" s="544"/>
      <c r="Y42" s="544"/>
      <c r="Z42" s="544"/>
      <c r="AA42" s="544"/>
      <c r="AB42" s="725">
        <f>IFERROR(AB33-AB40+AB41,"")</f>
        <v>0</v>
      </c>
      <c r="AC42" s="725"/>
      <c r="AD42" s="725"/>
      <c r="AE42" s="725"/>
      <c r="AF42" s="725"/>
      <c r="AG42" s="615" t="s">
        <v>270</v>
      </c>
    </row>
    <row r="43" spans="1:41" ht="16.149999999999999" customHeight="1">
      <c r="A43" s="511"/>
      <c r="B43" s="520"/>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2"/>
      <c r="AH43" s="169"/>
    </row>
    <row r="44" spans="1:41" ht="16.149999999999999" customHeight="1">
      <c r="A44" s="511"/>
      <c r="B44" s="520"/>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2"/>
      <c r="AH44" s="169"/>
    </row>
    <row r="45" spans="1:41" ht="16.149999999999999" customHeigh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row>
    <row r="46" spans="1:41" ht="16.149999999999999" customHeight="1" thickBot="1">
      <c r="A46" s="513" t="s">
        <v>351</v>
      </c>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row>
    <row r="47" spans="1:41" ht="16.149999999999999" customHeight="1">
      <c r="A47" s="548" t="s">
        <v>284</v>
      </c>
      <c r="B47" s="549"/>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734"/>
      <c r="AC47" s="734"/>
      <c r="AD47" s="734"/>
      <c r="AE47" s="734"/>
      <c r="AF47" s="734"/>
      <c r="AG47" s="550" t="s">
        <v>270</v>
      </c>
      <c r="AI47" s="164" t="str">
        <f>IF(AB42&gt;AB47,"NG","OK")</f>
        <v>OK</v>
      </c>
      <c r="AO47" s="238" t="str">
        <f>IF(AI47="NG","←（８）全体の賃金改善の見込み額は（７）算定金額の見込み（繰越額調整後）の値を上回るように設定してください","")</f>
        <v/>
      </c>
    </row>
    <row r="48" spans="1:41" ht="16.149999999999999" customHeight="1" thickBot="1">
      <c r="A48" s="543"/>
      <c r="B48" s="560" t="s">
        <v>1600</v>
      </c>
      <c r="C48" s="561"/>
      <c r="D48" s="561"/>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843"/>
      <c r="AC48" s="843"/>
      <c r="AD48" s="843"/>
      <c r="AE48" s="843"/>
      <c r="AF48" s="843"/>
      <c r="AG48" s="562" t="s">
        <v>270</v>
      </c>
    </row>
    <row r="49" spans="1:44" ht="16.149999999999999" hidden="1" customHeight="1" outlineLevel="1">
      <c r="A49" s="535"/>
      <c r="B49" s="616" t="s">
        <v>286</v>
      </c>
      <c r="C49" s="617"/>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844"/>
      <c r="AC49" s="844"/>
      <c r="AD49" s="844"/>
      <c r="AE49" s="844"/>
      <c r="AF49" s="844"/>
      <c r="AG49" s="618" t="s">
        <v>270</v>
      </c>
    </row>
    <row r="50" spans="1:44" ht="16.149999999999999" hidden="1" customHeight="1" outlineLevel="1">
      <c r="A50" s="535"/>
      <c r="B50" s="619" t="s">
        <v>287</v>
      </c>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852"/>
      <c r="AC50" s="852"/>
      <c r="AD50" s="852"/>
      <c r="AE50" s="852"/>
      <c r="AF50" s="852"/>
      <c r="AG50" s="621" t="s">
        <v>270</v>
      </c>
      <c r="AR50" s="189"/>
    </row>
    <row r="51" spans="1:44" ht="16.149999999999999" hidden="1" customHeight="1" outlineLevel="1" thickBot="1">
      <c r="A51" s="543"/>
      <c r="B51" s="622" t="s">
        <v>288</v>
      </c>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853">
        <f>AB47-SUM(AB48:AF50)</f>
        <v>0</v>
      </c>
      <c r="AC51" s="853"/>
      <c r="AD51" s="853"/>
      <c r="AE51" s="853"/>
      <c r="AF51" s="853"/>
      <c r="AG51" s="624" t="s">
        <v>270</v>
      </c>
    </row>
    <row r="52" spans="1:44" ht="16.149999999999999" customHeight="1" collapsed="1">
      <c r="A52" s="546" t="s">
        <v>1520</v>
      </c>
      <c r="B52" s="563" t="s">
        <v>1558</v>
      </c>
      <c r="C52" s="563"/>
      <c r="D52" s="563"/>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2"/>
      <c r="AH52" s="4"/>
    </row>
    <row r="53" spans="1:44" ht="16.149999999999999" customHeight="1">
      <c r="A53" s="563"/>
      <c r="B53" s="563" t="s">
        <v>1559</v>
      </c>
      <c r="C53" s="563"/>
      <c r="D53" s="563"/>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2"/>
      <c r="AH53" s="4"/>
    </row>
    <row r="54" spans="1:44" ht="16.149999999999999" customHeight="1">
      <c r="A54" s="546" t="s">
        <v>1520</v>
      </c>
      <c r="B54" s="563" t="s">
        <v>1583</v>
      </c>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7"/>
      <c r="AB54" s="567"/>
      <c r="AC54" s="567"/>
      <c r="AD54" s="567"/>
      <c r="AE54" s="567"/>
      <c r="AF54" s="567"/>
      <c r="AG54" s="567"/>
      <c r="AH54" s="370"/>
      <c r="AI54" s="373"/>
      <c r="AJ54" s="374"/>
      <c r="AK54" s="374"/>
    </row>
    <row r="55" spans="1:44" ht="16.149999999999999" customHeight="1">
      <c r="A55" s="546" t="s">
        <v>1520</v>
      </c>
      <c r="B55" s="563" t="s">
        <v>1560</v>
      </c>
      <c r="C55" s="563"/>
      <c r="D55" s="563"/>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2"/>
      <c r="AH55" s="4"/>
    </row>
    <row r="56" spans="1:44" ht="16.149999999999999" customHeight="1">
      <c r="A56" s="564"/>
      <c r="B56" s="563" t="s">
        <v>1666</v>
      </c>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2"/>
      <c r="AH56" s="4"/>
    </row>
    <row r="57" spans="1:44" ht="16.149999999999999" customHeight="1">
      <c r="A57" s="511"/>
      <c r="B57" s="565" t="s">
        <v>1690</v>
      </c>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2"/>
      <c r="AH57" s="4"/>
    </row>
    <row r="58" spans="1:44" ht="16.149999999999999" hidden="1" customHeight="1" outlineLevel="1">
      <c r="A58" s="625" t="s">
        <v>1520</v>
      </c>
      <c r="B58" s="626" t="s">
        <v>1562</v>
      </c>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2"/>
      <c r="AH58" s="4"/>
    </row>
    <row r="59" spans="1:44" ht="16.149999999999999" hidden="1" customHeight="1" outlineLevel="1">
      <c r="A59" s="511"/>
      <c r="B59" s="627" t="s">
        <v>1563</v>
      </c>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c r="AD59" s="511"/>
      <c r="AE59" s="511"/>
      <c r="AF59" s="511"/>
      <c r="AG59" s="512"/>
      <c r="AH59" s="4"/>
    </row>
    <row r="60" spans="1:44" ht="16.149999999999999" hidden="1" customHeight="1" outlineLevel="1">
      <c r="A60" s="511"/>
      <c r="B60" s="628" t="s">
        <v>1564</v>
      </c>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2"/>
      <c r="AH60" s="4"/>
    </row>
    <row r="61" spans="1:44" ht="16.149999999999999" hidden="1" customHeight="1" outlineLevel="1">
      <c r="A61" s="625" t="s">
        <v>1520</v>
      </c>
      <c r="B61" s="627" t="s">
        <v>1565</v>
      </c>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2"/>
      <c r="AH61" s="4"/>
    </row>
    <row r="62" spans="1:44" ht="16.149999999999999" hidden="1" customHeight="1" outlineLevel="1">
      <c r="A62" s="511"/>
      <c r="B62" s="627" t="s">
        <v>1566</v>
      </c>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2"/>
      <c r="AH62" s="4"/>
    </row>
    <row r="63" spans="1:44" ht="16.149999999999999" customHeight="1" collapsed="1">
      <c r="A63" s="511"/>
      <c r="B63" s="520"/>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2"/>
      <c r="AH63" s="4"/>
    </row>
    <row r="64" spans="1:44" ht="16.149999999999999" customHeight="1">
      <c r="A64" s="566" t="s">
        <v>1479</v>
      </c>
      <c r="B64" s="578"/>
      <c r="C64" s="578"/>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12"/>
      <c r="AB64" s="512"/>
      <c r="AC64" s="512"/>
      <c r="AD64" s="512"/>
      <c r="AE64" s="512"/>
      <c r="AF64" s="578"/>
      <c r="AG64" s="511"/>
    </row>
    <row r="65" spans="1:44" ht="16.149999999999999" customHeight="1">
      <c r="A65" s="546" t="s">
        <v>1520</v>
      </c>
      <c r="B65" s="565" t="s">
        <v>1524</v>
      </c>
      <c r="C65" s="563"/>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7"/>
      <c r="AB65" s="567"/>
      <c r="AC65" s="567"/>
      <c r="AD65" s="567"/>
      <c r="AE65" s="567"/>
      <c r="AF65" s="567"/>
      <c r="AG65" s="567"/>
      <c r="AH65" s="88"/>
      <c r="AI65" s="181"/>
    </row>
    <row r="66" spans="1:44" ht="16.149999999999999" customHeight="1">
      <c r="A66" s="569" t="s">
        <v>1520</v>
      </c>
      <c r="B66" s="570" t="s">
        <v>1603</v>
      </c>
      <c r="C66" s="570"/>
      <c r="D66" s="570"/>
      <c r="E66" s="570"/>
      <c r="F66" s="570"/>
      <c r="G66" s="570"/>
      <c r="H66" s="570"/>
      <c r="I66" s="570"/>
      <c r="J66" s="570"/>
      <c r="K66" s="570"/>
      <c r="L66" s="570"/>
      <c r="M66" s="570"/>
      <c r="N66" s="570"/>
      <c r="O66" s="570"/>
      <c r="P66" s="570"/>
      <c r="Q66" s="570"/>
      <c r="R66" s="570"/>
      <c r="S66" s="570"/>
      <c r="T66" s="570"/>
      <c r="U66" s="570"/>
      <c r="V66" s="570"/>
      <c r="W66" s="570"/>
      <c r="X66" s="570"/>
      <c r="Y66" s="570"/>
      <c r="Z66" s="570"/>
      <c r="AA66" s="571"/>
      <c r="AB66" s="571"/>
      <c r="AC66" s="571"/>
      <c r="AD66" s="571"/>
      <c r="AE66" s="571"/>
      <c r="AF66" s="571"/>
      <c r="AG66" s="571"/>
      <c r="AH66" s="88"/>
      <c r="AI66" s="181"/>
    </row>
    <row r="67" spans="1:44" ht="16.149999999999999" customHeight="1">
      <c r="A67" s="572"/>
      <c r="B67" s="570" t="s">
        <v>1604</v>
      </c>
      <c r="C67" s="570"/>
      <c r="D67" s="570"/>
      <c r="E67" s="570"/>
      <c r="F67" s="570"/>
      <c r="G67" s="570"/>
      <c r="H67" s="570"/>
      <c r="I67" s="570"/>
      <c r="J67" s="570"/>
      <c r="K67" s="570"/>
      <c r="L67" s="570"/>
      <c r="M67" s="570"/>
      <c r="N67" s="570"/>
      <c r="O67" s="570"/>
      <c r="P67" s="570"/>
      <c r="Q67" s="570"/>
      <c r="R67" s="570"/>
      <c r="S67" s="570"/>
      <c r="T67" s="570"/>
      <c r="U67" s="570"/>
      <c r="V67" s="570"/>
      <c r="W67" s="570"/>
      <c r="X67" s="570"/>
      <c r="Y67" s="570"/>
      <c r="Z67" s="570"/>
      <c r="AA67" s="571"/>
      <c r="AB67" s="571"/>
      <c r="AC67" s="571"/>
      <c r="AD67" s="571"/>
      <c r="AE67" s="571"/>
      <c r="AF67" s="571"/>
      <c r="AG67" s="571"/>
      <c r="AH67" s="88"/>
      <c r="AI67" s="181"/>
    </row>
    <row r="68" spans="1:44" ht="16.149999999999999" customHeight="1">
      <c r="A68" s="570"/>
      <c r="B68" s="570" t="s">
        <v>1605</v>
      </c>
      <c r="C68" s="570"/>
      <c r="D68" s="570"/>
      <c r="E68" s="570"/>
      <c r="F68" s="570"/>
      <c r="G68" s="570"/>
      <c r="H68" s="570"/>
      <c r="I68" s="570"/>
      <c r="J68" s="570"/>
      <c r="K68" s="570"/>
      <c r="L68" s="570"/>
      <c r="M68" s="570"/>
      <c r="N68" s="570"/>
      <c r="O68" s="570"/>
      <c r="P68" s="570"/>
      <c r="Q68" s="570"/>
      <c r="R68" s="570"/>
      <c r="S68" s="570"/>
      <c r="T68" s="570"/>
      <c r="U68" s="570"/>
      <c r="V68" s="570"/>
      <c r="W68" s="570"/>
      <c r="X68" s="570"/>
      <c r="Y68" s="570"/>
      <c r="Z68" s="570"/>
      <c r="AA68" s="571"/>
      <c r="AB68" s="571"/>
      <c r="AC68" s="571"/>
      <c r="AD68" s="571"/>
      <c r="AE68" s="571"/>
      <c r="AF68" s="571"/>
      <c r="AG68" s="571"/>
      <c r="AH68" s="88"/>
      <c r="AI68" s="181"/>
    </row>
    <row r="69" spans="1:44" ht="16.149999999999999" hidden="1" customHeight="1" outlineLevel="1">
      <c r="A69" s="564" t="s">
        <v>1520</v>
      </c>
      <c r="B69" s="629" t="s">
        <v>1570</v>
      </c>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c r="AA69" s="567"/>
      <c r="AB69" s="567"/>
      <c r="AC69" s="567"/>
      <c r="AD69" s="567"/>
      <c r="AE69" s="567"/>
      <c r="AF69" s="567"/>
      <c r="AG69" s="567"/>
      <c r="AH69" s="88"/>
      <c r="AI69" s="181"/>
    </row>
    <row r="70" spans="1:44" ht="16.149999999999999" hidden="1" customHeight="1" outlineLevel="1">
      <c r="A70" s="630"/>
      <c r="B70" s="629" t="s">
        <v>1571</v>
      </c>
      <c r="C70" s="563"/>
      <c r="D70" s="563"/>
      <c r="E70" s="563"/>
      <c r="F70" s="563"/>
      <c r="G70" s="563"/>
      <c r="H70" s="563"/>
      <c r="I70" s="563"/>
      <c r="J70" s="563"/>
      <c r="K70" s="563"/>
      <c r="L70" s="563"/>
      <c r="M70" s="563"/>
      <c r="N70" s="563"/>
      <c r="O70" s="563"/>
      <c r="P70" s="563"/>
      <c r="Q70" s="563"/>
      <c r="R70" s="563"/>
      <c r="S70" s="563"/>
      <c r="T70" s="563"/>
      <c r="U70" s="563"/>
      <c r="V70" s="563"/>
      <c r="W70" s="563"/>
      <c r="X70" s="563"/>
      <c r="Y70" s="563"/>
      <c r="Z70" s="563"/>
      <c r="AA70" s="567"/>
      <c r="AB70" s="567"/>
      <c r="AC70" s="567"/>
      <c r="AD70" s="567"/>
      <c r="AE70" s="567"/>
      <c r="AF70" s="567"/>
      <c r="AG70" s="567"/>
      <c r="AH70" s="88"/>
      <c r="AI70" s="181"/>
    </row>
    <row r="71" spans="1:44" ht="16.149999999999999" customHeight="1" collapsed="1">
      <c r="A71" s="546" t="s">
        <v>1520</v>
      </c>
      <c r="B71" s="563" t="s">
        <v>1583</v>
      </c>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c r="AA71" s="567"/>
      <c r="AB71" s="567"/>
      <c r="AC71" s="567"/>
      <c r="AD71" s="567"/>
      <c r="AE71" s="567"/>
      <c r="AF71" s="567"/>
      <c r="AG71" s="567"/>
      <c r="AH71" s="370"/>
      <c r="AI71" s="373"/>
      <c r="AJ71" s="374"/>
      <c r="AK71" s="374"/>
    </row>
    <row r="72" spans="1:44" ht="16.149999999999999" customHeight="1">
      <c r="A72" s="631" t="s">
        <v>1538</v>
      </c>
      <c r="B72" s="574"/>
      <c r="C72" s="511"/>
      <c r="D72" s="511"/>
      <c r="E72" s="511"/>
      <c r="F72" s="511"/>
      <c r="G72" s="511"/>
      <c r="H72" s="511"/>
      <c r="I72" s="511"/>
      <c r="J72" s="511"/>
      <c r="K72" s="511"/>
      <c r="L72" s="511"/>
      <c r="M72" s="511"/>
      <c r="N72" s="511"/>
      <c r="O72" s="511"/>
      <c r="P72" s="511"/>
      <c r="Q72" s="511"/>
      <c r="R72" s="511"/>
      <c r="S72" s="511"/>
      <c r="T72" s="511"/>
      <c r="U72" s="511"/>
      <c r="V72" s="575"/>
      <c r="W72" s="575"/>
      <c r="X72" s="575"/>
      <c r="Y72" s="575"/>
      <c r="Z72" s="575"/>
      <c r="AA72" s="576"/>
      <c r="AB72" s="576"/>
      <c r="AC72" s="576"/>
      <c r="AD72" s="576"/>
      <c r="AE72" s="576"/>
      <c r="AF72" s="575"/>
      <c r="AG72" s="575"/>
      <c r="AR72" s="4"/>
    </row>
    <row r="73" spans="1:44" ht="16.149999999999999" customHeight="1" thickBot="1">
      <c r="A73" s="513" t="s">
        <v>1668</v>
      </c>
      <c r="B73" s="511"/>
      <c r="C73" s="511"/>
      <c r="D73" s="511"/>
      <c r="E73" s="511"/>
      <c r="F73" s="511"/>
      <c r="G73" s="511"/>
      <c r="H73" s="511"/>
      <c r="I73" s="511"/>
      <c r="J73" s="511"/>
      <c r="K73" s="511"/>
      <c r="L73" s="511"/>
      <c r="M73" s="511"/>
      <c r="N73" s="511"/>
      <c r="O73" s="511"/>
      <c r="P73" s="511"/>
      <c r="Q73" s="511"/>
      <c r="R73" s="511"/>
      <c r="S73" s="511"/>
      <c r="T73" s="511"/>
      <c r="U73" s="511"/>
      <c r="V73" s="578"/>
      <c r="W73" s="578"/>
      <c r="X73" s="578"/>
      <c r="Y73" s="578"/>
      <c r="Z73" s="578"/>
      <c r="AA73" s="514"/>
      <c r="AB73" s="514"/>
      <c r="AC73" s="514"/>
      <c r="AD73" s="514"/>
      <c r="AE73" s="514"/>
      <c r="AF73" s="514"/>
      <c r="AG73" s="514"/>
      <c r="AH73" s="181"/>
      <c r="AI73" s="181"/>
      <c r="AJ73" s="181"/>
    </row>
    <row r="74" spans="1:44" ht="16.149999999999999" customHeight="1">
      <c r="A74" s="580" t="s">
        <v>1669</v>
      </c>
      <c r="B74" s="523"/>
      <c r="C74" s="523"/>
      <c r="D74" s="523"/>
      <c r="E74" s="523"/>
      <c r="F74" s="523"/>
      <c r="G74" s="523"/>
      <c r="H74" s="523"/>
      <c r="I74" s="523"/>
      <c r="J74" s="523"/>
      <c r="K74" s="523"/>
      <c r="L74" s="523"/>
      <c r="M74" s="523"/>
      <c r="N74" s="523"/>
      <c r="O74" s="523"/>
      <c r="P74" s="523"/>
      <c r="Q74" s="523"/>
      <c r="R74" s="523"/>
      <c r="S74" s="523"/>
      <c r="T74" s="523"/>
      <c r="U74" s="523"/>
      <c r="V74" s="523"/>
      <c r="W74" s="523"/>
      <c r="X74" s="523"/>
      <c r="Y74" s="523"/>
      <c r="Z74" s="523"/>
      <c r="AA74" s="581"/>
      <c r="AB74" s="750"/>
      <c r="AC74" s="750"/>
      <c r="AD74" s="750"/>
      <c r="AE74" s="750"/>
      <c r="AF74" s="750"/>
      <c r="AG74" s="524" t="s">
        <v>289</v>
      </c>
      <c r="AH74" s="169"/>
      <c r="AI74" s="169"/>
      <c r="AJ74" s="169"/>
    </row>
    <row r="75" spans="1:44" ht="16.149999999999999" customHeight="1">
      <c r="A75" s="582" t="s">
        <v>1691</v>
      </c>
      <c r="B75" s="526"/>
      <c r="C75" s="526"/>
      <c r="D75" s="526"/>
      <c r="E75" s="526"/>
      <c r="F75" s="526"/>
      <c r="G75" s="526"/>
      <c r="H75" s="526"/>
      <c r="I75" s="526"/>
      <c r="J75" s="526"/>
      <c r="K75" s="526"/>
      <c r="L75" s="526"/>
      <c r="M75" s="526"/>
      <c r="N75" s="526"/>
      <c r="O75" s="526"/>
      <c r="P75" s="526"/>
      <c r="Q75" s="526"/>
      <c r="R75" s="526"/>
      <c r="S75" s="526"/>
      <c r="T75" s="526"/>
      <c r="U75" s="526"/>
      <c r="V75" s="526"/>
      <c r="W75" s="526"/>
      <c r="X75" s="526"/>
      <c r="Y75" s="526"/>
      <c r="Z75" s="526"/>
      <c r="AA75" s="583"/>
      <c r="AB75" s="729"/>
      <c r="AC75" s="729"/>
      <c r="AD75" s="729"/>
      <c r="AE75" s="729"/>
      <c r="AF75" s="729"/>
      <c r="AG75" s="527" t="s">
        <v>270</v>
      </c>
    </row>
    <row r="76" spans="1:44" ht="16.149999999999999" customHeight="1">
      <c r="A76" s="582" t="s">
        <v>1670</v>
      </c>
      <c r="B76" s="511"/>
      <c r="C76" s="511"/>
      <c r="D76" s="511"/>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749"/>
      <c r="AC76" s="749"/>
      <c r="AD76" s="749"/>
      <c r="AE76" s="749"/>
      <c r="AF76" s="749"/>
      <c r="AG76" s="531" t="s">
        <v>270</v>
      </c>
    </row>
    <row r="77" spans="1:44" ht="16.149999999999999" customHeight="1">
      <c r="A77" s="584" t="s">
        <v>1671</v>
      </c>
      <c r="B77" s="530"/>
      <c r="C77" s="530"/>
      <c r="D77" s="530"/>
      <c r="E77" s="530"/>
      <c r="F77" s="530"/>
      <c r="G77" s="530"/>
      <c r="H77" s="530"/>
      <c r="I77" s="530"/>
      <c r="J77" s="530"/>
      <c r="K77" s="530"/>
      <c r="L77" s="530"/>
      <c r="M77" s="530"/>
      <c r="N77" s="530"/>
      <c r="O77" s="530"/>
      <c r="P77" s="530"/>
      <c r="Q77" s="530"/>
      <c r="R77" s="530"/>
      <c r="S77" s="530"/>
      <c r="T77" s="530"/>
      <c r="U77" s="530"/>
      <c r="V77" s="530"/>
      <c r="W77" s="530"/>
      <c r="X77" s="530"/>
      <c r="Y77" s="530"/>
      <c r="Z77" s="530"/>
      <c r="AA77" s="530"/>
      <c r="AB77" s="854">
        <f>AB76-AB75</f>
        <v>0</v>
      </c>
      <c r="AC77" s="854"/>
      <c r="AD77" s="854"/>
      <c r="AE77" s="854"/>
      <c r="AF77" s="854"/>
      <c r="AG77" s="531" t="s">
        <v>270</v>
      </c>
    </row>
    <row r="78" spans="1:44" ht="16.149999999999999" hidden="1" customHeight="1" outlineLevel="1">
      <c r="A78" s="535"/>
      <c r="B78" s="632" t="s">
        <v>290</v>
      </c>
      <c r="C78" s="620"/>
      <c r="D78" s="620"/>
      <c r="E78" s="620"/>
      <c r="F78" s="620"/>
      <c r="G78" s="620"/>
      <c r="H78" s="620"/>
      <c r="I78" s="620"/>
      <c r="J78" s="620"/>
      <c r="K78" s="620"/>
      <c r="L78" s="620"/>
      <c r="M78" s="620"/>
      <c r="N78" s="620"/>
      <c r="O78" s="620"/>
      <c r="P78" s="620"/>
      <c r="Q78" s="620"/>
      <c r="R78" s="620"/>
      <c r="S78" s="620"/>
      <c r="T78" s="620"/>
      <c r="U78" s="620"/>
      <c r="V78" s="552"/>
      <c r="W78" s="552"/>
      <c r="X78" s="552"/>
      <c r="Y78" s="552"/>
      <c r="Z78" s="552"/>
      <c r="AA78" s="552"/>
      <c r="AB78" s="851">
        <f>1000*AB74</f>
        <v>0</v>
      </c>
      <c r="AC78" s="851"/>
      <c r="AD78" s="851"/>
      <c r="AE78" s="851"/>
      <c r="AF78" s="851"/>
      <c r="AG78" s="553" t="s">
        <v>270</v>
      </c>
    </row>
    <row r="79" spans="1:44" ht="16.149999999999999" customHeight="1" collapsed="1" thickBot="1">
      <c r="A79" s="554"/>
      <c r="B79" s="556" t="s">
        <v>1672</v>
      </c>
      <c r="C79" s="585"/>
      <c r="D79" s="585"/>
      <c r="E79" s="585"/>
      <c r="F79" s="585"/>
      <c r="G79" s="585"/>
      <c r="H79" s="585"/>
      <c r="I79" s="585"/>
      <c r="J79" s="585"/>
      <c r="K79" s="585"/>
      <c r="L79" s="585"/>
      <c r="M79" s="585"/>
      <c r="N79" s="585"/>
      <c r="O79" s="585"/>
      <c r="P79" s="585"/>
      <c r="Q79" s="585"/>
      <c r="R79" s="585"/>
      <c r="S79" s="585"/>
      <c r="T79" s="585"/>
      <c r="U79" s="585"/>
      <c r="V79" s="585"/>
      <c r="W79" s="585"/>
      <c r="X79" s="585"/>
      <c r="Y79" s="585"/>
      <c r="Z79" s="585"/>
      <c r="AA79" s="585"/>
      <c r="AB79" s="731"/>
      <c r="AC79" s="731"/>
      <c r="AD79" s="731"/>
      <c r="AE79" s="731"/>
      <c r="AF79" s="731"/>
      <c r="AG79" s="586" t="s">
        <v>291</v>
      </c>
    </row>
    <row r="80" spans="1:44" ht="16.149999999999999" customHeight="1" thickTop="1" thickBot="1">
      <c r="A80" s="559"/>
      <c r="B80" s="587" t="s">
        <v>1673</v>
      </c>
      <c r="C80" s="588"/>
      <c r="D80" s="588"/>
      <c r="E80" s="588"/>
      <c r="F80" s="588"/>
      <c r="G80" s="588"/>
      <c r="H80" s="588"/>
      <c r="I80" s="588"/>
      <c r="J80" s="588"/>
      <c r="K80" s="588"/>
      <c r="L80" s="588"/>
      <c r="M80" s="588"/>
      <c r="N80" s="588"/>
      <c r="O80" s="588"/>
      <c r="P80" s="588"/>
      <c r="Q80" s="588"/>
      <c r="R80" s="588"/>
      <c r="S80" s="588"/>
      <c r="T80" s="588"/>
      <c r="U80" s="588"/>
      <c r="V80" s="588"/>
      <c r="W80" s="588"/>
      <c r="X80" s="588"/>
      <c r="Y80" s="588"/>
      <c r="Z80" s="588"/>
      <c r="AA80" s="588"/>
      <c r="AB80" s="747">
        <f>IFERROR(AB79/AB75*100,0)</f>
        <v>0</v>
      </c>
      <c r="AC80" s="747"/>
      <c r="AD80" s="747"/>
      <c r="AE80" s="747"/>
      <c r="AF80" s="747"/>
      <c r="AG80" s="589" t="s">
        <v>292</v>
      </c>
    </row>
    <row r="81" spans="1:36" ht="16.149999999999999" customHeight="1">
      <c r="A81" s="511"/>
      <c r="B81" s="511"/>
      <c r="C81" s="511"/>
      <c r="D81" s="511"/>
      <c r="E81" s="511"/>
      <c r="F81" s="511"/>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c r="AD81" s="511"/>
      <c r="AE81" s="511"/>
      <c r="AF81" s="511"/>
      <c r="AG81" s="511"/>
    </row>
    <row r="82" spans="1:36" ht="16.149999999999999" hidden="1" customHeight="1" outlineLevel="1" thickBot="1">
      <c r="A82" s="513" t="s">
        <v>376</v>
      </c>
      <c r="B82" s="578"/>
      <c r="C82" s="578"/>
      <c r="D82" s="578"/>
      <c r="E82" s="578"/>
      <c r="F82" s="578"/>
      <c r="G82" s="578"/>
      <c r="H82" s="578"/>
      <c r="I82" s="578"/>
      <c r="J82" s="578"/>
      <c r="K82" s="578"/>
      <c r="L82" s="578"/>
      <c r="M82" s="578"/>
      <c r="N82" s="578"/>
      <c r="O82" s="578"/>
      <c r="P82" s="578"/>
      <c r="Q82" s="578"/>
      <c r="R82" s="578"/>
      <c r="S82" s="578"/>
      <c r="T82" s="578"/>
      <c r="U82" s="578"/>
      <c r="V82" s="578"/>
      <c r="W82" s="578"/>
      <c r="X82" s="578"/>
      <c r="Y82" s="578"/>
      <c r="Z82" s="578"/>
      <c r="AA82" s="590"/>
      <c r="AB82" s="590"/>
      <c r="AC82" s="590"/>
      <c r="AD82" s="590"/>
      <c r="AE82" s="590"/>
      <c r="AF82" s="590"/>
      <c r="AG82" s="590"/>
      <c r="AH82" s="181"/>
      <c r="AI82" s="181"/>
      <c r="AJ82" s="181"/>
    </row>
    <row r="83" spans="1:36" ht="16.149999999999999" hidden="1" customHeight="1" outlineLevel="1">
      <c r="A83" s="580" t="s">
        <v>377</v>
      </c>
      <c r="B83" s="523"/>
      <c r="C83" s="523"/>
      <c r="D83" s="523"/>
      <c r="E83" s="523"/>
      <c r="F83" s="523"/>
      <c r="G83" s="523"/>
      <c r="H83" s="523"/>
      <c r="I83" s="523"/>
      <c r="J83" s="523"/>
      <c r="K83" s="523"/>
      <c r="L83" s="523"/>
      <c r="M83" s="523"/>
      <c r="N83" s="523"/>
      <c r="O83" s="523"/>
      <c r="P83" s="523"/>
      <c r="Q83" s="523"/>
      <c r="R83" s="523"/>
      <c r="S83" s="523"/>
      <c r="T83" s="523"/>
      <c r="U83" s="523"/>
      <c r="V83" s="523"/>
      <c r="W83" s="523"/>
      <c r="X83" s="523"/>
      <c r="Y83" s="523"/>
      <c r="Z83" s="523"/>
      <c r="AA83" s="581"/>
      <c r="AB83" s="750"/>
      <c r="AC83" s="750"/>
      <c r="AD83" s="750"/>
      <c r="AE83" s="750"/>
      <c r="AF83" s="750"/>
      <c r="AG83" s="524" t="s">
        <v>289</v>
      </c>
      <c r="AH83" s="169"/>
      <c r="AI83" s="169"/>
      <c r="AJ83" s="169"/>
    </row>
    <row r="84" spans="1:36" ht="16.149999999999999" hidden="1" customHeight="1" outlineLevel="1">
      <c r="A84" s="582" t="s">
        <v>378</v>
      </c>
      <c r="B84" s="526"/>
      <c r="C84" s="526"/>
      <c r="D84" s="526"/>
      <c r="E84" s="526"/>
      <c r="F84" s="526"/>
      <c r="G84" s="526"/>
      <c r="H84" s="526"/>
      <c r="I84" s="526"/>
      <c r="J84" s="526"/>
      <c r="K84" s="526"/>
      <c r="L84" s="526"/>
      <c r="M84" s="526"/>
      <c r="N84" s="526"/>
      <c r="O84" s="526"/>
      <c r="P84" s="526"/>
      <c r="Q84" s="526"/>
      <c r="R84" s="526"/>
      <c r="S84" s="526"/>
      <c r="T84" s="526"/>
      <c r="U84" s="526"/>
      <c r="V84" s="526"/>
      <c r="W84" s="526"/>
      <c r="X84" s="526"/>
      <c r="Y84" s="526"/>
      <c r="Z84" s="526"/>
      <c r="AA84" s="583"/>
      <c r="AB84" s="729"/>
      <c r="AC84" s="729"/>
      <c r="AD84" s="729"/>
      <c r="AE84" s="729"/>
      <c r="AF84" s="729"/>
      <c r="AG84" s="527" t="s">
        <v>270</v>
      </c>
    </row>
    <row r="85" spans="1:36" ht="16.149999999999999" hidden="1" customHeight="1" outlineLevel="1">
      <c r="A85" s="582" t="s">
        <v>379</v>
      </c>
      <c r="B85" s="511"/>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749"/>
      <c r="AC85" s="749"/>
      <c r="AD85" s="749"/>
      <c r="AE85" s="749"/>
      <c r="AF85" s="749"/>
      <c r="AG85" s="531" t="s">
        <v>270</v>
      </c>
    </row>
    <row r="86" spans="1:36" ht="16.149999999999999" hidden="1" customHeight="1" outlineLevel="1">
      <c r="A86" s="584" t="s">
        <v>297</v>
      </c>
      <c r="B86" s="530"/>
      <c r="C86" s="530"/>
      <c r="D86" s="530"/>
      <c r="E86" s="530"/>
      <c r="F86" s="530"/>
      <c r="G86" s="530"/>
      <c r="H86" s="530"/>
      <c r="I86" s="530"/>
      <c r="J86" s="530"/>
      <c r="K86" s="530"/>
      <c r="L86" s="530"/>
      <c r="M86" s="530"/>
      <c r="N86" s="530"/>
      <c r="O86" s="530"/>
      <c r="P86" s="530"/>
      <c r="Q86" s="530"/>
      <c r="R86" s="530"/>
      <c r="S86" s="530"/>
      <c r="T86" s="530"/>
      <c r="U86" s="530"/>
      <c r="V86" s="530"/>
      <c r="W86" s="530"/>
      <c r="X86" s="530"/>
      <c r="Y86" s="530"/>
      <c r="Z86" s="530"/>
      <c r="AA86" s="530"/>
      <c r="AB86" s="751">
        <f>AB85-AB84</f>
        <v>0</v>
      </c>
      <c r="AC86" s="751"/>
      <c r="AD86" s="751"/>
      <c r="AE86" s="751"/>
      <c r="AF86" s="751"/>
      <c r="AG86" s="531" t="s">
        <v>270</v>
      </c>
    </row>
    <row r="87" spans="1:36" ht="16.149999999999999" hidden="1" customHeight="1" outlineLevel="1">
      <c r="A87" s="535"/>
      <c r="B87" s="555" t="s">
        <v>298</v>
      </c>
      <c r="C87" s="585"/>
      <c r="D87" s="585"/>
      <c r="E87" s="585"/>
      <c r="F87" s="585"/>
      <c r="G87" s="585"/>
      <c r="H87" s="585"/>
      <c r="I87" s="585"/>
      <c r="J87" s="585"/>
      <c r="K87" s="585"/>
      <c r="L87" s="585"/>
      <c r="M87" s="585"/>
      <c r="N87" s="585"/>
      <c r="O87" s="585"/>
      <c r="P87" s="585"/>
      <c r="Q87" s="585"/>
      <c r="R87" s="585"/>
      <c r="S87" s="585"/>
      <c r="T87" s="585"/>
      <c r="U87" s="585"/>
      <c r="V87" s="585"/>
      <c r="W87" s="585"/>
      <c r="X87" s="585"/>
      <c r="Y87" s="585"/>
      <c r="Z87" s="585"/>
      <c r="AA87" s="585"/>
      <c r="AB87" s="729"/>
      <c r="AC87" s="729"/>
      <c r="AD87" s="729"/>
      <c r="AE87" s="729"/>
      <c r="AF87" s="729"/>
      <c r="AG87" s="586" t="s">
        <v>270</v>
      </c>
    </row>
    <row r="88" spans="1:36" ht="16.149999999999999" hidden="1" customHeight="1" outlineLevel="1" thickBot="1">
      <c r="A88" s="554"/>
      <c r="B88" s="556" t="s">
        <v>299</v>
      </c>
      <c r="C88" s="585"/>
      <c r="D88" s="585"/>
      <c r="E88" s="585"/>
      <c r="F88" s="585"/>
      <c r="G88" s="585"/>
      <c r="H88" s="585"/>
      <c r="I88" s="585"/>
      <c r="J88" s="585"/>
      <c r="K88" s="585"/>
      <c r="L88" s="585"/>
      <c r="M88" s="585"/>
      <c r="N88" s="585"/>
      <c r="O88" s="585"/>
      <c r="P88" s="585"/>
      <c r="Q88" s="585"/>
      <c r="R88" s="585"/>
      <c r="S88" s="585"/>
      <c r="T88" s="585"/>
      <c r="U88" s="585"/>
      <c r="V88" s="585"/>
      <c r="W88" s="585"/>
      <c r="X88" s="585"/>
      <c r="Y88" s="585"/>
      <c r="Z88" s="585"/>
      <c r="AA88" s="585"/>
      <c r="AB88" s="731"/>
      <c r="AC88" s="731"/>
      <c r="AD88" s="731"/>
      <c r="AE88" s="731"/>
      <c r="AF88" s="731"/>
      <c r="AG88" s="586" t="s">
        <v>291</v>
      </c>
    </row>
    <row r="89" spans="1:36" ht="16.350000000000001" hidden="1" customHeight="1" outlineLevel="1" thickTop="1" thickBot="1">
      <c r="A89" s="559"/>
      <c r="B89" s="587" t="s">
        <v>300</v>
      </c>
      <c r="C89" s="588"/>
      <c r="D89" s="588"/>
      <c r="E89" s="588"/>
      <c r="F89" s="588"/>
      <c r="G89" s="588"/>
      <c r="H89" s="588"/>
      <c r="I89" s="588"/>
      <c r="J89" s="588"/>
      <c r="K89" s="588"/>
      <c r="L89" s="588"/>
      <c r="M89" s="588"/>
      <c r="N89" s="588"/>
      <c r="O89" s="588"/>
      <c r="P89" s="588"/>
      <c r="Q89" s="588"/>
      <c r="R89" s="588"/>
      <c r="S89" s="588"/>
      <c r="T89" s="588"/>
      <c r="U89" s="588"/>
      <c r="V89" s="588"/>
      <c r="W89" s="588"/>
      <c r="X89" s="588"/>
      <c r="Y89" s="588"/>
      <c r="Z89" s="588"/>
      <c r="AA89" s="588"/>
      <c r="AB89" s="747">
        <f>IFERROR(AB88/AB84*100,0)</f>
        <v>0</v>
      </c>
      <c r="AC89" s="747"/>
      <c r="AD89" s="747"/>
      <c r="AE89" s="747"/>
      <c r="AF89" s="747"/>
      <c r="AG89" s="589" t="s">
        <v>292</v>
      </c>
    </row>
    <row r="90" spans="1:36" ht="16.350000000000001" hidden="1" customHeight="1" outlineLevel="1">
      <c r="A90" s="511"/>
      <c r="B90" s="511"/>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row>
    <row r="91" spans="1:36" ht="16.149999999999999" hidden="1" customHeight="1" outlineLevel="1" thickBot="1">
      <c r="A91" s="513" t="s">
        <v>380</v>
      </c>
      <c r="B91" s="578"/>
      <c r="C91" s="578"/>
      <c r="D91" s="578"/>
      <c r="E91" s="578"/>
      <c r="F91" s="578"/>
      <c r="G91" s="578"/>
      <c r="H91" s="578"/>
      <c r="I91" s="578"/>
      <c r="J91" s="578"/>
      <c r="K91" s="578"/>
      <c r="L91" s="578"/>
      <c r="M91" s="578"/>
      <c r="N91" s="578"/>
      <c r="O91" s="578"/>
      <c r="P91" s="578"/>
      <c r="Q91" s="578"/>
      <c r="R91" s="578"/>
      <c r="S91" s="578"/>
      <c r="T91" s="578"/>
      <c r="U91" s="578"/>
      <c r="V91" s="578"/>
      <c r="W91" s="578"/>
      <c r="X91" s="578"/>
      <c r="Y91" s="578"/>
      <c r="Z91" s="578"/>
      <c r="AA91" s="765"/>
      <c r="AB91" s="765"/>
      <c r="AC91" s="765"/>
      <c r="AD91" s="765"/>
      <c r="AE91" s="765"/>
      <c r="AF91" s="765"/>
      <c r="AG91" s="765"/>
      <c r="AH91" s="181"/>
      <c r="AI91" s="181"/>
      <c r="AJ91" s="181"/>
    </row>
    <row r="92" spans="1:36" ht="16.149999999999999" hidden="1" customHeight="1" outlineLevel="1">
      <c r="A92" s="580" t="s">
        <v>381</v>
      </c>
      <c r="B92" s="523"/>
      <c r="C92" s="523"/>
      <c r="D92" s="523"/>
      <c r="E92" s="523"/>
      <c r="F92" s="523"/>
      <c r="G92" s="523"/>
      <c r="H92" s="523"/>
      <c r="I92" s="523"/>
      <c r="J92" s="523"/>
      <c r="K92" s="523"/>
      <c r="L92" s="523"/>
      <c r="M92" s="523"/>
      <c r="N92" s="523"/>
      <c r="O92" s="523"/>
      <c r="P92" s="523"/>
      <c r="Q92" s="523"/>
      <c r="R92" s="523"/>
      <c r="S92" s="523"/>
      <c r="T92" s="523"/>
      <c r="U92" s="523"/>
      <c r="V92" s="523"/>
      <c r="W92" s="523"/>
      <c r="X92" s="523"/>
      <c r="Y92" s="523"/>
      <c r="Z92" s="523"/>
      <c r="AA92" s="581"/>
      <c r="AB92" s="750"/>
      <c r="AC92" s="750"/>
      <c r="AD92" s="750"/>
      <c r="AE92" s="750"/>
      <c r="AF92" s="750"/>
      <c r="AG92" s="524" t="s">
        <v>289</v>
      </c>
      <c r="AH92" s="169"/>
      <c r="AI92" s="169"/>
      <c r="AJ92" s="169"/>
    </row>
    <row r="93" spans="1:36" ht="16.149999999999999" hidden="1" customHeight="1" outlineLevel="1">
      <c r="A93" s="582" t="s">
        <v>382</v>
      </c>
      <c r="B93" s="526"/>
      <c r="C93" s="526"/>
      <c r="D93" s="526"/>
      <c r="E93" s="526"/>
      <c r="F93" s="526"/>
      <c r="G93" s="526"/>
      <c r="H93" s="526"/>
      <c r="I93" s="526"/>
      <c r="J93" s="526"/>
      <c r="K93" s="526"/>
      <c r="L93" s="526"/>
      <c r="M93" s="526"/>
      <c r="N93" s="526"/>
      <c r="O93" s="526"/>
      <c r="P93" s="526"/>
      <c r="Q93" s="526"/>
      <c r="R93" s="526"/>
      <c r="S93" s="526"/>
      <c r="T93" s="526"/>
      <c r="U93" s="526"/>
      <c r="V93" s="526"/>
      <c r="W93" s="526"/>
      <c r="X93" s="526"/>
      <c r="Y93" s="526"/>
      <c r="Z93" s="526"/>
      <c r="AA93" s="583"/>
      <c r="AB93" s="729"/>
      <c r="AC93" s="729"/>
      <c r="AD93" s="729"/>
      <c r="AE93" s="729"/>
      <c r="AF93" s="729"/>
      <c r="AG93" s="527" t="s">
        <v>270</v>
      </c>
    </row>
    <row r="94" spans="1:36" ht="16.149999999999999" hidden="1" customHeight="1" outlineLevel="1">
      <c r="A94" s="582" t="s">
        <v>383</v>
      </c>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749"/>
      <c r="AC94" s="749"/>
      <c r="AD94" s="749"/>
      <c r="AE94" s="749"/>
      <c r="AF94" s="749"/>
      <c r="AG94" s="531" t="s">
        <v>270</v>
      </c>
    </row>
    <row r="95" spans="1:36" ht="16.149999999999999" hidden="1" customHeight="1" outlineLevel="1">
      <c r="A95" s="584" t="s">
        <v>305</v>
      </c>
      <c r="B95" s="530"/>
      <c r="C95" s="530"/>
      <c r="D95" s="530"/>
      <c r="E95" s="530"/>
      <c r="F95" s="530"/>
      <c r="G95" s="530"/>
      <c r="H95" s="530"/>
      <c r="I95" s="530"/>
      <c r="J95" s="530"/>
      <c r="K95" s="530"/>
      <c r="L95" s="530"/>
      <c r="M95" s="530"/>
      <c r="N95" s="530"/>
      <c r="O95" s="530"/>
      <c r="P95" s="530"/>
      <c r="Q95" s="530"/>
      <c r="R95" s="530"/>
      <c r="S95" s="530"/>
      <c r="T95" s="530"/>
      <c r="U95" s="530"/>
      <c r="V95" s="530"/>
      <c r="W95" s="530"/>
      <c r="X95" s="530"/>
      <c r="Y95" s="530"/>
      <c r="Z95" s="530"/>
      <c r="AA95" s="530"/>
      <c r="AB95" s="751">
        <f>AB94-AB93</f>
        <v>0</v>
      </c>
      <c r="AC95" s="751"/>
      <c r="AD95" s="751"/>
      <c r="AE95" s="751"/>
      <c r="AF95" s="751"/>
      <c r="AG95" s="531" t="s">
        <v>270</v>
      </c>
    </row>
    <row r="96" spans="1:36" ht="16.149999999999999" hidden="1" customHeight="1" outlineLevel="1">
      <c r="A96" s="535"/>
      <c r="B96" s="555" t="s">
        <v>306</v>
      </c>
      <c r="C96" s="585"/>
      <c r="D96" s="585"/>
      <c r="E96" s="585"/>
      <c r="F96" s="585"/>
      <c r="G96" s="585"/>
      <c r="H96" s="585"/>
      <c r="I96" s="585"/>
      <c r="J96" s="585"/>
      <c r="K96" s="585"/>
      <c r="L96" s="585"/>
      <c r="M96" s="585"/>
      <c r="N96" s="585"/>
      <c r="O96" s="585"/>
      <c r="P96" s="585"/>
      <c r="Q96" s="585"/>
      <c r="R96" s="585"/>
      <c r="S96" s="585"/>
      <c r="T96" s="585"/>
      <c r="U96" s="585"/>
      <c r="V96" s="585"/>
      <c r="W96" s="585"/>
      <c r="X96" s="585"/>
      <c r="Y96" s="585"/>
      <c r="Z96" s="585"/>
      <c r="AA96" s="585"/>
      <c r="AB96" s="729"/>
      <c r="AC96" s="729"/>
      <c r="AD96" s="729"/>
      <c r="AE96" s="729"/>
      <c r="AF96" s="729"/>
      <c r="AG96" s="586" t="s">
        <v>270</v>
      </c>
    </row>
    <row r="97" spans="1:36" ht="16.149999999999999" hidden="1" customHeight="1" outlineLevel="1" thickBot="1">
      <c r="A97" s="554"/>
      <c r="B97" s="556" t="s">
        <v>307</v>
      </c>
      <c r="C97" s="585"/>
      <c r="D97" s="585"/>
      <c r="E97" s="585"/>
      <c r="F97" s="585"/>
      <c r="G97" s="585"/>
      <c r="H97" s="585"/>
      <c r="I97" s="585"/>
      <c r="J97" s="585"/>
      <c r="K97" s="585"/>
      <c r="L97" s="585"/>
      <c r="M97" s="585"/>
      <c r="N97" s="585"/>
      <c r="O97" s="585"/>
      <c r="P97" s="585"/>
      <c r="Q97" s="585"/>
      <c r="R97" s="585"/>
      <c r="S97" s="585"/>
      <c r="T97" s="585"/>
      <c r="U97" s="585"/>
      <c r="V97" s="585"/>
      <c r="W97" s="585"/>
      <c r="X97" s="585"/>
      <c r="Y97" s="585"/>
      <c r="Z97" s="585"/>
      <c r="AA97" s="585"/>
      <c r="AB97" s="731"/>
      <c r="AC97" s="731"/>
      <c r="AD97" s="731"/>
      <c r="AE97" s="731"/>
      <c r="AF97" s="731"/>
      <c r="AG97" s="586" t="s">
        <v>291</v>
      </c>
    </row>
    <row r="98" spans="1:36" ht="16.350000000000001" hidden="1" customHeight="1" outlineLevel="1" thickTop="1" thickBot="1">
      <c r="A98" s="559"/>
      <c r="B98" s="587" t="s">
        <v>308</v>
      </c>
      <c r="C98" s="588"/>
      <c r="D98" s="588"/>
      <c r="E98" s="588"/>
      <c r="F98" s="588"/>
      <c r="G98" s="588"/>
      <c r="H98" s="588"/>
      <c r="I98" s="588"/>
      <c r="J98" s="588"/>
      <c r="K98" s="588"/>
      <c r="L98" s="588"/>
      <c r="M98" s="588"/>
      <c r="N98" s="588"/>
      <c r="O98" s="588"/>
      <c r="P98" s="588"/>
      <c r="Q98" s="588"/>
      <c r="R98" s="588"/>
      <c r="S98" s="588"/>
      <c r="T98" s="588"/>
      <c r="U98" s="588"/>
      <c r="V98" s="588"/>
      <c r="W98" s="588"/>
      <c r="X98" s="588"/>
      <c r="Y98" s="588"/>
      <c r="Z98" s="588"/>
      <c r="AA98" s="588"/>
      <c r="AB98" s="747">
        <f>IFERROR(AB97/AB93*100,0)</f>
        <v>0</v>
      </c>
      <c r="AC98" s="747"/>
      <c r="AD98" s="747"/>
      <c r="AE98" s="747"/>
      <c r="AF98" s="747"/>
      <c r="AG98" s="589" t="s">
        <v>292</v>
      </c>
    </row>
    <row r="99" spans="1:36" ht="16.350000000000001" hidden="1" customHeight="1" outlineLevel="1">
      <c r="A99" s="511"/>
      <c r="B99" s="511"/>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row>
    <row r="100" spans="1:36" ht="16.149999999999999" hidden="1" customHeight="1" outlineLevel="1" thickBot="1">
      <c r="A100" s="513" t="s">
        <v>384</v>
      </c>
      <c r="B100" s="578"/>
      <c r="C100" s="578"/>
      <c r="D100" s="578"/>
      <c r="E100" s="578"/>
      <c r="F100" s="578"/>
      <c r="G100" s="578"/>
      <c r="H100" s="578"/>
      <c r="I100" s="578"/>
      <c r="J100" s="578"/>
      <c r="K100" s="578"/>
      <c r="L100" s="578"/>
      <c r="M100" s="578"/>
      <c r="N100" s="578"/>
      <c r="O100" s="578"/>
      <c r="P100" s="578"/>
      <c r="Q100" s="578"/>
      <c r="R100" s="578"/>
      <c r="S100" s="578"/>
      <c r="T100" s="578"/>
      <c r="U100" s="578"/>
      <c r="V100" s="578"/>
      <c r="W100" s="578"/>
      <c r="X100" s="578"/>
      <c r="Y100" s="578"/>
      <c r="Z100" s="578"/>
      <c r="AA100" s="765"/>
      <c r="AB100" s="765"/>
      <c r="AC100" s="765"/>
      <c r="AD100" s="765"/>
      <c r="AE100" s="765"/>
      <c r="AF100" s="765"/>
      <c r="AG100" s="765"/>
      <c r="AH100" s="181"/>
      <c r="AI100" s="181"/>
      <c r="AJ100" s="181"/>
    </row>
    <row r="101" spans="1:36" ht="16.149999999999999" hidden="1" customHeight="1" outlineLevel="1">
      <c r="A101" s="580" t="s">
        <v>385</v>
      </c>
      <c r="B101" s="523"/>
      <c r="C101" s="523"/>
      <c r="D101" s="523"/>
      <c r="E101" s="523"/>
      <c r="F101" s="523"/>
      <c r="G101" s="523"/>
      <c r="H101" s="523"/>
      <c r="I101" s="523"/>
      <c r="J101" s="523"/>
      <c r="K101" s="523"/>
      <c r="L101" s="523"/>
      <c r="M101" s="523"/>
      <c r="N101" s="523"/>
      <c r="O101" s="523"/>
      <c r="P101" s="523"/>
      <c r="Q101" s="523"/>
      <c r="R101" s="523"/>
      <c r="S101" s="523"/>
      <c r="T101" s="523"/>
      <c r="U101" s="523"/>
      <c r="V101" s="523"/>
      <c r="W101" s="523"/>
      <c r="X101" s="523"/>
      <c r="Y101" s="523"/>
      <c r="Z101" s="523"/>
      <c r="AA101" s="581"/>
      <c r="AB101" s="750"/>
      <c r="AC101" s="750"/>
      <c r="AD101" s="750"/>
      <c r="AE101" s="750"/>
      <c r="AF101" s="750"/>
      <c r="AG101" s="524" t="s">
        <v>289</v>
      </c>
      <c r="AH101" s="169"/>
      <c r="AI101" s="169"/>
      <c r="AJ101" s="169"/>
    </row>
    <row r="102" spans="1:36" ht="16.149999999999999" hidden="1" customHeight="1" outlineLevel="1">
      <c r="A102" s="582" t="s">
        <v>386</v>
      </c>
      <c r="B102" s="526"/>
      <c r="C102" s="526"/>
      <c r="D102" s="526"/>
      <c r="E102" s="526"/>
      <c r="F102" s="526"/>
      <c r="G102" s="526"/>
      <c r="H102" s="526"/>
      <c r="I102" s="526"/>
      <c r="J102" s="526"/>
      <c r="K102" s="526"/>
      <c r="L102" s="526"/>
      <c r="M102" s="526"/>
      <c r="N102" s="526"/>
      <c r="O102" s="526"/>
      <c r="P102" s="526"/>
      <c r="Q102" s="526"/>
      <c r="R102" s="526"/>
      <c r="S102" s="526"/>
      <c r="T102" s="526"/>
      <c r="U102" s="526"/>
      <c r="V102" s="526"/>
      <c r="W102" s="526"/>
      <c r="X102" s="526"/>
      <c r="Y102" s="526"/>
      <c r="Z102" s="526"/>
      <c r="AA102" s="583"/>
      <c r="AB102" s="729"/>
      <c r="AC102" s="729"/>
      <c r="AD102" s="729"/>
      <c r="AE102" s="729"/>
      <c r="AF102" s="729"/>
      <c r="AG102" s="527" t="s">
        <v>270</v>
      </c>
    </row>
    <row r="103" spans="1:36" ht="16.149999999999999" hidden="1" customHeight="1" outlineLevel="1">
      <c r="A103" s="582" t="s">
        <v>387</v>
      </c>
      <c r="B103" s="511"/>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749"/>
      <c r="AC103" s="749"/>
      <c r="AD103" s="749"/>
      <c r="AE103" s="749"/>
      <c r="AF103" s="749"/>
      <c r="AG103" s="531" t="s">
        <v>270</v>
      </c>
    </row>
    <row r="104" spans="1:36" ht="16.149999999999999" hidden="1" customHeight="1" outlineLevel="1">
      <c r="A104" s="584" t="s">
        <v>313</v>
      </c>
      <c r="B104" s="530"/>
      <c r="C104" s="530"/>
      <c r="D104" s="530"/>
      <c r="E104" s="530"/>
      <c r="F104" s="530"/>
      <c r="G104" s="530"/>
      <c r="H104" s="530"/>
      <c r="I104" s="530"/>
      <c r="J104" s="530"/>
      <c r="K104" s="530"/>
      <c r="L104" s="530"/>
      <c r="M104" s="530"/>
      <c r="N104" s="530"/>
      <c r="O104" s="530"/>
      <c r="P104" s="530"/>
      <c r="Q104" s="530"/>
      <c r="R104" s="530"/>
      <c r="S104" s="530"/>
      <c r="T104" s="530"/>
      <c r="U104" s="530"/>
      <c r="V104" s="530"/>
      <c r="W104" s="530"/>
      <c r="X104" s="530"/>
      <c r="Y104" s="530"/>
      <c r="Z104" s="530"/>
      <c r="AA104" s="530"/>
      <c r="AB104" s="751">
        <f>AB103-AB102</f>
        <v>0</v>
      </c>
      <c r="AC104" s="751"/>
      <c r="AD104" s="751"/>
      <c r="AE104" s="751"/>
      <c r="AF104" s="751"/>
      <c r="AG104" s="531" t="s">
        <v>270</v>
      </c>
    </row>
    <row r="105" spans="1:36" ht="16.149999999999999" hidden="1" customHeight="1" outlineLevel="1">
      <c r="A105" s="535"/>
      <c r="B105" s="555" t="s">
        <v>314</v>
      </c>
      <c r="C105" s="585"/>
      <c r="D105" s="585"/>
      <c r="E105" s="585"/>
      <c r="F105" s="585"/>
      <c r="G105" s="585"/>
      <c r="H105" s="585"/>
      <c r="I105" s="585"/>
      <c r="J105" s="585"/>
      <c r="K105" s="585"/>
      <c r="L105" s="585"/>
      <c r="M105" s="585"/>
      <c r="N105" s="585"/>
      <c r="O105" s="585"/>
      <c r="P105" s="585"/>
      <c r="Q105" s="585"/>
      <c r="R105" s="585"/>
      <c r="S105" s="585"/>
      <c r="T105" s="585"/>
      <c r="U105" s="585"/>
      <c r="V105" s="585"/>
      <c r="W105" s="585"/>
      <c r="X105" s="585"/>
      <c r="Y105" s="585"/>
      <c r="Z105" s="585"/>
      <c r="AA105" s="585"/>
      <c r="AB105" s="729"/>
      <c r="AC105" s="729"/>
      <c r="AD105" s="729"/>
      <c r="AE105" s="729"/>
      <c r="AF105" s="729"/>
      <c r="AG105" s="586" t="s">
        <v>270</v>
      </c>
    </row>
    <row r="106" spans="1:36" ht="16.350000000000001" hidden="1" customHeight="1" outlineLevel="1" thickBot="1">
      <c r="A106" s="554"/>
      <c r="B106" s="556" t="s">
        <v>315</v>
      </c>
      <c r="C106" s="585"/>
      <c r="D106" s="585"/>
      <c r="E106" s="585"/>
      <c r="F106" s="585"/>
      <c r="G106" s="585"/>
      <c r="H106" s="585"/>
      <c r="I106" s="585"/>
      <c r="J106" s="585"/>
      <c r="K106" s="585"/>
      <c r="L106" s="585"/>
      <c r="M106" s="585"/>
      <c r="N106" s="585"/>
      <c r="O106" s="585"/>
      <c r="P106" s="585"/>
      <c r="Q106" s="585"/>
      <c r="R106" s="585"/>
      <c r="S106" s="585"/>
      <c r="T106" s="585"/>
      <c r="U106" s="585"/>
      <c r="V106" s="585"/>
      <c r="W106" s="585"/>
      <c r="X106" s="585"/>
      <c r="Y106" s="585"/>
      <c r="Z106" s="585"/>
      <c r="AA106" s="585"/>
      <c r="AB106" s="731"/>
      <c r="AC106" s="731"/>
      <c r="AD106" s="731"/>
      <c r="AE106" s="731"/>
      <c r="AF106" s="731"/>
      <c r="AG106" s="586" t="s">
        <v>291</v>
      </c>
    </row>
    <row r="107" spans="1:36" ht="16.350000000000001" hidden="1" customHeight="1" outlineLevel="1" thickTop="1" thickBot="1">
      <c r="A107" s="559"/>
      <c r="B107" s="587" t="s">
        <v>316</v>
      </c>
      <c r="C107" s="588"/>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747">
        <f>IFERROR(AB106/AB102*100,0)</f>
        <v>0</v>
      </c>
      <c r="AC107" s="747"/>
      <c r="AD107" s="747"/>
      <c r="AE107" s="747"/>
      <c r="AF107" s="747"/>
      <c r="AG107" s="589" t="s">
        <v>292</v>
      </c>
    </row>
    <row r="108" spans="1:36" ht="16.350000000000001" hidden="1" customHeight="1" outlineLevel="1">
      <c r="A108" s="511"/>
      <c r="B108" s="511"/>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row>
    <row r="109" spans="1:36" ht="16.149999999999999" hidden="1" customHeight="1" outlineLevel="1" thickBot="1">
      <c r="A109" s="513" t="s">
        <v>322</v>
      </c>
      <c r="B109" s="578"/>
      <c r="C109" s="578"/>
      <c r="D109" s="578"/>
      <c r="E109" s="578"/>
      <c r="F109" s="578"/>
      <c r="G109" s="578"/>
      <c r="H109" s="578"/>
      <c r="I109" s="578"/>
      <c r="J109" s="578"/>
      <c r="K109" s="578"/>
      <c r="L109" s="578"/>
      <c r="M109" s="578"/>
      <c r="N109" s="578"/>
      <c r="O109" s="578"/>
      <c r="P109" s="578"/>
      <c r="Q109" s="578"/>
      <c r="R109" s="578"/>
      <c r="S109" s="578"/>
      <c r="T109" s="578"/>
      <c r="U109" s="578"/>
      <c r="V109" s="578"/>
      <c r="W109" s="578"/>
      <c r="X109" s="578"/>
      <c r="Y109" s="578"/>
      <c r="Z109" s="578"/>
      <c r="AA109" s="765"/>
      <c r="AB109" s="765"/>
      <c r="AC109" s="765"/>
      <c r="AD109" s="765"/>
      <c r="AE109" s="765"/>
      <c r="AF109" s="765"/>
      <c r="AG109" s="765"/>
      <c r="AH109" s="181"/>
      <c r="AI109" s="181"/>
      <c r="AJ109" s="181"/>
    </row>
    <row r="110" spans="1:36" ht="16.149999999999999" hidden="1" customHeight="1" outlineLevel="1">
      <c r="A110" s="580" t="s">
        <v>355</v>
      </c>
      <c r="B110" s="523"/>
      <c r="C110" s="523"/>
      <c r="D110" s="523"/>
      <c r="E110" s="523"/>
      <c r="F110" s="523"/>
      <c r="G110" s="523"/>
      <c r="H110" s="523"/>
      <c r="I110" s="523"/>
      <c r="J110" s="523"/>
      <c r="K110" s="523"/>
      <c r="L110" s="523"/>
      <c r="M110" s="523"/>
      <c r="N110" s="523"/>
      <c r="O110" s="523"/>
      <c r="P110" s="523"/>
      <c r="Q110" s="523"/>
      <c r="R110" s="523"/>
      <c r="S110" s="523"/>
      <c r="T110" s="523"/>
      <c r="U110" s="523"/>
      <c r="V110" s="523"/>
      <c r="W110" s="523"/>
      <c r="X110" s="523"/>
      <c r="Y110" s="523"/>
      <c r="Z110" s="523"/>
      <c r="AA110" s="581"/>
      <c r="AB110" s="750"/>
      <c r="AC110" s="750"/>
      <c r="AD110" s="750"/>
      <c r="AE110" s="750"/>
      <c r="AF110" s="750"/>
      <c r="AG110" s="524" t="s">
        <v>289</v>
      </c>
      <c r="AH110" s="169"/>
      <c r="AI110" s="169"/>
      <c r="AJ110" s="169"/>
    </row>
    <row r="111" spans="1:36" ht="16.149999999999999" hidden="1" customHeight="1" outlineLevel="1">
      <c r="A111" s="582" t="s">
        <v>356</v>
      </c>
      <c r="B111" s="526"/>
      <c r="C111" s="526"/>
      <c r="D111" s="526"/>
      <c r="E111" s="526"/>
      <c r="F111" s="526"/>
      <c r="G111" s="526"/>
      <c r="H111" s="526"/>
      <c r="I111" s="526"/>
      <c r="J111" s="526"/>
      <c r="K111" s="526"/>
      <c r="L111" s="526"/>
      <c r="M111" s="526"/>
      <c r="N111" s="526"/>
      <c r="O111" s="526"/>
      <c r="P111" s="526"/>
      <c r="Q111" s="526"/>
      <c r="R111" s="526"/>
      <c r="S111" s="526"/>
      <c r="T111" s="526"/>
      <c r="U111" s="526"/>
      <c r="V111" s="526"/>
      <c r="W111" s="526"/>
      <c r="X111" s="526"/>
      <c r="Y111" s="526"/>
      <c r="Z111" s="526"/>
      <c r="AA111" s="583"/>
      <c r="AB111" s="729"/>
      <c r="AC111" s="729"/>
      <c r="AD111" s="729"/>
      <c r="AE111" s="729"/>
      <c r="AF111" s="729"/>
      <c r="AG111" s="527" t="s">
        <v>270</v>
      </c>
    </row>
    <row r="112" spans="1:36" ht="16.149999999999999" hidden="1" customHeight="1" outlineLevel="1">
      <c r="A112" s="582" t="s">
        <v>357</v>
      </c>
      <c r="B112" s="511"/>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749"/>
      <c r="AC112" s="749"/>
      <c r="AD112" s="749"/>
      <c r="AE112" s="749"/>
      <c r="AF112" s="749"/>
      <c r="AG112" s="531" t="s">
        <v>270</v>
      </c>
    </row>
    <row r="113" spans="1:36" ht="16.149999999999999" hidden="1" customHeight="1" outlineLevel="1">
      <c r="A113" s="584" t="s">
        <v>318</v>
      </c>
      <c r="B113" s="530"/>
      <c r="C113" s="530"/>
      <c r="D113" s="530"/>
      <c r="E113" s="530"/>
      <c r="F113" s="530"/>
      <c r="G113" s="530"/>
      <c r="H113" s="530"/>
      <c r="I113" s="530"/>
      <c r="J113" s="530"/>
      <c r="K113" s="530"/>
      <c r="L113" s="530"/>
      <c r="M113" s="530"/>
      <c r="N113" s="530"/>
      <c r="O113" s="530"/>
      <c r="P113" s="530"/>
      <c r="Q113" s="530"/>
      <c r="R113" s="530"/>
      <c r="S113" s="530"/>
      <c r="T113" s="530"/>
      <c r="U113" s="530"/>
      <c r="V113" s="530"/>
      <c r="W113" s="530"/>
      <c r="X113" s="530"/>
      <c r="Y113" s="530"/>
      <c r="Z113" s="530"/>
      <c r="AA113" s="530"/>
      <c r="AB113" s="751">
        <f>AB112-AB111</f>
        <v>0</v>
      </c>
      <c r="AC113" s="751"/>
      <c r="AD113" s="751"/>
      <c r="AE113" s="751"/>
      <c r="AF113" s="751"/>
      <c r="AG113" s="531" t="s">
        <v>270</v>
      </c>
    </row>
    <row r="114" spans="1:36" ht="16.149999999999999" hidden="1" customHeight="1" outlineLevel="1">
      <c r="A114" s="535"/>
      <c r="B114" s="555" t="s">
        <v>319</v>
      </c>
      <c r="C114" s="585"/>
      <c r="D114" s="585"/>
      <c r="E114" s="585"/>
      <c r="F114" s="585"/>
      <c r="G114" s="585"/>
      <c r="H114" s="585"/>
      <c r="I114" s="585"/>
      <c r="J114" s="585"/>
      <c r="K114" s="585"/>
      <c r="L114" s="585"/>
      <c r="M114" s="585"/>
      <c r="N114" s="585"/>
      <c r="O114" s="585"/>
      <c r="P114" s="585"/>
      <c r="Q114" s="585"/>
      <c r="R114" s="585"/>
      <c r="S114" s="585"/>
      <c r="T114" s="585"/>
      <c r="U114" s="585"/>
      <c r="V114" s="585"/>
      <c r="W114" s="585"/>
      <c r="X114" s="585"/>
      <c r="Y114" s="585"/>
      <c r="Z114" s="585"/>
      <c r="AA114" s="585"/>
      <c r="AB114" s="729"/>
      <c r="AC114" s="729"/>
      <c r="AD114" s="729"/>
      <c r="AE114" s="729"/>
      <c r="AF114" s="729"/>
      <c r="AG114" s="586" t="s">
        <v>270</v>
      </c>
    </row>
    <row r="115" spans="1:36" ht="16.149999999999999" hidden="1" customHeight="1" outlineLevel="1" thickBot="1">
      <c r="A115" s="554"/>
      <c r="B115" s="556" t="s">
        <v>320</v>
      </c>
      <c r="C115" s="585"/>
      <c r="D115" s="585"/>
      <c r="E115" s="585"/>
      <c r="F115" s="585"/>
      <c r="G115" s="585"/>
      <c r="H115" s="585"/>
      <c r="I115" s="585"/>
      <c r="J115" s="585"/>
      <c r="K115" s="585"/>
      <c r="L115" s="585"/>
      <c r="M115" s="585"/>
      <c r="N115" s="585"/>
      <c r="O115" s="585"/>
      <c r="P115" s="585"/>
      <c r="Q115" s="585"/>
      <c r="R115" s="585"/>
      <c r="S115" s="585"/>
      <c r="T115" s="585"/>
      <c r="U115" s="585"/>
      <c r="V115" s="585"/>
      <c r="W115" s="585"/>
      <c r="X115" s="585"/>
      <c r="Y115" s="585"/>
      <c r="Z115" s="585"/>
      <c r="AA115" s="585"/>
      <c r="AB115" s="731"/>
      <c r="AC115" s="731"/>
      <c r="AD115" s="731"/>
      <c r="AE115" s="731"/>
      <c r="AF115" s="731"/>
      <c r="AG115" s="586" t="s">
        <v>291</v>
      </c>
    </row>
    <row r="116" spans="1:36" ht="16.350000000000001" hidden="1" customHeight="1" outlineLevel="1" thickTop="1" thickBot="1">
      <c r="A116" s="559"/>
      <c r="B116" s="587" t="s">
        <v>321</v>
      </c>
      <c r="C116" s="588"/>
      <c r="D116" s="588"/>
      <c r="E116" s="588"/>
      <c r="F116" s="588"/>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747">
        <f>IFERROR(AB115/AB111*100,0)</f>
        <v>0</v>
      </c>
      <c r="AC116" s="747"/>
      <c r="AD116" s="747"/>
      <c r="AE116" s="747"/>
      <c r="AF116" s="747"/>
      <c r="AG116" s="589" t="s">
        <v>292</v>
      </c>
    </row>
    <row r="117" spans="1:36" ht="16.350000000000001" hidden="1" customHeight="1" outlineLevel="1">
      <c r="A117" s="511"/>
      <c r="B117" s="511"/>
      <c r="C117" s="511"/>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633"/>
      <c r="AC117" s="633"/>
      <c r="AD117" s="633"/>
      <c r="AE117" s="633"/>
      <c r="AF117" s="633"/>
      <c r="AG117" s="511"/>
    </row>
    <row r="118" spans="1:36" ht="16.350000000000001" customHeight="1" collapsed="1">
      <c r="A118" s="631" t="s">
        <v>1675</v>
      </c>
      <c r="B118" s="511"/>
      <c r="C118" s="511"/>
      <c r="D118" s="511"/>
      <c r="E118" s="511"/>
      <c r="F118" s="511"/>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1"/>
      <c r="AF118" s="511"/>
      <c r="AG118" s="511"/>
    </row>
    <row r="119" spans="1:36" ht="16.149999999999999" customHeight="1" thickBot="1">
      <c r="A119" s="513" t="s">
        <v>358</v>
      </c>
      <c r="B119" s="511"/>
      <c r="C119" s="511"/>
      <c r="D119" s="511"/>
      <c r="E119" s="511"/>
      <c r="F119" s="511"/>
      <c r="G119" s="511"/>
      <c r="H119" s="511"/>
      <c r="I119" s="511"/>
      <c r="J119" s="511"/>
      <c r="K119" s="511"/>
      <c r="L119" s="511"/>
      <c r="M119" s="511"/>
      <c r="N119" s="511"/>
      <c r="O119" s="511"/>
      <c r="P119" s="511"/>
      <c r="Q119" s="511"/>
      <c r="R119" s="511"/>
      <c r="S119" s="511"/>
      <c r="T119" s="511"/>
      <c r="U119" s="511"/>
      <c r="V119" s="511"/>
      <c r="W119" s="511"/>
      <c r="X119" s="511"/>
      <c r="Y119" s="511"/>
      <c r="Z119" s="511"/>
      <c r="AA119" s="765"/>
      <c r="AB119" s="765"/>
      <c r="AC119" s="765"/>
      <c r="AD119" s="765"/>
      <c r="AE119" s="765"/>
      <c r="AF119" s="765"/>
      <c r="AG119" s="765"/>
      <c r="AH119" s="181"/>
      <c r="AI119" s="181"/>
      <c r="AJ119" s="181"/>
    </row>
    <row r="120" spans="1:36" ht="16.149999999999999" customHeight="1">
      <c r="A120" s="580" t="s">
        <v>1676</v>
      </c>
      <c r="B120" s="523"/>
      <c r="C120" s="523"/>
      <c r="D120" s="523"/>
      <c r="E120" s="523"/>
      <c r="F120" s="523"/>
      <c r="G120" s="523"/>
      <c r="H120" s="523"/>
      <c r="I120" s="523"/>
      <c r="J120" s="523"/>
      <c r="K120" s="523"/>
      <c r="L120" s="523"/>
      <c r="M120" s="523"/>
      <c r="N120" s="523"/>
      <c r="O120" s="523"/>
      <c r="P120" s="523"/>
      <c r="Q120" s="523"/>
      <c r="R120" s="523"/>
      <c r="S120" s="523"/>
      <c r="T120" s="523"/>
      <c r="U120" s="523"/>
      <c r="V120" s="523"/>
      <c r="W120" s="523"/>
      <c r="X120" s="523"/>
      <c r="Y120" s="523"/>
      <c r="Z120" s="523"/>
      <c r="AA120" s="581"/>
      <c r="AB120" s="766"/>
      <c r="AC120" s="766"/>
      <c r="AD120" s="766"/>
      <c r="AE120" s="766"/>
      <c r="AF120" s="766"/>
      <c r="AG120" s="524" t="s">
        <v>289</v>
      </c>
      <c r="AH120" s="169"/>
      <c r="AI120" s="169"/>
      <c r="AJ120" s="169"/>
    </row>
    <row r="121" spans="1:36" ht="16.149999999999999" hidden="1" customHeight="1" outlineLevel="1">
      <c r="A121" s="582" t="s">
        <v>359</v>
      </c>
      <c r="B121" s="526"/>
      <c r="C121" s="526"/>
      <c r="D121" s="526"/>
      <c r="E121" s="526"/>
      <c r="F121" s="526"/>
      <c r="G121" s="526"/>
      <c r="H121" s="526"/>
      <c r="I121" s="526"/>
      <c r="J121" s="526"/>
      <c r="K121" s="526"/>
      <c r="L121" s="526"/>
      <c r="M121" s="526"/>
      <c r="N121" s="526"/>
      <c r="O121" s="526"/>
      <c r="P121" s="526"/>
      <c r="Q121" s="526"/>
      <c r="R121" s="526"/>
      <c r="S121" s="526"/>
      <c r="T121" s="526"/>
      <c r="U121" s="526"/>
      <c r="V121" s="526"/>
      <c r="W121" s="526"/>
      <c r="X121" s="526"/>
      <c r="Y121" s="526"/>
      <c r="Z121" s="526"/>
      <c r="AA121" s="583"/>
      <c r="AB121" s="742"/>
      <c r="AC121" s="742"/>
      <c r="AD121" s="742"/>
      <c r="AE121" s="742"/>
      <c r="AF121" s="742"/>
      <c r="AG121" s="527" t="s">
        <v>270</v>
      </c>
      <c r="AH121" s="169"/>
      <c r="AI121" s="169"/>
      <c r="AJ121" s="169"/>
    </row>
    <row r="122" spans="1:36" ht="16.149999999999999" customHeight="1" collapsed="1">
      <c r="A122" s="591" t="s">
        <v>1677</v>
      </c>
      <c r="B122" s="526"/>
      <c r="C122" s="526"/>
      <c r="D122" s="526"/>
      <c r="E122" s="526"/>
      <c r="F122" s="526"/>
      <c r="G122" s="526"/>
      <c r="H122" s="526"/>
      <c r="I122" s="526"/>
      <c r="J122" s="526"/>
      <c r="K122" s="526"/>
      <c r="L122" s="526"/>
      <c r="M122" s="526"/>
      <c r="N122" s="526"/>
      <c r="O122" s="526"/>
      <c r="P122" s="526"/>
      <c r="Q122" s="526"/>
      <c r="R122" s="526"/>
      <c r="S122" s="526"/>
      <c r="T122" s="526"/>
      <c r="U122" s="526"/>
      <c r="V122" s="526"/>
      <c r="W122" s="526"/>
      <c r="X122" s="526"/>
      <c r="Y122" s="526"/>
      <c r="Z122" s="526"/>
      <c r="AA122" s="583"/>
      <c r="AB122" s="742"/>
      <c r="AC122" s="742"/>
      <c r="AD122" s="742"/>
      <c r="AE122" s="742"/>
      <c r="AF122" s="742"/>
      <c r="AG122" s="527" t="s">
        <v>270</v>
      </c>
    </row>
    <row r="123" spans="1:36" ht="16.149999999999999" hidden="1" customHeight="1" outlineLevel="1">
      <c r="A123" s="582" t="s">
        <v>360</v>
      </c>
      <c r="B123" s="530"/>
      <c r="C123" s="530"/>
      <c r="D123" s="530"/>
      <c r="E123" s="530"/>
      <c r="F123" s="530"/>
      <c r="G123" s="530"/>
      <c r="H123" s="530"/>
      <c r="I123" s="530"/>
      <c r="J123" s="530"/>
      <c r="K123" s="530"/>
      <c r="L123" s="530"/>
      <c r="M123" s="530"/>
      <c r="N123" s="530"/>
      <c r="O123" s="530"/>
      <c r="P123" s="530"/>
      <c r="Q123" s="530"/>
      <c r="R123" s="530"/>
      <c r="S123" s="530"/>
      <c r="T123" s="530"/>
      <c r="U123" s="530"/>
      <c r="V123" s="530"/>
      <c r="W123" s="530"/>
      <c r="X123" s="530"/>
      <c r="Y123" s="530"/>
      <c r="Z123" s="530"/>
      <c r="AA123" s="530"/>
      <c r="AB123" s="743"/>
      <c r="AC123" s="743"/>
      <c r="AD123" s="743"/>
      <c r="AE123" s="743"/>
      <c r="AF123" s="743"/>
      <c r="AG123" s="531" t="s">
        <v>270</v>
      </c>
    </row>
    <row r="124" spans="1:36" ht="16.149999999999999" customHeight="1" collapsed="1">
      <c r="A124" s="582" t="s">
        <v>1678</v>
      </c>
      <c r="B124" s="530"/>
      <c r="C124" s="530"/>
      <c r="D124" s="530"/>
      <c r="E124" s="530"/>
      <c r="F124" s="530"/>
      <c r="G124" s="530"/>
      <c r="H124" s="530"/>
      <c r="I124" s="530"/>
      <c r="J124" s="530"/>
      <c r="K124" s="530"/>
      <c r="L124" s="530"/>
      <c r="M124" s="530"/>
      <c r="N124" s="530"/>
      <c r="O124" s="530"/>
      <c r="P124" s="530"/>
      <c r="Q124" s="530"/>
      <c r="R124" s="530"/>
      <c r="S124" s="530"/>
      <c r="T124" s="530"/>
      <c r="U124" s="530"/>
      <c r="V124" s="530"/>
      <c r="W124" s="530"/>
      <c r="X124" s="530"/>
      <c r="Y124" s="530"/>
      <c r="Z124" s="530"/>
      <c r="AA124" s="530"/>
      <c r="AB124" s="742"/>
      <c r="AC124" s="742"/>
      <c r="AD124" s="742"/>
      <c r="AE124" s="742"/>
      <c r="AF124" s="742"/>
      <c r="AG124" s="531" t="s">
        <v>270</v>
      </c>
    </row>
    <row r="125" spans="1:36" ht="16.149999999999999" hidden="1" customHeight="1" outlineLevel="1">
      <c r="A125" s="584" t="s">
        <v>388</v>
      </c>
      <c r="B125" s="511"/>
      <c r="C125" s="511"/>
      <c r="D125" s="511"/>
      <c r="E125" s="511"/>
      <c r="F125" s="511"/>
      <c r="G125" s="511"/>
      <c r="H125" s="511"/>
      <c r="I125" s="511"/>
      <c r="J125" s="511"/>
      <c r="K125" s="511"/>
      <c r="L125" s="511"/>
      <c r="M125" s="511"/>
      <c r="N125" s="511"/>
      <c r="O125" s="511"/>
      <c r="P125" s="511"/>
      <c r="Q125" s="511"/>
      <c r="R125" s="511"/>
      <c r="S125" s="511"/>
      <c r="T125" s="511"/>
      <c r="U125" s="511"/>
      <c r="V125" s="511"/>
      <c r="W125" s="511"/>
      <c r="X125" s="511"/>
      <c r="Y125" s="511"/>
      <c r="Z125" s="511"/>
      <c r="AA125" s="511"/>
      <c r="AB125" s="748">
        <f>AB123-AB121</f>
        <v>0</v>
      </c>
      <c r="AC125" s="748"/>
      <c r="AD125" s="748"/>
      <c r="AE125" s="748"/>
      <c r="AF125" s="748"/>
      <c r="AG125" s="531" t="s">
        <v>270</v>
      </c>
    </row>
    <row r="126" spans="1:36" ht="16.149999999999999" customHeight="1" collapsed="1">
      <c r="A126" s="584" t="s">
        <v>1679</v>
      </c>
      <c r="B126" s="530"/>
      <c r="C126" s="530"/>
      <c r="D126" s="530"/>
      <c r="E126" s="530"/>
      <c r="F126" s="530"/>
      <c r="G126" s="530"/>
      <c r="H126" s="530"/>
      <c r="I126" s="530"/>
      <c r="J126" s="530"/>
      <c r="K126" s="530"/>
      <c r="L126" s="530"/>
      <c r="M126" s="530"/>
      <c r="N126" s="530"/>
      <c r="O126" s="530"/>
      <c r="P126" s="530"/>
      <c r="Q126" s="530"/>
      <c r="R126" s="530"/>
      <c r="S126" s="530"/>
      <c r="T126" s="530"/>
      <c r="U126" s="530"/>
      <c r="V126" s="530"/>
      <c r="W126" s="530"/>
      <c r="X126" s="530"/>
      <c r="Y126" s="530"/>
      <c r="Z126" s="530"/>
      <c r="AA126" s="530"/>
      <c r="AB126" s="855">
        <f>AB124-AB122</f>
        <v>0</v>
      </c>
      <c r="AC126" s="855"/>
      <c r="AD126" s="855"/>
      <c r="AE126" s="855"/>
      <c r="AF126" s="855"/>
      <c r="AG126" s="531" t="s">
        <v>270</v>
      </c>
    </row>
    <row r="127" spans="1:36" ht="16.149999999999999" hidden="1" customHeight="1" outlineLevel="1">
      <c r="A127" s="535"/>
      <c r="B127" s="632" t="s">
        <v>298</v>
      </c>
      <c r="C127" s="620"/>
      <c r="D127" s="620"/>
      <c r="E127" s="620"/>
      <c r="F127" s="620"/>
      <c r="G127" s="620"/>
      <c r="H127" s="620"/>
      <c r="I127" s="620"/>
      <c r="J127" s="620"/>
      <c r="K127" s="620"/>
      <c r="L127" s="620"/>
      <c r="M127" s="620"/>
      <c r="N127" s="620"/>
      <c r="O127" s="620"/>
      <c r="P127" s="620"/>
      <c r="Q127" s="620"/>
      <c r="R127" s="620"/>
      <c r="S127" s="620"/>
      <c r="T127" s="620"/>
      <c r="U127" s="552"/>
      <c r="V127" s="552"/>
      <c r="W127" s="552"/>
      <c r="X127" s="552"/>
      <c r="Y127" s="552"/>
      <c r="Z127" s="552"/>
      <c r="AA127" s="552"/>
      <c r="AB127" s="856">
        <f>1000*AB120</f>
        <v>0</v>
      </c>
      <c r="AC127" s="856"/>
      <c r="AD127" s="856"/>
      <c r="AE127" s="856"/>
      <c r="AF127" s="856"/>
      <c r="AG127" s="553" t="s">
        <v>270</v>
      </c>
    </row>
    <row r="128" spans="1:36" ht="16.149999999999999" customHeight="1" collapsed="1" thickBot="1">
      <c r="A128" s="554"/>
      <c r="B128" s="556" t="s">
        <v>1680</v>
      </c>
      <c r="C128" s="585"/>
      <c r="D128" s="585"/>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857"/>
      <c r="AC128" s="857"/>
      <c r="AD128" s="857"/>
      <c r="AE128" s="857"/>
      <c r="AF128" s="857"/>
      <c r="AG128" s="586" t="s">
        <v>291</v>
      </c>
    </row>
    <row r="129" spans="1:36" ht="16.350000000000001" customHeight="1" thickTop="1" thickBot="1">
      <c r="A129" s="559"/>
      <c r="B129" s="587" t="s">
        <v>1681</v>
      </c>
      <c r="C129" s="588"/>
      <c r="D129" s="588"/>
      <c r="E129" s="588"/>
      <c r="F129" s="588"/>
      <c r="G129" s="588"/>
      <c r="H129" s="588"/>
      <c r="I129" s="588"/>
      <c r="J129" s="588"/>
      <c r="K129" s="588"/>
      <c r="L129" s="588"/>
      <c r="M129" s="588"/>
      <c r="N129" s="588"/>
      <c r="O129" s="588"/>
      <c r="P129" s="588"/>
      <c r="Q129" s="588"/>
      <c r="R129" s="588"/>
      <c r="S129" s="588"/>
      <c r="T129" s="588"/>
      <c r="U129" s="588"/>
      <c r="V129" s="588"/>
      <c r="W129" s="588"/>
      <c r="X129" s="588"/>
      <c r="Y129" s="588"/>
      <c r="Z129" s="588"/>
      <c r="AA129" s="588"/>
      <c r="AB129" s="747">
        <f>IFERROR(AB128/AB122*100,0)</f>
        <v>0</v>
      </c>
      <c r="AC129" s="747"/>
      <c r="AD129" s="747"/>
      <c r="AE129" s="747"/>
      <c r="AF129" s="747"/>
      <c r="AG129" s="589" t="s">
        <v>292</v>
      </c>
    </row>
    <row r="130" spans="1:36" ht="16.350000000000001" customHeight="1">
      <c r="A130" s="511"/>
      <c r="B130" s="511"/>
      <c r="C130" s="511"/>
      <c r="D130" s="511"/>
      <c r="E130" s="511"/>
      <c r="F130" s="511"/>
      <c r="G130" s="511"/>
      <c r="H130" s="511"/>
      <c r="I130" s="511"/>
      <c r="J130" s="511"/>
      <c r="K130" s="511"/>
      <c r="L130" s="511"/>
      <c r="M130" s="511"/>
      <c r="N130" s="511"/>
      <c r="O130" s="511"/>
      <c r="P130" s="511"/>
      <c r="Q130" s="511"/>
      <c r="R130" s="511"/>
      <c r="S130" s="511"/>
      <c r="T130" s="511"/>
      <c r="U130" s="511"/>
      <c r="V130" s="511"/>
      <c r="W130" s="511"/>
      <c r="X130" s="511"/>
      <c r="Y130" s="511"/>
      <c r="Z130" s="511"/>
      <c r="AA130" s="511"/>
      <c r="AB130" s="511"/>
      <c r="AC130" s="511"/>
      <c r="AD130" s="511"/>
      <c r="AE130" s="511"/>
      <c r="AF130" s="511"/>
      <c r="AG130" s="511"/>
    </row>
    <row r="131" spans="1:36" ht="16.149999999999999" customHeight="1" thickBot="1">
      <c r="A131" s="631" t="s">
        <v>389</v>
      </c>
      <c r="B131" s="511"/>
      <c r="C131" s="511"/>
      <c r="D131" s="511"/>
      <c r="E131" s="511"/>
      <c r="F131" s="511"/>
      <c r="G131" s="511"/>
      <c r="H131" s="511"/>
      <c r="I131" s="511"/>
      <c r="J131" s="511"/>
      <c r="K131" s="511"/>
      <c r="L131" s="511"/>
      <c r="M131" s="511"/>
      <c r="N131" s="511"/>
      <c r="O131" s="511"/>
      <c r="P131" s="511"/>
      <c r="Q131" s="511"/>
      <c r="R131" s="511"/>
      <c r="S131" s="511"/>
      <c r="T131" s="511"/>
      <c r="U131" s="511"/>
      <c r="V131" s="511"/>
      <c r="W131" s="511"/>
      <c r="X131" s="511"/>
      <c r="Y131" s="511"/>
      <c r="Z131" s="511"/>
      <c r="AA131" s="765"/>
      <c r="AB131" s="765"/>
      <c r="AC131" s="765"/>
      <c r="AD131" s="765"/>
      <c r="AE131" s="765"/>
      <c r="AF131" s="765"/>
      <c r="AG131" s="765"/>
      <c r="AH131" s="181"/>
      <c r="AI131" s="181"/>
      <c r="AJ131" s="181"/>
    </row>
    <row r="132" spans="1:36" ht="16.149999999999999" customHeight="1">
      <c r="A132" s="580" t="s">
        <v>1682</v>
      </c>
      <c r="B132" s="523"/>
      <c r="C132" s="523"/>
      <c r="D132" s="523"/>
      <c r="E132" s="523"/>
      <c r="F132" s="523"/>
      <c r="G132" s="523"/>
      <c r="H132" s="523"/>
      <c r="I132" s="523"/>
      <c r="J132" s="523"/>
      <c r="K132" s="523"/>
      <c r="L132" s="523"/>
      <c r="M132" s="523"/>
      <c r="N132" s="523"/>
      <c r="O132" s="523"/>
      <c r="P132" s="523"/>
      <c r="Q132" s="523"/>
      <c r="R132" s="523"/>
      <c r="S132" s="523"/>
      <c r="T132" s="523"/>
      <c r="U132" s="523"/>
      <c r="V132" s="523"/>
      <c r="W132" s="523"/>
      <c r="X132" s="523"/>
      <c r="Y132" s="523"/>
      <c r="Z132" s="523"/>
      <c r="AA132" s="581"/>
      <c r="AB132" s="766"/>
      <c r="AC132" s="766"/>
      <c r="AD132" s="766"/>
      <c r="AE132" s="766"/>
      <c r="AF132" s="766"/>
      <c r="AG132" s="524" t="s">
        <v>289</v>
      </c>
      <c r="AH132" s="169"/>
      <c r="AI132" s="169"/>
      <c r="AJ132" s="169"/>
    </row>
    <row r="133" spans="1:36" ht="16.149999999999999" hidden="1" customHeight="1" outlineLevel="1">
      <c r="A133" s="582" t="s">
        <v>363</v>
      </c>
      <c r="B133" s="526"/>
      <c r="C133" s="526"/>
      <c r="D133" s="526"/>
      <c r="E133" s="526"/>
      <c r="F133" s="526"/>
      <c r="G133" s="526"/>
      <c r="H133" s="526"/>
      <c r="I133" s="526"/>
      <c r="J133" s="526"/>
      <c r="K133" s="526"/>
      <c r="L133" s="526"/>
      <c r="M133" s="526"/>
      <c r="N133" s="526"/>
      <c r="O133" s="526"/>
      <c r="P133" s="526"/>
      <c r="Q133" s="526"/>
      <c r="R133" s="526"/>
      <c r="S133" s="526"/>
      <c r="T133" s="526"/>
      <c r="U133" s="526"/>
      <c r="V133" s="526"/>
      <c r="W133" s="526"/>
      <c r="X133" s="526"/>
      <c r="Y133" s="526"/>
      <c r="Z133" s="526"/>
      <c r="AA133" s="583"/>
      <c r="AB133" s="742"/>
      <c r="AC133" s="742"/>
      <c r="AD133" s="742"/>
      <c r="AE133" s="742"/>
      <c r="AF133" s="742"/>
      <c r="AG133" s="527" t="s">
        <v>270</v>
      </c>
      <c r="AH133" s="169"/>
      <c r="AI133" s="169"/>
      <c r="AJ133" s="169"/>
    </row>
    <row r="134" spans="1:36" ht="16.149999999999999" customHeight="1" collapsed="1">
      <c r="A134" s="582" t="s">
        <v>1683</v>
      </c>
      <c r="B134" s="526"/>
      <c r="C134" s="526"/>
      <c r="D134" s="526"/>
      <c r="E134" s="526"/>
      <c r="F134" s="526"/>
      <c r="G134" s="526"/>
      <c r="H134" s="526"/>
      <c r="I134" s="526"/>
      <c r="J134" s="526"/>
      <c r="K134" s="526"/>
      <c r="L134" s="526"/>
      <c r="M134" s="526"/>
      <c r="N134" s="526"/>
      <c r="O134" s="526"/>
      <c r="P134" s="526"/>
      <c r="Q134" s="526"/>
      <c r="R134" s="526"/>
      <c r="S134" s="526"/>
      <c r="T134" s="526"/>
      <c r="U134" s="526"/>
      <c r="V134" s="526"/>
      <c r="W134" s="526"/>
      <c r="X134" s="526"/>
      <c r="Y134" s="526"/>
      <c r="Z134" s="526"/>
      <c r="AA134" s="583"/>
      <c r="AB134" s="742"/>
      <c r="AC134" s="742"/>
      <c r="AD134" s="742"/>
      <c r="AE134" s="742"/>
      <c r="AF134" s="742"/>
      <c r="AG134" s="527" t="s">
        <v>270</v>
      </c>
    </row>
    <row r="135" spans="1:36" ht="16.149999999999999" hidden="1" customHeight="1" outlineLevel="1">
      <c r="A135" s="582" t="s">
        <v>364</v>
      </c>
      <c r="B135" s="530"/>
      <c r="C135" s="530"/>
      <c r="D135" s="530"/>
      <c r="E135" s="530"/>
      <c r="F135" s="530"/>
      <c r="G135" s="530"/>
      <c r="H135" s="530"/>
      <c r="I135" s="530"/>
      <c r="J135" s="530"/>
      <c r="K135" s="530"/>
      <c r="L135" s="530"/>
      <c r="M135" s="530"/>
      <c r="N135" s="530"/>
      <c r="O135" s="530"/>
      <c r="P135" s="530"/>
      <c r="Q135" s="530"/>
      <c r="R135" s="530"/>
      <c r="S135" s="530"/>
      <c r="T135" s="530"/>
      <c r="U135" s="530"/>
      <c r="V135" s="530"/>
      <c r="W135" s="530"/>
      <c r="X135" s="530"/>
      <c r="Y135" s="530"/>
      <c r="Z135" s="530"/>
      <c r="AA135" s="530"/>
      <c r="AB135" s="743"/>
      <c r="AC135" s="743"/>
      <c r="AD135" s="743"/>
      <c r="AE135" s="743"/>
      <c r="AF135" s="743"/>
      <c r="AG135" s="531" t="s">
        <v>270</v>
      </c>
    </row>
    <row r="136" spans="1:36" ht="16.149999999999999" customHeight="1" collapsed="1">
      <c r="A136" s="582" t="s">
        <v>1684</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742"/>
      <c r="AC136" s="742"/>
      <c r="AD136" s="742"/>
      <c r="AE136" s="742"/>
      <c r="AF136" s="742"/>
      <c r="AG136" s="531" t="s">
        <v>270</v>
      </c>
    </row>
    <row r="137" spans="1:36" ht="16.149999999999999" hidden="1" customHeight="1" outlineLevel="1">
      <c r="A137" s="584" t="s">
        <v>365</v>
      </c>
      <c r="B137" s="511"/>
      <c r="C137" s="511"/>
      <c r="D137" s="511"/>
      <c r="E137" s="511"/>
      <c r="F137" s="511"/>
      <c r="G137" s="511"/>
      <c r="H137" s="511"/>
      <c r="I137" s="511"/>
      <c r="J137" s="511"/>
      <c r="K137" s="511"/>
      <c r="L137" s="511"/>
      <c r="M137" s="511"/>
      <c r="N137" s="511"/>
      <c r="O137" s="511"/>
      <c r="P137" s="511"/>
      <c r="Q137" s="511"/>
      <c r="R137" s="511"/>
      <c r="S137" s="511"/>
      <c r="T137" s="511"/>
      <c r="U137" s="511"/>
      <c r="V137" s="511"/>
      <c r="W137" s="511"/>
      <c r="X137" s="511"/>
      <c r="Y137" s="511"/>
      <c r="Z137" s="511"/>
      <c r="AA137" s="511"/>
      <c r="AB137" s="748">
        <f>AB135-AB133</f>
        <v>0</v>
      </c>
      <c r="AC137" s="748"/>
      <c r="AD137" s="748"/>
      <c r="AE137" s="748"/>
      <c r="AF137" s="748"/>
      <c r="AG137" s="531" t="s">
        <v>270</v>
      </c>
    </row>
    <row r="138" spans="1:36" ht="16.149999999999999" customHeight="1" collapsed="1">
      <c r="A138" s="584" t="s">
        <v>1685</v>
      </c>
      <c r="B138" s="530"/>
      <c r="C138" s="530"/>
      <c r="D138" s="530"/>
      <c r="E138" s="530"/>
      <c r="F138" s="530"/>
      <c r="G138" s="530"/>
      <c r="H138" s="530"/>
      <c r="I138" s="530"/>
      <c r="J138" s="530"/>
      <c r="K138" s="530"/>
      <c r="L138" s="530"/>
      <c r="M138" s="530"/>
      <c r="N138" s="530"/>
      <c r="O138" s="530"/>
      <c r="P138" s="530"/>
      <c r="Q138" s="530"/>
      <c r="R138" s="530"/>
      <c r="S138" s="530"/>
      <c r="T138" s="530"/>
      <c r="U138" s="530"/>
      <c r="V138" s="530"/>
      <c r="W138" s="530"/>
      <c r="X138" s="530"/>
      <c r="Y138" s="530"/>
      <c r="Z138" s="530"/>
      <c r="AA138" s="530"/>
      <c r="AB138" s="855">
        <f>AB136-AB134</f>
        <v>0</v>
      </c>
      <c r="AC138" s="855"/>
      <c r="AD138" s="855"/>
      <c r="AE138" s="855"/>
      <c r="AF138" s="855"/>
      <c r="AG138" s="531" t="s">
        <v>270</v>
      </c>
    </row>
    <row r="139" spans="1:36" ht="16.149999999999999" hidden="1" customHeight="1" outlineLevel="1">
      <c r="A139" s="535"/>
      <c r="B139" s="632" t="s">
        <v>306</v>
      </c>
      <c r="C139" s="620"/>
      <c r="D139" s="620"/>
      <c r="E139" s="620"/>
      <c r="F139" s="620"/>
      <c r="G139" s="620"/>
      <c r="H139" s="620"/>
      <c r="I139" s="620"/>
      <c r="J139" s="620"/>
      <c r="K139" s="620"/>
      <c r="L139" s="620"/>
      <c r="M139" s="620"/>
      <c r="N139" s="620"/>
      <c r="O139" s="620"/>
      <c r="P139" s="620"/>
      <c r="Q139" s="620"/>
      <c r="R139" s="620"/>
      <c r="S139" s="620"/>
      <c r="T139" s="620"/>
      <c r="U139" s="552"/>
      <c r="V139" s="552"/>
      <c r="W139" s="552"/>
      <c r="X139" s="552"/>
      <c r="Y139" s="552"/>
      <c r="Z139" s="552"/>
      <c r="AA139" s="552"/>
      <c r="AB139" s="856">
        <f>1000*AB132</f>
        <v>0</v>
      </c>
      <c r="AC139" s="856"/>
      <c r="AD139" s="856"/>
      <c r="AE139" s="856"/>
      <c r="AF139" s="856"/>
      <c r="AG139" s="553" t="s">
        <v>270</v>
      </c>
    </row>
    <row r="140" spans="1:36" ht="16.149999999999999" customHeight="1" collapsed="1" thickBot="1">
      <c r="A140" s="554"/>
      <c r="B140" s="556" t="s">
        <v>1686</v>
      </c>
      <c r="C140" s="585"/>
      <c r="D140" s="585"/>
      <c r="E140" s="585"/>
      <c r="F140" s="585"/>
      <c r="G140" s="585"/>
      <c r="H140" s="585"/>
      <c r="I140" s="585"/>
      <c r="J140" s="585"/>
      <c r="K140" s="585"/>
      <c r="L140" s="585"/>
      <c r="M140" s="585"/>
      <c r="N140" s="585"/>
      <c r="O140" s="585"/>
      <c r="P140" s="585"/>
      <c r="Q140" s="585"/>
      <c r="R140" s="585"/>
      <c r="S140" s="585"/>
      <c r="T140" s="585"/>
      <c r="U140" s="585"/>
      <c r="V140" s="585"/>
      <c r="W140" s="585"/>
      <c r="X140" s="585"/>
      <c r="Y140" s="585"/>
      <c r="Z140" s="585"/>
      <c r="AA140" s="585"/>
      <c r="AB140" s="857"/>
      <c r="AC140" s="857"/>
      <c r="AD140" s="857"/>
      <c r="AE140" s="857"/>
      <c r="AF140" s="857"/>
      <c r="AG140" s="586" t="s">
        <v>291</v>
      </c>
    </row>
    <row r="141" spans="1:36" ht="16.350000000000001" customHeight="1" thickTop="1" thickBot="1">
      <c r="A141" s="559"/>
      <c r="B141" s="587" t="s">
        <v>1687</v>
      </c>
      <c r="C141" s="588"/>
      <c r="D141" s="588"/>
      <c r="E141" s="588"/>
      <c r="F141" s="588"/>
      <c r="G141" s="588"/>
      <c r="H141" s="588"/>
      <c r="I141" s="588"/>
      <c r="J141" s="588"/>
      <c r="K141" s="588"/>
      <c r="L141" s="588"/>
      <c r="M141" s="588"/>
      <c r="N141" s="588"/>
      <c r="O141" s="588"/>
      <c r="P141" s="588"/>
      <c r="Q141" s="588"/>
      <c r="R141" s="588"/>
      <c r="S141" s="588"/>
      <c r="T141" s="588"/>
      <c r="U141" s="588"/>
      <c r="V141" s="588"/>
      <c r="W141" s="588"/>
      <c r="X141" s="588"/>
      <c r="Y141" s="588"/>
      <c r="Z141" s="588"/>
      <c r="AA141" s="588"/>
      <c r="AB141" s="747">
        <f>IFERROR(AB140/AB134*100,0)</f>
        <v>0</v>
      </c>
      <c r="AC141" s="747"/>
      <c r="AD141" s="747"/>
      <c r="AE141" s="747"/>
      <c r="AF141" s="747"/>
      <c r="AG141" s="589" t="s">
        <v>292</v>
      </c>
    </row>
    <row r="142" spans="1:36" ht="13.5" customHeight="1">
      <c r="A142" s="511"/>
      <c r="B142" s="511"/>
      <c r="C142" s="511"/>
      <c r="D142" s="511"/>
      <c r="E142" s="511"/>
      <c r="F142" s="511"/>
      <c r="G142" s="511"/>
      <c r="H142" s="511"/>
      <c r="I142" s="511"/>
      <c r="J142" s="511"/>
      <c r="K142" s="511"/>
      <c r="L142" s="511"/>
      <c r="M142" s="511"/>
      <c r="N142" s="511"/>
      <c r="O142" s="511"/>
      <c r="P142" s="511"/>
      <c r="Q142" s="511"/>
      <c r="R142" s="511"/>
      <c r="S142" s="511"/>
      <c r="T142" s="511"/>
      <c r="U142" s="511"/>
      <c r="V142" s="511"/>
      <c r="W142" s="511"/>
      <c r="X142" s="511"/>
      <c r="Y142" s="511"/>
      <c r="Z142" s="511"/>
      <c r="AA142" s="511"/>
      <c r="AB142" s="511"/>
      <c r="AC142" s="511"/>
      <c r="AD142" s="511"/>
      <c r="AE142" s="511"/>
      <c r="AF142" s="511"/>
      <c r="AG142" s="511"/>
    </row>
    <row r="143" spans="1:36" ht="16.149999999999999" customHeight="1" thickBot="1">
      <c r="A143" s="513" t="s">
        <v>366</v>
      </c>
      <c r="B143" s="511"/>
      <c r="C143" s="511"/>
      <c r="D143" s="511"/>
      <c r="E143" s="511"/>
      <c r="F143" s="511"/>
      <c r="G143" s="511"/>
      <c r="H143" s="511"/>
      <c r="I143" s="511"/>
      <c r="J143" s="511"/>
      <c r="K143" s="511"/>
      <c r="L143" s="511"/>
      <c r="M143" s="511"/>
      <c r="N143" s="511"/>
      <c r="O143" s="511"/>
      <c r="P143" s="511"/>
      <c r="Q143" s="511"/>
      <c r="R143" s="511"/>
      <c r="S143" s="511"/>
      <c r="T143" s="511"/>
      <c r="U143" s="511"/>
      <c r="V143" s="511"/>
      <c r="W143" s="511"/>
      <c r="X143" s="511"/>
      <c r="Y143" s="511"/>
      <c r="Z143" s="511"/>
      <c r="AA143" s="511"/>
      <c r="AB143" s="511"/>
      <c r="AC143" s="511"/>
      <c r="AD143" s="511"/>
      <c r="AE143" s="511"/>
      <c r="AF143" s="511"/>
      <c r="AG143" s="511"/>
    </row>
    <row r="144" spans="1:36" ht="16.149999999999999" customHeight="1">
      <c r="A144" s="548" t="s">
        <v>1688</v>
      </c>
      <c r="B144" s="549"/>
      <c r="C144" s="549"/>
      <c r="D144" s="549"/>
      <c r="E144" s="549"/>
      <c r="F144" s="549"/>
      <c r="G144" s="549"/>
      <c r="H144" s="549"/>
      <c r="I144" s="549"/>
      <c r="J144" s="549"/>
      <c r="K144" s="549"/>
      <c r="L144" s="549"/>
      <c r="M144" s="549"/>
      <c r="N144" s="549"/>
      <c r="O144" s="549"/>
      <c r="P144" s="549"/>
      <c r="Q144" s="549"/>
      <c r="R144" s="549"/>
      <c r="S144" s="549"/>
      <c r="T144" s="549"/>
      <c r="U144" s="549"/>
      <c r="V144" s="549"/>
      <c r="W144" s="549"/>
      <c r="X144" s="549"/>
      <c r="Y144" s="549"/>
      <c r="Z144" s="549"/>
      <c r="AA144" s="549"/>
      <c r="AB144" s="549"/>
      <c r="AC144" s="549"/>
      <c r="AD144" s="549"/>
      <c r="AE144" s="549"/>
      <c r="AF144" s="549"/>
      <c r="AG144" s="634"/>
      <c r="AI144" s="164" t="b">
        <v>0</v>
      </c>
    </row>
    <row r="145" spans="1:36" ht="16.149999999999999" customHeight="1">
      <c r="A145" s="535"/>
      <c r="B145" s="578"/>
      <c r="C145" s="578" t="s">
        <v>332</v>
      </c>
      <c r="D145" s="578"/>
      <c r="E145" s="578"/>
      <c r="F145" s="578"/>
      <c r="G145" s="578"/>
      <c r="H145" s="578"/>
      <c r="I145" s="578"/>
      <c r="J145" s="578"/>
      <c r="K145" s="578"/>
      <c r="L145" s="578"/>
      <c r="M145" s="578" t="s">
        <v>333</v>
      </c>
      <c r="N145" s="578"/>
      <c r="O145" s="578"/>
      <c r="P145" s="578"/>
      <c r="Q145" s="578"/>
      <c r="R145" s="578"/>
      <c r="S145" s="578"/>
      <c r="T145" s="578"/>
      <c r="U145" s="578"/>
      <c r="V145" s="578"/>
      <c r="W145" s="578"/>
      <c r="X145" s="578"/>
      <c r="Y145" s="578"/>
      <c r="Z145" s="578"/>
      <c r="AA145" s="578"/>
      <c r="AB145" s="578"/>
      <c r="AC145" s="578"/>
      <c r="AD145" s="578"/>
      <c r="AE145" s="578"/>
      <c r="AF145" s="578"/>
      <c r="AG145" s="592"/>
      <c r="AI145" s="164" t="b">
        <v>0</v>
      </c>
    </row>
    <row r="146" spans="1:36" ht="15.6" customHeight="1">
      <c r="A146" s="535"/>
      <c r="B146" s="578"/>
      <c r="C146" s="578" t="s">
        <v>334</v>
      </c>
      <c r="D146" s="578"/>
      <c r="E146" s="578"/>
      <c r="F146" s="578"/>
      <c r="G146" s="578"/>
      <c r="H146" s="578"/>
      <c r="I146" s="578"/>
      <c r="J146" s="859"/>
      <c r="K146" s="859"/>
      <c r="L146" s="859"/>
      <c r="M146" s="859"/>
      <c r="N146" s="859"/>
      <c r="O146" s="859"/>
      <c r="P146" s="859"/>
      <c r="Q146" s="859"/>
      <c r="R146" s="859"/>
      <c r="S146" s="859"/>
      <c r="T146" s="859"/>
      <c r="U146" s="859"/>
      <c r="V146" s="859"/>
      <c r="W146" s="859"/>
      <c r="X146" s="859"/>
      <c r="Y146" s="859"/>
      <c r="Z146" s="859"/>
      <c r="AA146" s="859"/>
      <c r="AB146" s="859"/>
      <c r="AC146" s="859"/>
      <c r="AD146" s="859"/>
      <c r="AE146" s="859"/>
      <c r="AF146" s="859"/>
      <c r="AG146" s="592" t="s">
        <v>132</v>
      </c>
      <c r="AI146" s="164" t="b">
        <v>0</v>
      </c>
    </row>
    <row r="147" spans="1:36" ht="5.45" customHeight="1">
      <c r="A147" s="593"/>
      <c r="B147" s="526"/>
      <c r="C147" s="526"/>
      <c r="D147" s="526"/>
      <c r="E147" s="526"/>
      <c r="F147" s="526"/>
      <c r="G147" s="526"/>
      <c r="H147" s="526"/>
      <c r="I147" s="526"/>
      <c r="J147" s="526"/>
      <c r="K147" s="526"/>
      <c r="L147" s="594"/>
      <c r="M147" s="594"/>
      <c r="N147" s="594"/>
      <c r="O147" s="594"/>
      <c r="P147" s="594"/>
      <c r="Q147" s="594"/>
      <c r="R147" s="594"/>
      <c r="S147" s="594"/>
      <c r="T147" s="594"/>
      <c r="U147" s="594"/>
      <c r="V147" s="594"/>
      <c r="W147" s="594"/>
      <c r="X147" s="594"/>
      <c r="Y147" s="594"/>
      <c r="Z147" s="594"/>
      <c r="AA147" s="594"/>
      <c r="AB147" s="594"/>
      <c r="AC147" s="594"/>
      <c r="AD147" s="594"/>
      <c r="AE147" s="594"/>
      <c r="AF147" s="594"/>
      <c r="AG147" s="602"/>
    </row>
    <row r="148" spans="1:36" ht="16.5" customHeight="1">
      <c r="A148" s="584" t="s">
        <v>1689</v>
      </c>
      <c r="B148" s="585"/>
      <c r="C148" s="585"/>
      <c r="D148" s="585"/>
      <c r="E148" s="585"/>
      <c r="F148" s="585"/>
      <c r="G148" s="585"/>
      <c r="H148" s="585"/>
      <c r="I148" s="585"/>
      <c r="J148" s="585"/>
      <c r="K148" s="585"/>
      <c r="L148" s="595"/>
      <c r="M148" s="595"/>
      <c r="N148" s="595"/>
      <c r="O148" s="595"/>
      <c r="P148" s="595"/>
      <c r="Q148" s="595"/>
      <c r="R148" s="595"/>
      <c r="S148" s="595"/>
      <c r="T148" s="595"/>
      <c r="U148" s="595"/>
      <c r="V148" s="595"/>
      <c r="W148" s="595"/>
      <c r="X148" s="595"/>
      <c r="Y148" s="595"/>
      <c r="Z148" s="595"/>
      <c r="AA148" s="595"/>
      <c r="AB148" s="595"/>
      <c r="AC148" s="595"/>
      <c r="AD148" s="595"/>
      <c r="AE148" s="595"/>
      <c r="AF148" s="595"/>
      <c r="AG148" s="604"/>
    </row>
    <row r="149" spans="1:36" ht="49.15" customHeight="1">
      <c r="A149" s="535"/>
      <c r="B149" s="578"/>
      <c r="C149" s="858"/>
      <c r="D149" s="858"/>
      <c r="E149" s="858"/>
      <c r="F149" s="858"/>
      <c r="G149" s="858"/>
      <c r="H149" s="858"/>
      <c r="I149" s="858"/>
      <c r="J149" s="858"/>
      <c r="K149" s="858"/>
      <c r="L149" s="858"/>
      <c r="M149" s="858"/>
      <c r="N149" s="858"/>
      <c r="O149" s="858"/>
      <c r="P149" s="858"/>
      <c r="Q149" s="858"/>
      <c r="R149" s="858"/>
      <c r="S149" s="858"/>
      <c r="T149" s="858"/>
      <c r="U149" s="858"/>
      <c r="V149" s="858"/>
      <c r="W149" s="858"/>
      <c r="X149" s="858"/>
      <c r="Y149" s="858"/>
      <c r="Z149" s="858"/>
      <c r="AA149" s="858"/>
      <c r="AB149" s="858"/>
      <c r="AC149" s="858"/>
      <c r="AD149" s="858"/>
      <c r="AE149" s="858"/>
      <c r="AF149" s="858"/>
      <c r="AG149" s="592"/>
    </row>
    <row r="150" spans="1:36" ht="9" customHeight="1" thickBot="1">
      <c r="A150" s="543"/>
      <c r="B150" s="544"/>
      <c r="C150" s="544"/>
      <c r="D150" s="544"/>
      <c r="E150" s="544"/>
      <c r="F150" s="544"/>
      <c r="G150" s="544"/>
      <c r="H150" s="544"/>
      <c r="I150" s="544"/>
      <c r="J150" s="544"/>
      <c r="K150" s="544"/>
      <c r="L150" s="544"/>
      <c r="M150" s="544"/>
      <c r="N150" s="544"/>
      <c r="O150" s="544"/>
      <c r="P150" s="544"/>
      <c r="Q150" s="544"/>
      <c r="R150" s="544"/>
      <c r="S150" s="544"/>
      <c r="T150" s="544"/>
      <c r="U150" s="544"/>
      <c r="V150" s="544"/>
      <c r="W150" s="544"/>
      <c r="X150" s="544"/>
      <c r="Y150" s="544"/>
      <c r="Z150" s="544"/>
      <c r="AA150" s="544"/>
      <c r="AB150" s="544"/>
      <c r="AC150" s="544"/>
      <c r="AD150" s="544"/>
      <c r="AE150" s="544"/>
      <c r="AF150" s="544"/>
      <c r="AG150" s="615"/>
    </row>
    <row r="151" spans="1:36" ht="15" customHeight="1">
      <c r="A151" s="578"/>
      <c r="B151" s="578"/>
      <c r="C151" s="578"/>
      <c r="D151" s="578"/>
      <c r="E151" s="578"/>
      <c r="F151" s="578"/>
      <c r="G151" s="578"/>
      <c r="H151" s="578"/>
      <c r="I151" s="578"/>
      <c r="J151" s="578"/>
      <c r="K151" s="578"/>
      <c r="L151" s="578"/>
      <c r="M151" s="578"/>
      <c r="N151" s="578"/>
      <c r="O151" s="578"/>
      <c r="P151" s="578"/>
      <c r="Q151" s="578"/>
      <c r="R151" s="578"/>
      <c r="S151" s="578"/>
      <c r="T151" s="578"/>
      <c r="U151" s="578"/>
      <c r="V151" s="578"/>
      <c r="W151" s="578"/>
      <c r="X151" s="578"/>
      <c r="Y151" s="578"/>
      <c r="Z151" s="578"/>
      <c r="AA151" s="578"/>
      <c r="AB151" s="578"/>
      <c r="AC151" s="578"/>
      <c r="AD151" s="578"/>
      <c r="AE151" s="578"/>
      <c r="AF151" s="578"/>
      <c r="AG151" s="578"/>
      <c r="AH151" s="192"/>
    </row>
    <row r="152" spans="1:36" ht="15" customHeight="1">
      <c r="A152" s="762" t="s">
        <v>335</v>
      </c>
      <c r="B152" s="762"/>
      <c r="C152" s="762"/>
      <c r="D152" s="762"/>
      <c r="E152" s="762"/>
      <c r="F152" s="762"/>
      <c r="G152" s="762"/>
      <c r="H152" s="762"/>
      <c r="I152" s="762"/>
      <c r="J152" s="762"/>
      <c r="K152" s="762"/>
      <c r="L152" s="762"/>
      <c r="M152" s="762"/>
      <c r="N152" s="762"/>
      <c r="O152" s="762"/>
      <c r="P152" s="762"/>
      <c r="Q152" s="762"/>
      <c r="R152" s="762"/>
      <c r="S152" s="762"/>
      <c r="T152" s="762"/>
      <c r="U152" s="762"/>
      <c r="V152" s="762"/>
      <c r="W152" s="762"/>
      <c r="X152" s="762"/>
      <c r="Y152" s="762"/>
      <c r="Z152" s="762"/>
      <c r="AA152" s="762"/>
      <c r="AB152" s="762"/>
      <c r="AC152" s="762"/>
      <c r="AD152" s="762"/>
      <c r="AE152" s="762"/>
      <c r="AF152" s="762"/>
      <c r="AG152" s="762"/>
      <c r="AH152" s="185"/>
      <c r="AI152" s="185"/>
      <c r="AJ152" s="185"/>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85"/>
      <c r="AI153" s="185"/>
      <c r="AJ153" s="185"/>
    </row>
    <row r="154" spans="1:36" ht="15" customHeight="1">
      <c r="A154" s="578"/>
      <c r="B154" s="578"/>
      <c r="C154" s="578" t="s">
        <v>15</v>
      </c>
      <c r="D154" s="578"/>
      <c r="E154" s="763"/>
      <c r="F154" s="763"/>
      <c r="G154" s="578" t="s">
        <v>16</v>
      </c>
      <c r="H154" s="763"/>
      <c r="I154" s="763"/>
      <c r="J154" s="578" t="s">
        <v>264</v>
      </c>
      <c r="K154" s="763"/>
      <c r="L154" s="763"/>
      <c r="M154" s="578" t="s">
        <v>18</v>
      </c>
      <c r="N154" s="578"/>
      <c r="O154" s="578"/>
      <c r="P154" s="578" t="s">
        <v>336</v>
      </c>
      <c r="Q154" s="578"/>
      <c r="R154" s="578"/>
      <c r="S154" s="578"/>
      <c r="T154" s="764"/>
      <c r="U154" s="764"/>
      <c r="V154" s="764"/>
      <c r="W154" s="764"/>
      <c r="X154" s="764"/>
      <c r="Y154" s="764"/>
      <c r="Z154" s="764"/>
      <c r="AA154" s="764"/>
      <c r="AB154" s="764"/>
      <c r="AC154" s="764"/>
      <c r="AD154" s="764"/>
      <c r="AE154" s="764"/>
      <c r="AF154" s="764"/>
      <c r="AG154" s="578"/>
      <c r="AH154" s="192"/>
    </row>
    <row r="155" spans="1:36" ht="15" customHeight="1">
      <c r="A155" s="578"/>
      <c r="B155" s="578"/>
      <c r="C155" s="578"/>
      <c r="D155" s="578"/>
      <c r="E155" s="512"/>
      <c r="F155" s="512"/>
      <c r="G155" s="578"/>
      <c r="H155" s="512"/>
      <c r="I155" s="512"/>
      <c r="J155" s="578"/>
      <c r="K155" s="512"/>
      <c r="L155" s="512"/>
      <c r="M155" s="578"/>
      <c r="N155" s="578"/>
      <c r="O155" s="578"/>
      <c r="P155" s="578"/>
      <c r="Q155" s="578"/>
      <c r="R155" s="578"/>
      <c r="S155" s="578"/>
      <c r="T155" s="512"/>
      <c r="U155" s="512"/>
      <c r="V155" s="512"/>
      <c r="W155" s="512"/>
      <c r="X155" s="512"/>
      <c r="Y155" s="512"/>
      <c r="Z155" s="512"/>
      <c r="AA155" s="512"/>
      <c r="AB155" s="512"/>
      <c r="AC155" s="512"/>
      <c r="AD155" s="512"/>
      <c r="AE155" s="512"/>
      <c r="AF155" s="512"/>
      <c r="AG155" s="578"/>
      <c r="AH155" s="192"/>
    </row>
    <row r="156" spans="1:36" ht="15" customHeight="1">
      <c r="A156" s="578" t="s">
        <v>337</v>
      </c>
      <c r="B156" s="578"/>
      <c r="C156" s="578"/>
      <c r="D156" s="578"/>
      <c r="E156" s="578"/>
      <c r="F156" s="578"/>
      <c r="G156" s="578"/>
      <c r="H156" s="578"/>
      <c r="I156" s="578"/>
      <c r="J156" s="578"/>
      <c r="K156" s="578"/>
      <c r="L156" s="578"/>
      <c r="M156" s="578"/>
      <c r="N156" s="578"/>
      <c r="O156" s="578"/>
      <c r="P156" s="578"/>
      <c r="Q156" s="578"/>
      <c r="R156" s="578"/>
      <c r="S156" s="578"/>
      <c r="T156" s="578"/>
      <c r="U156" s="578"/>
      <c r="V156" s="578"/>
      <c r="W156" s="578"/>
      <c r="X156" s="578"/>
      <c r="Y156" s="578"/>
      <c r="Z156" s="578"/>
      <c r="AA156" s="578"/>
      <c r="AB156" s="578"/>
      <c r="AC156" s="578"/>
      <c r="AD156" s="578"/>
      <c r="AE156" s="578"/>
      <c r="AF156" s="578"/>
      <c r="AG156" s="578"/>
      <c r="AH156" s="192"/>
    </row>
    <row r="157" spans="1:36" ht="15" customHeight="1">
      <c r="A157" s="599"/>
      <c r="B157" s="599"/>
      <c r="C157" s="599"/>
      <c r="D157" s="599"/>
      <c r="E157" s="599"/>
      <c r="F157" s="599"/>
      <c r="G157" s="599"/>
      <c r="H157" s="599"/>
      <c r="I157" s="599"/>
      <c r="J157" s="599"/>
      <c r="K157" s="599"/>
      <c r="L157" s="599"/>
      <c r="M157" s="599"/>
      <c r="N157" s="599"/>
      <c r="O157" s="599"/>
      <c r="P157" s="599"/>
      <c r="Q157" s="599"/>
      <c r="R157" s="599"/>
      <c r="S157" s="599"/>
      <c r="T157" s="599"/>
      <c r="U157" s="599"/>
      <c r="V157" s="599"/>
      <c r="W157" s="599"/>
      <c r="X157" s="599"/>
      <c r="Y157" s="599"/>
      <c r="Z157" s="599"/>
      <c r="AA157" s="599"/>
      <c r="AB157" s="599"/>
      <c r="AC157" s="599"/>
      <c r="AD157" s="599"/>
      <c r="AE157" s="599"/>
      <c r="AF157" s="599"/>
      <c r="AG157" s="599"/>
      <c r="AH157" s="190"/>
      <c r="AI157" s="190"/>
      <c r="AJ157" s="185"/>
    </row>
    <row r="158" spans="1:36" ht="15" customHeight="1">
      <c r="A158" s="599"/>
      <c r="B158" s="599"/>
      <c r="C158" s="599"/>
      <c r="D158" s="599"/>
      <c r="E158" s="599"/>
      <c r="F158" s="599"/>
      <c r="G158" s="599"/>
      <c r="H158" s="599"/>
      <c r="I158" s="599"/>
      <c r="J158" s="599"/>
      <c r="K158" s="599"/>
      <c r="L158" s="599"/>
      <c r="M158" s="599"/>
      <c r="N158" s="599"/>
      <c r="O158" s="599"/>
      <c r="P158" s="599"/>
      <c r="Q158" s="599"/>
      <c r="R158" s="599"/>
      <c r="S158" s="599"/>
      <c r="T158" s="599"/>
      <c r="U158" s="599"/>
      <c r="V158" s="599"/>
      <c r="W158" s="599"/>
      <c r="X158" s="599"/>
      <c r="Y158" s="599"/>
      <c r="Z158" s="599"/>
      <c r="AA158" s="599"/>
      <c r="AB158" s="599"/>
      <c r="AC158" s="599"/>
      <c r="AD158" s="599"/>
      <c r="AE158" s="599"/>
      <c r="AF158" s="599"/>
      <c r="AG158" s="599"/>
      <c r="AH158" s="190"/>
      <c r="AI158" s="190"/>
      <c r="AJ158" s="185"/>
    </row>
    <row r="159" spans="1:36" ht="15" customHeight="1">
      <c r="A159" s="599"/>
      <c r="B159" s="599"/>
      <c r="C159" s="599"/>
      <c r="D159" s="599"/>
      <c r="E159" s="599"/>
      <c r="F159" s="599"/>
      <c r="G159" s="599"/>
      <c r="H159" s="599"/>
      <c r="I159" s="599"/>
      <c r="J159" s="599"/>
      <c r="K159" s="599"/>
      <c r="L159" s="599"/>
      <c r="M159" s="599"/>
      <c r="N159" s="599"/>
      <c r="O159" s="599"/>
      <c r="P159" s="599"/>
      <c r="Q159" s="599"/>
      <c r="R159" s="599"/>
      <c r="S159" s="599"/>
      <c r="T159" s="599"/>
      <c r="U159" s="599"/>
      <c r="V159" s="599"/>
      <c r="W159" s="599"/>
      <c r="X159" s="599"/>
      <c r="Y159" s="599"/>
      <c r="Z159" s="599"/>
      <c r="AA159" s="599"/>
      <c r="AB159" s="599"/>
      <c r="AC159" s="599"/>
      <c r="AD159" s="599"/>
      <c r="AE159" s="599"/>
      <c r="AF159" s="599"/>
      <c r="AG159" s="599"/>
      <c r="AH159" s="190"/>
      <c r="AI159" s="190"/>
      <c r="AJ159" s="185"/>
    </row>
    <row r="160" spans="1:36" ht="15" customHeight="1">
      <c r="A160" s="599"/>
      <c r="B160" s="599"/>
      <c r="C160" s="599"/>
      <c r="D160" s="599"/>
      <c r="E160" s="599"/>
      <c r="F160" s="599"/>
      <c r="G160" s="599"/>
      <c r="H160" s="599"/>
      <c r="I160" s="599"/>
      <c r="J160" s="599"/>
      <c r="K160" s="599"/>
      <c r="L160" s="599"/>
      <c r="M160" s="599"/>
      <c r="N160" s="599"/>
      <c r="O160" s="599"/>
      <c r="P160" s="599"/>
      <c r="Q160" s="599"/>
      <c r="R160" s="599"/>
      <c r="S160" s="599"/>
      <c r="T160" s="599"/>
      <c r="U160" s="599"/>
      <c r="V160" s="599"/>
      <c r="W160" s="599"/>
      <c r="X160" s="599"/>
      <c r="Y160" s="599"/>
      <c r="Z160" s="599"/>
      <c r="AA160" s="599"/>
      <c r="AB160" s="599"/>
      <c r="AC160" s="599"/>
      <c r="AD160" s="599"/>
      <c r="AE160" s="599"/>
      <c r="AF160" s="599"/>
      <c r="AG160" s="599"/>
      <c r="AH160" s="190"/>
      <c r="AI160" s="190"/>
      <c r="AJ160" s="185"/>
    </row>
    <row r="161" spans="1:36" ht="15" customHeight="1">
      <c r="A161" s="599"/>
      <c r="B161" s="599"/>
      <c r="C161" s="599"/>
      <c r="D161" s="599"/>
      <c r="E161" s="599"/>
      <c r="F161" s="599"/>
      <c r="G161" s="59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190"/>
      <c r="AI161" s="190"/>
      <c r="AJ161" s="185"/>
    </row>
    <row r="162" spans="1:36" ht="15" customHeight="1">
      <c r="A162" s="599"/>
      <c r="B162" s="599"/>
      <c r="C162" s="599"/>
      <c r="D162" s="599"/>
      <c r="E162" s="599"/>
      <c r="F162" s="599"/>
      <c r="G162" s="599"/>
      <c r="H162" s="599"/>
      <c r="I162" s="599"/>
      <c r="J162" s="599"/>
      <c r="K162" s="599"/>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190"/>
      <c r="AI162" s="190"/>
      <c r="AJ162" s="185"/>
    </row>
    <row r="163" spans="1:36" ht="15" customHeight="1">
      <c r="A163" s="599"/>
      <c r="B163" s="599"/>
      <c r="C163" s="599"/>
      <c r="D163" s="599"/>
      <c r="E163" s="599"/>
      <c r="F163" s="599"/>
      <c r="G163" s="599"/>
      <c r="H163" s="599"/>
      <c r="I163" s="599"/>
      <c r="J163" s="599"/>
      <c r="K163" s="599"/>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190"/>
      <c r="AI163" s="190"/>
      <c r="AJ163" s="185"/>
    </row>
    <row r="164" spans="1:36" ht="15" customHeight="1">
      <c r="A164" s="599"/>
      <c r="B164" s="599"/>
      <c r="C164" s="599"/>
      <c r="D164" s="599"/>
      <c r="E164" s="599"/>
      <c r="F164" s="599"/>
      <c r="G164" s="599"/>
      <c r="H164" s="599"/>
      <c r="I164" s="599"/>
      <c r="J164" s="599"/>
      <c r="K164" s="599"/>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190"/>
      <c r="AI164" s="190"/>
      <c r="AJ164" s="185"/>
    </row>
    <row r="165" spans="1:36" ht="15" customHeight="1">
      <c r="A165" s="599"/>
      <c r="B165" s="599"/>
      <c r="C165" s="599"/>
      <c r="D165" s="599"/>
      <c r="E165" s="599"/>
      <c r="F165" s="599"/>
      <c r="G165" s="599"/>
      <c r="H165" s="599"/>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190"/>
      <c r="AI165" s="190"/>
      <c r="AJ165" s="185"/>
    </row>
    <row r="166" spans="1:36" ht="15" customHeight="1">
      <c r="A166" s="599"/>
      <c r="B166" s="599"/>
      <c r="C166" s="599"/>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190"/>
      <c r="AI166" s="190"/>
      <c r="AJ166" s="185"/>
    </row>
    <row r="167" spans="1:36" ht="15" customHeight="1">
      <c r="A167" s="599"/>
      <c r="B167" s="599"/>
      <c r="C167" s="599"/>
      <c r="D167" s="599"/>
      <c r="E167" s="599"/>
      <c r="F167" s="599"/>
      <c r="G167" s="599"/>
      <c r="H167" s="599"/>
      <c r="I167" s="599"/>
      <c r="J167" s="599"/>
      <c r="K167" s="599"/>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190"/>
      <c r="AI167" s="190"/>
      <c r="AJ167" s="185"/>
    </row>
    <row r="168" spans="1:36" ht="15" customHeight="1">
      <c r="A168" s="599"/>
      <c r="B168" s="511"/>
      <c r="C168" s="599"/>
      <c r="D168" s="599"/>
      <c r="E168" s="599"/>
      <c r="F168" s="599"/>
      <c r="G168" s="599"/>
      <c r="H168" s="599"/>
      <c r="I168" s="599"/>
      <c r="J168" s="599"/>
      <c r="K168" s="599"/>
      <c r="L168" s="599"/>
      <c r="M168" s="599"/>
      <c r="N168" s="599"/>
      <c r="O168" s="599"/>
      <c r="P168" s="599"/>
      <c r="Q168" s="599"/>
      <c r="R168" s="599"/>
      <c r="S168" s="599"/>
      <c r="T168" s="599"/>
      <c r="U168" s="599"/>
      <c r="V168" s="599"/>
      <c r="W168" s="599"/>
      <c r="X168" s="599"/>
      <c r="Y168" s="599"/>
      <c r="Z168" s="599"/>
      <c r="AA168" s="599"/>
      <c r="AB168" s="599"/>
      <c r="AC168" s="599"/>
      <c r="AD168" s="599"/>
      <c r="AE168" s="599"/>
      <c r="AF168" s="599"/>
      <c r="AG168" s="599"/>
      <c r="AH168" s="190"/>
      <c r="AI168" s="190"/>
      <c r="AJ168" s="185"/>
    </row>
    <row r="169" spans="1:36" ht="15" customHeight="1">
      <c r="A169" s="599"/>
      <c r="B169" s="599"/>
      <c r="C169" s="599"/>
      <c r="D169" s="599"/>
      <c r="E169" s="599"/>
      <c r="F169" s="599"/>
      <c r="G169" s="599"/>
      <c r="H169" s="599"/>
      <c r="I169" s="599"/>
      <c r="J169" s="599"/>
      <c r="K169" s="599"/>
      <c r="L169" s="599"/>
      <c r="M169" s="599"/>
      <c r="N169" s="599"/>
      <c r="O169" s="599"/>
      <c r="P169" s="599"/>
      <c r="Q169" s="599"/>
      <c r="R169" s="599"/>
      <c r="S169" s="599"/>
      <c r="T169" s="599"/>
      <c r="U169" s="599"/>
      <c r="V169" s="599"/>
      <c r="W169" s="599"/>
      <c r="X169" s="599"/>
      <c r="Y169" s="599"/>
      <c r="Z169" s="599"/>
      <c r="AA169" s="599"/>
      <c r="AB169" s="599"/>
      <c r="AC169" s="599"/>
      <c r="AD169" s="599"/>
      <c r="AE169" s="599"/>
      <c r="AF169" s="599"/>
      <c r="AG169" s="599"/>
      <c r="AH169" s="190"/>
      <c r="AI169" s="190"/>
      <c r="AJ169" s="185"/>
    </row>
    <row r="170" spans="1:36" ht="15" customHeight="1">
      <c r="A170" s="599"/>
      <c r="B170" s="599"/>
      <c r="C170" s="599"/>
      <c r="D170" s="599"/>
      <c r="E170" s="599"/>
      <c r="F170" s="599"/>
      <c r="G170" s="599"/>
      <c r="H170" s="599"/>
      <c r="I170" s="599"/>
      <c r="J170" s="599"/>
      <c r="K170" s="599"/>
      <c r="L170" s="599"/>
      <c r="M170" s="599"/>
      <c r="N170" s="599"/>
      <c r="O170" s="599"/>
      <c r="P170" s="599"/>
      <c r="Q170" s="599"/>
      <c r="R170" s="599"/>
      <c r="S170" s="599"/>
      <c r="T170" s="599"/>
      <c r="U170" s="599"/>
      <c r="V170" s="599"/>
      <c r="W170" s="599"/>
      <c r="X170" s="599"/>
      <c r="Y170" s="599"/>
      <c r="Z170" s="599"/>
      <c r="AA170" s="599"/>
      <c r="AB170" s="599"/>
      <c r="AC170" s="599"/>
      <c r="AD170" s="599"/>
      <c r="AE170" s="599"/>
      <c r="AF170" s="599"/>
      <c r="AG170" s="599"/>
      <c r="AH170" s="190"/>
      <c r="AI170" s="190"/>
      <c r="AJ170" s="185"/>
    </row>
    <row r="171" spans="1:36" ht="15" customHeight="1">
      <c r="A171" s="599"/>
      <c r="B171" s="599"/>
      <c r="C171" s="599"/>
      <c r="D171" s="599"/>
      <c r="E171" s="599"/>
      <c r="F171" s="599"/>
      <c r="G171" s="599"/>
      <c r="H171" s="599"/>
      <c r="I171" s="599"/>
      <c r="J171" s="599"/>
      <c r="K171" s="599"/>
      <c r="L171" s="599"/>
      <c r="M171" s="599"/>
      <c r="N171" s="599"/>
      <c r="O171" s="599"/>
      <c r="P171" s="599"/>
      <c r="Q171" s="599"/>
      <c r="R171" s="599"/>
      <c r="S171" s="599"/>
      <c r="T171" s="599"/>
      <c r="U171" s="599"/>
      <c r="V171" s="599"/>
      <c r="W171" s="599"/>
      <c r="X171" s="599"/>
      <c r="Y171" s="599"/>
      <c r="Z171" s="599"/>
      <c r="AA171" s="599"/>
      <c r="AB171" s="599"/>
      <c r="AC171" s="599"/>
      <c r="AD171" s="599"/>
      <c r="AE171" s="599"/>
      <c r="AF171" s="599"/>
      <c r="AG171" s="599"/>
      <c r="AH171" s="190"/>
      <c r="AI171" s="190"/>
      <c r="AJ171" s="185"/>
    </row>
    <row r="172" spans="1:36" ht="15" customHeight="1">
      <c r="A172" s="599"/>
      <c r="B172" s="599"/>
      <c r="C172" s="599"/>
      <c r="D172" s="599"/>
      <c r="E172" s="599"/>
      <c r="F172" s="599"/>
      <c r="G172" s="599"/>
      <c r="H172" s="599"/>
      <c r="I172" s="599"/>
      <c r="J172" s="599"/>
      <c r="K172" s="599"/>
      <c r="L172" s="599"/>
      <c r="M172" s="599"/>
      <c r="N172" s="599"/>
      <c r="O172" s="599"/>
      <c r="P172" s="599"/>
      <c r="Q172" s="599"/>
      <c r="R172" s="599"/>
      <c r="S172" s="599"/>
      <c r="T172" s="599"/>
      <c r="U172" s="599"/>
      <c r="V172" s="599"/>
      <c r="W172" s="599"/>
      <c r="X172" s="599"/>
      <c r="Y172" s="599"/>
      <c r="Z172" s="599"/>
      <c r="AA172" s="599"/>
      <c r="AB172" s="599"/>
      <c r="AC172" s="599"/>
      <c r="AD172" s="599"/>
      <c r="AE172" s="599"/>
      <c r="AF172" s="599"/>
      <c r="AG172" s="599"/>
      <c r="AH172" s="190"/>
      <c r="AI172" s="190"/>
      <c r="AJ172" s="185"/>
    </row>
    <row r="173" spans="1:36" ht="15" customHeight="1">
      <c r="A173" s="599"/>
      <c r="B173" s="599"/>
      <c r="C173" s="599"/>
      <c r="D173" s="599"/>
      <c r="E173" s="599"/>
      <c r="F173" s="599"/>
      <c r="G173" s="599"/>
      <c r="H173" s="599"/>
      <c r="I173" s="599"/>
      <c r="J173" s="599"/>
      <c r="K173" s="599"/>
      <c r="L173" s="599"/>
      <c r="M173" s="599"/>
      <c r="N173" s="599"/>
      <c r="O173" s="599"/>
      <c r="P173" s="599"/>
      <c r="Q173" s="599"/>
      <c r="R173" s="599"/>
      <c r="S173" s="599"/>
      <c r="T173" s="599"/>
      <c r="U173" s="599"/>
      <c r="V173" s="599"/>
      <c r="W173" s="599"/>
      <c r="X173" s="599"/>
      <c r="Y173" s="599"/>
      <c r="Z173" s="599"/>
      <c r="AA173" s="599"/>
      <c r="AB173" s="599"/>
      <c r="AC173" s="599"/>
      <c r="AD173" s="599"/>
      <c r="AE173" s="599"/>
      <c r="AF173" s="599"/>
      <c r="AG173" s="599"/>
      <c r="AH173" s="190"/>
      <c r="AI173" s="190"/>
      <c r="AJ173" s="185"/>
    </row>
    <row r="174" spans="1:36" ht="15" customHeight="1">
      <c r="A174" s="599"/>
      <c r="B174" s="599"/>
      <c r="C174" s="599"/>
      <c r="D174" s="599"/>
      <c r="E174" s="599"/>
      <c r="F174" s="599"/>
      <c r="G174" s="599"/>
      <c r="H174" s="599"/>
      <c r="I174" s="599"/>
      <c r="J174" s="599"/>
      <c r="K174" s="599"/>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190"/>
      <c r="AI174" s="190"/>
      <c r="AJ174" s="185"/>
    </row>
    <row r="175" spans="1:36" ht="15" customHeight="1">
      <c r="A175" s="599"/>
      <c r="B175" s="599"/>
      <c r="C175" s="599"/>
      <c r="D175" s="599"/>
      <c r="E175" s="599"/>
      <c r="F175" s="599"/>
      <c r="G175" s="599"/>
      <c r="H175" s="599"/>
      <c r="I175" s="599"/>
      <c r="J175" s="599"/>
      <c r="K175" s="599"/>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190"/>
      <c r="AI175" s="190"/>
      <c r="AJ175" s="185"/>
    </row>
    <row r="176" spans="1:36" ht="15" customHeight="1">
      <c r="A176" s="599"/>
      <c r="B176" s="599"/>
      <c r="C176" s="599"/>
      <c r="D176" s="599"/>
      <c r="E176" s="599"/>
      <c r="F176" s="599"/>
      <c r="G176" s="599"/>
      <c r="H176" s="599"/>
      <c r="I176" s="599"/>
      <c r="J176" s="599"/>
      <c r="K176" s="599"/>
      <c r="L176" s="599"/>
      <c r="M176" s="599"/>
      <c r="N176" s="599"/>
      <c r="O176" s="599"/>
      <c r="P176" s="599"/>
      <c r="Q176" s="599"/>
      <c r="R176" s="599"/>
      <c r="S176" s="599"/>
      <c r="T176" s="599"/>
      <c r="U176" s="599"/>
      <c r="V176" s="599"/>
      <c r="W176" s="599"/>
      <c r="X176" s="599"/>
      <c r="Y176" s="599"/>
      <c r="Z176" s="599"/>
      <c r="AA176" s="599"/>
      <c r="AB176" s="599"/>
      <c r="AC176" s="599"/>
      <c r="AD176" s="599"/>
      <c r="AE176" s="599"/>
      <c r="AF176" s="599"/>
      <c r="AG176" s="599"/>
      <c r="AH176" s="190"/>
      <c r="AI176" s="190"/>
      <c r="AJ176" s="185"/>
    </row>
    <row r="177" spans="1:36" ht="15" customHeight="1">
      <c r="A177" s="599"/>
      <c r="B177" s="599"/>
      <c r="C177" s="599"/>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190"/>
      <c r="AI177" s="190"/>
      <c r="AJ177" s="185"/>
    </row>
    <row r="178" spans="1:36" ht="15" customHeight="1">
      <c r="A178" s="599"/>
      <c r="B178" s="599"/>
      <c r="C178" s="599"/>
      <c r="D178" s="599"/>
      <c r="E178" s="599"/>
      <c r="F178" s="599"/>
      <c r="G178" s="599"/>
      <c r="H178" s="599"/>
      <c r="I178" s="599"/>
      <c r="J178" s="599"/>
      <c r="K178" s="599"/>
      <c r="L178" s="599"/>
      <c r="M178" s="599"/>
      <c r="N178" s="599"/>
      <c r="O178" s="599"/>
      <c r="P178" s="599"/>
      <c r="Q178" s="599"/>
      <c r="R178" s="599"/>
      <c r="S178" s="599"/>
      <c r="T178" s="599"/>
      <c r="U178" s="599"/>
      <c r="V178" s="599"/>
      <c r="W178" s="599"/>
      <c r="X178" s="599"/>
      <c r="Y178" s="599"/>
      <c r="Z178" s="599"/>
      <c r="AA178" s="599"/>
      <c r="AB178" s="599"/>
      <c r="AC178" s="599"/>
      <c r="AD178" s="599"/>
      <c r="AE178" s="599"/>
      <c r="AF178" s="599"/>
      <c r="AG178" s="599"/>
      <c r="AH178" s="190"/>
      <c r="AI178" s="190"/>
      <c r="AJ178" s="185"/>
    </row>
    <row r="179" spans="1:36" ht="15" customHeight="1">
      <c r="A179" s="599"/>
      <c r="B179" s="599"/>
      <c r="C179" s="599"/>
      <c r="D179" s="599"/>
      <c r="E179" s="599"/>
      <c r="F179" s="599"/>
      <c r="G179" s="599"/>
      <c r="H179" s="599"/>
      <c r="I179" s="599"/>
      <c r="J179" s="599"/>
      <c r="K179" s="599"/>
      <c r="L179" s="599"/>
      <c r="M179" s="599"/>
      <c r="N179" s="599"/>
      <c r="O179" s="599"/>
      <c r="P179" s="599"/>
      <c r="Q179" s="599"/>
      <c r="R179" s="599"/>
      <c r="S179" s="599"/>
      <c r="T179" s="599"/>
      <c r="U179" s="599"/>
      <c r="V179" s="599"/>
      <c r="W179" s="599"/>
      <c r="X179" s="599"/>
      <c r="Y179" s="599"/>
      <c r="Z179" s="599"/>
      <c r="AA179" s="599"/>
      <c r="AB179" s="599"/>
      <c r="AC179" s="599"/>
      <c r="AD179" s="599"/>
      <c r="AE179" s="599"/>
      <c r="AF179" s="599"/>
      <c r="AG179" s="599"/>
      <c r="AH179" s="190"/>
      <c r="AI179" s="190"/>
      <c r="AJ179" s="185"/>
    </row>
    <row r="180" spans="1:36" ht="15" customHeight="1">
      <c r="A180" s="599"/>
      <c r="B180" s="599"/>
      <c r="C180" s="599"/>
      <c r="D180" s="599"/>
      <c r="E180" s="599"/>
      <c r="F180" s="599"/>
      <c r="G180" s="599"/>
      <c r="H180" s="599"/>
      <c r="I180" s="599"/>
      <c r="J180" s="599"/>
      <c r="K180" s="599"/>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190"/>
      <c r="AI180" s="190"/>
      <c r="AJ180" s="185"/>
    </row>
    <row r="181" spans="1:36" ht="15" customHeight="1">
      <c r="A181" s="599"/>
      <c r="B181" s="599"/>
      <c r="C181" s="599"/>
      <c r="D181" s="599"/>
      <c r="E181" s="599"/>
      <c r="F181" s="599"/>
      <c r="G181" s="599"/>
      <c r="H181" s="599"/>
      <c r="I181" s="599"/>
      <c r="J181" s="599"/>
      <c r="K181" s="599"/>
      <c r="L181" s="599"/>
      <c r="M181" s="599"/>
      <c r="N181" s="599"/>
      <c r="O181" s="599"/>
      <c r="P181" s="599"/>
      <c r="Q181" s="599"/>
      <c r="R181" s="599"/>
      <c r="S181" s="599"/>
      <c r="T181" s="599"/>
      <c r="U181" s="599"/>
      <c r="V181" s="599"/>
      <c r="W181" s="599"/>
      <c r="X181" s="599"/>
      <c r="Y181" s="599"/>
      <c r="Z181" s="599"/>
      <c r="AA181" s="599"/>
      <c r="AB181" s="599"/>
      <c r="AC181" s="599"/>
      <c r="AD181" s="599"/>
      <c r="AE181" s="599"/>
      <c r="AF181" s="599"/>
      <c r="AG181" s="599"/>
      <c r="AH181" s="190"/>
      <c r="AI181" s="190"/>
      <c r="AJ181" s="185"/>
    </row>
    <row r="182" spans="1:36" ht="15" customHeight="1">
      <c r="A182" s="599"/>
      <c r="B182" s="599"/>
      <c r="C182" s="599"/>
      <c r="D182" s="599"/>
      <c r="E182" s="599"/>
      <c r="F182" s="599"/>
      <c r="G182" s="599"/>
      <c r="H182" s="599"/>
      <c r="I182" s="599"/>
      <c r="J182" s="599"/>
      <c r="K182" s="599"/>
      <c r="L182" s="599"/>
      <c r="M182" s="599"/>
      <c r="N182" s="599"/>
      <c r="O182" s="599"/>
      <c r="P182" s="599"/>
      <c r="Q182" s="599"/>
      <c r="R182" s="599"/>
      <c r="S182" s="599"/>
      <c r="T182" s="599"/>
      <c r="U182" s="599"/>
      <c r="V182" s="599"/>
      <c r="W182" s="599"/>
      <c r="X182" s="599"/>
      <c r="Y182" s="599"/>
      <c r="Z182" s="599"/>
      <c r="AA182" s="599"/>
      <c r="AB182" s="599"/>
      <c r="AC182" s="599"/>
      <c r="AD182" s="599"/>
      <c r="AE182" s="599"/>
      <c r="AF182" s="599"/>
      <c r="AG182" s="599"/>
      <c r="AH182" s="190"/>
      <c r="AI182" s="190"/>
      <c r="AJ182" s="185"/>
    </row>
    <row r="183" spans="1:36" ht="15" customHeight="1">
      <c r="A183" s="599"/>
      <c r="B183" s="599"/>
      <c r="C183" s="599"/>
      <c r="D183" s="599"/>
      <c r="E183" s="599"/>
      <c r="F183" s="599"/>
      <c r="G183" s="599"/>
      <c r="H183" s="599"/>
      <c r="I183" s="599"/>
      <c r="J183" s="599"/>
      <c r="K183" s="599"/>
      <c r="L183" s="599"/>
      <c r="M183" s="599"/>
      <c r="N183" s="599"/>
      <c r="O183" s="599"/>
      <c r="P183" s="599"/>
      <c r="Q183" s="599"/>
      <c r="R183" s="599"/>
      <c r="S183" s="599"/>
      <c r="T183" s="599"/>
      <c r="U183" s="599"/>
      <c r="V183" s="599"/>
      <c r="W183" s="599"/>
      <c r="X183" s="599"/>
      <c r="Y183" s="599"/>
      <c r="Z183" s="599"/>
      <c r="AA183" s="599"/>
      <c r="AB183" s="599"/>
      <c r="AC183" s="599"/>
      <c r="AD183" s="599"/>
      <c r="AE183" s="599"/>
      <c r="AF183" s="599"/>
      <c r="AG183" s="599"/>
      <c r="AH183" s="190"/>
      <c r="AI183" s="190"/>
      <c r="AJ183" s="185"/>
    </row>
    <row r="184" spans="1:36" ht="1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90"/>
      <c r="AI184" s="190"/>
      <c r="AJ184" s="185"/>
    </row>
    <row r="185" spans="1:36"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90"/>
      <c r="AI185" s="190"/>
      <c r="AJ185" s="185"/>
    </row>
    <row r="186" spans="1:36"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0"/>
      <c r="AI186" s="190"/>
      <c r="AJ186" s="185"/>
    </row>
    <row r="187" spans="1:36"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90"/>
      <c r="AI187" s="190"/>
      <c r="AJ187" s="185"/>
    </row>
    <row r="188" spans="1:36"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90"/>
      <c r="AI188" s="190"/>
      <c r="AJ188" s="185"/>
    </row>
    <row r="189" spans="1:36"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90"/>
      <c r="AI189" s="190"/>
      <c r="AJ189" s="185"/>
    </row>
    <row r="190" spans="1:36"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90"/>
      <c r="AI190" s="190"/>
      <c r="AJ190" s="185"/>
    </row>
    <row r="191" spans="1:36"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90"/>
      <c r="AI191" s="190"/>
      <c r="AJ191" s="185"/>
    </row>
    <row r="192" spans="1:36"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90"/>
      <c r="AI192" s="190"/>
      <c r="AJ192" s="185"/>
    </row>
    <row r="193" spans="1:71" ht="1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90"/>
      <c r="AI193" s="190"/>
      <c r="AJ193" s="185"/>
    </row>
    <row r="194" spans="1:71"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90"/>
      <c r="AI194" s="190"/>
      <c r="AJ194" s="185"/>
    </row>
    <row r="195" spans="1:71" ht="16.149999999999999"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90"/>
      <c r="AI195" s="190"/>
      <c r="AJ195" s="185"/>
    </row>
    <row r="196" spans="1:71" ht="16.149999999999999"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90"/>
      <c r="AI196" s="190"/>
      <c r="AJ196" s="185"/>
    </row>
    <row r="197" spans="1:71" ht="16.149999999999999"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90"/>
      <c r="AI197" s="190"/>
    </row>
    <row r="198" spans="1:7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90"/>
      <c r="AI198" s="190"/>
    </row>
    <row r="199" spans="1:7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90"/>
      <c r="AI199" s="190"/>
    </row>
    <row r="200" spans="1:71"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90"/>
      <c r="AI200" s="190"/>
    </row>
    <row r="201" spans="1:71" ht="16.149999999999999"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90"/>
      <c r="AI201" s="190"/>
    </row>
    <row r="202" spans="1:71" ht="16.149999999999999"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90"/>
      <c r="AI202" s="190"/>
    </row>
    <row r="203" spans="1:7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90"/>
      <c r="AI203" s="190"/>
    </row>
    <row r="204" spans="1:71" ht="1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90"/>
      <c r="AI204" s="190"/>
      <c r="AN204" s="191"/>
      <c r="AO204" s="191"/>
      <c r="AP204" s="191"/>
      <c r="AQ204" s="191"/>
      <c r="AR204" s="191"/>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row>
    <row r="205" spans="1:71" ht="1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90"/>
      <c r="AI205" s="190"/>
      <c r="AM205" s="191"/>
      <c r="AN205" s="191"/>
      <c r="AO205" s="191"/>
      <c r="AP205" s="191"/>
      <c r="AQ205" s="191"/>
      <c r="AR205" s="191"/>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row>
    <row r="206" spans="1:71" ht="1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90"/>
      <c r="AI206" s="190"/>
      <c r="AM206" s="191"/>
      <c r="AN206" s="191"/>
      <c r="AO206" s="191"/>
      <c r="AP206" s="191"/>
      <c r="AQ206" s="191"/>
      <c r="AR206" s="191"/>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row>
    <row r="207" spans="1:71" ht="1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90"/>
      <c r="AI207" s="190"/>
      <c r="AM207" s="191"/>
      <c r="AN207" s="191"/>
      <c r="AO207" s="191"/>
      <c r="AP207" s="191"/>
      <c r="AQ207" s="191"/>
      <c r="AR207" s="191"/>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row>
    <row r="208" spans="1:71" ht="1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90"/>
      <c r="AI208" s="190"/>
      <c r="AM208" s="191"/>
      <c r="AN208" s="191"/>
      <c r="AO208" s="191"/>
      <c r="AP208" s="191"/>
      <c r="AQ208" s="191"/>
      <c r="AR208" s="191"/>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row>
    <row r="209" spans="39:71" ht="15" customHeight="1">
      <c r="AM209" s="191"/>
      <c r="AN209" s="191"/>
      <c r="AO209" s="191"/>
      <c r="AP209" s="191"/>
      <c r="AQ209" s="191"/>
      <c r="AR209" s="191"/>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row>
    <row r="210" spans="39:71" ht="15" customHeight="1">
      <c r="AM210" s="191"/>
      <c r="AN210" s="191"/>
      <c r="AO210" s="191"/>
      <c r="AP210" s="191"/>
      <c r="AQ210" s="191"/>
      <c r="AR210" s="191"/>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row>
    <row r="211" spans="39:71" ht="15" customHeight="1">
      <c r="AM211" s="191"/>
      <c r="AN211" s="191"/>
      <c r="AO211" s="191"/>
      <c r="AP211" s="191"/>
      <c r="AQ211" s="191"/>
      <c r="AR211" s="191"/>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row>
    <row r="212" spans="39:71" ht="15" customHeight="1">
      <c r="AM212" s="191"/>
      <c r="AN212" s="191"/>
      <c r="AO212" s="191"/>
      <c r="AP212" s="191"/>
      <c r="AQ212" s="191"/>
      <c r="AR212" s="191"/>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row>
    <row r="213" spans="39:71" ht="15" customHeight="1">
      <c r="AM213" s="191"/>
      <c r="AN213" s="191"/>
      <c r="AO213" s="191"/>
      <c r="AP213" s="191"/>
      <c r="AQ213" s="191"/>
      <c r="AR213" s="191"/>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row>
    <row r="214" spans="39:71" ht="15" customHeight="1">
      <c r="AM214" s="187"/>
      <c r="AN214" s="188"/>
      <c r="AO214" s="187"/>
      <c r="AP214" s="187"/>
      <c r="AQ214" s="187"/>
      <c r="AR214" s="187"/>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row>
    <row r="215" spans="39:71" ht="15" customHeight="1">
      <c r="AM215" s="188"/>
      <c r="AN215" s="188"/>
      <c r="AO215" s="187"/>
      <c r="AP215" s="187"/>
      <c r="AQ215" s="187"/>
      <c r="AR215" s="187"/>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row>
    <row r="216" spans="39:71" ht="15" customHeight="1">
      <c r="AM216" s="188"/>
      <c r="AN216" s="188"/>
      <c r="AO216" s="187"/>
      <c r="AP216" s="187"/>
      <c r="AQ216" s="187"/>
      <c r="AR216" s="187"/>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row>
    <row r="217" spans="39:71" ht="15" customHeight="1">
      <c r="AM217" s="188"/>
      <c r="AN217" s="188"/>
      <c r="AO217" s="187"/>
      <c r="AP217" s="187"/>
      <c r="AQ217" s="187"/>
      <c r="AR217" s="187"/>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row>
    <row r="218" spans="39:71" ht="15" customHeight="1">
      <c r="AM218" s="188"/>
      <c r="AN218" s="188"/>
      <c r="AO218" s="187"/>
      <c r="AP218" s="187"/>
      <c r="AQ218" s="187"/>
      <c r="AR218" s="187"/>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row>
    <row r="219" spans="39:71" ht="15" customHeight="1">
      <c r="AM219" s="188"/>
      <c r="AN219" s="188"/>
      <c r="AO219" s="187"/>
      <c r="AP219" s="187"/>
      <c r="AQ219" s="187"/>
      <c r="AR219" s="187"/>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row>
    <row r="220" spans="39:71" ht="15" customHeight="1">
      <c r="AM220" s="187"/>
      <c r="AN220" s="188"/>
      <c r="AO220" s="187"/>
      <c r="AP220" s="187"/>
      <c r="AQ220" s="187"/>
      <c r="AR220" s="187"/>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row>
    <row r="221" spans="39:71" ht="15" customHeight="1">
      <c r="AM221" s="187"/>
      <c r="AN221" s="188"/>
      <c r="AO221" s="187"/>
      <c r="AP221" s="187"/>
      <c r="AQ221" s="187"/>
      <c r="AR221" s="187"/>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row>
    <row r="222" spans="39:71" ht="15" customHeight="1">
      <c r="AM222" s="187"/>
      <c r="AN222" s="188"/>
      <c r="AO222" s="187"/>
      <c r="AP222" s="187"/>
      <c r="AQ222" s="187"/>
      <c r="AR222" s="187"/>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row>
    <row r="223" spans="39:71" ht="15" customHeight="1">
      <c r="AM223" s="188"/>
      <c r="AN223" s="188"/>
      <c r="AO223" s="187"/>
      <c r="AP223" s="187"/>
      <c r="AQ223" s="187"/>
      <c r="AR223" s="187"/>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row>
    <row r="224" spans="39:71" ht="15" customHeight="1">
      <c r="AM224" s="187"/>
      <c r="AN224" s="188"/>
      <c r="AO224" s="187"/>
      <c r="AP224" s="187"/>
      <c r="AQ224" s="187"/>
      <c r="AR224" s="187"/>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row>
    <row r="225" spans="39:71" ht="15" customHeight="1">
      <c r="AM225" s="187"/>
      <c r="AN225" s="188"/>
      <c r="AO225" s="187"/>
      <c r="AP225" s="187"/>
      <c r="AQ225" s="187"/>
      <c r="AR225" s="187"/>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row>
    <row r="226" spans="39:71" ht="15" customHeight="1">
      <c r="AM226" s="188"/>
      <c r="AN226" s="188"/>
      <c r="AO226" s="187"/>
      <c r="AP226" s="187"/>
      <c r="AQ226" s="187"/>
      <c r="AR226" s="187"/>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row>
    <row r="227" spans="39:71" ht="15" customHeight="1">
      <c r="AM227" s="187"/>
      <c r="AN227" s="188"/>
      <c r="AO227" s="187"/>
      <c r="AP227" s="187"/>
      <c r="AQ227" s="187"/>
      <c r="AR227" s="187"/>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row>
  </sheetData>
  <sheetProtection algorithmName="SHA-512" hashValue="kJziBeMRg4o5tuuwYMGs1nL8wsfdodaolwTmLE9b0wwQidUSxBhOxIuaDLHOdmTxRIozS8lRNUjoSoEP8st4zQ==" saltValue="wlObETurtyyFW7+7ybHzV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64" hidden="1" customWidth="1" outlineLevel="1"/>
    <col min="35" max="40" width="2.75" style="164" hidden="1" customWidth="1" outlineLevel="1"/>
    <col min="41" max="43" width="8.75" style="164"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768" t="s">
        <v>390</v>
      </c>
      <c r="B2" s="768"/>
      <c r="C2" s="768"/>
      <c r="D2" s="768"/>
      <c r="E2" s="768"/>
      <c r="F2" s="768"/>
      <c r="G2" s="768"/>
      <c r="H2" s="768"/>
      <c r="I2" s="768"/>
      <c r="J2" s="768"/>
      <c r="K2" s="768"/>
      <c r="L2" s="768"/>
      <c r="M2" s="768"/>
      <c r="N2" s="768"/>
      <c r="O2" s="768"/>
      <c r="P2" s="768"/>
      <c r="Q2" s="768"/>
      <c r="R2" s="768"/>
      <c r="S2" s="768"/>
      <c r="T2" s="768"/>
      <c r="U2" s="770"/>
      <c r="V2" s="770"/>
      <c r="W2" s="769" t="s">
        <v>391</v>
      </c>
      <c r="X2" s="769"/>
      <c r="Y2" s="769"/>
      <c r="Z2" s="769"/>
      <c r="AA2" s="769"/>
      <c r="AB2" s="769"/>
      <c r="AC2" s="769"/>
      <c r="AD2" s="769"/>
      <c r="AE2" s="769"/>
      <c r="AF2" s="769"/>
      <c r="AG2" s="769"/>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778" t="s">
        <v>257</v>
      </c>
      <c r="T4" s="778"/>
      <c r="U4" s="778"/>
      <c r="V4" s="778"/>
      <c r="W4" s="778"/>
      <c r="X4" s="779" t="str">
        <f>IF('様式95_外来・在宅ベースアップ評価料（Ⅰ）'!H5=0,"",'様式95_外来・在宅ベースアップ評価料（Ⅰ）'!H5)</f>
        <v/>
      </c>
      <c r="Y4" s="901"/>
      <c r="Z4" s="901"/>
      <c r="AA4" s="901"/>
      <c r="AB4" s="901"/>
      <c r="AC4" s="901"/>
      <c r="AD4" s="901"/>
      <c r="AE4" s="901"/>
      <c r="AF4" s="901"/>
      <c r="AG4" s="902"/>
    </row>
    <row r="5" spans="1:43" ht="16.149999999999999" customHeight="1">
      <c r="A5" s="3"/>
      <c r="B5" s="3"/>
      <c r="C5" s="3"/>
      <c r="D5" s="3"/>
      <c r="E5" s="3"/>
      <c r="F5" s="3"/>
      <c r="G5" s="3"/>
      <c r="H5" s="3"/>
      <c r="I5" s="3"/>
      <c r="J5" s="3"/>
      <c r="K5" s="3"/>
      <c r="L5" s="3"/>
      <c r="M5" s="3"/>
      <c r="N5" s="3"/>
      <c r="O5" s="3"/>
      <c r="P5" s="3"/>
      <c r="Q5" s="3"/>
      <c r="R5" s="3"/>
      <c r="S5" s="903" t="s">
        <v>258</v>
      </c>
      <c r="T5" s="903"/>
      <c r="U5" s="903"/>
      <c r="V5" s="903"/>
      <c r="W5" s="904"/>
      <c r="X5" s="779" t="str">
        <f>IF('様式95_外来・在宅ベースアップ評価料（Ⅰ）'!H6=0,"",'様式95_外来・在宅ベースアップ評価料（Ⅰ）'!H6)</f>
        <v/>
      </c>
      <c r="Y5" s="901"/>
      <c r="Z5" s="901"/>
      <c r="AA5" s="901"/>
      <c r="AB5" s="901"/>
      <c r="AC5" s="901"/>
      <c r="AD5" s="901"/>
      <c r="AE5" s="901"/>
      <c r="AF5" s="901"/>
      <c r="AG5" s="902"/>
    </row>
    <row r="6" spans="1:43" s="245" customFormat="1" ht="16.149999999999999" customHeight="1">
      <c r="X6" s="246"/>
      <c r="Y6" s="246"/>
      <c r="Z6" s="246"/>
      <c r="AA6" s="246"/>
      <c r="AB6" s="246"/>
      <c r="AC6" s="246"/>
      <c r="AD6" s="246"/>
      <c r="AE6" s="246"/>
      <c r="AF6" s="246"/>
      <c r="AG6" s="246"/>
      <c r="AH6" s="238"/>
      <c r="AI6" s="238"/>
      <c r="AJ6" s="238"/>
      <c r="AK6" s="238"/>
      <c r="AL6" s="238"/>
      <c r="AM6" s="238"/>
      <c r="AN6" s="238"/>
      <c r="AO6" s="238"/>
      <c r="AP6" s="238"/>
      <c r="AQ6" s="238"/>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395" t="s">
        <v>260</v>
      </c>
      <c r="B8" s="395"/>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908" t="s">
        <v>1503</v>
      </c>
      <c r="C9" s="909"/>
      <c r="D9" s="910" t="s">
        <v>261</v>
      </c>
      <c r="E9" s="911"/>
      <c r="F9" s="911"/>
      <c r="G9" s="911"/>
      <c r="H9" s="911"/>
      <c r="I9" s="911"/>
      <c r="J9" s="911"/>
      <c r="K9" s="911"/>
      <c r="L9" s="911"/>
      <c r="M9" s="911"/>
      <c r="N9" s="911"/>
      <c r="O9" s="911"/>
      <c r="P9" s="911"/>
      <c r="Q9" s="911"/>
      <c r="R9" s="911"/>
      <c r="S9" s="911"/>
      <c r="T9" s="911"/>
      <c r="U9" s="911"/>
      <c r="V9" s="911"/>
      <c r="W9" s="911"/>
      <c r="X9" s="911"/>
      <c r="Y9" s="911"/>
      <c r="Z9" s="911"/>
      <c r="AA9" s="3"/>
      <c r="AB9" s="3"/>
      <c r="AC9" s="3"/>
      <c r="AD9" s="3"/>
      <c r="AE9" s="3"/>
      <c r="AF9" s="3"/>
      <c r="AG9" s="3"/>
    </row>
    <row r="10" spans="1:43" ht="16.149999999999999" hidden="1" customHeight="1" outlineLevel="1" thickBot="1">
      <c r="A10" s="3"/>
      <c r="B10" s="908" t="s">
        <v>1503</v>
      </c>
      <c r="C10" s="909"/>
      <c r="D10" s="912" t="s">
        <v>262</v>
      </c>
      <c r="E10" s="913"/>
      <c r="F10" s="913"/>
      <c r="G10" s="913"/>
      <c r="H10" s="913"/>
      <c r="I10" s="913"/>
      <c r="J10" s="913"/>
      <c r="K10" s="913"/>
      <c r="L10" s="913"/>
      <c r="M10" s="913"/>
      <c r="N10" s="913"/>
      <c r="O10" s="913"/>
      <c r="P10" s="913"/>
      <c r="Q10" s="913"/>
      <c r="R10" s="913"/>
      <c r="S10" s="913"/>
      <c r="T10" s="913"/>
      <c r="U10" s="913"/>
      <c r="V10" s="913"/>
      <c r="W10" s="913"/>
      <c r="X10" s="913"/>
      <c r="Y10" s="913"/>
      <c r="Z10" s="913"/>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785" t="s">
        <v>15</v>
      </c>
      <c r="C13" s="786"/>
      <c r="D13" s="786"/>
      <c r="E13" s="905" t="str">
        <f>IF('別添_計画書（病院及び有床診療所）'!E16=0,"",'別添_計画書（病院及び有床診療所）'!E16)</f>
        <v/>
      </c>
      <c r="F13" s="905"/>
      <c r="G13" s="20" t="s">
        <v>16</v>
      </c>
      <c r="H13" s="905" t="str">
        <f>IF('別添_計画書（病院及び有床診療所）'!H16=0,"",'別添_計画書（病院及び有床診療所）'!H16)</f>
        <v/>
      </c>
      <c r="I13" s="905"/>
      <c r="J13" s="20" t="s">
        <v>264</v>
      </c>
      <c r="K13" s="20"/>
      <c r="L13" s="20" t="s">
        <v>265</v>
      </c>
      <c r="M13" s="20" t="s">
        <v>15</v>
      </c>
      <c r="N13" s="20"/>
      <c r="O13" s="905" t="str">
        <f>IF('別添_計画書（病院及び有床診療所）'!O16=0,"",'別添_計画書（病院及び有床診療所）'!O16)</f>
        <v/>
      </c>
      <c r="P13" s="905"/>
      <c r="Q13" s="20" t="s">
        <v>16</v>
      </c>
      <c r="R13" s="905" t="str">
        <f>IF('別添_計画書（病院及び有床診療所）'!R16=0,"",'別添_計画書（病院及び有床診療所）'!R16)</f>
        <v/>
      </c>
      <c r="S13" s="905"/>
      <c r="T13" s="21" t="s">
        <v>264</v>
      </c>
      <c r="V13" s="906">
        <f>'別添_計画書（病院及び有床診療所）'!V16</f>
        <v>1</v>
      </c>
      <c r="W13" s="906"/>
      <c r="X13" s="906"/>
      <c r="Y13" s="907"/>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47"/>
      <c r="W14" s="247"/>
      <c r="X14" s="247"/>
      <c r="Y14" s="247"/>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785" t="s">
        <v>15</v>
      </c>
      <c r="C16" s="786"/>
      <c r="D16" s="786"/>
      <c r="E16" s="905" t="str">
        <f>IF('別添_計画書（病院及び有床診療所）'!E21=0,"",'別添_計画書（病院及び有床診療所）'!E21)</f>
        <v/>
      </c>
      <c r="F16" s="905"/>
      <c r="G16" s="20" t="s">
        <v>16</v>
      </c>
      <c r="H16" s="905" t="str">
        <f>IF('別添_計画書（病院及び有床診療所）'!H21=0,"",'別添_計画書（病院及び有床診療所）'!H21)</f>
        <v/>
      </c>
      <c r="I16" s="905"/>
      <c r="J16" s="20" t="s">
        <v>264</v>
      </c>
      <c r="K16" s="20"/>
      <c r="L16" s="20" t="s">
        <v>265</v>
      </c>
      <c r="M16" s="20" t="s">
        <v>15</v>
      </c>
      <c r="N16" s="20"/>
      <c r="O16" s="773"/>
      <c r="P16" s="773"/>
      <c r="Q16" s="20" t="s">
        <v>16</v>
      </c>
      <c r="R16" s="773"/>
      <c r="S16" s="773"/>
      <c r="T16" s="21" t="s">
        <v>264</v>
      </c>
      <c r="V16" s="906">
        <f>IFERROR(IF(E16=O16,R16-H16+1,IF(O16-E16=1,12-H16+1+R16,IF(O16-E16=2,12-H16+1+R16+12,"エラー"))),1)</f>
        <v>1</v>
      </c>
      <c r="W16" s="906"/>
      <c r="X16" s="906"/>
      <c r="Y16" s="907"/>
      <c r="Z16" s="3" t="s">
        <v>266</v>
      </c>
      <c r="AA16" s="3"/>
      <c r="AG16" s="3"/>
    </row>
    <row r="17" spans="1:33" ht="16.149999999999999" customHeight="1">
      <c r="A17" s="3"/>
      <c r="B17" s="14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396" t="s">
        <v>392</v>
      </c>
      <c r="B19" s="397"/>
      <c r="C19" s="397"/>
      <c r="D19" s="397"/>
      <c r="E19" s="397"/>
      <c r="F19" s="397"/>
      <c r="G19" s="397"/>
      <c r="H19" s="397"/>
      <c r="I19" s="397"/>
      <c r="J19" s="397"/>
      <c r="K19" s="398"/>
      <c r="L19" s="397"/>
      <c r="M19" s="397"/>
      <c r="N19" s="397"/>
      <c r="O19" s="397"/>
      <c r="P19" s="397"/>
      <c r="Q19" s="397"/>
      <c r="R19" s="896"/>
      <c r="S19" s="897"/>
      <c r="T19" s="897"/>
      <c r="U19" s="897"/>
      <c r="V19" s="897"/>
      <c r="W19" s="897"/>
      <c r="X19" s="897"/>
      <c r="Y19" s="399"/>
      <c r="Z19" s="399"/>
      <c r="AA19" s="399"/>
      <c r="AB19" s="399"/>
      <c r="AC19" s="898"/>
      <c r="AD19" s="898"/>
      <c r="AE19" s="898"/>
      <c r="AF19" s="898"/>
      <c r="AG19" s="400"/>
    </row>
    <row r="20" spans="1:33" ht="16.149999999999999" hidden="1" customHeight="1" outlineLevel="1">
      <c r="A20" s="401"/>
      <c r="B20" s="887" t="s">
        <v>393</v>
      </c>
      <c r="C20" s="887"/>
      <c r="D20" s="887"/>
      <c r="E20" s="887"/>
      <c r="F20" s="887"/>
      <c r="G20" s="887"/>
      <c r="H20" s="887"/>
      <c r="I20" s="887"/>
      <c r="J20" s="887"/>
      <c r="K20" s="887"/>
      <c r="L20" s="887"/>
      <c r="M20" s="887"/>
      <c r="N20" s="887"/>
      <c r="O20" s="887"/>
      <c r="P20" s="887"/>
      <c r="Q20" s="887"/>
      <c r="R20" s="887"/>
      <c r="S20" s="888" t="s">
        <v>394</v>
      </c>
      <c r="T20" s="889"/>
      <c r="U20" s="889"/>
      <c r="V20" s="889"/>
      <c r="W20" s="889"/>
      <c r="X20" s="889"/>
      <c r="Y20" s="889"/>
      <c r="Z20" s="889"/>
      <c r="AA20" s="899"/>
      <c r="AB20" s="888" t="s">
        <v>113</v>
      </c>
      <c r="AC20" s="889"/>
      <c r="AD20" s="889"/>
      <c r="AE20" s="889"/>
      <c r="AF20" s="889"/>
      <c r="AG20" s="890"/>
    </row>
    <row r="21" spans="1:33" ht="16.149999999999999" hidden="1" customHeight="1" outlineLevel="1">
      <c r="A21" s="401"/>
      <c r="B21" s="402" t="s">
        <v>395</v>
      </c>
      <c r="C21" s="403" t="s">
        <v>15</v>
      </c>
      <c r="D21" s="885" t="str">
        <f>IF('別添_計画書（病院及び有床診療所）'!E21=0,"",'別添_計画書（病院及び有床診療所）'!E21)</f>
        <v/>
      </c>
      <c r="E21" s="885"/>
      <c r="F21" s="404" t="s">
        <v>16</v>
      </c>
      <c r="G21" s="885" t="str">
        <f>IF('別添_計画書（病院及び有床診療所）'!H21=0,"",'別添_計画書（病院及び有床診療所）'!H21)</f>
        <v/>
      </c>
      <c r="H21" s="885"/>
      <c r="I21" s="404" t="s">
        <v>264</v>
      </c>
      <c r="J21" s="404" t="s">
        <v>396</v>
      </c>
      <c r="K21" s="404" t="s">
        <v>397</v>
      </c>
      <c r="L21" s="404"/>
      <c r="M21" s="893"/>
      <c r="N21" s="893"/>
      <c r="O21" s="405" t="s">
        <v>16</v>
      </c>
      <c r="P21" s="893"/>
      <c r="Q21" s="893"/>
      <c r="R21" s="406" t="s">
        <v>264</v>
      </c>
      <c r="S21" s="403"/>
      <c r="T21" s="900" t="str">
        <f>'別添_計画書（病院及び有床診療所）'!P31</f>
        <v>算定不可</v>
      </c>
      <c r="U21" s="900"/>
      <c r="V21" s="900"/>
      <c r="W21" s="900"/>
      <c r="X21" s="900"/>
      <c r="Y21" s="900"/>
      <c r="Z21" s="900"/>
      <c r="AA21" s="404"/>
      <c r="AB21" s="393"/>
      <c r="AC21" s="895" t="str">
        <f>IFERROR(IF(T21="","-",VLOOKUP(T21,'リスト（入院）'!C:D,2,FALSE)),"-")</f>
        <v>-</v>
      </c>
      <c r="AD21" s="895"/>
      <c r="AE21" s="895"/>
      <c r="AF21" s="895"/>
      <c r="AG21" s="407" t="s">
        <v>276</v>
      </c>
    </row>
    <row r="22" spans="1:33" ht="16.149999999999999" hidden="1" customHeight="1" outlineLevel="1">
      <c r="A22" s="401"/>
      <c r="B22" s="402" t="s">
        <v>398</v>
      </c>
      <c r="C22" s="403" t="s">
        <v>15</v>
      </c>
      <c r="D22" s="893"/>
      <c r="E22" s="893"/>
      <c r="F22" s="404" t="s">
        <v>16</v>
      </c>
      <c r="G22" s="893"/>
      <c r="H22" s="893"/>
      <c r="I22" s="404" t="s">
        <v>264</v>
      </c>
      <c r="J22" s="404" t="s">
        <v>396</v>
      </c>
      <c r="K22" s="404" t="s">
        <v>397</v>
      </c>
      <c r="L22" s="404"/>
      <c r="M22" s="893"/>
      <c r="N22" s="893"/>
      <c r="O22" s="405" t="s">
        <v>16</v>
      </c>
      <c r="P22" s="893"/>
      <c r="Q22" s="893"/>
      <c r="R22" s="406" t="s">
        <v>264</v>
      </c>
      <c r="S22" s="403"/>
      <c r="T22" s="894"/>
      <c r="U22" s="894"/>
      <c r="V22" s="894"/>
      <c r="W22" s="894"/>
      <c r="X22" s="894"/>
      <c r="Y22" s="894"/>
      <c r="Z22" s="894"/>
      <c r="AA22" s="404"/>
      <c r="AB22" s="393"/>
      <c r="AC22" s="895" t="str">
        <f>IFERROR(IF(T22="","-",VLOOKUP(T22,'リスト（入院）'!C:D,2,FALSE)),"-")</f>
        <v>-</v>
      </c>
      <c r="AD22" s="895"/>
      <c r="AE22" s="895"/>
      <c r="AF22" s="895"/>
      <c r="AG22" s="407" t="s">
        <v>276</v>
      </c>
    </row>
    <row r="23" spans="1:33" ht="16.149999999999999" hidden="1" customHeight="1" outlineLevel="1">
      <c r="A23" s="401"/>
      <c r="B23" s="402" t="s">
        <v>399</v>
      </c>
      <c r="C23" s="403" t="s">
        <v>15</v>
      </c>
      <c r="D23" s="893"/>
      <c r="E23" s="893"/>
      <c r="F23" s="404" t="s">
        <v>16</v>
      </c>
      <c r="G23" s="893"/>
      <c r="H23" s="893"/>
      <c r="I23" s="404" t="s">
        <v>264</v>
      </c>
      <c r="J23" s="404" t="s">
        <v>396</v>
      </c>
      <c r="K23" s="404" t="s">
        <v>397</v>
      </c>
      <c r="L23" s="404"/>
      <c r="M23" s="893"/>
      <c r="N23" s="893"/>
      <c r="O23" s="405" t="s">
        <v>16</v>
      </c>
      <c r="P23" s="893"/>
      <c r="Q23" s="893"/>
      <c r="R23" s="406" t="s">
        <v>264</v>
      </c>
      <c r="S23" s="403"/>
      <c r="T23" s="894"/>
      <c r="U23" s="894"/>
      <c r="V23" s="894"/>
      <c r="W23" s="894"/>
      <c r="X23" s="894"/>
      <c r="Y23" s="894"/>
      <c r="Z23" s="894"/>
      <c r="AA23" s="404"/>
      <c r="AB23" s="393"/>
      <c r="AC23" s="895" t="str">
        <f>IFERROR(IF(T23="","-",VLOOKUP(T23,'リスト（入院）'!C:D,2,FALSE)),"-")</f>
        <v>-</v>
      </c>
      <c r="AD23" s="895"/>
      <c r="AE23" s="895"/>
      <c r="AF23" s="895"/>
      <c r="AG23" s="407" t="s">
        <v>276</v>
      </c>
    </row>
    <row r="24" spans="1:33" ht="16.149999999999999" hidden="1" customHeight="1" outlineLevel="1">
      <c r="A24" s="401"/>
      <c r="B24" s="408" t="s">
        <v>400</v>
      </c>
      <c r="C24" s="403" t="s">
        <v>15</v>
      </c>
      <c r="D24" s="893"/>
      <c r="E24" s="893"/>
      <c r="F24" s="404" t="s">
        <v>16</v>
      </c>
      <c r="G24" s="893"/>
      <c r="H24" s="893"/>
      <c r="I24" s="404" t="s">
        <v>264</v>
      </c>
      <c r="J24" s="404" t="s">
        <v>396</v>
      </c>
      <c r="K24" s="404" t="s">
        <v>397</v>
      </c>
      <c r="L24" s="404"/>
      <c r="M24" s="893"/>
      <c r="N24" s="893"/>
      <c r="O24" s="405" t="s">
        <v>16</v>
      </c>
      <c r="P24" s="893"/>
      <c r="Q24" s="893"/>
      <c r="R24" s="406" t="s">
        <v>264</v>
      </c>
      <c r="S24" s="403"/>
      <c r="T24" s="894"/>
      <c r="U24" s="894"/>
      <c r="V24" s="894"/>
      <c r="W24" s="894"/>
      <c r="X24" s="894"/>
      <c r="Y24" s="894"/>
      <c r="Z24" s="894"/>
      <c r="AA24" s="404"/>
      <c r="AB24" s="393"/>
      <c r="AC24" s="895" t="str">
        <f>IFERROR(IF(T24="","-",VLOOKUP(T24,'リスト（入院）'!C:D,2,FALSE)),"-")</f>
        <v>-</v>
      </c>
      <c r="AD24" s="895"/>
      <c r="AE24" s="895"/>
      <c r="AF24" s="895"/>
      <c r="AG24" s="407" t="s">
        <v>276</v>
      </c>
    </row>
    <row r="25" spans="1:33" ht="16.149999999999999" hidden="1" customHeight="1" outlineLevel="1">
      <c r="A25" s="409" t="s">
        <v>401</v>
      </c>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892"/>
      <c r="AD25" s="892"/>
      <c r="AE25" s="892"/>
      <c r="AF25" s="892"/>
      <c r="AG25" s="407"/>
    </row>
    <row r="26" spans="1:33" ht="16.149999999999999" hidden="1" customHeight="1" outlineLevel="1">
      <c r="A26" s="401"/>
      <c r="B26" s="887" t="s">
        <v>393</v>
      </c>
      <c r="C26" s="887"/>
      <c r="D26" s="887"/>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8" t="s">
        <v>402</v>
      </c>
      <c r="AC26" s="889"/>
      <c r="AD26" s="889"/>
      <c r="AE26" s="889"/>
      <c r="AF26" s="889"/>
      <c r="AG26" s="890"/>
    </row>
    <row r="27" spans="1:33" ht="16.149999999999999" hidden="1" customHeight="1" outlineLevel="1">
      <c r="A27" s="401"/>
      <c r="B27" s="402" t="s">
        <v>395</v>
      </c>
      <c r="C27" s="403" t="s">
        <v>15</v>
      </c>
      <c r="D27" s="885" t="str">
        <f>IF(D21="","",D21)</f>
        <v/>
      </c>
      <c r="E27" s="885"/>
      <c r="F27" s="404" t="s">
        <v>16</v>
      </c>
      <c r="G27" s="885" t="str">
        <f>IF(G21="","",G21)</f>
        <v/>
      </c>
      <c r="H27" s="885"/>
      <c r="I27" s="404" t="s">
        <v>264</v>
      </c>
      <c r="J27" s="404" t="s">
        <v>396</v>
      </c>
      <c r="K27" s="404" t="s">
        <v>397</v>
      </c>
      <c r="L27" s="404"/>
      <c r="M27" s="885" t="str">
        <f>IF(M21="","",M21)</f>
        <v/>
      </c>
      <c r="N27" s="885"/>
      <c r="O27" s="405" t="s">
        <v>16</v>
      </c>
      <c r="P27" s="885" t="str">
        <f>IF(P21="","",P21)</f>
        <v/>
      </c>
      <c r="Q27" s="885"/>
      <c r="R27" s="405" t="s">
        <v>264</v>
      </c>
      <c r="S27" s="411"/>
      <c r="T27" s="411"/>
      <c r="U27" s="411"/>
      <c r="V27" s="411"/>
      <c r="W27" s="411"/>
      <c r="X27" s="411"/>
      <c r="Y27" s="411"/>
      <c r="Z27" s="411"/>
      <c r="AA27" s="412"/>
      <c r="AB27" s="393"/>
      <c r="AC27" s="891"/>
      <c r="AD27" s="891"/>
      <c r="AE27" s="891"/>
      <c r="AF27" s="891"/>
      <c r="AG27" s="407" t="s">
        <v>278</v>
      </c>
    </row>
    <row r="28" spans="1:33" ht="16.149999999999999" hidden="1" customHeight="1" outlineLevel="1">
      <c r="A28" s="401"/>
      <c r="B28" s="402" t="s">
        <v>398</v>
      </c>
      <c r="C28" s="403" t="s">
        <v>15</v>
      </c>
      <c r="D28" s="885" t="str">
        <f>IF(D22="","",D22)</f>
        <v/>
      </c>
      <c r="E28" s="885"/>
      <c r="F28" s="404" t="s">
        <v>16</v>
      </c>
      <c r="G28" s="885" t="str">
        <f>IF(G22="","",G22)</f>
        <v/>
      </c>
      <c r="H28" s="885"/>
      <c r="I28" s="404" t="s">
        <v>264</v>
      </c>
      <c r="J28" s="404" t="s">
        <v>396</v>
      </c>
      <c r="K28" s="404" t="s">
        <v>397</v>
      </c>
      <c r="L28" s="404"/>
      <c r="M28" s="885" t="str">
        <f>IF(M22="","",M22)</f>
        <v/>
      </c>
      <c r="N28" s="885"/>
      <c r="O28" s="405" t="s">
        <v>16</v>
      </c>
      <c r="P28" s="885" t="str">
        <f>IF(P22="","",P22)</f>
        <v/>
      </c>
      <c r="Q28" s="885"/>
      <c r="R28" s="405" t="s">
        <v>264</v>
      </c>
      <c r="S28" s="411"/>
      <c r="T28" s="411"/>
      <c r="U28" s="411"/>
      <c r="V28" s="411"/>
      <c r="W28" s="411"/>
      <c r="X28" s="411"/>
      <c r="Y28" s="411"/>
      <c r="Z28" s="411"/>
      <c r="AA28" s="412"/>
      <c r="AB28" s="393"/>
      <c r="AC28" s="891"/>
      <c r="AD28" s="891"/>
      <c r="AE28" s="891"/>
      <c r="AF28" s="891"/>
      <c r="AG28" s="407" t="s">
        <v>278</v>
      </c>
    </row>
    <row r="29" spans="1:33" ht="16.149999999999999" hidden="1" customHeight="1" outlineLevel="1">
      <c r="A29" s="401"/>
      <c r="B29" s="402" t="s">
        <v>399</v>
      </c>
      <c r="C29" s="403" t="s">
        <v>15</v>
      </c>
      <c r="D29" s="885" t="str">
        <f>IF(D23="","",D23)</f>
        <v/>
      </c>
      <c r="E29" s="885"/>
      <c r="F29" s="404" t="s">
        <v>16</v>
      </c>
      <c r="G29" s="885" t="str">
        <f>IF(G23="","",G23)</f>
        <v/>
      </c>
      <c r="H29" s="885"/>
      <c r="I29" s="404" t="s">
        <v>264</v>
      </c>
      <c r="J29" s="404" t="s">
        <v>396</v>
      </c>
      <c r="K29" s="404" t="s">
        <v>397</v>
      </c>
      <c r="L29" s="404"/>
      <c r="M29" s="885" t="str">
        <f>IF(M23="","",M23)</f>
        <v/>
      </c>
      <c r="N29" s="885"/>
      <c r="O29" s="405" t="s">
        <v>16</v>
      </c>
      <c r="P29" s="885" t="str">
        <f>IF(P23="","",P23)</f>
        <v/>
      </c>
      <c r="Q29" s="885"/>
      <c r="R29" s="405" t="s">
        <v>264</v>
      </c>
      <c r="S29" s="411"/>
      <c r="T29" s="411"/>
      <c r="U29" s="411"/>
      <c r="V29" s="411"/>
      <c r="W29" s="411"/>
      <c r="X29" s="411"/>
      <c r="Y29" s="411"/>
      <c r="Z29" s="411"/>
      <c r="AA29" s="412"/>
      <c r="AB29" s="393"/>
      <c r="AC29" s="891"/>
      <c r="AD29" s="891"/>
      <c r="AE29" s="891"/>
      <c r="AF29" s="891"/>
      <c r="AG29" s="407" t="s">
        <v>278</v>
      </c>
    </row>
    <row r="30" spans="1:33" ht="16.149999999999999" hidden="1" customHeight="1" outlineLevel="1">
      <c r="A30" s="413"/>
      <c r="B30" s="408" t="s">
        <v>400</v>
      </c>
      <c r="C30" s="403" t="s">
        <v>15</v>
      </c>
      <c r="D30" s="885" t="str">
        <f>IF(D24="","",D24)</f>
        <v/>
      </c>
      <c r="E30" s="885"/>
      <c r="F30" s="404" t="s">
        <v>16</v>
      </c>
      <c r="G30" s="885" t="str">
        <f>IF(G24="","",G24)</f>
        <v/>
      </c>
      <c r="H30" s="885"/>
      <c r="I30" s="404" t="s">
        <v>264</v>
      </c>
      <c r="J30" s="404" t="s">
        <v>396</v>
      </c>
      <c r="K30" s="404" t="s">
        <v>397</v>
      </c>
      <c r="L30" s="404"/>
      <c r="M30" s="885" t="str">
        <f>IF(M24="","",M24)</f>
        <v/>
      </c>
      <c r="N30" s="885"/>
      <c r="O30" s="405" t="s">
        <v>16</v>
      </c>
      <c r="P30" s="885" t="str">
        <f>IF(P24="","",P24)</f>
        <v/>
      </c>
      <c r="Q30" s="885"/>
      <c r="R30" s="405" t="s">
        <v>264</v>
      </c>
      <c r="S30" s="411"/>
      <c r="T30" s="405"/>
      <c r="U30" s="405"/>
      <c r="V30" s="405"/>
      <c r="W30" s="405"/>
      <c r="X30" s="405"/>
      <c r="Y30" s="405"/>
      <c r="Z30" s="405"/>
      <c r="AA30" s="405"/>
      <c r="AB30" s="393"/>
      <c r="AC30" s="891"/>
      <c r="AD30" s="891"/>
      <c r="AE30" s="891"/>
      <c r="AF30" s="891"/>
      <c r="AG30" s="407" t="s">
        <v>278</v>
      </c>
    </row>
    <row r="31" spans="1:33" ht="16.149999999999999" hidden="1" customHeight="1" outlineLevel="1">
      <c r="A31" s="401"/>
      <c r="B31" s="408" t="s">
        <v>403</v>
      </c>
      <c r="C31" s="404"/>
      <c r="D31" s="405"/>
      <c r="E31" s="405"/>
      <c r="F31" s="404"/>
      <c r="G31" s="405"/>
      <c r="H31" s="405"/>
      <c r="I31" s="404"/>
      <c r="J31" s="404"/>
      <c r="K31" s="404"/>
      <c r="L31" s="404"/>
      <c r="M31" s="405"/>
      <c r="N31" s="405"/>
      <c r="O31" s="405"/>
      <c r="P31" s="405"/>
      <c r="Q31" s="405"/>
      <c r="R31" s="405"/>
      <c r="S31" s="405"/>
      <c r="T31" s="405"/>
      <c r="U31" s="405"/>
      <c r="V31" s="405"/>
      <c r="W31" s="405"/>
      <c r="X31" s="414"/>
      <c r="Y31" s="405"/>
      <c r="Z31" s="405"/>
      <c r="AA31" s="405"/>
      <c r="AB31" s="393"/>
      <c r="AC31" s="866" t="str">
        <f>IF(AC27="","",SUM(AC27:AF30))</f>
        <v/>
      </c>
      <c r="AD31" s="866"/>
      <c r="AE31" s="866"/>
      <c r="AF31" s="866"/>
      <c r="AG31" s="407" t="s">
        <v>278</v>
      </c>
    </row>
    <row r="32" spans="1:33" ht="16.149999999999999" hidden="1" customHeight="1" outlineLevel="1">
      <c r="A32" s="409" t="s">
        <v>404</v>
      </c>
      <c r="B32" s="415"/>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886"/>
      <c r="AD32" s="886"/>
      <c r="AE32" s="886"/>
      <c r="AF32" s="886"/>
      <c r="AG32" s="416"/>
    </row>
    <row r="33" spans="1:43" ht="16.149999999999999" hidden="1" customHeight="1" outlineLevel="1">
      <c r="A33" s="401"/>
      <c r="B33" s="887" t="s">
        <v>393</v>
      </c>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8"/>
      <c r="AB33" s="888" t="s">
        <v>405</v>
      </c>
      <c r="AC33" s="889"/>
      <c r="AD33" s="889"/>
      <c r="AE33" s="889"/>
      <c r="AF33" s="889"/>
      <c r="AG33" s="890"/>
    </row>
    <row r="34" spans="1:43" ht="16.149999999999999" hidden="1" customHeight="1" outlineLevel="1">
      <c r="A34" s="401"/>
      <c r="B34" s="402" t="s">
        <v>395</v>
      </c>
      <c r="C34" s="403" t="s">
        <v>15</v>
      </c>
      <c r="D34" s="885" t="str">
        <f>IF(D21="","",D21)</f>
        <v/>
      </c>
      <c r="E34" s="885"/>
      <c r="F34" s="404" t="s">
        <v>16</v>
      </c>
      <c r="G34" s="885" t="str">
        <f>IF(G21="","",G21)</f>
        <v/>
      </c>
      <c r="H34" s="885"/>
      <c r="I34" s="404" t="s">
        <v>264</v>
      </c>
      <c r="J34" s="404" t="s">
        <v>396</v>
      </c>
      <c r="K34" s="404" t="s">
        <v>397</v>
      </c>
      <c r="L34" s="404"/>
      <c r="M34" s="885" t="str">
        <f>IF(M21="","",M21)</f>
        <v/>
      </c>
      <c r="N34" s="885"/>
      <c r="O34" s="405" t="s">
        <v>16</v>
      </c>
      <c r="P34" s="885" t="str">
        <f>IF(P21="","",P21)</f>
        <v/>
      </c>
      <c r="Q34" s="885"/>
      <c r="R34" s="405" t="s">
        <v>264</v>
      </c>
      <c r="S34" s="411"/>
      <c r="T34" s="411"/>
      <c r="U34" s="411"/>
      <c r="V34" s="411"/>
      <c r="W34" s="411"/>
      <c r="X34" s="411"/>
      <c r="Y34" s="411"/>
      <c r="Z34" s="411"/>
      <c r="AA34" s="411"/>
      <c r="AB34" s="393"/>
      <c r="AC34" s="866" t="str">
        <f>IFERROR(AC21*AC27*10,"")</f>
        <v/>
      </c>
      <c r="AD34" s="866"/>
      <c r="AE34" s="866"/>
      <c r="AF34" s="866"/>
      <c r="AG34" s="407" t="s">
        <v>270</v>
      </c>
    </row>
    <row r="35" spans="1:43" ht="16.149999999999999" hidden="1" customHeight="1" outlineLevel="1">
      <c r="A35" s="401"/>
      <c r="B35" s="402" t="s">
        <v>398</v>
      </c>
      <c r="C35" s="403" t="s">
        <v>15</v>
      </c>
      <c r="D35" s="885" t="str">
        <f>IF(D22="","",D22)</f>
        <v/>
      </c>
      <c r="E35" s="885"/>
      <c r="F35" s="404" t="s">
        <v>16</v>
      </c>
      <c r="G35" s="885" t="str">
        <f>IF(G22="","",G22)</f>
        <v/>
      </c>
      <c r="H35" s="885"/>
      <c r="I35" s="404" t="s">
        <v>264</v>
      </c>
      <c r="J35" s="404" t="s">
        <v>396</v>
      </c>
      <c r="K35" s="404" t="s">
        <v>397</v>
      </c>
      <c r="L35" s="404"/>
      <c r="M35" s="885" t="str">
        <f>IF(M22="","",M22)</f>
        <v/>
      </c>
      <c r="N35" s="885"/>
      <c r="O35" s="405" t="s">
        <v>16</v>
      </c>
      <c r="P35" s="885" t="str">
        <f>IF(P22="","",P22)</f>
        <v/>
      </c>
      <c r="Q35" s="885"/>
      <c r="R35" s="405" t="s">
        <v>264</v>
      </c>
      <c r="S35" s="411"/>
      <c r="T35" s="411"/>
      <c r="U35" s="411"/>
      <c r="V35" s="411"/>
      <c r="W35" s="411"/>
      <c r="X35" s="411"/>
      <c r="Y35" s="411"/>
      <c r="Z35" s="411"/>
      <c r="AA35" s="411"/>
      <c r="AB35" s="393"/>
      <c r="AC35" s="866" t="str">
        <f>IFERROR(AC22*AC28*10,"")</f>
        <v/>
      </c>
      <c r="AD35" s="866"/>
      <c r="AE35" s="866"/>
      <c r="AF35" s="866"/>
      <c r="AG35" s="407" t="s">
        <v>270</v>
      </c>
    </row>
    <row r="36" spans="1:43" ht="16.149999999999999" hidden="1" customHeight="1" outlineLevel="1">
      <c r="A36" s="401"/>
      <c r="B36" s="402" t="s">
        <v>399</v>
      </c>
      <c r="C36" s="403" t="s">
        <v>15</v>
      </c>
      <c r="D36" s="885" t="str">
        <f>IF(D23="","",D23)</f>
        <v/>
      </c>
      <c r="E36" s="885"/>
      <c r="F36" s="404" t="s">
        <v>16</v>
      </c>
      <c r="G36" s="885" t="str">
        <f>IF(G23="","",G23)</f>
        <v/>
      </c>
      <c r="H36" s="885"/>
      <c r="I36" s="404" t="s">
        <v>264</v>
      </c>
      <c r="J36" s="404" t="s">
        <v>396</v>
      </c>
      <c r="K36" s="404" t="s">
        <v>397</v>
      </c>
      <c r="L36" s="404"/>
      <c r="M36" s="885" t="str">
        <f>IF(M23="","",M23)</f>
        <v/>
      </c>
      <c r="N36" s="885"/>
      <c r="O36" s="405" t="s">
        <v>16</v>
      </c>
      <c r="P36" s="885" t="str">
        <f>IF(P23="","",P23)</f>
        <v/>
      </c>
      <c r="Q36" s="885"/>
      <c r="R36" s="405" t="s">
        <v>264</v>
      </c>
      <c r="S36" s="411"/>
      <c r="T36" s="411"/>
      <c r="U36" s="411"/>
      <c r="V36" s="411"/>
      <c r="W36" s="411"/>
      <c r="X36" s="411"/>
      <c r="Y36" s="411"/>
      <c r="Z36" s="411"/>
      <c r="AA36" s="411"/>
      <c r="AB36" s="393"/>
      <c r="AC36" s="866" t="str">
        <f>IFERROR(AC23*AC29*10,"")</f>
        <v/>
      </c>
      <c r="AD36" s="866"/>
      <c r="AE36" s="866"/>
      <c r="AF36" s="866"/>
      <c r="AG36" s="407" t="s">
        <v>270</v>
      </c>
    </row>
    <row r="37" spans="1:43" ht="16.149999999999999" hidden="1" customHeight="1" outlineLevel="1">
      <c r="A37" s="401"/>
      <c r="B37" s="417" t="s">
        <v>400</v>
      </c>
      <c r="C37" s="393" t="s">
        <v>15</v>
      </c>
      <c r="D37" s="885" t="str">
        <f>IF(D24="","",D24)</f>
        <v/>
      </c>
      <c r="E37" s="885"/>
      <c r="F37" s="404" t="s">
        <v>16</v>
      </c>
      <c r="G37" s="885" t="str">
        <f>IF(G24="","",G24)</f>
        <v/>
      </c>
      <c r="H37" s="885"/>
      <c r="I37" s="404" t="s">
        <v>264</v>
      </c>
      <c r="J37" s="404" t="s">
        <v>396</v>
      </c>
      <c r="K37" s="404" t="s">
        <v>397</v>
      </c>
      <c r="L37" s="404"/>
      <c r="M37" s="885" t="str">
        <f>IF(M24="","",M24)</f>
        <v/>
      </c>
      <c r="N37" s="885"/>
      <c r="O37" s="405" t="s">
        <v>16</v>
      </c>
      <c r="P37" s="885" t="str">
        <f>IF(P24="","",P24)</f>
        <v/>
      </c>
      <c r="Q37" s="885"/>
      <c r="R37" s="405" t="s">
        <v>264</v>
      </c>
      <c r="S37" s="411"/>
      <c r="T37" s="405"/>
      <c r="U37" s="405"/>
      <c r="V37" s="405"/>
      <c r="W37" s="405"/>
      <c r="X37" s="405"/>
      <c r="Y37" s="405"/>
      <c r="Z37" s="405"/>
      <c r="AA37" s="405"/>
      <c r="AB37" s="393"/>
      <c r="AC37" s="866" t="str">
        <f>IFERROR(AC24*AC30*10,"")</f>
        <v/>
      </c>
      <c r="AD37" s="866"/>
      <c r="AE37" s="866"/>
      <c r="AF37" s="866"/>
      <c r="AG37" s="407" t="s">
        <v>270</v>
      </c>
    </row>
    <row r="38" spans="1:43" s="48" customFormat="1" ht="16.149999999999999" hidden="1" customHeight="1" outlineLevel="1">
      <c r="A38" s="418"/>
      <c r="B38" s="419" t="s">
        <v>406</v>
      </c>
      <c r="C38" s="420" t="s">
        <v>407</v>
      </c>
      <c r="D38" s="421"/>
      <c r="E38" s="421"/>
      <c r="F38" s="420"/>
      <c r="G38" s="421"/>
      <c r="H38" s="421"/>
      <c r="I38" s="420"/>
      <c r="J38" s="420"/>
      <c r="K38" s="420"/>
      <c r="L38" s="420"/>
      <c r="M38" s="421"/>
      <c r="N38" s="421"/>
      <c r="O38" s="421"/>
      <c r="P38" s="421"/>
      <c r="Q38" s="421"/>
      <c r="R38" s="421"/>
      <c r="S38" s="421"/>
      <c r="T38" s="421"/>
      <c r="U38" s="421"/>
      <c r="V38" s="421"/>
      <c r="W38" s="421"/>
      <c r="X38" s="421"/>
      <c r="Y38" s="421"/>
      <c r="Z38" s="421"/>
      <c r="AA38" s="422"/>
      <c r="AB38" s="423"/>
      <c r="AC38" s="879">
        <v>1</v>
      </c>
      <c r="AD38" s="879"/>
      <c r="AE38" s="879"/>
      <c r="AF38" s="879"/>
      <c r="AG38" s="424" t="s">
        <v>270</v>
      </c>
      <c r="AH38" s="192"/>
      <c r="AI38" s="192"/>
      <c r="AJ38" s="192"/>
      <c r="AK38" s="192"/>
      <c r="AL38" s="192"/>
      <c r="AM38" s="192"/>
      <c r="AN38" s="192"/>
      <c r="AO38" s="192"/>
      <c r="AP38" s="192"/>
      <c r="AQ38" s="192"/>
    </row>
    <row r="39" spans="1:43" s="48" customFormat="1" ht="16.149999999999999" hidden="1" customHeight="1" outlineLevel="1">
      <c r="A39" s="418"/>
      <c r="B39" s="425" t="s">
        <v>408</v>
      </c>
      <c r="C39" s="420" t="s">
        <v>409</v>
      </c>
      <c r="D39" s="421"/>
      <c r="E39" s="421"/>
      <c r="F39" s="420"/>
      <c r="G39" s="421"/>
      <c r="H39" s="421"/>
      <c r="I39" s="420"/>
      <c r="J39" s="420"/>
      <c r="K39" s="420"/>
      <c r="L39" s="420"/>
      <c r="M39" s="421"/>
      <c r="N39" s="421"/>
      <c r="O39" s="421"/>
      <c r="P39" s="421"/>
      <c r="Q39" s="421"/>
      <c r="R39" s="421"/>
      <c r="S39" s="421"/>
      <c r="T39" s="421"/>
      <c r="U39" s="421"/>
      <c r="V39" s="421"/>
      <c r="W39" s="421"/>
      <c r="X39" s="421"/>
      <c r="Y39" s="421"/>
      <c r="Z39" s="421"/>
      <c r="AA39" s="422"/>
      <c r="AB39" s="423"/>
      <c r="AC39" s="879">
        <v>2</v>
      </c>
      <c r="AD39" s="879"/>
      <c r="AE39" s="879"/>
      <c r="AF39" s="879"/>
      <c r="AG39" s="424" t="s">
        <v>270</v>
      </c>
      <c r="AH39" s="192"/>
      <c r="AI39" s="192"/>
      <c r="AJ39" s="192"/>
      <c r="AK39" s="192"/>
      <c r="AL39" s="192"/>
      <c r="AM39" s="192"/>
      <c r="AN39" s="192"/>
      <c r="AO39" s="192"/>
      <c r="AP39" s="192"/>
      <c r="AQ39" s="192"/>
    </row>
    <row r="40" spans="1:43" ht="16.149999999999999" hidden="1" customHeight="1" outlineLevel="1" thickBot="1">
      <c r="A40" s="426"/>
      <c r="B40" s="427" t="s">
        <v>403</v>
      </c>
      <c r="C40" s="428"/>
      <c r="D40" s="429"/>
      <c r="E40" s="429"/>
      <c r="F40" s="428"/>
      <c r="G40" s="429"/>
      <c r="H40" s="429"/>
      <c r="I40" s="428"/>
      <c r="J40" s="428"/>
      <c r="K40" s="428"/>
      <c r="L40" s="428"/>
      <c r="M40" s="429"/>
      <c r="N40" s="429"/>
      <c r="O40" s="429"/>
      <c r="P40" s="429"/>
      <c r="Q40" s="429"/>
      <c r="R40" s="429"/>
      <c r="S40" s="429"/>
      <c r="T40" s="429"/>
      <c r="U40" s="429"/>
      <c r="V40" s="429"/>
      <c r="W40" s="429"/>
      <c r="X40" s="429"/>
      <c r="Y40" s="429"/>
      <c r="Z40" s="429"/>
      <c r="AA40" s="429"/>
      <c r="AB40" s="430"/>
      <c r="AC40" s="880" t="str">
        <f>IF(AC34="","",SUM(AC34:AF37)-AC38+AC39)</f>
        <v/>
      </c>
      <c r="AD40" s="880"/>
      <c r="AE40" s="880"/>
      <c r="AF40" s="880"/>
      <c r="AG40" s="431"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32"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882"/>
      <c r="AC42" s="882"/>
      <c r="AD42" s="882"/>
      <c r="AE42" s="882"/>
      <c r="AF42" s="882"/>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810"/>
      <c r="AC43" s="810"/>
      <c r="AD43" s="810"/>
      <c r="AE43" s="810"/>
      <c r="AF43" s="810"/>
      <c r="AG43" s="6" t="s">
        <v>270</v>
      </c>
    </row>
    <row r="44" spans="1:43" ht="16.149999999999999" customHeight="1" thickBot="1">
      <c r="A44" s="433"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00"/>
      <c r="AC44" s="800"/>
      <c r="AD44" s="800"/>
      <c r="AE44" s="800"/>
      <c r="AF44" s="800"/>
      <c r="AG44" s="335" t="s">
        <v>270</v>
      </c>
    </row>
    <row r="45" spans="1:43" ht="16.149999999999999" customHeight="1" thickBo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434"/>
      <c r="AC45" s="434"/>
      <c r="AD45" s="434"/>
      <c r="AE45" s="434"/>
      <c r="AF45" s="434"/>
      <c r="AG45" s="134"/>
    </row>
    <row r="46" spans="1:43" ht="16.149999999999999" customHeight="1" thickBot="1">
      <c r="A46" s="435"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SUM(AB42:AF44)</f>
        <v>0</v>
      </c>
      <c r="AC46" s="883"/>
      <c r="AD46" s="883"/>
      <c r="AE46" s="883"/>
      <c r="AF46" s="883"/>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45" customFormat="1" ht="16.149999999999999" customHeight="1" thickBot="1">
      <c r="A49" s="436" t="s">
        <v>1520</v>
      </c>
      <c r="B49" s="389"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6.149999999999999" customHeight="1">
      <c r="A50" s="432"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row>
    <row r="51" spans="1:43" ht="16.149999999999999" customHeight="1" thickBot="1">
      <c r="A51" s="433"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00"/>
      <c r="AC51" s="800"/>
      <c r="AD51" s="800"/>
      <c r="AE51" s="800"/>
      <c r="AF51" s="800"/>
      <c r="AG51" s="335" t="s">
        <v>270</v>
      </c>
    </row>
    <row r="52" spans="1:43" ht="16.149999999999999" customHeight="1" thickBo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434"/>
      <c r="AC52" s="434"/>
      <c r="AD52" s="434"/>
      <c r="AE52" s="434"/>
      <c r="AF52" s="434"/>
      <c r="AG52" s="13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37"/>
      <c r="AC53" s="437"/>
      <c r="AD53" s="437"/>
      <c r="AE53" s="437"/>
      <c r="AF53" s="437"/>
      <c r="AG53" s="438"/>
    </row>
    <row r="54" spans="1:43" ht="16.149999999999999" customHeight="1">
      <c r="A54" s="16"/>
      <c r="B54" s="369" t="s">
        <v>1592</v>
      </c>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869">
        <f>AB46-AB50+AB51</f>
        <v>0</v>
      </c>
      <c r="AC54" s="869"/>
      <c r="AD54" s="869"/>
      <c r="AE54" s="869"/>
      <c r="AF54" s="869"/>
      <c r="AG54" s="17" t="s">
        <v>270</v>
      </c>
    </row>
    <row r="55" spans="1:43" ht="16.149999999999999" customHeight="1" thickBot="1">
      <c r="A55" s="439"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800"/>
      <c r="AC55" s="800"/>
      <c r="AD55" s="800"/>
      <c r="AE55" s="800"/>
      <c r="AF55" s="800"/>
      <c r="AG55" s="335"/>
      <c r="AH55" s="164"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884" t="str">
        <f>IF(AH55=TRUE,"問題なし","問題あり")</f>
        <v>問題あり</v>
      </c>
      <c r="AC56" s="884"/>
      <c r="AD56" s="884"/>
      <c r="AE56" s="884"/>
      <c r="AF56" s="884"/>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24" t="s">
        <v>1552</v>
      </c>
      <c r="B58" s="324"/>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row>
    <row r="59" spans="1:43" ht="16.149999999999999" hidden="1" customHeight="1" outlineLevel="1">
      <c r="A59" s="356" t="s">
        <v>1548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55" t="s">
        <v>270</v>
      </c>
    </row>
    <row r="60" spans="1:43" ht="16.149999999999999" hidden="1" customHeight="1" outlineLevel="1">
      <c r="A60" s="287"/>
      <c r="B60" s="338" t="s">
        <v>1519</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08"/>
      <c r="AC60" s="808"/>
      <c r="AD60" s="808"/>
      <c r="AE60" s="808"/>
      <c r="AF60" s="808"/>
      <c r="AG60" s="299" t="s">
        <v>270</v>
      </c>
    </row>
    <row r="61" spans="1:43" ht="16.149999999999999" hidden="1" customHeight="1" outlineLevel="1">
      <c r="A61" s="287"/>
      <c r="B61" s="338" t="s">
        <v>1537</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t="str">
        <f>IF(AC57=0,"",AC57)</f>
        <v/>
      </c>
      <c r="AC61" s="862"/>
      <c r="AD61" s="862"/>
      <c r="AE61" s="862"/>
      <c r="AF61" s="862"/>
      <c r="AG61" s="299" t="s">
        <v>270</v>
      </c>
    </row>
    <row r="62" spans="1:43" ht="16.149999999999999" hidden="1" customHeight="1" outlineLevel="1">
      <c r="A62" s="287"/>
      <c r="B62" s="290" t="s">
        <v>410</v>
      </c>
      <c r="C62" s="293"/>
      <c r="D62" s="345"/>
      <c r="E62" s="345"/>
      <c r="F62" s="293"/>
      <c r="G62" s="345"/>
      <c r="H62" s="345"/>
      <c r="I62" s="293"/>
      <c r="J62" s="293"/>
      <c r="K62" s="293"/>
      <c r="L62" s="293"/>
      <c r="M62" s="345"/>
      <c r="N62" s="345"/>
      <c r="O62" s="345"/>
      <c r="P62" s="345"/>
      <c r="Q62" s="345"/>
      <c r="R62" s="345"/>
      <c r="S62" s="345"/>
      <c r="T62" s="345"/>
      <c r="U62" s="345"/>
      <c r="V62" s="345"/>
      <c r="W62" s="345"/>
      <c r="X62" s="345"/>
      <c r="Y62" s="345"/>
      <c r="Z62" s="345"/>
      <c r="AA62" s="345"/>
      <c r="AB62" s="874"/>
      <c r="AC62" s="874"/>
      <c r="AD62" s="874"/>
      <c r="AE62" s="874"/>
      <c r="AF62" s="874"/>
      <c r="AG62" s="291" t="s">
        <v>270</v>
      </c>
    </row>
    <row r="63" spans="1:43" s="48" customFormat="1" ht="16.149999999999999" hidden="1" customHeight="1" outlineLevel="1">
      <c r="A63" s="287"/>
      <c r="B63" s="300" t="s">
        <v>411</v>
      </c>
      <c r="C63" s="293"/>
      <c r="D63" s="345"/>
      <c r="E63" s="345"/>
      <c r="F63" s="293"/>
      <c r="G63" s="345"/>
      <c r="H63" s="345"/>
      <c r="I63" s="293"/>
      <c r="J63" s="293"/>
      <c r="K63" s="293"/>
      <c r="L63" s="293"/>
      <c r="M63" s="345"/>
      <c r="N63" s="345"/>
      <c r="O63" s="345"/>
      <c r="P63" s="345"/>
      <c r="Q63" s="345"/>
      <c r="R63" s="345"/>
      <c r="S63" s="345"/>
      <c r="T63" s="345"/>
      <c r="U63" s="345"/>
      <c r="V63" s="345"/>
      <c r="W63" s="345"/>
      <c r="X63" s="345"/>
      <c r="Y63" s="345"/>
      <c r="Z63" s="345"/>
      <c r="AA63" s="345"/>
      <c r="AB63" s="874"/>
      <c r="AC63" s="874"/>
      <c r="AD63" s="874"/>
      <c r="AE63" s="874"/>
      <c r="AF63" s="874"/>
      <c r="AG63" s="291" t="s">
        <v>270</v>
      </c>
      <c r="AH63" s="192"/>
      <c r="AI63" s="192"/>
      <c r="AJ63" s="192"/>
      <c r="AK63" s="192"/>
      <c r="AL63" s="192"/>
      <c r="AM63" s="192"/>
      <c r="AN63" s="192"/>
      <c r="AO63" s="192"/>
      <c r="AP63" s="192"/>
      <c r="AQ63" s="192"/>
    </row>
    <row r="64" spans="1:43" ht="16.149999999999999" hidden="1" customHeight="1" outlineLevel="1">
      <c r="A64" s="287"/>
      <c r="B64" s="338" t="s">
        <v>1549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299" t="s">
        <v>270</v>
      </c>
    </row>
    <row r="65" spans="1:43" ht="16.149999999999999" hidden="1" customHeight="1" outlineLevel="1">
      <c r="A65" s="287"/>
      <c r="B65" s="338" t="s">
        <v>1551</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c r="AC65" s="875"/>
      <c r="AD65" s="875"/>
      <c r="AE65" s="875"/>
      <c r="AF65" s="875"/>
      <c r="AG65" s="299" t="s">
        <v>270</v>
      </c>
    </row>
    <row r="66" spans="1:43" ht="16.149999999999999" hidden="1" customHeight="1" outlineLevel="1">
      <c r="A66" s="287"/>
      <c r="B66" s="338" t="s">
        <v>1550</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876">
        <f>AB59-SUM(AB60:AF65)</f>
        <v>0</v>
      </c>
      <c r="AC66" s="876"/>
      <c r="AD66" s="876"/>
      <c r="AE66" s="876"/>
      <c r="AF66" s="876"/>
      <c r="AG66" s="299" t="s">
        <v>270</v>
      </c>
    </row>
    <row r="67" spans="1:43" s="321" customFormat="1" ht="16.149999999999999" hidden="1" customHeight="1" outlineLevel="1" thickBot="1">
      <c r="A67" s="357" t="s">
        <v>412</v>
      </c>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877" t="s">
        <v>1531</v>
      </c>
      <c r="AC67" s="877"/>
      <c r="AD67" s="877"/>
      <c r="AE67" s="877"/>
      <c r="AF67" s="877"/>
      <c r="AG67" s="350"/>
      <c r="AH67" s="337" t="b">
        <v>0</v>
      </c>
      <c r="AI67" s="337"/>
      <c r="AJ67" s="337"/>
      <c r="AK67" s="337"/>
      <c r="AL67" s="337"/>
      <c r="AM67" s="337"/>
      <c r="AN67" s="337"/>
      <c r="AO67" s="337"/>
      <c r="AP67" s="337"/>
      <c r="AQ67" s="337"/>
    </row>
    <row r="68" spans="1:43"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878" t="str">
        <f>IF(AH67=TRUE,"問題なし","問題あり")</f>
        <v>問題あり</v>
      </c>
      <c r="AC68" s="878"/>
      <c r="AD68" s="878"/>
      <c r="AE68" s="878"/>
      <c r="AF68" s="878"/>
      <c r="AG68" s="283"/>
    </row>
    <row r="69" spans="1:43"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row>
    <row r="70" spans="1:43"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row>
    <row r="71" spans="1:43"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row>
    <row r="72" spans="1:43"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row>
    <row r="73" spans="1:43" ht="16.149999999999999" hidden="1" customHeight="1" outlineLevel="1">
      <c r="A73" s="303" t="s">
        <v>1520</v>
      </c>
      <c r="B73" s="351"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row>
    <row r="74" spans="1:43"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row>
    <row r="75" spans="1:43" ht="16.149999999999999" hidden="1" customHeight="1" outlineLevel="1">
      <c r="A75" s="339" t="s">
        <v>1520</v>
      </c>
      <c r="B75" s="351"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2"/>
      <c r="AC75" s="352"/>
      <c r="AD75" s="352"/>
      <c r="AE75" s="352"/>
      <c r="AF75" s="352"/>
      <c r="AG75" s="283"/>
    </row>
    <row r="76" spans="1:43" ht="16.149999999999999" hidden="1" customHeight="1" outlineLevel="1">
      <c r="A76" s="339"/>
      <c r="B76" s="351"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2"/>
      <c r="AC76" s="352"/>
      <c r="AD76" s="352"/>
      <c r="AE76" s="352"/>
      <c r="AF76" s="352"/>
      <c r="AG76" s="283"/>
    </row>
    <row r="77" spans="1:43" ht="16.149999999999999" hidden="1" customHeight="1" outlineLevel="1">
      <c r="A77" s="339"/>
      <c r="B77" s="351"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2"/>
      <c r="AC77" s="352"/>
      <c r="AD77" s="352"/>
      <c r="AE77" s="352"/>
      <c r="AF77" s="352"/>
      <c r="AG77" s="283"/>
    </row>
    <row r="78" spans="1:43" ht="16.149999999999999" hidden="1" customHeight="1" outlineLevel="1">
      <c r="A78" s="339" t="s">
        <v>1520</v>
      </c>
      <c r="B78" s="351"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2"/>
      <c r="AC78" s="352"/>
      <c r="AD78" s="352"/>
      <c r="AE78" s="352"/>
      <c r="AF78" s="352"/>
      <c r="AG78" s="283"/>
    </row>
    <row r="79" spans="1:43" ht="16.149999999999999"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4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36" t="s">
        <v>1520</v>
      </c>
      <c r="B81" s="440" t="s">
        <v>1524</v>
      </c>
      <c r="C81" s="389"/>
      <c r="D81" s="389"/>
      <c r="E81" s="389"/>
      <c r="F81" s="389"/>
      <c r="G81" s="389"/>
      <c r="H81" s="389"/>
      <c r="I81" s="389"/>
      <c r="J81" s="389"/>
      <c r="K81" s="389"/>
      <c r="L81" s="389"/>
      <c r="M81" s="389"/>
      <c r="N81" s="389"/>
      <c r="O81" s="389"/>
      <c r="P81" s="389"/>
      <c r="Q81" s="389"/>
      <c r="R81" s="389"/>
      <c r="S81" s="389"/>
      <c r="T81" s="389"/>
      <c r="U81" s="389"/>
      <c r="V81" s="389"/>
      <c r="W81" s="389"/>
      <c r="X81" s="389"/>
      <c r="Y81" s="389"/>
      <c r="Z81" s="389"/>
      <c r="AA81" s="436"/>
      <c r="AB81" s="436"/>
      <c r="AC81" s="436"/>
      <c r="AD81" s="436"/>
      <c r="AE81" s="436"/>
      <c r="AF81" s="389"/>
      <c r="AG81" s="441"/>
    </row>
    <row r="82" spans="1:33" ht="16.149999999999999" customHeight="1">
      <c r="A82" s="386" t="s">
        <v>1520</v>
      </c>
      <c r="B82" s="389" t="s">
        <v>1584</v>
      </c>
      <c r="C82" s="389"/>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436"/>
      <c r="AB82" s="436"/>
      <c r="AC82" s="436"/>
      <c r="AD82" s="436"/>
      <c r="AE82" s="436"/>
      <c r="AF82" s="389"/>
      <c r="AG82" s="441"/>
    </row>
    <row r="83" spans="1:33" ht="16.149999999999999" customHeight="1">
      <c r="A83" s="436" t="s">
        <v>1520</v>
      </c>
      <c r="B83" s="389" t="s">
        <v>1526</v>
      </c>
      <c r="C83" s="3"/>
      <c r="D83" s="3"/>
      <c r="E83" s="3"/>
      <c r="F83" s="3"/>
      <c r="G83" s="3"/>
      <c r="H83" s="3"/>
      <c r="I83" s="3"/>
      <c r="J83" s="3"/>
      <c r="K83" s="3"/>
      <c r="L83" s="3"/>
      <c r="M83" s="3"/>
      <c r="N83" s="3"/>
      <c r="O83" s="3"/>
      <c r="P83" s="3"/>
      <c r="Q83" s="3"/>
      <c r="R83" s="3"/>
      <c r="S83" s="3"/>
      <c r="T83" s="3"/>
      <c r="U83" s="3"/>
      <c r="V83" s="3"/>
      <c r="W83" s="3"/>
      <c r="X83" s="3"/>
      <c r="Y83" s="3"/>
      <c r="Z83" s="3"/>
      <c r="AA83" s="386"/>
      <c r="AB83" s="386"/>
      <c r="AC83" s="386"/>
      <c r="AD83" s="386"/>
      <c r="AE83" s="386"/>
      <c r="AF83" s="3"/>
    </row>
    <row r="84" spans="1:33" ht="16.149999999999999" customHeight="1">
      <c r="A84" s="146"/>
      <c r="B84" s="389" t="s">
        <v>1525</v>
      </c>
      <c r="C84" s="3"/>
      <c r="D84" s="3"/>
      <c r="E84" s="3"/>
      <c r="F84" s="3"/>
      <c r="G84" s="3"/>
      <c r="H84" s="3"/>
      <c r="I84" s="3"/>
      <c r="J84" s="3"/>
      <c r="K84" s="3"/>
      <c r="L84" s="3"/>
      <c r="M84" s="3"/>
      <c r="N84" s="3"/>
      <c r="O84" s="3"/>
      <c r="P84" s="3"/>
      <c r="Q84" s="3"/>
      <c r="R84" s="3"/>
      <c r="S84" s="3"/>
      <c r="T84" s="3"/>
      <c r="U84" s="3"/>
      <c r="V84" s="3"/>
      <c r="W84" s="3"/>
      <c r="X84" s="3"/>
      <c r="Y84" s="3"/>
      <c r="Z84" s="3"/>
      <c r="AA84" s="386"/>
      <c r="AB84" s="386"/>
      <c r="AC84" s="386"/>
      <c r="AD84" s="386"/>
      <c r="AE84" s="386"/>
      <c r="AF84" s="3"/>
    </row>
    <row r="85" spans="1:33" ht="16.149999999999999" customHeight="1">
      <c r="A85" s="392" t="s">
        <v>1538</v>
      </c>
      <c r="B85" s="389"/>
      <c r="C85" s="3"/>
      <c r="D85" s="3"/>
      <c r="E85" s="3"/>
      <c r="F85" s="3"/>
      <c r="G85" s="3"/>
      <c r="H85" s="3"/>
      <c r="I85" s="3"/>
      <c r="J85" s="3"/>
      <c r="K85" s="3"/>
      <c r="L85" s="3"/>
      <c r="M85" s="3"/>
      <c r="N85" s="3"/>
      <c r="O85" s="3"/>
      <c r="P85" s="3"/>
      <c r="Q85" s="3"/>
      <c r="R85" s="3"/>
      <c r="S85" s="3"/>
      <c r="T85" s="3"/>
      <c r="U85" s="3"/>
      <c r="V85" s="3"/>
      <c r="W85" s="3"/>
      <c r="X85" s="3"/>
      <c r="Y85" s="3"/>
      <c r="Z85" s="3"/>
      <c r="AA85" s="386"/>
      <c r="AB85" s="312"/>
      <c r="AC85" s="312"/>
      <c r="AD85" s="312"/>
      <c r="AE85" s="312"/>
      <c r="AF85" s="284"/>
      <c r="AG85" s="245"/>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53"/>
      <c r="AB86" s="153"/>
      <c r="AC86" s="153"/>
      <c r="AD86" s="153"/>
      <c r="AE86" s="153"/>
      <c r="AF86" s="153"/>
      <c r="AG86" s="153"/>
    </row>
    <row r="87" spans="1:33" ht="16.149999999999999" customHeight="1">
      <c r="A87" s="100" t="s">
        <v>1697</v>
      </c>
      <c r="B87" s="54"/>
      <c r="C87" s="36"/>
      <c r="D87" s="36"/>
      <c r="E87" s="36"/>
      <c r="F87" s="36"/>
      <c r="G87" s="36"/>
      <c r="H87" s="36"/>
      <c r="I87" s="36"/>
      <c r="J87" s="36"/>
      <c r="K87" s="36"/>
      <c r="L87" s="36"/>
      <c r="M87" s="36"/>
      <c r="N87" s="36"/>
      <c r="O87" s="36"/>
      <c r="P87" s="36"/>
      <c r="Q87" s="36"/>
      <c r="R87" s="36"/>
      <c r="S87" s="36"/>
      <c r="T87" s="36"/>
      <c r="U87" s="36"/>
      <c r="V87" s="36"/>
      <c r="W87" s="36"/>
      <c r="X87" s="36"/>
      <c r="Y87" s="36"/>
      <c r="Z87" s="36"/>
      <c r="AA87" s="71"/>
      <c r="AB87" s="865">
        <f>'別添_計画書（病院及び有床診療所）'!AB69</f>
        <v>0</v>
      </c>
      <c r="AC87" s="865"/>
      <c r="AD87" s="865"/>
      <c r="AE87" s="865"/>
      <c r="AF87" s="865"/>
      <c r="AG87" s="73" t="s">
        <v>289</v>
      </c>
    </row>
    <row r="88" spans="1:33" ht="16.149999999999999" customHeight="1">
      <c r="A88" s="379" t="s">
        <v>1703</v>
      </c>
      <c r="B88" s="69"/>
      <c r="C88" s="14"/>
      <c r="D88" s="14"/>
      <c r="E88" s="14"/>
      <c r="F88" s="14"/>
      <c r="G88" s="14"/>
      <c r="H88" s="14"/>
      <c r="I88" s="14"/>
      <c r="J88" s="14"/>
      <c r="K88" s="14"/>
      <c r="L88" s="14"/>
      <c r="M88" s="14"/>
      <c r="N88" s="14"/>
      <c r="O88" s="14"/>
      <c r="P88" s="14"/>
      <c r="Q88" s="14"/>
      <c r="R88" s="14"/>
      <c r="S88" s="14"/>
      <c r="T88" s="14"/>
      <c r="U88" s="14"/>
      <c r="V88" s="14"/>
      <c r="W88" s="14"/>
      <c r="X88" s="14"/>
      <c r="Y88" s="14"/>
      <c r="Z88" s="14"/>
      <c r="AA88" s="70"/>
      <c r="AB88" s="807">
        <f>'別添_計画書（病院及び有床診療所）'!AB70</f>
        <v>0</v>
      </c>
      <c r="AC88" s="807"/>
      <c r="AD88" s="807"/>
      <c r="AE88" s="807"/>
      <c r="AF88" s="807"/>
      <c r="AG88" s="111"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872">
        <f>SUM(AB98,AB107,AB116,AB125,AB134)</f>
        <v>0</v>
      </c>
      <c r="AC89" s="872"/>
      <c r="AD89" s="872"/>
      <c r="AE89" s="872"/>
      <c r="AF89" s="872"/>
      <c r="AG89" s="156"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797">
        <f>AB89-AB88</f>
        <v>0</v>
      </c>
      <c r="AC90" s="797"/>
      <c r="AD90" s="797"/>
      <c r="AE90" s="797"/>
      <c r="AF90" s="797"/>
      <c r="AG90" s="156" t="s">
        <v>270</v>
      </c>
    </row>
    <row r="91" spans="1:33" ht="16.149999999999999" customHeight="1">
      <c r="A91" s="16"/>
      <c r="B91" s="38"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873">
        <f>SUM(AB100,AB109,AB118,AB127,AB136)</f>
        <v>0</v>
      </c>
      <c r="AC91" s="873"/>
      <c r="AD91" s="873"/>
      <c r="AE91" s="873"/>
      <c r="AF91" s="873"/>
      <c r="AG91" s="114" t="s">
        <v>270</v>
      </c>
    </row>
    <row r="92" spans="1:33" ht="16.149999999999999" customHeight="1" thickBot="1">
      <c r="A92" s="39"/>
      <c r="B92" s="90"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869">
        <f>AB90-AB91</f>
        <v>0</v>
      </c>
      <c r="AC92" s="869"/>
      <c r="AD92" s="869"/>
      <c r="AE92" s="869"/>
      <c r="AF92" s="869"/>
      <c r="AG92" s="114" t="s">
        <v>291</v>
      </c>
    </row>
    <row r="93" spans="1:33" ht="16.149999999999999" customHeight="1" thickTop="1" thickBot="1">
      <c r="A93" s="80"/>
      <c r="B93" s="91" t="s">
        <v>1702</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871">
        <f>IFERROR(AB92/AB88*100,0)</f>
        <v>0</v>
      </c>
      <c r="AC93" s="871"/>
      <c r="AD93" s="871"/>
      <c r="AE93" s="871"/>
      <c r="AF93" s="871"/>
      <c r="AG93" s="115" t="s">
        <v>292</v>
      </c>
    </row>
    <row r="94" spans="1:33" ht="16.149999999999999" customHeight="1">
      <c r="A94" s="48"/>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1:33" ht="16.149999999999999" customHeight="1" thickBot="1">
      <c r="A95" s="452" t="s">
        <v>1737</v>
      </c>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313"/>
      <c r="AB95" s="313"/>
      <c r="AC95" s="313"/>
      <c r="AD95" s="313"/>
      <c r="AE95" s="313"/>
      <c r="AF95" s="313"/>
      <c r="AG95" s="313"/>
    </row>
    <row r="96" spans="1:33" ht="16.149999999999999" customHeight="1">
      <c r="A96" s="100" t="s">
        <v>1738</v>
      </c>
      <c r="B96" s="54"/>
      <c r="C96" s="36"/>
      <c r="D96" s="36"/>
      <c r="E96" s="36"/>
      <c r="F96" s="36"/>
      <c r="G96" s="36"/>
      <c r="H96" s="36"/>
      <c r="I96" s="36"/>
      <c r="J96" s="36"/>
      <c r="K96" s="36"/>
      <c r="L96" s="36"/>
      <c r="M96" s="36"/>
      <c r="N96" s="36"/>
      <c r="O96" s="36"/>
      <c r="P96" s="36"/>
      <c r="Q96" s="36"/>
      <c r="R96" s="36"/>
      <c r="S96" s="36"/>
      <c r="T96" s="36"/>
      <c r="U96" s="36"/>
      <c r="V96" s="36"/>
      <c r="W96" s="36"/>
      <c r="X96" s="36"/>
      <c r="Y96" s="36"/>
      <c r="Z96" s="36"/>
      <c r="AA96" s="71"/>
      <c r="AB96" s="865">
        <f>'別添_計画書（病院及び有床診療所）'!AB78</f>
        <v>0</v>
      </c>
      <c r="AC96" s="865"/>
      <c r="AD96" s="865"/>
      <c r="AE96" s="865"/>
      <c r="AF96" s="865"/>
      <c r="AG96" s="73" t="s">
        <v>289</v>
      </c>
    </row>
    <row r="97" spans="1:33" ht="16.149999999999999" customHeight="1">
      <c r="A97" s="379" t="s">
        <v>1704</v>
      </c>
      <c r="B97" s="69"/>
      <c r="C97" s="14"/>
      <c r="D97" s="14"/>
      <c r="E97" s="14"/>
      <c r="F97" s="14"/>
      <c r="G97" s="14"/>
      <c r="H97" s="14"/>
      <c r="I97" s="14"/>
      <c r="J97" s="14"/>
      <c r="K97" s="14"/>
      <c r="L97" s="14"/>
      <c r="M97" s="14"/>
      <c r="N97" s="14"/>
      <c r="O97" s="14"/>
      <c r="P97" s="14"/>
      <c r="Q97" s="14"/>
      <c r="R97" s="14"/>
      <c r="S97" s="14"/>
      <c r="T97" s="14"/>
      <c r="U97" s="14"/>
      <c r="V97" s="14"/>
      <c r="W97" s="14"/>
      <c r="X97" s="14"/>
      <c r="Y97" s="14"/>
      <c r="Z97" s="14"/>
      <c r="AA97" s="70"/>
      <c r="AB97" s="807">
        <f>'別添_計画書（病院及び有床診療所）'!AB79</f>
        <v>0</v>
      </c>
      <c r="AC97" s="807"/>
      <c r="AD97" s="807"/>
      <c r="AE97" s="807"/>
      <c r="AF97" s="807"/>
      <c r="AG97" s="111"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796"/>
      <c r="AC98" s="796"/>
      <c r="AD98" s="796"/>
      <c r="AE98" s="796"/>
      <c r="AF98" s="796"/>
      <c r="AG98" s="156"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797">
        <f>AB98-AB97</f>
        <v>0</v>
      </c>
      <c r="AC99" s="797"/>
      <c r="AD99" s="797"/>
      <c r="AE99" s="797"/>
      <c r="AF99" s="797"/>
      <c r="AG99" s="156" t="s">
        <v>270</v>
      </c>
    </row>
    <row r="100" spans="1:33" ht="16.149999999999999" customHeight="1">
      <c r="A100" s="16"/>
      <c r="B100" s="38"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810"/>
      <c r="AC100" s="810"/>
      <c r="AD100" s="810"/>
      <c r="AE100" s="810"/>
      <c r="AF100" s="810"/>
      <c r="AG100" s="113" t="s">
        <v>270</v>
      </c>
    </row>
    <row r="101" spans="1:33" ht="16.149999999999999" customHeight="1" thickBot="1">
      <c r="A101" s="39"/>
      <c r="B101" s="90"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869">
        <f>AB99-AB100</f>
        <v>0</v>
      </c>
      <c r="AC101" s="869"/>
      <c r="AD101" s="869"/>
      <c r="AE101" s="869"/>
      <c r="AF101" s="869"/>
      <c r="AG101" s="113" t="s">
        <v>291</v>
      </c>
    </row>
    <row r="102" spans="1:33" ht="16.350000000000001" customHeight="1" thickTop="1" thickBot="1">
      <c r="A102" s="80"/>
      <c r="B102" s="91" t="s">
        <v>1709</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809">
        <f>IFERROR(AB101/AB97*100,0)</f>
        <v>0</v>
      </c>
      <c r="AC102" s="809"/>
      <c r="AD102" s="809"/>
      <c r="AE102" s="809"/>
      <c r="AF102" s="809"/>
      <c r="AG102" s="14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814"/>
      <c r="AB104" s="814"/>
      <c r="AC104" s="814"/>
      <c r="AD104" s="814"/>
      <c r="AE104" s="814"/>
      <c r="AF104" s="814"/>
      <c r="AG104" s="814"/>
    </row>
    <row r="105" spans="1:33" ht="16.149999999999999" customHeight="1">
      <c r="A105" s="100" t="s">
        <v>1740</v>
      </c>
      <c r="B105" s="54"/>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1"/>
      <c r="AB105" s="865">
        <f>'別添_計画書（病院及び有床診療所）'!AB87</f>
        <v>0</v>
      </c>
      <c r="AC105" s="865"/>
      <c r="AD105" s="865"/>
      <c r="AE105" s="865"/>
      <c r="AF105" s="865"/>
      <c r="AG105" s="73" t="s">
        <v>289</v>
      </c>
    </row>
    <row r="106" spans="1:33" ht="16.149999999999999" customHeight="1">
      <c r="A106" s="1" t="s">
        <v>1741</v>
      </c>
      <c r="B106" s="69"/>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0"/>
      <c r="AB106" s="807">
        <f>'別添_計画書（病院及び有床診療所）'!AB88</f>
        <v>0</v>
      </c>
      <c r="AC106" s="807"/>
      <c r="AD106" s="807"/>
      <c r="AE106" s="807"/>
      <c r="AF106" s="807"/>
      <c r="AG106" s="111"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796"/>
      <c r="AC107" s="796"/>
      <c r="AD107" s="796"/>
      <c r="AE107" s="796"/>
      <c r="AF107" s="796"/>
      <c r="AG107" s="156"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797">
        <f>AB107-AB106</f>
        <v>0</v>
      </c>
      <c r="AC108" s="797"/>
      <c r="AD108" s="797"/>
      <c r="AE108" s="797"/>
      <c r="AF108" s="797"/>
      <c r="AG108" s="156" t="s">
        <v>270</v>
      </c>
    </row>
    <row r="109" spans="1:33" ht="16.149999999999999" customHeight="1">
      <c r="A109" s="16"/>
      <c r="B109" s="38"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810"/>
      <c r="AC109" s="810"/>
      <c r="AD109" s="810"/>
      <c r="AE109" s="810"/>
      <c r="AF109" s="810"/>
      <c r="AG109" s="113" t="s">
        <v>270</v>
      </c>
    </row>
    <row r="110" spans="1:33" ht="16.149999999999999" customHeight="1" thickBot="1">
      <c r="A110" s="39"/>
      <c r="B110" s="90"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869">
        <f>AB108-AB109</f>
        <v>0</v>
      </c>
      <c r="AC110" s="869"/>
      <c r="AD110" s="869"/>
      <c r="AE110" s="869"/>
      <c r="AF110" s="869"/>
      <c r="AG110" s="113" t="s">
        <v>291</v>
      </c>
    </row>
    <row r="111" spans="1:33" ht="16.350000000000001" customHeight="1" thickTop="1" thickBot="1">
      <c r="A111" s="80"/>
      <c r="B111" s="91" t="s">
        <v>1746</v>
      </c>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809">
        <f>IFERROR(AB110/AB106*100,0)</f>
        <v>0</v>
      </c>
      <c r="AC111" s="809"/>
      <c r="AD111" s="809"/>
      <c r="AE111" s="809"/>
      <c r="AF111" s="809"/>
      <c r="AG111" s="14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814"/>
      <c r="AB113" s="814"/>
      <c r="AC113" s="814"/>
      <c r="AD113" s="814"/>
      <c r="AE113" s="814"/>
      <c r="AF113" s="814"/>
      <c r="AG113" s="814"/>
    </row>
    <row r="114" spans="1:35" ht="16.149999999999999" customHeight="1">
      <c r="A114" s="100" t="s">
        <v>1747</v>
      </c>
      <c r="B114" s="54"/>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1"/>
      <c r="AB114" s="865">
        <f>'別添_計画書（病院及び有床診療所）'!AB96</f>
        <v>0</v>
      </c>
      <c r="AC114" s="865"/>
      <c r="AD114" s="865"/>
      <c r="AE114" s="865"/>
      <c r="AF114" s="865"/>
      <c r="AG114" s="73" t="s">
        <v>289</v>
      </c>
    </row>
    <row r="115" spans="1:35" ht="16.149999999999999" customHeight="1">
      <c r="A115" s="379" t="s">
        <v>1748</v>
      </c>
      <c r="B115" s="69"/>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0"/>
      <c r="AB115" s="807">
        <f>'別添_計画書（病院及び有床診療所）'!AB97</f>
        <v>0</v>
      </c>
      <c r="AC115" s="807"/>
      <c r="AD115" s="807"/>
      <c r="AE115" s="807"/>
      <c r="AF115" s="807"/>
      <c r="AG115" s="111"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796"/>
      <c r="AC116" s="796"/>
      <c r="AD116" s="796"/>
      <c r="AE116" s="796"/>
      <c r="AF116" s="796"/>
      <c r="AG116" s="156"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797">
        <f>AB116-AB115</f>
        <v>0</v>
      </c>
      <c r="AC117" s="797"/>
      <c r="AD117" s="797"/>
      <c r="AE117" s="797"/>
      <c r="AF117" s="797"/>
      <c r="AG117" s="156" t="s">
        <v>270</v>
      </c>
    </row>
    <row r="118" spans="1:35" ht="16.149999999999999" customHeight="1">
      <c r="A118" s="16"/>
      <c r="B118" s="38"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810"/>
      <c r="AC118" s="810"/>
      <c r="AD118" s="810"/>
      <c r="AE118" s="810"/>
      <c r="AF118" s="810"/>
      <c r="AG118" s="113" t="s">
        <v>270</v>
      </c>
    </row>
    <row r="119" spans="1:35" ht="16.350000000000001" customHeight="1" thickBot="1">
      <c r="A119" s="39"/>
      <c r="B119" s="90"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869">
        <f>AB117-AB118</f>
        <v>0</v>
      </c>
      <c r="AC119" s="869"/>
      <c r="AD119" s="869"/>
      <c r="AE119" s="869"/>
      <c r="AF119" s="869"/>
      <c r="AG119" s="113" t="s">
        <v>291</v>
      </c>
    </row>
    <row r="120" spans="1:35" ht="16.350000000000001" customHeight="1" thickTop="1" thickBot="1">
      <c r="A120" s="80"/>
      <c r="B120" s="91" t="s">
        <v>1753</v>
      </c>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809">
        <f>IFERROR(AB119/AB115*100,0)</f>
        <v>0</v>
      </c>
      <c r="AC120" s="809"/>
      <c r="AD120" s="809"/>
      <c r="AE120" s="809"/>
      <c r="AF120" s="809"/>
      <c r="AG120" s="144" t="s">
        <v>292</v>
      </c>
    </row>
    <row r="121" spans="1:35" ht="16.350000000000001" customHeight="1">
      <c r="AG121" s="28"/>
    </row>
    <row r="122" spans="1:35" ht="16.350000000000001" customHeight="1" thickBot="1">
      <c r="A122" s="870" t="s">
        <v>317</v>
      </c>
      <c r="B122" s="870"/>
      <c r="C122" s="870"/>
      <c r="D122" s="870"/>
      <c r="E122" s="870"/>
      <c r="F122" s="870"/>
      <c r="G122" s="870"/>
      <c r="H122" s="870"/>
      <c r="I122" s="870"/>
      <c r="J122" s="870"/>
      <c r="K122" s="870"/>
      <c r="L122" s="870"/>
      <c r="M122" s="870"/>
      <c r="N122" s="870"/>
      <c r="O122" s="870"/>
      <c r="P122" s="870"/>
      <c r="Q122" s="870"/>
      <c r="R122" s="870"/>
      <c r="S122" s="870"/>
      <c r="T122" s="870"/>
      <c r="U122" s="870"/>
      <c r="V122" s="870"/>
      <c r="W122" s="870"/>
      <c r="X122" s="870"/>
      <c r="Y122" s="870"/>
      <c r="Z122" s="870"/>
      <c r="AA122" s="870"/>
      <c r="AB122" s="870"/>
      <c r="AC122" s="870"/>
      <c r="AD122" s="870"/>
      <c r="AE122" s="870"/>
      <c r="AF122" s="870"/>
      <c r="AG122" s="870"/>
      <c r="AH122" s="181"/>
      <c r="AI122" s="181"/>
    </row>
    <row r="123" spans="1:35" ht="16.350000000000001" customHeight="1">
      <c r="A123" s="100" t="s">
        <v>1754</v>
      </c>
      <c r="B123" s="54"/>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1"/>
      <c r="AB123" s="865">
        <f>'別添_計画書（病院及び有床診療所）'!AB105</f>
        <v>0</v>
      </c>
      <c r="AC123" s="865"/>
      <c r="AD123" s="865"/>
      <c r="AE123" s="865"/>
      <c r="AF123" s="865"/>
      <c r="AG123" s="73" t="s">
        <v>289</v>
      </c>
      <c r="AH123" s="169"/>
      <c r="AI123" s="169"/>
    </row>
    <row r="124" spans="1:35" ht="16.350000000000001" customHeight="1">
      <c r="A124" s="379" t="s">
        <v>1731</v>
      </c>
      <c r="B124" s="69"/>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0"/>
      <c r="AB124" s="807">
        <f>'別添_計画書（病院及び有床診療所）'!AB106</f>
        <v>0</v>
      </c>
      <c r="AC124" s="807"/>
      <c r="AD124" s="807"/>
      <c r="AE124" s="807"/>
      <c r="AF124" s="807"/>
      <c r="AG124" s="111"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796"/>
      <c r="AC125" s="796"/>
      <c r="AD125" s="796"/>
      <c r="AE125" s="796"/>
      <c r="AF125" s="796"/>
      <c r="AG125" s="156"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797">
        <f>AB125-AB124</f>
        <v>0</v>
      </c>
      <c r="AC126" s="797"/>
      <c r="AD126" s="797"/>
      <c r="AE126" s="797"/>
      <c r="AF126" s="797"/>
      <c r="AG126" s="156" t="s">
        <v>270</v>
      </c>
    </row>
    <row r="127" spans="1:35" ht="16.350000000000001" customHeight="1">
      <c r="A127" s="16"/>
      <c r="B127" s="38"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810"/>
      <c r="AC127" s="810"/>
      <c r="AD127" s="810"/>
      <c r="AE127" s="810"/>
      <c r="AF127" s="810"/>
      <c r="AG127" s="113" t="s">
        <v>270</v>
      </c>
    </row>
    <row r="128" spans="1:35" ht="16.350000000000001" customHeight="1" thickBot="1">
      <c r="A128" s="39"/>
      <c r="B128" s="90"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869">
        <f>AB126-AB127</f>
        <v>0</v>
      </c>
      <c r="AC128" s="869"/>
      <c r="AD128" s="869"/>
      <c r="AE128" s="869"/>
      <c r="AF128" s="869"/>
      <c r="AG128" s="113" t="s">
        <v>291</v>
      </c>
    </row>
    <row r="129" spans="1:35" ht="16.350000000000001" customHeight="1" thickTop="1" thickBot="1">
      <c r="A129" s="80"/>
      <c r="B129" s="91" t="s">
        <v>1735</v>
      </c>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809">
        <f>IFERROR(AB128/AB124*100,0)</f>
        <v>0</v>
      </c>
      <c r="AC129" s="809"/>
      <c r="AD129" s="809"/>
      <c r="AE129" s="809"/>
      <c r="AF129" s="809"/>
      <c r="AG129" s="14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814"/>
      <c r="AB131" s="814"/>
      <c r="AC131" s="814"/>
      <c r="AD131" s="814"/>
      <c r="AE131" s="814"/>
      <c r="AF131" s="814"/>
      <c r="AG131" s="814"/>
    </row>
    <row r="132" spans="1:35" ht="16.149999999999999" customHeight="1">
      <c r="A132" s="100" t="s">
        <v>1755</v>
      </c>
      <c r="B132" s="54"/>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1"/>
      <c r="AB132" s="865">
        <f>'別添_計画書（病院及び有床診療所）'!AB114</f>
        <v>0</v>
      </c>
      <c r="AC132" s="865"/>
      <c r="AD132" s="865"/>
      <c r="AE132" s="865"/>
      <c r="AF132" s="865"/>
      <c r="AG132" s="73" t="s">
        <v>289</v>
      </c>
    </row>
    <row r="133" spans="1:35" ht="16.149999999999999" customHeight="1">
      <c r="A133" s="451" t="s">
        <v>1725</v>
      </c>
      <c r="B133" s="69"/>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0"/>
      <c r="AB133" s="807">
        <f>'別添_計画書（病院及び有床診療所）'!AB115</f>
        <v>0</v>
      </c>
      <c r="AC133" s="807"/>
      <c r="AD133" s="807"/>
      <c r="AE133" s="807"/>
      <c r="AF133" s="807"/>
      <c r="AG133" s="111"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796"/>
      <c r="AC134" s="796"/>
      <c r="AD134" s="796"/>
      <c r="AE134" s="796"/>
      <c r="AF134" s="796"/>
      <c r="AG134" s="156"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797">
        <f>AB134-AB133</f>
        <v>0</v>
      </c>
      <c r="AC135" s="797"/>
      <c r="AD135" s="797"/>
      <c r="AE135" s="797"/>
      <c r="AF135" s="797"/>
      <c r="AG135" s="156" t="s">
        <v>270</v>
      </c>
    </row>
    <row r="136" spans="1:35" ht="16.149999999999999" customHeight="1">
      <c r="A136" s="16"/>
      <c r="B136" s="38"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810"/>
      <c r="AC136" s="810"/>
      <c r="AD136" s="810"/>
      <c r="AE136" s="810"/>
      <c r="AF136" s="810"/>
      <c r="AG136" s="113" t="s">
        <v>270</v>
      </c>
    </row>
    <row r="137" spans="1:35" ht="16.149999999999999" customHeight="1" thickBot="1">
      <c r="A137" s="39"/>
      <c r="B137" s="90"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869">
        <f>AB135-AB136</f>
        <v>0</v>
      </c>
      <c r="AC137" s="869"/>
      <c r="AD137" s="869"/>
      <c r="AE137" s="869"/>
      <c r="AF137" s="869"/>
      <c r="AG137" s="113" t="s">
        <v>291</v>
      </c>
    </row>
    <row r="138" spans="1:35" ht="16.350000000000001" customHeight="1" thickTop="1" thickBot="1">
      <c r="A138" s="80"/>
      <c r="B138" s="91" t="s">
        <v>1730</v>
      </c>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809">
        <f>IFERROR(AB137/AB133*100,0)</f>
        <v>0</v>
      </c>
      <c r="AC138" s="809"/>
      <c r="AD138" s="809"/>
      <c r="AE138" s="809"/>
      <c r="AF138" s="809"/>
      <c r="AG138" s="144" t="s">
        <v>292</v>
      </c>
    </row>
    <row r="139" spans="1:35" ht="16.350000000000001" customHeight="1"/>
    <row r="140" spans="1:35" ht="16.350000000000001" customHeight="1">
      <c r="A140" s="60" t="s">
        <v>1675</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row>
    <row r="141" spans="1:35" ht="16.149999999999999" customHeight="1" thickBot="1">
      <c r="A141" s="58" t="s">
        <v>323</v>
      </c>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817"/>
      <c r="AB141" s="817"/>
      <c r="AC141" s="817"/>
      <c r="AD141" s="817"/>
      <c r="AE141" s="817"/>
      <c r="AF141" s="817"/>
      <c r="AG141" s="817"/>
      <c r="AH141" s="181"/>
      <c r="AI141" s="181"/>
    </row>
    <row r="142" spans="1:35" ht="16.149999999999999" customHeight="1">
      <c r="A142" s="99" t="s">
        <v>1718</v>
      </c>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74"/>
      <c r="AB142" s="865">
        <f>'別添_計画書（病院及び有床診療所）'!AB124</f>
        <v>0</v>
      </c>
      <c r="AC142" s="865"/>
      <c r="AD142" s="865"/>
      <c r="AE142" s="865"/>
      <c r="AF142" s="865"/>
      <c r="AG142" s="76" t="s">
        <v>289</v>
      </c>
      <c r="AH142" s="169"/>
      <c r="AI142" s="169"/>
    </row>
    <row r="143" spans="1:35" ht="16.149999999999999" hidden="1" customHeight="1" outlineLevel="1">
      <c r="A143" s="443" t="s">
        <v>438</v>
      </c>
      <c r="B143" s="444"/>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8"/>
      <c r="AB143" s="866">
        <f>'別添_計画書（病院及び有床診療所）'!AB125</f>
        <v>0</v>
      </c>
      <c r="AC143" s="866"/>
      <c r="AD143" s="866"/>
      <c r="AE143" s="866"/>
      <c r="AF143" s="866"/>
      <c r="AG143" s="449" t="s">
        <v>270</v>
      </c>
      <c r="AH143" s="169"/>
      <c r="AI143" s="169"/>
    </row>
    <row r="144" spans="1:35" ht="16.149999999999999" customHeight="1" collapsed="1">
      <c r="A144" s="442" t="s">
        <v>1719</v>
      </c>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75"/>
      <c r="AB144" s="807">
        <f>'別添_計画書（病院及び有床診療所）'!AB126</f>
        <v>0</v>
      </c>
      <c r="AC144" s="807"/>
      <c r="AD144" s="807"/>
      <c r="AE144" s="807"/>
      <c r="AF144" s="807"/>
      <c r="AG144" s="105" t="s">
        <v>270</v>
      </c>
    </row>
    <row r="145" spans="1:35" ht="16.149999999999999" hidden="1" customHeight="1" outlineLevel="1">
      <c r="A145" s="443" t="s">
        <v>439</v>
      </c>
      <c r="B145" s="445"/>
      <c r="C145" s="445"/>
      <c r="D145" s="445"/>
      <c r="E145" s="445"/>
      <c r="F145" s="445"/>
      <c r="G145" s="445"/>
      <c r="H145" s="445"/>
      <c r="I145" s="445"/>
      <c r="J145" s="445"/>
      <c r="K145" s="445"/>
      <c r="L145" s="445"/>
      <c r="M145" s="445"/>
      <c r="N145" s="445"/>
      <c r="O145" s="445"/>
      <c r="P145" s="445"/>
      <c r="Q145" s="445"/>
      <c r="R145" s="445"/>
      <c r="S145" s="445"/>
      <c r="T145" s="445"/>
      <c r="U145" s="445"/>
      <c r="V145" s="445"/>
      <c r="W145" s="445"/>
      <c r="X145" s="445"/>
      <c r="Y145" s="445"/>
      <c r="Z145" s="445"/>
      <c r="AA145" s="445"/>
      <c r="AB145" s="867"/>
      <c r="AC145" s="867"/>
      <c r="AD145" s="867"/>
      <c r="AE145" s="867"/>
      <c r="AF145" s="867"/>
      <c r="AG145" s="450" t="s">
        <v>270</v>
      </c>
    </row>
    <row r="146" spans="1:35" ht="16.149999999999999" customHeight="1" collapsed="1">
      <c r="A146" s="89" t="s">
        <v>1720</v>
      </c>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821"/>
      <c r="AC146" s="821"/>
      <c r="AD146" s="821"/>
      <c r="AE146" s="821"/>
      <c r="AF146" s="821"/>
      <c r="AG146" s="117" t="s">
        <v>270</v>
      </c>
    </row>
    <row r="147" spans="1:35" ht="16.149999999999999" hidden="1" customHeight="1" outlineLevel="1">
      <c r="A147" s="446" t="s">
        <v>365</v>
      </c>
      <c r="B147" s="447"/>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7"/>
      <c r="AB147" s="868">
        <f>AB145-AB143</f>
        <v>0</v>
      </c>
      <c r="AC147" s="868"/>
      <c r="AD147" s="868"/>
      <c r="AE147" s="868"/>
      <c r="AF147" s="868"/>
      <c r="AG147" s="450" t="s">
        <v>270</v>
      </c>
    </row>
    <row r="148" spans="1:35" ht="16.149999999999999" customHeight="1" collapsed="1">
      <c r="A148" s="93" t="s">
        <v>1721</v>
      </c>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823">
        <f>AB146-AB144</f>
        <v>0</v>
      </c>
      <c r="AC148" s="823"/>
      <c r="AD148" s="823"/>
      <c r="AE148" s="823"/>
      <c r="AF148" s="823"/>
      <c r="AG148" s="117" t="s">
        <v>270</v>
      </c>
    </row>
    <row r="149" spans="1:35" ht="16.149999999999999" customHeight="1">
      <c r="A149" s="82"/>
      <c r="B149" s="83" t="s">
        <v>1722</v>
      </c>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821"/>
      <c r="AC149" s="821"/>
      <c r="AD149" s="821"/>
      <c r="AE149" s="821"/>
      <c r="AF149" s="821"/>
      <c r="AG149" s="120" t="s">
        <v>270</v>
      </c>
    </row>
    <row r="150" spans="1:35" ht="16.149999999999999" customHeight="1" thickBot="1">
      <c r="A150" s="84"/>
      <c r="B150" s="95" t="s">
        <v>1723</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60">
        <f>AB148-AB149</f>
        <v>0</v>
      </c>
      <c r="AC150" s="860"/>
      <c r="AD150" s="860"/>
      <c r="AE150" s="860"/>
      <c r="AF150" s="860"/>
      <c r="AG150" s="120" t="s">
        <v>291</v>
      </c>
    </row>
    <row r="151" spans="1:35" ht="16.350000000000001" customHeight="1" thickTop="1" thickBot="1">
      <c r="A151" s="85"/>
      <c r="B151" s="96" t="s">
        <v>1724</v>
      </c>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861">
        <f>IFERROR(AB150/AB144*100,0)</f>
        <v>0</v>
      </c>
      <c r="AC151" s="861"/>
      <c r="AD151" s="861"/>
      <c r="AE151" s="861"/>
      <c r="AF151" s="861"/>
      <c r="AG151" s="121" t="s">
        <v>292</v>
      </c>
    </row>
    <row r="152" spans="1:35" ht="16.350000000000001"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1:35" ht="16.149999999999999" customHeight="1" thickBot="1">
      <c r="A153" s="58" t="s">
        <v>1710</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817"/>
      <c r="AB153" s="817"/>
      <c r="AC153" s="817"/>
      <c r="AD153" s="817"/>
      <c r="AE153" s="817"/>
      <c r="AF153" s="817"/>
      <c r="AG153" s="817"/>
      <c r="AH153" s="181"/>
      <c r="AI153" s="181"/>
    </row>
    <row r="154" spans="1:35" ht="16.149999999999999" customHeight="1">
      <c r="A154" s="99" t="s">
        <v>1711</v>
      </c>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74"/>
      <c r="AB154" s="865">
        <f>'別添_計画書（病院及び有床診療所）'!AB136</f>
        <v>0</v>
      </c>
      <c r="AC154" s="865"/>
      <c r="AD154" s="865"/>
      <c r="AE154" s="865"/>
      <c r="AF154" s="865"/>
      <c r="AG154" s="76" t="s">
        <v>289</v>
      </c>
      <c r="AH154" s="169"/>
      <c r="AI154" s="169"/>
    </row>
    <row r="155" spans="1:35" ht="16.149999999999999" hidden="1" customHeight="1" outlineLevel="1">
      <c r="A155" s="443" t="s">
        <v>440</v>
      </c>
      <c r="B155" s="444"/>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306"/>
      <c r="AB155" s="862">
        <f>'別添_計画書（病院及び有床診療所）'!AB137</f>
        <v>0</v>
      </c>
      <c r="AC155" s="862"/>
      <c r="AD155" s="862"/>
      <c r="AE155" s="862"/>
      <c r="AF155" s="862"/>
      <c r="AG155" s="307" t="s">
        <v>270</v>
      </c>
      <c r="AH155" s="169"/>
      <c r="AI155" s="169"/>
    </row>
    <row r="156" spans="1:35" ht="16.149999999999999" customHeight="1" collapsed="1">
      <c r="A156" s="89" t="s">
        <v>1712</v>
      </c>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75"/>
      <c r="AB156" s="807">
        <f>'別添_計画書（病院及び有床診療所）'!AB138</f>
        <v>0</v>
      </c>
      <c r="AC156" s="807"/>
      <c r="AD156" s="807"/>
      <c r="AE156" s="807"/>
      <c r="AF156" s="807"/>
      <c r="AG156" s="63" t="s">
        <v>270</v>
      </c>
    </row>
    <row r="157" spans="1:35" ht="16.149999999999999" hidden="1" customHeight="1" outlineLevel="1">
      <c r="A157" s="443" t="s">
        <v>441</v>
      </c>
      <c r="B157" s="445"/>
      <c r="C157" s="445"/>
      <c r="D157" s="445"/>
      <c r="E157" s="445"/>
      <c r="F157" s="445"/>
      <c r="G157" s="445"/>
      <c r="H157" s="445"/>
      <c r="I157" s="445"/>
      <c r="J157" s="445"/>
      <c r="K157" s="445"/>
      <c r="L157" s="445"/>
      <c r="M157" s="445"/>
      <c r="N157" s="445"/>
      <c r="O157" s="445"/>
      <c r="P157" s="445"/>
      <c r="Q157" s="445"/>
      <c r="R157" s="445"/>
      <c r="S157" s="445"/>
      <c r="T157" s="445"/>
      <c r="U157" s="445"/>
      <c r="V157" s="445"/>
      <c r="W157" s="445"/>
      <c r="X157" s="445"/>
      <c r="Y157" s="445"/>
      <c r="Z157" s="445"/>
      <c r="AA157" s="308"/>
      <c r="AB157" s="863"/>
      <c r="AC157" s="863"/>
      <c r="AD157" s="863"/>
      <c r="AE157" s="863"/>
      <c r="AF157" s="863"/>
      <c r="AG157" s="310" t="s">
        <v>270</v>
      </c>
    </row>
    <row r="158" spans="1:35" ht="16.149999999999999" customHeight="1" collapsed="1">
      <c r="A158" s="89" t="s">
        <v>1713</v>
      </c>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821"/>
      <c r="AC158" s="821"/>
      <c r="AD158" s="821"/>
      <c r="AE158" s="821"/>
      <c r="AF158" s="821"/>
      <c r="AG158" s="65" t="s">
        <v>270</v>
      </c>
    </row>
    <row r="159" spans="1:35" ht="16.149999999999999" hidden="1" customHeight="1" outlineLevel="1">
      <c r="A159" s="446" t="s">
        <v>442</v>
      </c>
      <c r="B159" s="447"/>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309"/>
      <c r="AB159" s="864">
        <f>AB157-AB155</f>
        <v>0</v>
      </c>
      <c r="AC159" s="864"/>
      <c r="AD159" s="864"/>
      <c r="AE159" s="864"/>
      <c r="AF159" s="864"/>
      <c r="AG159" s="310" t="s">
        <v>270</v>
      </c>
    </row>
    <row r="160" spans="1:35" ht="16.149999999999999" customHeight="1" collapsed="1">
      <c r="A160" s="93" t="s">
        <v>1714</v>
      </c>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823">
        <f>AB158-AB156</f>
        <v>0</v>
      </c>
      <c r="AC160" s="823"/>
      <c r="AD160" s="823"/>
      <c r="AE160" s="823"/>
      <c r="AF160" s="823"/>
      <c r="AG160" s="65" t="s">
        <v>270</v>
      </c>
    </row>
    <row r="161" spans="1:34" ht="16.149999999999999" customHeight="1">
      <c r="A161" s="82"/>
      <c r="B161" s="83" t="s">
        <v>1715</v>
      </c>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821"/>
      <c r="AC161" s="821"/>
      <c r="AD161" s="821"/>
      <c r="AE161" s="821"/>
      <c r="AF161" s="821"/>
      <c r="AG161" s="118" t="s">
        <v>270</v>
      </c>
    </row>
    <row r="162" spans="1:34" ht="16.149999999999999" customHeight="1" thickBot="1">
      <c r="A162" s="84"/>
      <c r="B162" s="95" t="s">
        <v>1716</v>
      </c>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860">
        <f>AB160-AB161</f>
        <v>0</v>
      </c>
      <c r="AC162" s="860"/>
      <c r="AD162" s="860"/>
      <c r="AE162" s="860"/>
      <c r="AF162" s="860"/>
      <c r="AG162" s="118" t="s">
        <v>291</v>
      </c>
    </row>
    <row r="163" spans="1:34" ht="16.350000000000001" customHeight="1" thickTop="1" thickBot="1">
      <c r="A163" s="85"/>
      <c r="B163" s="96" t="s">
        <v>1717</v>
      </c>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861">
        <f>IFERROR(AB162/AB156*100,0)</f>
        <v>0</v>
      </c>
      <c r="AC163" s="861"/>
      <c r="AD163" s="861"/>
      <c r="AE163" s="861"/>
      <c r="AF163" s="861"/>
      <c r="AG163" s="119"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819"/>
      <c r="G168" s="819"/>
      <c r="H168" s="3" t="s">
        <v>16</v>
      </c>
      <c r="I168" s="819"/>
      <c r="J168" s="819"/>
      <c r="K168" s="3" t="s">
        <v>264</v>
      </c>
      <c r="L168" s="819"/>
      <c r="M168" s="819"/>
      <c r="N168" s="3" t="s">
        <v>18</v>
      </c>
      <c r="O168" s="3"/>
      <c r="P168" s="3"/>
      <c r="Q168" s="3" t="s">
        <v>444</v>
      </c>
      <c r="R168" s="3"/>
      <c r="S168" s="3"/>
      <c r="T168" s="3"/>
      <c r="U168" s="820"/>
      <c r="V168" s="820"/>
      <c r="W168" s="820"/>
      <c r="X168" s="820"/>
      <c r="Y168" s="820"/>
      <c r="Z168" s="820"/>
      <c r="AA168" s="820"/>
      <c r="AB168" s="820"/>
      <c r="AC168" s="820"/>
      <c r="AD168" s="820"/>
      <c r="AE168" s="820"/>
      <c r="AF168" s="820"/>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86"/>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86"/>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86"/>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86"/>
    </row>
    <row r="177" spans="1:34"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86"/>
    </row>
    <row r="178" spans="1:34"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94"/>
    </row>
    <row r="179" spans="1:34" ht="1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88"/>
    </row>
    <row r="180" spans="1:34" ht="1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88"/>
    </row>
    <row r="181" spans="1:34" ht="1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88"/>
    </row>
    <row r="182" spans="1:34" ht="1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95"/>
    </row>
    <row r="183" spans="1:34" ht="1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86"/>
    </row>
    <row r="184" spans="1:34" ht="1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86"/>
    </row>
    <row r="185" spans="1:34"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86"/>
    </row>
    <row r="186" spans="1:34"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5"/>
    </row>
    <row r="187" spans="1:34"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86"/>
    </row>
    <row r="188" spans="1:34"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row>
    <row r="189" spans="1:34"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row>
    <row r="190" spans="1:34" ht="1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row>
    <row r="191" spans="1:34" ht="1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row>
    <row r="192" spans="1:34" ht="1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row>
    <row r="193" spans="1:33" ht="1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row>
    <row r="194" spans="1:33" ht="1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row>
    <row r="200" spans="1:33">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row>
    <row r="201" spans="1:33">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row>
    <row r="202" spans="1:33">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row>
    <row r="203" spans="1:33">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row>
    <row r="204" spans="1:33">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row>
    <row r="205" spans="1:33">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row>
    <row r="206" spans="1:33">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row>
    <row r="207" spans="1:33">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row>
    <row r="208" spans="1:33">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row>
    <row r="209" spans="1:33">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row>
    <row r="210" spans="1:33">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