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8_{877D9A1C-8169-4640-ABB6-5B3E89C63712}" xr6:coauthVersionLast="47" xr6:coauthVersionMax="47" xr10:uidLastSave="{00000000-0000-0000-0000-000000000000}"/>
  <workbookProtection workbookAlgorithmName="SHA-512" workbookHashValue="7QOWRuZFhVoQMH05KLquzq4eLQTAZWQ9tmWH8IpVQoRRFT+a2fev01U41L4TDjO8lbK4Los5hQOt0sX9e6eYBQ==" workbookSaltValue="vpumtKp01ckXCLxiRcjieQ==" workbookSpinCount="100000" lockStructure="1"/>
  <bookViews>
    <workbookView xWindow="-120" yWindow="-120" windowWidth="29040" windowHeight="158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9" l="1"/>
  <c r="AB46" i="9"/>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<sst xmlns="http://schemas.openxmlformats.org/spreadsheetml/2006/main" count="3735" uniqueCount="1778">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</sst>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183" fontId="9" fillId="4" borderId="3" xfId="1"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0"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44"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0" fontId="14" fillId="3"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5" fillId="4" borderId="5" xfId="3" applyFont="1" applyFill="1" applyBorder="1" applyAlignment="1">
      <alignment horizontal="righ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64" fillId="3" borderId="5" xfId="3" applyFont="1" applyFill="1" applyBorder="1" applyAlignment="1" applyProtection="1">
      <alignment horizontal="right" vertical="center" shrinkToFit="1"/>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5" fillId="4" borderId="5" xfId="0" applyFont="1" applyFill="1" applyBorder="1" applyAlignment="1">
      <alignment horizontal="center" vertical="center"/>
    </xf>
    <xf numFmtId="0" fontId="55" fillId="2" borderId="3"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21" xfId="0" applyFont="1" applyFill="1" applyBorder="1" applyAlignment="1">
      <alignment horizontal="center" vertical="center"/>
    </xf>
    <xf numFmtId="38" fontId="55" fillId="3" borderId="5" xfId="3" applyFont="1" applyFill="1" applyBorder="1" applyAlignment="1" applyProtection="1">
      <alignment horizontal="right" vertical="center" shrinkToFit="1"/>
      <protection locked="0"/>
    </xf>
    <xf numFmtId="0" fontId="55" fillId="2" borderId="5" xfId="0" applyFont="1" applyFill="1" applyBorder="1" applyAlignment="1">
      <alignment vertical="center"/>
    </xf>
    <xf numFmtId="0" fontId="55" fillId="3" borderId="5"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6" xfId="0" applyFont="1" applyFill="1" applyBorder="1" applyAlignment="1">
      <alignment horizontal="center" vertical="center"/>
    </xf>
    <xf numFmtId="0" fontId="55" fillId="4" borderId="5"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38" fontId="55" fillId="3" borderId="5" xfId="3" applyFont="1" applyFill="1" applyBorder="1" applyAlignment="1" applyProtection="1">
      <alignment vertical="center" shrinkToFit="1"/>
      <protection locked="0"/>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5" fillId="4" borderId="5" xfId="0" applyFont="1" applyFill="1" applyBorder="1" applyAlignment="1" applyProtection="1">
      <alignment horizontal="center" vertical="center"/>
      <protection locked="0"/>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4" fillId="3" borderId="12" xfId="3" applyFont="1" applyFill="1" applyBorder="1" applyAlignment="1" applyProtection="1">
      <alignment horizontal="right" vertical="center" shrinkToFit="1"/>
      <protection locked="0"/>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149</xdr:row>
          <xdr:rowOff>171450</xdr:rowOff>
        </xdr:from>
        <xdr:to>
          <xdr:col>2</xdr:col>
          <xdr:colOff>19050</xdr:colOff>
          <xdr:row>151</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180975</xdr:rowOff>
        </xdr:from>
        <xdr:to>
          <xdr:col>2</xdr:col>
          <xdr:colOff>19050</xdr:colOff>
          <xdr:row>152</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149</xdr:row>
          <xdr:rowOff>171450</xdr:rowOff>
        </xdr:from>
        <xdr:to>
          <xdr:col>12</xdr:col>
          <xdr:colOff>47625</xdr:colOff>
          <xdr:row>151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21" t="s">
        <v>2</v>
      </c>
      <c r="C6" s="521"/>
      <c r="D6" s="521"/>
      <c r="E6" s="523"/>
      <c r="F6" s="524"/>
      <c r="G6" s="525"/>
      <c r="H6" s="213"/>
      <c r="I6" s="520" t="s">
        <v>3</v>
      </c>
      <c r="J6" s="520"/>
      <c r="K6" s="520"/>
      <c r="L6" s="213"/>
      <c r="M6" s="218"/>
    </row>
    <row r="7" spans="1:15" ht="22.5" customHeight="1">
      <c r="A7" s="219"/>
      <c r="B7" s="522" t="s">
        <v>4</v>
      </c>
      <c r="C7" s="522"/>
      <c r="D7" s="522"/>
      <c r="E7" s="526"/>
      <c r="F7" s="527"/>
      <c r="G7" s="528"/>
      <c r="H7" s="213"/>
      <c r="I7" s="520"/>
      <c r="J7" s="520"/>
      <c r="K7" s="520"/>
      <c r="L7" s="213"/>
      <c r="M7" s="218"/>
    </row>
    <row r="8" spans="1:15" ht="11.25" customHeight="1">
      <c r="A8" s="220"/>
      <c r="B8" s="221"/>
      <c r="C8" s="221"/>
      <c r="D8" s="221"/>
      <c r="E8" s="180"/>
      <c r="F8" s="180"/>
      <c r="G8" s="180"/>
      <c r="H8" s="180"/>
      <c r="I8" s="180"/>
      <c r="J8" s="180"/>
      <c r="K8" s="180"/>
      <c r="L8" s="180"/>
      <c r="M8" s="222"/>
    </row>
    <row r="9" spans="1:15" ht="22.5" customHeight="1">
      <c r="A9" s="220"/>
      <c r="B9" s="529" t="s">
        <v>5</v>
      </c>
      <c r="C9" s="529"/>
      <c r="D9" s="529"/>
      <c r="E9" s="180"/>
      <c r="F9" s="180"/>
      <c r="G9" s="180"/>
      <c r="H9" s="180"/>
      <c r="I9" s="180"/>
      <c r="J9" s="180"/>
      <c r="K9" s="180"/>
      <c r="L9" s="180"/>
      <c r="M9" s="222"/>
    </row>
    <row r="10" spans="1:15" ht="22.5" customHeight="1">
      <c r="A10" s="220"/>
      <c r="B10" s="532" t="s">
        <v>6</v>
      </c>
      <c r="C10" s="532"/>
      <c r="D10" s="532"/>
      <c r="E10" s="533"/>
      <c r="F10" s="533"/>
      <c r="G10" s="533"/>
      <c r="H10" s="533"/>
      <c r="I10" s="180"/>
      <c r="J10" s="180"/>
      <c r="K10" s="180"/>
      <c r="L10" s="180"/>
      <c r="M10" s="222"/>
    </row>
    <row r="11" spans="1:15" ht="22.5" customHeight="1">
      <c r="A11" s="220"/>
      <c r="B11" s="532" t="s">
        <v>7</v>
      </c>
      <c r="C11" s="532"/>
      <c r="D11" s="532"/>
      <c r="E11" s="533"/>
      <c r="F11" s="533"/>
      <c r="G11" s="533"/>
      <c r="H11" s="533"/>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4" t="s">
        <v>1591</v>
      </c>
      <c r="D14" s="534"/>
      <c r="E14" s="534"/>
      <c r="F14" s="534"/>
      <c r="G14" s="534"/>
      <c r="H14" s="534"/>
      <c r="I14" s="534"/>
      <c r="J14" s="405"/>
      <c r="K14" s="405"/>
      <c r="L14" s="245"/>
      <c r="M14" s="223"/>
    </row>
    <row r="15" spans="1:15" ht="33.75" customHeight="1">
      <c r="A15" s="217"/>
      <c r="B15" s="234"/>
      <c r="C15" s="545"/>
      <c r="D15" s="545"/>
      <c r="E15" s="545"/>
      <c r="F15" s="545"/>
      <c r="G15" s="545"/>
      <c r="H15" s="545"/>
      <c r="I15" s="545"/>
      <c r="J15" s="538" t="s">
        <v>9</v>
      </c>
      <c r="K15" s="538"/>
      <c r="L15" s="539"/>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0" t="s">
        <v>10</v>
      </c>
      <c r="D18" s="530"/>
      <c r="E18" s="530"/>
      <c r="F18" s="530"/>
      <c r="G18" s="530"/>
      <c r="H18" s="530"/>
      <c r="I18" s="530"/>
      <c r="J18" s="530"/>
      <c r="K18" s="530"/>
      <c r="L18" s="531"/>
      <c r="M18" s="240"/>
      <c r="O18" s="251" t="b">
        <v>0</v>
      </c>
    </row>
    <row r="19" spans="1:15" ht="36.75" customHeight="1">
      <c r="A19" s="217"/>
      <c r="B19" s="246"/>
      <c r="C19" s="530" t="s">
        <v>11</v>
      </c>
      <c r="D19" s="530"/>
      <c r="E19" s="530"/>
      <c r="F19" s="530"/>
      <c r="G19" s="530"/>
      <c r="H19" s="530"/>
      <c r="I19" s="530"/>
      <c r="J19" s="530"/>
      <c r="K19" s="530"/>
      <c r="L19" s="531"/>
      <c r="M19" s="240"/>
      <c r="O19" s="251" t="b">
        <v>0</v>
      </c>
    </row>
    <row r="20" spans="1:15" ht="36.75" customHeight="1">
      <c r="A20" s="217"/>
      <c r="B20" s="246"/>
      <c r="C20" s="530" t="s">
        <v>12</v>
      </c>
      <c r="D20" s="530"/>
      <c r="E20" s="530"/>
      <c r="F20" s="530"/>
      <c r="G20" s="530"/>
      <c r="H20" s="530"/>
      <c r="I20" s="530"/>
      <c r="J20" s="530"/>
      <c r="K20" s="530"/>
      <c r="L20" s="531"/>
      <c r="M20" s="240"/>
      <c r="O20" s="251" t="b">
        <v>0</v>
      </c>
    </row>
    <row r="21" spans="1:15" ht="36.75" customHeight="1">
      <c r="A21" s="217"/>
      <c r="B21" s="246"/>
      <c r="C21" s="530" t="s">
        <v>13</v>
      </c>
      <c r="D21" s="530"/>
      <c r="E21" s="530"/>
      <c r="F21" s="530"/>
      <c r="G21" s="530"/>
      <c r="H21" s="530"/>
      <c r="I21" s="530"/>
      <c r="J21" s="530"/>
      <c r="K21" s="530"/>
      <c r="L21" s="531"/>
      <c r="M21" s="240"/>
      <c r="O21" s="251" t="b">
        <v>0</v>
      </c>
    </row>
    <row r="22" spans="1:15" ht="15" customHeight="1">
      <c r="A22" s="217"/>
      <c r="B22" s="234"/>
      <c r="D22" s="540"/>
      <c r="E22" s="540"/>
      <c r="F22" s="540"/>
      <c r="G22" s="540"/>
      <c r="H22" s="540"/>
      <c r="I22" s="540"/>
      <c r="J22" s="540"/>
      <c r="K22" s="540"/>
      <c r="L22" s="541"/>
      <c r="M22" s="223"/>
    </row>
    <row r="23" spans="1:15" ht="22.5" customHeight="1">
      <c r="A23" s="217"/>
      <c r="B23" s="542" t="s">
        <v>14</v>
      </c>
      <c r="C23" s="543"/>
      <c r="D23" s="543"/>
      <c r="E23" s="543"/>
      <c r="F23" s="543"/>
      <c r="G23" s="543"/>
      <c r="H23" s="543"/>
      <c r="I23" s="543"/>
      <c r="J23" s="543"/>
      <c r="K23" s="543"/>
      <c r="L23" s="544"/>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37"/>
      <c r="I27" s="537"/>
      <c r="J27" s="537"/>
      <c r="K27" s="537"/>
      <c r="L27" s="245"/>
      <c r="M27" s="223"/>
    </row>
    <row r="28" spans="1:15" ht="22.5" customHeight="1">
      <c r="A28" s="217"/>
      <c r="B28" s="234"/>
      <c r="C28" s="225" t="s">
        <v>20</v>
      </c>
      <c r="H28" s="537"/>
      <c r="I28" s="537"/>
      <c r="J28" s="537"/>
      <c r="K28" s="537"/>
      <c r="L28" s="245"/>
      <c r="M28" s="223"/>
    </row>
    <row r="29" spans="1:15" ht="15" customHeight="1">
      <c r="A29" s="217"/>
      <c r="B29" s="234"/>
      <c r="L29" s="245"/>
      <c r="M29" s="223"/>
    </row>
    <row r="30" spans="1:15" ht="22.5" customHeight="1">
      <c r="A30" s="217"/>
      <c r="B30" s="234"/>
      <c r="G30" s="179" t="s">
        <v>21</v>
      </c>
      <c r="I30" s="535"/>
      <c r="J30" s="535"/>
      <c r="K30" s="535"/>
      <c r="L30" s="245"/>
      <c r="M30" s="223"/>
    </row>
    <row r="31" spans="1:15" ht="15" customHeight="1">
      <c r="A31" s="217"/>
      <c r="B31" s="234"/>
      <c r="L31" s="245"/>
      <c r="M31" s="223"/>
    </row>
    <row r="32" spans="1:15" ht="22.5" customHeight="1">
      <c r="A32" s="217"/>
      <c r="B32" s="536"/>
      <c r="C32" s="535"/>
      <c r="D32" s="535"/>
      <c r="E32" s="535"/>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4" t="s">
        <v>445</v>
      </c>
      <c r="B2" s="584"/>
      <c r="C2" s="584"/>
      <c r="D2" s="584"/>
      <c r="E2" s="584"/>
      <c r="F2" s="584"/>
      <c r="G2" s="584"/>
      <c r="H2" s="584"/>
      <c r="I2" s="584"/>
      <c r="J2" s="584"/>
      <c r="K2" s="584"/>
      <c r="L2" s="584"/>
      <c r="M2" s="584"/>
      <c r="N2" s="584"/>
      <c r="O2" s="584"/>
      <c r="P2" s="584"/>
      <c r="Q2" s="584"/>
      <c r="R2" s="584"/>
      <c r="S2" s="584"/>
      <c r="T2" s="585"/>
      <c r="U2" s="585"/>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7" t="s">
        <v>257</v>
      </c>
      <c r="T4" s="607"/>
      <c r="U4" s="607"/>
      <c r="V4" s="607"/>
      <c r="W4" s="607"/>
      <c r="X4" s="777" t="str">
        <f>IF('様式95_外来・在宅ベースアップ評価料（Ⅰ）'!H5=0,"",'様式95_外来・在宅ベースアップ評価料（Ⅰ）'!H5)</f>
        <v/>
      </c>
      <c r="Y4" s="778"/>
      <c r="Z4" s="778"/>
      <c r="AA4" s="778"/>
      <c r="AB4" s="778"/>
      <c r="AC4" s="778"/>
      <c r="AD4" s="778"/>
      <c r="AE4" s="778"/>
      <c r="AF4" s="778"/>
      <c r="AG4" s="77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77" t="str">
        <f>IF('様式95_外来・在宅ベースアップ評価料（Ⅰ）'!H6=0,"",'様式95_外来・在宅ベースアップ評価料（Ⅰ）'!H6)</f>
        <v/>
      </c>
      <c r="Y5" s="778"/>
      <c r="Z5" s="778"/>
      <c r="AA5" s="778"/>
      <c r="AB5" s="778"/>
      <c r="AC5" s="778"/>
      <c r="AD5" s="778"/>
      <c r="AE5" s="778"/>
      <c r="AF5" s="778"/>
      <c r="AG5" s="779"/>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710" t="s">
        <v>1503</v>
      </c>
      <c r="C8" s="711"/>
      <c r="D8" s="712" t="s">
        <v>261</v>
      </c>
      <c r="E8" s="713"/>
      <c r="F8" s="713"/>
      <c r="G8" s="713"/>
      <c r="H8" s="713"/>
      <c r="I8" s="713"/>
      <c r="J8" s="713"/>
      <c r="K8" s="713"/>
      <c r="L8" s="713"/>
      <c r="M8" s="713"/>
      <c r="N8" s="713"/>
      <c r="O8" s="713"/>
      <c r="P8" s="713"/>
      <c r="Q8" s="713"/>
      <c r="R8" s="713"/>
      <c r="S8" s="713"/>
      <c r="T8" s="713"/>
      <c r="U8" s="713"/>
      <c r="V8" s="713"/>
      <c r="W8" s="713"/>
      <c r="X8" s="713"/>
      <c r="Y8" s="713"/>
      <c r="Z8" s="713"/>
      <c r="AA8" s="3"/>
      <c r="AB8" s="3"/>
      <c r="AC8" s="3"/>
      <c r="AD8" s="3"/>
      <c r="AE8" s="3"/>
      <c r="AF8" s="3"/>
      <c r="AG8" s="413"/>
    </row>
    <row r="9" spans="1:33" ht="16.149999999999999" hidden="1" customHeight="1" outlineLevel="1" thickBot="1">
      <c r="A9" s="424"/>
      <c r="B9" s="710" t="s">
        <v>1503</v>
      </c>
      <c r="C9" s="711"/>
      <c r="D9" s="714" t="s">
        <v>262</v>
      </c>
      <c r="E9" s="715"/>
      <c r="F9" s="715"/>
      <c r="G9" s="715"/>
      <c r="H9" s="715"/>
      <c r="I9" s="715"/>
      <c r="J9" s="715"/>
      <c r="K9" s="715"/>
      <c r="L9" s="715"/>
      <c r="M9" s="715"/>
      <c r="N9" s="715"/>
      <c r="O9" s="715"/>
      <c r="P9" s="715"/>
      <c r="Q9" s="715"/>
      <c r="R9" s="715"/>
      <c r="S9" s="715"/>
      <c r="T9" s="715"/>
      <c r="U9" s="715"/>
      <c r="V9" s="715"/>
      <c r="W9" s="715"/>
      <c r="X9" s="715"/>
      <c r="Y9" s="715"/>
      <c r="Z9" s="715"/>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24" t="s">
        <v>15</v>
      </c>
      <c r="C12" s="643"/>
      <c r="D12" s="643"/>
      <c r="E12" s="772" t="str">
        <f>IF('（別添）_計画書（無床診療所及びⅡを算定する有床診療所）'!E16=0,"",'（別添）_計画書（無床診療所及びⅡを算定する有床診療所）'!E16)</f>
        <v/>
      </c>
      <c r="F12" s="772"/>
      <c r="G12" s="20" t="s">
        <v>16</v>
      </c>
      <c r="H12" s="772" t="str">
        <f>IF('（別添）_計画書（無床診療所及びⅡを算定する有床診療所）'!H16=0,"",'（別添）_計画書（無床診療所及びⅡを算定する有床診療所）'!H16)</f>
        <v/>
      </c>
      <c r="I12" s="772"/>
      <c r="J12" s="20" t="s">
        <v>264</v>
      </c>
      <c r="K12" s="20"/>
      <c r="L12" s="20" t="s">
        <v>265</v>
      </c>
      <c r="M12" s="20" t="s">
        <v>15</v>
      </c>
      <c r="N12" s="20"/>
      <c r="O12" s="772" t="str">
        <f>IF('（別添）_計画書（無床診療所及びⅡを算定する有床診療所）'!O16=0,"",'（別添）_計画書（無床診療所及びⅡを算定する有床診療所）'!O16)</f>
        <v/>
      </c>
      <c r="P12" s="772"/>
      <c r="Q12" s="20" t="s">
        <v>16</v>
      </c>
      <c r="R12" s="772" t="str">
        <f>IF('（別添）_計画書（無床診療所及びⅡを算定する有床診療所）'!R16=0,"",'（別添）_計画書（無床診療所及びⅡを算定する有床診療所）'!R16)</f>
        <v/>
      </c>
      <c r="S12" s="772"/>
      <c r="T12" s="21" t="s">
        <v>264</v>
      </c>
      <c r="V12" s="773">
        <f>'（別添）_計画書（無床診療所及びⅡを算定する有床診療所）'!V16</f>
        <v>1</v>
      </c>
      <c r="W12" s="773"/>
      <c r="X12" s="773"/>
      <c r="Y12" s="774"/>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24" t="s">
        <v>15</v>
      </c>
      <c r="C15" s="643"/>
      <c r="D15" s="643"/>
      <c r="E15" s="772" t="str">
        <f>IF('（別添）_計画書（無床診療所及びⅡを算定する有床診療所）'!E21=0,"",'（別添）_計画書（無床診療所及びⅡを算定する有床診療所）'!E21)</f>
        <v/>
      </c>
      <c r="F15" s="772"/>
      <c r="G15" s="20" t="s">
        <v>16</v>
      </c>
      <c r="H15" s="772" t="str">
        <f>IF('（別添）_計画書（無床診療所及びⅡを算定する有床診療所）'!H21=0,"",'（別添）_計画書（無床診療所及びⅡを算定する有床診療所）'!H21)</f>
        <v/>
      </c>
      <c r="I15" s="772"/>
      <c r="J15" s="20" t="s">
        <v>264</v>
      </c>
      <c r="K15" s="20"/>
      <c r="L15" s="20" t="s">
        <v>265</v>
      </c>
      <c r="M15" s="20" t="s">
        <v>15</v>
      </c>
      <c r="N15" s="20"/>
      <c r="O15" s="599"/>
      <c r="P15" s="599"/>
      <c r="Q15" s="20" t="s">
        <v>16</v>
      </c>
      <c r="R15" s="599"/>
      <c r="S15" s="599"/>
      <c r="T15" s="21" t="s">
        <v>264</v>
      </c>
      <c r="V15" s="773">
        <f>IFERROR(IF(E15=O15,R15-H15+1,IF(O15-E15=1,12-H15+1+R15,IF(O15-E15=2,12-H15+1+R15+12,"エラー"))),1)</f>
        <v>1</v>
      </c>
      <c r="W15" s="773"/>
      <c r="X15" s="773"/>
      <c r="Y15" s="774"/>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38"/>
      <c r="X17" s="767"/>
      <c r="Y17" s="767"/>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75" t="s">
        <v>342</v>
      </c>
      <c r="Y18" s="776"/>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68"/>
      <c r="S20" s="769"/>
      <c r="T20" s="769"/>
      <c r="U20" s="769"/>
      <c r="V20" s="769"/>
      <c r="W20" s="769"/>
      <c r="X20" s="769"/>
      <c r="Y20" s="490"/>
      <c r="Z20" s="490"/>
      <c r="AA20" s="490"/>
      <c r="AB20" s="490"/>
      <c r="AC20" s="770"/>
      <c r="AD20" s="770"/>
      <c r="AE20" s="770"/>
      <c r="AF20" s="770"/>
      <c r="AG20" s="491"/>
    </row>
    <row r="21" spans="1:34" ht="16.149999999999999" hidden="1" customHeight="1" outlineLevel="1">
      <c r="A21" s="492"/>
      <c r="B21" s="771" t="s">
        <v>393</v>
      </c>
      <c r="C21" s="771"/>
      <c r="D21" s="771"/>
      <c r="E21" s="771"/>
      <c r="F21" s="771"/>
      <c r="G21" s="771"/>
      <c r="H21" s="771"/>
      <c r="I21" s="771"/>
      <c r="J21" s="771"/>
      <c r="K21" s="771"/>
      <c r="L21" s="771"/>
      <c r="M21" s="771"/>
      <c r="N21" s="771"/>
      <c r="O21" s="771"/>
      <c r="P21" s="771"/>
      <c r="Q21" s="771"/>
      <c r="R21" s="771"/>
      <c r="S21" s="755" t="s">
        <v>394</v>
      </c>
      <c r="T21" s="756"/>
      <c r="U21" s="756"/>
      <c r="V21" s="756"/>
      <c r="W21" s="756"/>
      <c r="X21" s="756"/>
      <c r="Y21" s="757"/>
      <c r="Z21" s="755" t="s">
        <v>347</v>
      </c>
      <c r="AA21" s="756"/>
      <c r="AB21" s="756"/>
      <c r="AC21" s="757"/>
      <c r="AD21" s="755" t="s">
        <v>348</v>
      </c>
      <c r="AE21" s="756"/>
      <c r="AF21" s="756"/>
      <c r="AG21" s="758"/>
    </row>
    <row r="22" spans="1:34" ht="16.149999999999999" hidden="1" customHeight="1" outlineLevel="1">
      <c r="A22" s="492"/>
      <c r="B22" s="493" t="s">
        <v>395</v>
      </c>
      <c r="C22" s="494" t="s">
        <v>15</v>
      </c>
      <c r="D22" s="689" t="str">
        <f>E15</f>
        <v/>
      </c>
      <c r="E22" s="689"/>
      <c r="F22" s="495" t="s">
        <v>16</v>
      </c>
      <c r="G22" s="689" t="str">
        <f>H15</f>
        <v/>
      </c>
      <c r="H22" s="689"/>
      <c r="I22" s="495" t="s">
        <v>264</v>
      </c>
      <c r="J22" s="495" t="s">
        <v>396</v>
      </c>
      <c r="K22" s="495" t="s">
        <v>397</v>
      </c>
      <c r="L22" s="495"/>
      <c r="M22" s="697"/>
      <c r="N22" s="697"/>
      <c r="O22" s="496" t="s">
        <v>16</v>
      </c>
      <c r="P22" s="697"/>
      <c r="Q22" s="697"/>
      <c r="R22" s="497" t="s">
        <v>264</v>
      </c>
      <c r="S22" s="765"/>
      <c r="T22" s="698"/>
      <c r="U22" s="698"/>
      <c r="V22" s="698"/>
      <c r="W22" s="698"/>
      <c r="X22" s="698"/>
      <c r="Y22" s="766"/>
      <c r="Z22" s="764" t="str">
        <f>IF(S22="","",VLOOKUP(S22,'リスト（外来）'!C:D,2,FALSE))</f>
        <v/>
      </c>
      <c r="AA22" s="689"/>
      <c r="AB22" s="689"/>
      <c r="AC22" s="498" t="s">
        <v>276</v>
      </c>
      <c r="AD22" s="764" t="str">
        <f>IF(S22="","",VLOOKUP(S22,'リスト（外来）'!C:E,3,FALSE))</f>
        <v/>
      </c>
      <c r="AE22" s="689"/>
      <c r="AF22" s="689"/>
      <c r="AG22" s="499" t="s">
        <v>276</v>
      </c>
    </row>
    <row r="23" spans="1:34" ht="16.149999999999999" hidden="1" customHeight="1" outlineLevel="1">
      <c r="A23" s="492"/>
      <c r="B23" s="493" t="s">
        <v>398</v>
      </c>
      <c r="C23" s="494" t="s">
        <v>15</v>
      </c>
      <c r="D23" s="697"/>
      <c r="E23" s="697"/>
      <c r="F23" s="495" t="s">
        <v>16</v>
      </c>
      <c r="G23" s="697"/>
      <c r="H23" s="697"/>
      <c r="I23" s="495" t="s">
        <v>264</v>
      </c>
      <c r="J23" s="495" t="s">
        <v>396</v>
      </c>
      <c r="K23" s="495" t="s">
        <v>397</v>
      </c>
      <c r="L23" s="495"/>
      <c r="M23" s="697"/>
      <c r="N23" s="697"/>
      <c r="O23" s="496" t="s">
        <v>16</v>
      </c>
      <c r="P23" s="697"/>
      <c r="Q23" s="697"/>
      <c r="R23" s="497" t="s">
        <v>264</v>
      </c>
      <c r="S23" s="765"/>
      <c r="T23" s="698"/>
      <c r="U23" s="698"/>
      <c r="V23" s="698"/>
      <c r="W23" s="698"/>
      <c r="X23" s="698"/>
      <c r="Y23" s="766"/>
      <c r="Z23" s="764" t="str">
        <f>IF(S23="","",VLOOKUP(S23,'リスト（外来）'!C:D,2,FALSE))</f>
        <v/>
      </c>
      <c r="AA23" s="689"/>
      <c r="AB23" s="689"/>
      <c r="AC23" s="498" t="s">
        <v>276</v>
      </c>
      <c r="AD23" s="764" t="str">
        <f>IF(S23="","",VLOOKUP(S23,'リスト（外来）'!C:E,3,FALSE))</f>
        <v/>
      </c>
      <c r="AE23" s="689"/>
      <c r="AF23" s="689"/>
      <c r="AG23" s="499" t="s">
        <v>276</v>
      </c>
    </row>
    <row r="24" spans="1:34" ht="16.149999999999999" hidden="1" customHeight="1" outlineLevel="1">
      <c r="A24" s="492"/>
      <c r="B24" s="493" t="s">
        <v>399</v>
      </c>
      <c r="C24" s="494" t="s">
        <v>15</v>
      </c>
      <c r="D24" s="697"/>
      <c r="E24" s="697"/>
      <c r="F24" s="495" t="s">
        <v>16</v>
      </c>
      <c r="G24" s="697"/>
      <c r="H24" s="697"/>
      <c r="I24" s="495" t="s">
        <v>264</v>
      </c>
      <c r="J24" s="495" t="s">
        <v>396</v>
      </c>
      <c r="K24" s="495" t="s">
        <v>397</v>
      </c>
      <c r="L24" s="495"/>
      <c r="M24" s="697"/>
      <c r="N24" s="697"/>
      <c r="O24" s="496" t="s">
        <v>16</v>
      </c>
      <c r="P24" s="697"/>
      <c r="Q24" s="697"/>
      <c r="R24" s="497" t="s">
        <v>264</v>
      </c>
      <c r="S24" s="765"/>
      <c r="T24" s="698"/>
      <c r="U24" s="698"/>
      <c r="V24" s="698"/>
      <c r="W24" s="698"/>
      <c r="X24" s="698"/>
      <c r="Y24" s="766"/>
      <c r="Z24" s="764" t="str">
        <f>IF(S24="","",VLOOKUP(S24,'リスト（外来）'!C:D,2,FALSE))</f>
        <v/>
      </c>
      <c r="AA24" s="689"/>
      <c r="AB24" s="689"/>
      <c r="AC24" s="498" t="s">
        <v>276</v>
      </c>
      <c r="AD24" s="764" t="str">
        <f>IF(S24="","",VLOOKUP(S24,'リスト（外来）'!C:E,3,FALSE))</f>
        <v/>
      </c>
      <c r="AE24" s="689"/>
      <c r="AF24" s="689"/>
      <c r="AG24" s="499" t="s">
        <v>276</v>
      </c>
    </row>
    <row r="25" spans="1:34" ht="16.149999999999999" hidden="1" customHeight="1" outlineLevel="1">
      <c r="A25" s="492"/>
      <c r="B25" s="500" t="s">
        <v>400</v>
      </c>
      <c r="C25" s="494" t="s">
        <v>15</v>
      </c>
      <c r="D25" s="697"/>
      <c r="E25" s="697"/>
      <c r="F25" s="495" t="s">
        <v>16</v>
      </c>
      <c r="G25" s="697"/>
      <c r="H25" s="697"/>
      <c r="I25" s="495" t="s">
        <v>264</v>
      </c>
      <c r="J25" s="495" t="s">
        <v>396</v>
      </c>
      <c r="K25" s="495" t="s">
        <v>397</v>
      </c>
      <c r="L25" s="495"/>
      <c r="M25" s="697"/>
      <c r="N25" s="697"/>
      <c r="O25" s="496" t="s">
        <v>16</v>
      </c>
      <c r="P25" s="697"/>
      <c r="Q25" s="697"/>
      <c r="R25" s="497" t="s">
        <v>264</v>
      </c>
      <c r="S25" s="765"/>
      <c r="T25" s="698"/>
      <c r="U25" s="698"/>
      <c r="V25" s="698"/>
      <c r="W25" s="698"/>
      <c r="X25" s="698"/>
      <c r="Y25" s="766"/>
      <c r="Z25" s="764" t="str">
        <f>IF(S25="","",VLOOKUP(S25,'リスト（外来）'!C:D,2,FALSE))</f>
        <v/>
      </c>
      <c r="AA25" s="689"/>
      <c r="AB25" s="689"/>
      <c r="AC25" s="498" t="s">
        <v>276</v>
      </c>
      <c r="AD25" s="764" t="str">
        <f>IF(S25="","",VLOOKUP(S25,'リスト（外来）'!C:E,3,FALSE))</f>
        <v/>
      </c>
      <c r="AE25" s="689"/>
      <c r="AF25" s="689"/>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3"/>
      <c r="AD26" s="763"/>
      <c r="AE26" s="763"/>
      <c r="AF26" s="763"/>
      <c r="AG26" s="499"/>
    </row>
    <row r="27" spans="1:34" ht="16.149999999999999" hidden="1" customHeight="1" outlineLevel="1">
      <c r="A27" s="492"/>
      <c r="B27" s="755" t="s">
        <v>393</v>
      </c>
      <c r="C27" s="756"/>
      <c r="D27" s="756"/>
      <c r="E27" s="756"/>
      <c r="F27" s="756"/>
      <c r="G27" s="756"/>
      <c r="H27" s="756"/>
      <c r="I27" s="756"/>
      <c r="J27" s="756"/>
      <c r="K27" s="756"/>
      <c r="L27" s="756"/>
      <c r="M27" s="756"/>
      <c r="N27" s="756"/>
      <c r="O27" s="756"/>
      <c r="P27" s="756"/>
      <c r="Q27" s="756"/>
      <c r="R27" s="757"/>
      <c r="S27" s="755" t="s">
        <v>448</v>
      </c>
      <c r="T27" s="756"/>
      <c r="U27" s="756"/>
      <c r="V27" s="756"/>
      <c r="W27" s="756"/>
      <c r="X27" s="756"/>
      <c r="Y27" s="757"/>
      <c r="Z27" s="756" t="s">
        <v>449</v>
      </c>
      <c r="AA27" s="756"/>
      <c r="AB27" s="756"/>
      <c r="AC27" s="756"/>
      <c r="AD27" s="756"/>
      <c r="AE27" s="756"/>
      <c r="AF27" s="756"/>
      <c r="AG27" s="758"/>
    </row>
    <row r="28" spans="1:34" ht="16.149999999999999" hidden="1" customHeight="1" outlineLevel="1">
      <c r="A28" s="492"/>
      <c r="B28" s="493" t="s">
        <v>395</v>
      </c>
      <c r="C28" s="494" t="s">
        <v>15</v>
      </c>
      <c r="D28" s="689" t="str">
        <f>IF(D22="","",D22)</f>
        <v/>
      </c>
      <c r="E28" s="689"/>
      <c r="F28" s="495" t="s">
        <v>16</v>
      </c>
      <c r="G28" s="689" t="str">
        <f>IF(G22="","",G22)</f>
        <v/>
      </c>
      <c r="H28" s="689"/>
      <c r="I28" s="495" t="s">
        <v>264</v>
      </c>
      <c r="J28" s="495" t="s">
        <v>396</v>
      </c>
      <c r="K28" s="495" t="s">
        <v>397</v>
      </c>
      <c r="L28" s="495"/>
      <c r="M28" s="743" t="str">
        <f>IF(M22="","",M22)</f>
        <v/>
      </c>
      <c r="N28" s="743"/>
      <c r="O28" s="496" t="s">
        <v>16</v>
      </c>
      <c r="P28" s="743" t="str">
        <f>IF(P22="","",P22)</f>
        <v/>
      </c>
      <c r="Q28" s="743"/>
      <c r="R28" s="497" t="s">
        <v>264</v>
      </c>
      <c r="S28" s="759"/>
      <c r="T28" s="760"/>
      <c r="U28" s="760"/>
      <c r="V28" s="760"/>
      <c r="W28" s="760"/>
      <c r="X28" s="760"/>
      <c r="Y28" s="502" t="s">
        <v>278</v>
      </c>
      <c r="Z28" s="761"/>
      <c r="AA28" s="762"/>
      <c r="AB28" s="762"/>
      <c r="AC28" s="762"/>
      <c r="AD28" s="762"/>
      <c r="AE28" s="762"/>
      <c r="AF28" s="762"/>
      <c r="AG28" s="499" t="s">
        <v>278</v>
      </c>
    </row>
    <row r="29" spans="1:34" ht="16.149999999999999" hidden="1" customHeight="1" outlineLevel="1">
      <c r="A29" s="492"/>
      <c r="B29" s="493" t="s">
        <v>398</v>
      </c>
      <c r="C29" s="494" t="s">
        <v>15</v>
      </c>
      <c r="D29" s="743" t="str">
        <f>IF(D23="","",D23)</f>
        <v/>
      </c>
      <c r="E29" s="743"/>
      <c r="F29" s="495" t="s">
        <v>16</v>
      </c>
      <c r="G29" s="743" t="str">
        <f>IF(G23="","",G23)</f>
        <v/>
      </c>
      <c r="H29" s="743"/>
      <c r="I29" s="495" t="s">
        <v>264</v>
      </c>
      <c r="J29" s="495" t="s">
        <v>396</v>
      </c>
      <c r="K29" s="495" t="s">
        <v>397</v>
      </c>
      <c r="L29" s="495"/>
      <c r="M29" s="743" t="str">
        <f>IF(M23="","",M23)</f>
        <v/>
      </c>
      <c r="N29" s="743"/>
      <c r="O29" s="496" t="s">
        <v>16</v>
      </c>
      <c r="P29" s="743" t="str">
        <f>IF(P23="","",P23)</f>
        <v/>
      </c>
      <c r="Q29" s="743"/>
      <c r="R29" s="497" t="s">
        <v>264</v>
      </c>
      <c r="S29" s="759"/>
      <c r="T29" s="760"/>
      <c r="U29" s="760"/>
      <c r="V29" s="760"/>
      <c r="W29" s="760"/>
      <c r="X29" s="760"/>
      <c r="Y29" s="502" t="s">
        <v>278</v>
      </c>
      <c r="Z29" s="761"/>
      <c r="AA29" s="762"/>
      <c r="AB29" s="762"/>
      <c r="AC29" s="762"/>
      <c r="AD29" s="762"/>
      <c r="AE29" s="762"/>
      <c r="AF29" s="762"/>
      <c r="AG29" s="499" t="s">
        <v>278</v>
      </c>
    </row>
    <row r="30" spans="1:34" ht="16.149999999999999" hidden="1" customHeight="1" outlineLevel="1">
      <c r="A30" s="492"/>
      <c r="B30" s="493" t="s">
        <v>399</v>
      </c>
      <c r="C30" s="494" t="s">
        <v>15</v>
      </c>
      <c r="D30" s="743" t="str">
        <f>IF(D24="","",D24)</f>
        <v/>
      </c>
      <c r="E30" s="743"/>
      <c r="F30" s="495" t="s">
        <v>16</v>
      </c>
      <c r="G30" s="743" t="str">
        <f>IF(G24="","",G24)</f>
        <v/>
      </c>
      <c r="H30" s="743"/>
      <c r="I30" s="495" t="s">
        <v>264</v>
      </c>
      <c r="J30" s="495" t="s">
        <v>396</v>
      </c>
      <c r="K30" s="495" t="s">
        <v>397</v>
      </c>
      <c r="L30" s="495"/>
      <c r="M30" s="743" t="str">
        <f>IF(M24="","",M24)</f>
        <v/>
      </c>
      <c r="N30" s="743"/>
      <c r="O30" s="496" t="s">
        <v>16</v>
      </c>
      <c r="P30" s="743" t="str">
        <f>IF(P24="","",P24)</f>
        <v/>
      </c>
      <c r="Q30" s="743"/>
      <c r="R30" s="497" t="s">
        <v>264</v>
      </c>
      <c r="S30" s="759"/>
      <c r="T30" s="760"/>
      <c r="U30" s="760"/>
      <c r="V30" s="760"/>
      <c r="W30" s="760"/>
      <c r="X30" s="760"/>
      <c r="Y30" s="502" t="s">
        <v>278</v>
      </c>
      <c r="Z30" s="761"/>
      <c r="AA30" s="762"/>
      <c r="AB30" s="762"/>
      <c r="AC30" s="762"/>
      <c r="AD30" s="762"/>
      <c r="AE30" s="762"/>
      <c r="AF30" s="762"/>
      <c r="AG30" s="499" t="s">
        <v>278</v>
      </c>
    </row>
    <row r="31" spans="1:34" ht="16.149999999999999" hidden="1" customHeight="1" outlineLevel="1">
      <c r="A31" s="503"/>
      <c r="B31" s="500" t="s">
        <v>400</v>
      </c>
      <c r="C31" s="494" t="s">
        <v>15</v>
      </c>
      <c r="D31" s="743" t="str">
        <f>IF(D25="","",D25)</f>
        <v/>
      </c>
      <c r="E31" s="743"/>
      <c r="F31" s="495" t="s">
        <v>16</v>
      </c>
      <c r="G31" s="743" t="str">
        <f>IF(G25="","",G25)</f>
        <v/>
      </c>
      <c r="H31" s="743"/>
      <c r="I31" s="495" t="s">
        <v>264</v>
      </c>
      <c r="J31" s="495" t="s">
        <v>396</v>
      </c>
      <c r="K31" s="495" t="s">
        <v>397</v>
      </c>
      <c r="L31" s="495"/>
      <c r="M31" s="743" t="str">
        <f>IF(M25="","",M25)</f>
        <v/>
      </c>
      <c r="N31" s="743"/>
      <c r="O31" s="496" t="s">
        <v>16</v>
      </c>
      <c r="P31" s="743" t="str">
        <f>IF(P25="","",P25)</f>
        <v/>
      </c>
      <c r="Q31" s="743"/>
      <c r="R31" s="497" t="s">
        <v>264</v>
      </c>
      <c r="S31" s="759"/>
      <c r="T31" s="760"/>
      <c r="U31" s="760"/>
      <c r="V31" s="760"/>
      <c r="W31" s="760"/>
      <c r="X31" s="760"/>
      <c r="Y31" s="502" t="s">
        <v>278</v>
      </c>
      <c r="Z31" s="761"/>
      <c r="AA31" s="762"/>
      <c r="AB31" s="762"/>
      <c r="AC31" s="762"/>
      <c r="AD31" s="762"/>
      <c r="AE31" s="762"/>
      <c r="AF31" s="762"/>
      <c r="AG31" s="499" t="s">
        <v>278</v>
      </c>
    </row>
    <row r="32" spans="1:34" ht="16.149999999999999" hidden="1" customHeight="1" outlineLevel="1">
      <c r="A32" s="492"/>
      <c r="B32" s="748" t="s">
        <v>403</v>
      </c>
      <c r="C32" s="749"/>
      <c r="D32" s="749"/>
      <c r="E32" s="749"/>
      <c r="F32" s="749"/>
      <c r="G32" s="749"/>
      <c r="H32" s="749"/>
      <c r="I32" s="749"/>
      <c r="J32" s="749"/>
      <c r="K32" s="749"/>
      <c r="L32" s="749"/>
      <c r="M32" s="749"/>
      <c r="N32" s="749"/>
      <c r="O32" s="749"/>
      <c r="P32" s="749"/>
      <c r="Q32" s="749"/>
      <c r="R32" s="750"/>
      <c r="S32" s="751">
        <f>SUM(S28:X31)</f>
        <v>0</v>
      </c>
      <c r="T32" s="752"/>
      <c r="U32" s="752"/>
      <c r="V32" s="752"/>
      <c r="W32" s="752"/>
      <c r="X32" s="752"/>
      <c r="Y32" s="502" t="s">
        <v>278</v>
      </c>
      <c r="Z32" s="753">
        <f>SUM(Z28:AF31)</f>
        <v>0</v>
      </c>
      <c r="AA32" s="673"/>
      <c r="AB32" s="673"/>
      <c r="AC32" s="673"/>
      <c r="AD32" s="673"/>
      <c r="AE32" s="673"/>
      <c r="AF32" s="673"/>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4"/>
      <c r="AD33" s="754"/>
      <c r="AE33" s="754"/>
      <c r="AF33" s="754"/>
      <c r="AG33" s="505"/>
    </row>
    <row r="34" spans="1:43" ht="16.149999999999999" hidden="1" customHeight="1" outlineLevel="1">
      <c r="A34" s="492"/>
      <c r="B34" s="755" t="s">
        <v>393</v>
      </c>
      <c r="C34" s="756"/>
      <c r="D34" s="756"/>
      <c r="E34" s="756"/>
      <c r="F34" s="756"/>
      <c r="G34" s="756"/>
      <c r="H34" s="756"/>
      <c r="I34" s="756"/>
      <c r="J34" s="756"/>
      <c r="K34" s="756"/>
      <c r="L34" s="756"/>
      <c r="M34" s="756"/>
      <c r="N34" s="756"/>
      <c r="O34" s="756"/>
      <c r="P34" s="756"/>
      <c r="Q34" s="756"/>
      <c r="R34" s="757"/>
      <c r="S34" s="755" t="s">
        <v>451</v>
      </c>
      <c r="T34" s="756"/>
      <c r="U34" s="756"/>
      <c r="V34" s="756"/>
      <c r="W34" s="756"/>
      <c r="X34" s="756"/>
      <c r="Y34" s="757"/>
      <c r="Z34" s="756" t="s">
        <v>452</v>
      </c>
      <c r="AA34" s="756"/>
      <c r="AB34" s="756"/>
      <c r="AC34" s="756"/>
      <c r="AD34" s="756"/>
      <c r="AE34" s="756"/>
      <c r="AF34" s="756"/>
      <c r="AG34" s="758"/>
    </row>
    <row r="35" spans="1:43" ht="16.149999999999999" hidden="1" customHeight="1" outlineLevel="1">
      <c r="A35" s="492"/>
      <c r="B35" s="493" t="s">
        <v>395</v>
      </c>
      <c r="C35" s="494" t="s">
        <v>15</v>
      </c>
      <c r="D35" s="689" t="str">
        <f>IF(D22="","",D22)</f>
        <v/>
      </c>
      <c r="E35" s="689"/>
      <c r="F35" s="495" t="s">
        <v>16</v>
      </c>
      <c r="G35" s="689" t="str">
        <f>IF(G22="","",G22)</f>
        <v/>
      </c>
      <c r="H35" s="689"/>
      <c r="I35" s="495" t="s">
        <v>264</v>
      </c>
      <c r="J35" s="495" t="s">
        <v>396</v>
      </c>
      <c r="K35" s="495" t="s">
        <v>397</v>
      </c>
      <c r="L35" s="495"/>
      <c r="M35" s="743" t="str">
        <f>IF(M22="","",M22)</f>
        <v/>
      </c>
      <c r="N35" s="743"/>
      <c r="O35" s="496" t="s">
        <v>16</v>
      </c>
      <c r="P35" s="743" t="str">
        <f>IF(P22="","",P22)</f>
        <v/>
      </c>
      <c r="Q35" s="743"/>
      <c r="R35" s="496" t="s">
        <v>264</v>
      </c>
      <c r="S35" s="744" t="str">
        <f>IFERROR(S28*Z22*10,"")</f>
        <v/>
      </c>
      <c r="T35" s="745"/>
      <c r="U35" s="745"/>
      <c r="V35" s="745"/>
      <c r="W35" s="745"/>
      <c r="X35" s="745"/>
      <c r="Y35" s="502" t="s">
        <v>270</v>
      </c>
      <c r="Z35" s="746" t="str">
        <f>IFERROR(Z28*AD22*10,"")</f>
        <v/>
      </c>
      <c r="AA35" s="747"/>
      <c r="AB35" s="747"/>
      <c r="AC35" s="747"/>
      <c r="AD35" s="747"/>
      <c r="AE35" s="747"/>
      <c r="AF35" s="747"/>
      <c r="AG35" s="499" t="s">
        <v>270</v>
      </c>
    </row>
    <row r="36" spans="1:43" ht="16.149999999999999" hidden="1" customHeight="1" outlineLevel="1">
      <c r="A36" s="492"/>
      <c r="B36" s="493" t="s">
        <v>398</v>
      </c>
      <c r="C36" s="494" t="s">
        <v>15</v>
      </c>
      <c r="D36" s="743" t="str">
        <f>IF(D23="","",D23)</f>
        <v/>
      </c>
      <c r="E36" s="743"/>
      <c r="F36" s="495" t="s">
        <v>16</v>
      </c>
      <c r="G36" s="743" t="str">
        <f>IF(G23="","",G23)</f>
        <v/>
      </c>
      <c r="H36" s="743"/>
      <c r="I36" s="495" t="s">
        <v>264</v>
      </c>
      <c r="J36" s="495" t="s">
        <v>396</v>
      </c>
      <c r="K36" s="495" t="s">
        <v>397</v>
      </c>
      <c r="L36" s="495"/>
      <c r="M36" s="743" t="str">
        <f>IF(M23="","",M23)</f>
        <v/>
      </c>
      <c r="N36" s="743"/>
      <c r="O36" s="496" t="s">
        <v>16</v>
      </c>
      <c r="P36" s="743" t="str">
        <f>IF(P23="","",P23)</f>
        <v/>
      </c>
      <c r="Q36" s="743"/>
      <c r="R36" s="496" t="s">
        <v>264</v>
      </c>
      <c r="S36" s="744" t="str">
        <f t="shared" ref="S36:S38" si="0">IFERROR(S29*Z23*10,"")</f>
        <v/>
      </c>
      <c r="T36" s="745"/>
      <c r="U36" s="745"/>
      <c r="V36" s="745"/>
      <c r="W36" s="745"/>
      <c r="X36" s="745"/>
      <c r="Y36" s="502" t="s">
        <v>270</v>
      </c>
      <c r="Z36" s="746" t="str">
        <f t="shared" ref="Z36:Z38" si="1">IFERROR(Z29*AD23*10,"")</f>
        <v/>
      </c>
      <c r="AA36" s="747"/>
      <c r="AB36" s="747"/>
      <c r="AC36" s="747"/>
      <c r="AD36" s="747"/>
      <c r="AE36" s="747"/>
      <c r="AF36" s="747"/>
      <c r="AG36" s="499" t="s">
        <v>270</v>
      </c>
    </row>
    <row r="37" spans="1:43" ht="16.149999999999999" hidden="1" customHeight="1" outlineLevel="1">
      <c r="A37" s="492"/>
      <c r="B37" s="493" t="s">
        <v>399</v>
      </c>
      <c r="C37" s="494" t="s">
        <v>15</v>
      </c>
      <c r="D37" s="743" t="str">
        <f>IF(D24="","",D24)</f>
        <v/>
      </c>
      <c r="E37" s="743"/>
      <c r="F37" s="495" t="s">
        <v>16</v>
      </c>
      <c r="G37" s="743" t="str">
        <f>IF(G24="","",G24)</f>
        <v/>
      </c>
      <c r="H37" s="743"/>
      <c r="I37" s="495" t="s">
        <v>264</v>
      </c>
      <c r="J37" s="495" t="s">
        <v>396</v>
      </c>
      <c r="K37" s="495" t="s">
        <v>397</v>
      </c>
      <c r="L37" s="495"/>
      <c r="M37" s="743" t="str">
        <f>IF(M24="","",M24)</f>
        <v/>
      </c>
      <c r="N37" s="743"/>
      <c r="O37" s="496" t="s">
        <v>16</v>
      </c>
      <c r="P37" s="743" t="str">
        <f>IF(P24="","",P24)</f>
        <v/>
      </c>
      <c r="Q37" s="743"/>
      <c r="R37" s="496" t="s">
        <v>264</v>
      </c>
      <c r="S37" s="744" t="str">
        <f t="shared" si="0"/>
        <v/>
      </c>
      <c r="T37" s="745"/>
      <c r="U37" s="745"/>
      <c r="V37" s="745"/>
      <c r="W37" s="745"/>
      <c r="X37" s="745"/>
      <c r="Y37" s="502" t="s">
        <v>270</v>
      </c>
      <c r="Z37" s="746" t="str">
        <f t="shared" si="1"/>
        <v/>
      </c>
      <c r="AA37" s="747"/>
      <c r="AB37" s="747"/>
      <c r="AC37" s="747"/>
      <c r="AD37" s="747"/>
      <c r="AE37" s="747"/>
      <c r="AF37" s="747"/>
      <c r="AG37" s="499" t="s">
        <v>270</v>
      </c>
    </row>
    <row r="38" spans="1:43" ht="16.149999999999999" hidden="1" customHeight="1" outlineLevel="1">
      <c r="A38" s="492"/>
      <c r="B38" s="506" t="s">
        <v>400</v>
      </c>
      <c r="C38" s="507" t="s">
        <v>15</v>
      </c>
      <c r="D38" s="743" t="str">
        <f>IF(D25="","",D25)</f>
        <v/>
      </c>
      <c r="E38" s="743"/>
      <c r="F38" s="495" t="s">
        <v>16</v>
      </c>
      <c r="G38" s="743" t="str">
        <f>IF(G25="","",G25)</f>
        <v/>
      </c>
      <c r="H38" s="743"/>
      <c r="I38" s="495" t="s">
        <v>264</v>
      </c>
      <c r="J38" s="495" t="s">
        <v>396</v>
      </c>
      <c r="K38" s="495" t="s">
        <v>397</v>
      </c>
      <c r="L38" s="495"/>
      <c r="M38" s="743" t="str">
        <f>IF(M25="","",M25)</f>
        <v/>
      </c>
      <c r="N38" s="743"/>
      <c r="O38" s="496" t="s">
        <v>16</v>
      </c>
      <c r="P38" s="743" t="str">
        <f>IF(P25="","",P25)</f>
        <v/>
      </c>
      <c r="Q38" s="743"/>
      <c r="R38" s="496" t="s">
        <v>264</v>
      </c>
      <c r="S38" s="744" t="str">
        <f t="shared" si="0"/>
        <v/>
      </c>
      <c r="T38" s="745"/>
      <c r="U38" s="745"/>
      <c r="V38" s="745"/>
      <c r="W38" s="745"/>
      <c r="X38" s="745"/>
      <c r="Y38" s="502" t="s">
        <v>270</v>
      </c>
      <c r="Z38" s="746" t="str">
        <f t="shared" si="1"/>
        <v/>
      </c>
      <c r="AA38" s="747"/>
      <c r="AB38" s="747"/>
      <c r="AC38" s="747"/>
      <c r="AD38" s="747"/>
      <c r="AE38" s="747"/>
      <c r="AF38" s="747"/>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3"/>
      <c r="AA39" s="697"/>
      <c r="AB39" s="697"/>
      <c r="AC39" s="697"/>
      <c r="AD39" s="697"/>
      <c r="AE39" s="697"/>
      <c r="AF39" s="697"/>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33"/>
      <c r="AA40" s="697"/>
      <c r="AB40" s="697"/>
      <c r="AC40" s="697"/>
      <c r="AD40" s="697"/>
      <c r="AE40" s="697"/>
      <c r="AF40" s="697"/>
      <c r="AG40" s="499" t="s">
        <v>270</v>
      </c>
      <c r="AH40" s="206"/>
      <c r="AI40" s="206"/>
      <c r="AJ40" s="206"/>
      <c r="AK40" s="206"/>
      <c r="AL40" s="206"/>
      <c r="AM40" s="206"/>
      <c r="AN40" s="206"/>
      <c r="AO40" s="206"/>
      <c r="AP40" s="206"/>
    </row>
    <row r="41" spans="1:43" ht="16.149999999999999" hidden="1" customHeight="1" outlineLevel="1" thickBot="1">
      <c r="A41" s="509"/>
      <c r="B41" s="734" t="s">
        <v>403</v>
      </c>
      <c r="C41" s="735"/>
      <c r="D41" s="735"/>
      <c r="E41" s="735"/>
      <c r="F41" s="735"/>
      <c r="G41" s="735"/>
      <c r="H41" s="735"/>
      <c r="I41" s="735"/>
      <c r="J41" s="735"/>
      <c r="K41" s="735"/>
      <c r="L41" s="735"/>
      <c r="M41" s="735"/>
      <c r="N41" s="735"/>
      <c r="O41" s="735"/>
      <c r="P41" s="735"/>
      <c r="Q41" s="735"/>
      <c r="R41" s="735"/>
      <c r="S41" s="735"/>
      <c r="T41" s="735"/>
      <c r="U41" s="735"/>
      <c r="V41" s="735"/>
      <c r="W41" s="735"/>
      <c r="X41" s="735"/>
      <c r="Y41" s="736"/>
      <c r="Z41" s="737">
        <f>IFERROR(SUM(S35:X38)+SUM(Z35:AF38)-Z39+Z40,0)</f>
        <v>0</v>
      </c>
      <c r="AA41" s="666"/>
      <c r="AB41" s="666"/>
      <c r="AC41" s="666"/>
      <c r="AD41" s="666"/>
      <c r="AE41" s="666"/>
      <c r="AF41" s="666"/>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6"/>
      <c r="AC43" s="686"/>
      <c r="AD43" s="686"/>
      <c r="AE43" s="686"/>
      <c r="AF43" s="686"/>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SUM(AB43:AF44)</f>
        <v>0</v>
      </c>
      <c r="AC46" s="687"/>
      <c r="AD46" s="687"/>
      <c r="AE46" s="687"/>
      <c r="AF46" s="687"/>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38">
        <f>AB46-AB50+AB51</f>
        <v>0</v>
      </c>
      <c r="AC54" s="738"/>
      <c r="AD54" s="738"/>
      <c r="AE54" s="738"/>
      <c r="AF54" s="738"/>
      <c r="AG54" s="9" t="s">
        <v>270</v>
      </c>
      <c r="AQ54" s="176"/>
    </row>
    <row r="55" spans="1:43" ht="15.6" customHeight="1" thickBot="1">
      <c r="A55" s="739" t="s">
        <v>1761</v>
      </c>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741"/>
      <c r="AC55" s="741"/>
      <c r="AD55" s="741"/>
      <c r="AE55" s="741"/>
      <c r="AF55" s="741"/>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2" t="str">
        <f>IF(AH55=TRUE,"問題なし","問題あり")</f>
        <v>問題あり</v>
      </c>
      <c r="AC56" s="742"/>
      <c r="AD56" s="742"/>
      <c r="AE56" s="742"/>
      <c r="AF56" s="742"/>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f>Z41</f>
        <v>0</v>
      </c>
      <c r="AC61" s="598"/>
      <c r="AD61" s="598"/>
      <c r="AE61" s="598"/>
      <c r="AF61" s="598"/>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32"/>
      <c r="AC62" s="732"/>
      <c r="AD62" s="732"/>
      <c r="AE62" s="732"/>
      <c r="AF62" s="732"/>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32"/>
      <c r="AC63" s="732"/>
      <c r="AD63" s="732"/>
      <c r="AE63" s="732"/>
      <c r="AF63" s="732"/>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v>0</v>
      </c>
      <c r="AC65" s="679"/>
      <c r="AD65" s="679"/>
      <c r="AE65" s="679"/>
      <c r="AF65" s="679"/>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0">
        <f>AB59-SUM(AB64:AF65)</f>
        <v>0</v>
      </c>
      <c r="AC66" s="680"/>
      <c r="AD66" s="680"/>
      <c r="AE66" s="680"/>
      <c r="AF66" s="680"/>
      <c r="AG66" s="315" t="s">
        <v>270</v>
      </c>
    </row>
    <row r="67" spans="1:43" ht="16.149999999999999" hidden="1" customHeight="1" outlineLevel="1" thickBot="1">
      <c r="A67" s="725" t="s">
        <v>412</v>
      </c>
      <c r="B67" s="726"/>
      <c r="C67" s="726"/>
      <c r="D67" s="726"/>
      <c r="E67" s="726"/>
      <c r="F67" s="726"/>
      <c r="G67" s="726"/>
      <c r="H67" s="726"/>
      <c r="I67" s="726"/>
      <c r="J67" s="726"/>
      <c r="K67" s="726"/>
      <c r="L67" s="726"/>
      <c r="M67" s="726"/>
      <c r="N67" s="726"/>
      <c r="O67" s="726"/>
      <c r="P67" s="726"/>
      <c r="Q67" s="726"/>
      <c r="R67" s="726"/>
      <c r="S67" s="726"/>
      <c r="T67" s="726"/>
      <c r="U67" s="726"/>
      <c r="V67" s="726"/>
      <c r="W67" s="726"/>
      <c r="X67" s="726"/>
      <c r="Y67" s="726"/>
      <c r="Z67" s="726"/>
      <c r="AA67" s="726"/>
      <c r="AB67" s="727"/>
      <c r="AC67" s="727"/>
      <c r="AD67" s="727"/>
      <c r="AE67" s="727"/>
      <c r="AF67" s="727"/>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8" t="str">
        <f>IF(AH67=TRUE,"問題なし","問題あり")</f>
        <v>問題あり</v>
      </c>
      <c r="AC68" s="728"/>
      <c r="AD68" s="728"/>
      <c r="AE68" s="728"/>
      <c r="AF68" s="728"/>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6">
        <f>'（別添）_計画書（無床診療所及びⅡを算定する有床診療所）'!AB74</f>
        <v>0</v>
      </c>
      <c r="AC85" s="596"/>
      <c r="AD85" s="596"/>
      <c r="AE85" s="596"/>
      <c r="AF85" s="596"/>
      <c r="AG85" s="78" t="s">
        <v>289</v>
      </c>
    </row>
    <row r="86" spans="1:43"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95">
        <f>'（別添）_計画書（無床診療所及びⅡを算定する有床診療所）'!AB75</f>
        <v>0</v>
      </c>
      <c r="AC86" s="595"/>
      <c r="AD86" s="595"/>
      <c r="AE86" s="595"/>
      <c r="AF86" s="595"/>
      <c r="AG86" s="118" t="s">
        <v>270</v>
      </c>
    </row>
    <row r="87" spans="1:43"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2"/>
      <c r="AC87" s="612"/>
      <c r="AD87" s="612"/>
      <c r="AE87" s="612"/>
      <c r="AF87" s="612"/>
      <c r="AG87" s="168" t="s">
        <v>270</v>
      </c>
    </row>
    <row r="88" spans="1:43"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5">
        <f>AB87-AB86</f>
        <v>0</v>
      </c>
      <c r="AC88" s="595"/>
      <c r="AD88" s="595"/>
      <c r="AE88" s="595"/>
      <c r="AF88" s="595"/>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29">
        <v>0</v>
      </c>
      <c r="AC89" s="729"/>
      <c r="AD89" s="729"/>
      <c r="AE89" s="729"/>
      <c r="AF89" s="729"/>
      <c r="AG89" s="121" t="s">
        <v>270</v>
      </c>
    </row>
    <row r="90" spans="1:43" ht="16.149999999999999"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30"/>
      <c r="AC90" s="730"/>
      <c r="AD90" s="730"/>
      <c r="AE90" s="730"/>
      <c r="AF90" s="730"/>
      <c r="AG90" s="121" t="s">
        <v>291</v>
      </c>
    </row>
    <row r="91" spans="1:43" ht="16.149999999999999"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31">
        <f>IFERROR(AB90/AB86*100,0)</f>
        <v>0</v>
      </c>
      <c r="AC91" s="731"/>
      <c r="AD91" s="731"/>
      <c r="AE91" s="731"/>
      <c r="AF91" s="731"/>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3"/>
      <c r="AB93" s="723"/>
      <c r="AC93" s="723"/>
      <c r="AD93" s="723"/>
      <c r="AE93" s="723"/>
      <c r="AF93" s="723"/>
      <c r="AG93" s="723"/>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4">
        <f>'（別添）_計画書（無床診療所及びⅡを算定する有床診療所）'!AB83</f>
        <v>0</v>
      </c>
      <c r="AC94" s="724"/>
      <c r="AD94" s="724"/>
      <c r="AE94" s="724"/>
      <c r="AF94" s="724"/>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8">
        <f>'（別添）_計画書（無床診療所及びⅡを算定する有床診療所）'!AB84</f>
        <v>0</v>
      </c>
      <c r="AC95" s="598"/>
      <c r="AD95" s="598"/>
      <c r="AE95" s="598"/>
      <c r="AF95" s="598"/>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0"/>
      <c r="AC96" s="720"/>
      <c r="AD96" s="720"/>
      <c r="AE96" s="720"/>
      <c r="AF96" s="720"/>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0">
        <f>AB96-AB95</f>
        <v>0</v>
      </c>
      <c r="AC97" s="680"/>
      <c r="AD97" s="680"/>
      <c r="AE97" s="680"/>
      <c r="AF97" s="680"/>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7"/>
      <c r="AC98" s="657"/>
      <c r="AD98" s="657"/>
      <c r="AE98" s="657"/>
      <c r="AF98" s="657"/>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1"/>
      <c r="AC99" s="721"/>
      <c r="AD99" s="721"/>
      <c r="AE99" s="721"/>
      <c r="AF99" s="721"/>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2">
        <f>IFERROR(AB99/AB95*100,0)</f>
        <v>0</v>
      </c>
      <c r="AC100" s="722"/>
      <c r="AD100" s="722"/>
      <c r="AE100" s="722"/>
      <c r="AF100" s="722"/>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3"/>
      <c r="AB102" s="723"/>
      <c r="AC102" s="723"/>
      <c r="AD102" s="723"/>
      <c r="AE102" s="723"/>
      <c r="AF102" s="723"/>
      <c r="AG102" s="723"/>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4">
        <f>'（別添）_計画書（無床診療所及びⅡを算定する有床診療所）'!AB92</f>
        <v>0</v>
      </c>
      <c r="AC103" s="724"/>
      <c r="AD103" s="724"/>
      <c r="AE103" s="724"/>
      <c r="AF103" s="724"/>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8">
        <f>'（別添）_計画書（無床診療所及びⅡを算定する有床診療所）'!AB93</f>
        <v>0</v>
      </c>
      <c r="AC104" s="598"/>
      <c r="AD104" s="598"/>
      <c r="AE104" s="598"/>
      <c r="AF104" s="598"/>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0"/>
      <c r="AC105" s="720"/>
      <c r="AD105" s="720"/>
      <c r="AE105" s="720"/>
      <c r="AF105" s="720"/>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0">
        <f>AB105-AB104</f>
        <v>0</v>
      </c>
      <c r="AC106" s="680"/>
      <c r="AD106" s="680"/>
      <c r="AE106" s="680"/>
      <c r="AF106" s="680"/>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7"/>
      <c r="AC107" s="657"/>
      <c r="AD107" s="657"/>
      <c r="AE107" s="657"/>
      <c r="AF107" s="657"/>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1"/>
      <c r="AC108" s="721"/>
      <c r="AD108" s="721"/>
      <c r="AE108" s="721"/>
      <c r="AF108" s="721"/>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2">
        <f>IFERROR(AB108/AB104*100,0)</f>
        <v>0</v>
      </c>
      <c r="AC109" s="722"/>
      <c r="AD109" s="722"/>
      <c r="AE109" s="722"/>
      <c r="AF109" s="722"/>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3"/>
      <c r="AB111" s="723"/>
      <c r="AC111" s="723"/>
      <c r="AD111" s="723"/>
      <c r="AE111" s="723"/>
      <c r="AF111" s="723"/>
      <c r="AG111" s="723"/>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4">
        <f>'（別添）_計画書（無床診療所及びⅡを算定する有床診療所）'!AB101</f>
        <v>0</v>
      </c>
      <c r="AC112" s="724"/>
      <c r="AD112" s="724"/>
      <c r="AE112" s="724"/>
      <c r="AF112" s="724"/>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8">
        <f>'（別添）_計画書（無床診療所及びⅡを算定する有床診療所）'!AB102</f>
        <v>0</v>
      </c>
      <c r="AC113" s="598"/>
      <c r="AD113" s="598"/>
      <c r="AE113" s="598"/>
      <c r="AF113" s="598"/>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0"/>
      <c r="AC114" s="720"/>
      <c r="AD114" s="720"/>
      <c r="AE114" s="720"/>
      <c r="AF114" s="720"/>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0">
        <f>AB114-AB113</f>
        <v>0</v>
      </c>
      <c r="AC115" s="680"/>
      <c r="AD115" s="680"/>
      <c r="AE115" s="680"/>
      <c r="AF115" s="680"/>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7"/>
      <c r="AC116" s="657"/>
      <c r="AD116" s="657"/>
      <c r="AE116" s="657"/>
      <c r="AF116" s="657"/>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1"/>
      <c r="AC117" s="721"/>
      <c r="AD117" s="721"/>
      <c r="AE117" s="721"/>
      <c r="AF117" s="721"/>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2">
        <f>IFERROR(AB117/AB113*100,0)</f>
        <v>0</v>
      </c>
      <c r="AC118" s="722"/>
      <c r="AD118" s="722"/>
      <c r="AE118" s="722"/>
      <c r="AF118" s="722"/>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3"/>
      <c r="AB120" s="723"/>
      <c r="AC120" s="723"/>
      <c r="AD120" s="723"/>
      <c r="AE120" s="723"/>
      <c r="AF120" s="723"/>
      <c r="AG120" s="723"/>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4">
        <f>'（別添）_計画書（無床診療所及びⅡを算定する有床診療所）'!AB110</f>
        <v>0</v>
      </c>
      <c r="AC121" s="724"/>
      <c r="AD121" s="724"/>
      <c r="AE121" s="724"/>
      <c r="AF121" s="724"/>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8">
        <f>'（別添）_計画書（無床診療所及びⅡを算定する有床診療所）'!AB111</f>
        <v>0</v>
      </c>
      <c r="AC122" s="598"/>
      <c r="AD122" s="598"/>
      <c r="AE122" s="598"/>
      <c r="AF122" s="598"/>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0"/>
      <c r="AC123" s="720"/>
      <c r="AD123" s="720"/>
      <c r="AE123" s="720"/>
      <c r="AF123" s="720"/>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0">
        <f>AB123-AB122</f>
        <v>0</v>
      </c>
      <c r="AC124" s="680"/>
      <c r="AD124" s="680"/>
      <c r="AE124" s="680"/>
      <c r="AF124" s="680"/>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7"/>
      <c r="AC125" s="657"/>
      <c r="AD125" s="657"/>
      <c r="AE125" s="657"/>
      <c r="AF125" s="657"/>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1"/>
      <c r="AC126" s="721"/>
      <c r="AD126" s="721"/>
      <c r="AE126" s="721"/>
      <c r="AF126" s="721"/>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2">
        <f>IFERROR(AB126/AB122*100,0)</f>
        <v>0</v>
      </c>
      <c r="AC127" s="722"/>
      <c r="AD127" s="722"/>
      <c r="AE127" s="722"/>
      <c r="AF127" s="722"/>
      <c r="AG127" s="350"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9"/>
      <c r="AB130" s="629"/>
      <c r="AC130" s="629"/>
      <c r="AD130" s="629"/>
      <c r="AE130" s="629"/>
      <c r="AF130" s="629"/>
      <c r="AG130" s="629"/>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596">
        <f>'（別添）_計画書（無床診療所及びⅡを算定する有床診療所）'!AB120</f>
        <v>0</v>
      </c>
      <c r="AC131" s="596"/>
      <c r="AD131" s="596"/>
      <c r="AE131" s="596"/>
      <c r="AF131" s="596"/>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18">
        <f>'（別添）_計画書（無床診療所及びⅡを算定する有床診療所）'!AB121</f>
        <v>0</v>
      </c>
      <c r="AC132" s="718"/>
      <c r="AD132" s="718"/>
      <c r="AE132" s="718"/>
      <c r="AF132" s="718"/>
      <c r="AG132" s="478"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95">
        <f>'（別添）_計画書（無床診療所及びⅡを算定する有床診療所）'!AB122</f>
        <v>0</v>
      </c>
      <c r="AC133" s="595"/>
      <c r="AD133" s="595"/>
      <c r="AE133" s="595"/>
      <c r="AF133" s="595"/>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674"/>
      <c r="AC134" s="674"/>
      <c r="AD134" s="674"/>
      <c r="AE134" s="674"/>
      <c r="AF134" s="674"/>
      <c r="AG134" s="479"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675">
        <f>AB134-AB132</f>
        <v>0</v>
      </c>
      <c r="AC136" s="675"/>
      <c r="AD136" s="675"/>
      <c r="AE136" s="675"/>
      <c r="AF136" s="675"/>
      <c r="AG136" s="479"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16">
        <f>AB135-AB133</f>
        <v>0</v>
      </c>
      <c r="AC137" s="716"/>
      <c r="AD137" s="716"/>
      <c r="AE137" s="716"/>
      <c r="AF137" s="716"/>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19">
        <f>1000*AB131</f>
        <v>0</v>
      </c>
      <c r="AC138" s="719"/>
      <c r="AD138" s="719"/>
      <c r="AE138" s="719"/>
      <c r="AF138" s="719"/>
      <c r="AG138" s="515"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2"/>
      <c r="AC139" s="662"/>
      <c r="AD139" s="662"/>
      <c r="AE139" s="662"/>
      <c r="AF139" s="662"/>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7">
        <f>IFERROR(AB139/AB133*100,0)</f>
        <v>0</v>
      </c>
      <c r="AC140" s="717"/>
      <c r="AD140" s="717"/>
      <c r="AE140" s="717"/>
      <c r="AF140" s="717"/>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9"/>
      <c r="AB142" s="629"/>
      <c r="AC142" s="629"/>
      <c r="AD142" s="629"/>
      <c r="AE142" s="629"/>
      <c r="AF142" s="629"/>
      <c r="AG142" s="629"/>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596">
        <f>'（別添）_計画書（無床診療所及びⅡを算定する有床診療所）'!AB132</f>
        <v>0</v>
      </c>
      <c r="AC143" s="596"/>
      <c r="AD143" s="596"/>
      <c r="AE143" s="596"/>
      <c r="AF143" s="596"/>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18">
        <f>'（別添）_計画書（無床診療所及びⅡを算定する有床診療所）'!AB133</f>
        <v>0</v>
      </c>
      <c r="AC144" s="718"/>
      <c r="AD144" s="718"/>
      <c r="AE144" s="718"/>
      <c r="AF144" s="718"/>
      <c r="AG144" s="478"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595">
        <f>'（別添）_計画書（無床診療所及びⅡを算定する有床診療所）'!AB134</f>
        <v>0</v>
      </c>
      <c r="AC145" s="595"/>
      <c r="AD145" s="595"/>
      <c r="AE145" s="595"/>
      <c r="AF145" s="595"/>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674"/>
      <c r="AC146" s="674"/>
      <c r="AD146" s="674"/>
      <c r="AE146" s="674"/>
      <c r="AF146" s="674"/>
      <c r="AG146" s="479"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5"/>
      <c r="AC147" s="605"/>
      <c r="AD147" s="605"/>
      <c r="AE147" s="605"/>
      <c r="AF147" s="605"/>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675">
        <f>AB146-AB144</f>
        <v>0</v>
      </c>
      <c r="AC148" s="675"/>
      <c r="AD148" s="675"/>
      <c r="AE148" s="675"/>
      <c r="AF148" s="675"/>
      <c r="AG148" s="479"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16">
        <f>AB147-AB145</f>
        <v>0</v>
      </c>
      <c r="AC149" s="716"/>
      <c r="AD149" s="716"/>
      <c r="AE149" s="716"/>
      <c r="AF149" s="716"/>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5">
        <f>1000*AB143</f>
        <v>0</v>
      </c>
      <c r="AC150" s="605"/>
      <c r="AD150" s="605"/>
      <c r="AE150" s="605"/>
      <c r="AF150" s="605"/>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2"/>
      <c r="AC151" s="662"/>
      <c r="AD151" s="662"/>
      <c r="AE151" s="662"/>
      <c r="AF151" s="662"/>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7">
        <f>IFERROR(AB151/AB145*100,0)</f>
        <v>0</v>
      </c>
      <c r="AC152" s="717"/>
      <c r="AD152" s="717"/>
      <c r="AE152" s="717"/>
      <c r="AF152" s="717"/>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627"/>
      <c r="G157" s="627"/>
      <c r="H157" s="3" t="s">
        <v>16</v>
      </c>
      <c r="I157" s="627"/>
      <c r="J157" s="627"/>
      <c r="K157" s="3" t="s">
        <v>264</v>
      </c>
      <c r="L157" s="627"/>
      <c r="M157" s="627"/>
      <c r="N157" s="3" t="s">
        <v>18</v>
      </c>
      <c r="O157" s="3"/>
      <c r="P157" s="3"/>
      <c r="Q157" s="3" t="s">
        <v>444</v>
      </c>
      <c r="R157" s="3"/>
      <c r="S157" s="3"/>
      <c r="T157" s="3"/>
      <c r="U157" s="628"/>
      <c r="V157" s="628"/>
      <c r="W157" s="628"/>
      <c r="X157" s="628"/>
      <c r="Y157" s="628"/>
      <c r="Z157" s="628"/>
      <c r="AA157" s="628"/>
      <c r="AB157" s="628"/>
      <c r="AC157" s="628"/>
      <c r="AD157" s="628"/>
      <c r="AE157" s="628"/>
      <c r="AF157" s="628"/>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4" t="s">
        <v>463</v>
      </c>
      <c r="B2" s="584"/>
      <c r="C2" s="584"/>
      <c r="D2" s="584"/>
      <c r="E2" s="584"/>
      <c r="F2" s="584"/>
      <c r="G2" s="584"/>
      <c r="H2" s="584"/>
      <c r="I2" s="584"/>
      <c r="J2" s="584"/>
      <c r="K2" s="584"/>
      <c r="L2" s="584"/>
      <c r="M2" s="584"/>
      <c r="N2" s="584"/>
      <c r="O2" s="584"/>
      <c r="P2" s="584"/>
      <c r="Q2" s="584"/>
      <c r="R2" s="584"/>
      <c r="S2" s="584"/>
      <c r="T2" s="585"/>
      <c r="U2" s="585"/>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7" t="s">
        <v>257</v>
      </c>
      <c r="T4" s="607"/>
      <c r="U4" s="607"/>
      <c r="V4" s="607"/>
      <c r="W4" s="607"/>
      <c r="X4" s="637" t="str">
        <f>IF('様式95_外来・在宅ベースアップ評価料（Ⅰ）'!H5=0,"",'様式95_外来・在宅ベースアップ評価料（Ⅰ）'!H5)</f>
        <v/>
      </c>
      <c r="Y4" s="705"/>
      <c r="Z4" s="705"/>
      <c r="AA4" s="705"/>
      <c r="AB4" s="705"/>
      <c r="AC4" s="705"/>
      <c r="AD4" s="705"/>
      <c r="AE4" s="705"/>
      <c r="AF4" s="705"/>
      <c r="AG4" s="706"/>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37" t="str">
        <f>IF('様式95_外来・在宅ベースアップ評価料（Ⅰ）'!H6=0,"",'様式95_外来・在宅ベースアップ評価料（Ⅰ）'!H6)</f>
        <v/>
      </c>
      <c r="Y5" s="705"/>
      <c r="Z5" s="705"/>
      <c r="AA5" s="705"/>
      <c r="AB5" s="705"/>
      <c r="AC5" s="705"/>
      <c r="AD5" s="705"/>
      <c r="AE5" s="705"/>
      <c r="AF5" s="705"/>
      <c r="AG5" s="706"/>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710" t="s">
        <v>1503</v>
      </c>
      <c r="C8" s="711"/>
      <c r="D8" s="712" t="s">
        <v>261</v>
      </c>
      <c r="E8" s="713"/>
      <c r="F8" s="713"/>
      <c r="G8" s="713"/>
      <c r="H8" s="713"/>
      <c r="I8" s="713"/>
      <c r="J8" s="713"/>
      <c r="K8" s="713"/>
      <c r="L8" s="713"/>
      <c r="M8" s="713"/>
      <c r="N8" s="713"/>
      <c r="O8" s="713"/>
      <c r="P8" s="713"/>
      <c r="Q8" s="713"/>
      <c r="R8" s="713"/>
      <c r="S8" s="713"/>
      <c r="T8" s="713"/>
      <c r="U8" s="713"/>
      <c r="V8" s="713"/>
      <c r="W8" s="713"/>
      <c r="X8" s="713"/>
      <c r="Y8" s="713"/>
      <c r="Z8" s="713"/>
      <c r="AA8" s="3"/>
      <c r="AB8" s="3"/>
      <c r="AC8" s="3"/>
      <c r="AD8" s="3"/>
      <c r="AE8" s="3"/>
      <c r="AF8" s="3"/>
      <c r="AG8" s="413"/>
    </row>
    <row r="9" spans="1:33" ht="16.149999999999999" hidden="1" customHeight="1" outlineLevel="1" thickBot="1">
      <c r="A9" s="424"/>
      <c r="B9" s="710" t="s">
        <v>1503</v>
      </c>
      <c r="C9" s="711"/>
      <c r="D9" s="714" t="s">
        <v>262</v>
      </c>
      <c r="E9" s="715"/>
      <c r="F9" s="715"/>
      <c r="G9" s="715"/>
      <c r="H9" s="715"/>
      <c r="I9" s="715"/>
      <c r="J9" s="715"/>
      <c r="K9" s="715"/>
      <c r="L9" s="715"/>
      <c r="M9" s="715"/>
      <c r="N9" s="715"/>
      <c r="O9" s="715"/>
      <c r="P9" s="715"/>
      <c r="Q9" s="715"/>
      <c r="R9" s="715"/>
      <c r="S9" s="715"/>
      <c r="T9" s="715"/>
      <c r="U9" s="715"/>
      <c r="V9" s="715"/>
      <c r="W9" s="715"/>
      <c r="X9" s="715"/>
      <c r="Y9" s="715"/>
      <c r="Z9" s="715"/>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24" t="s">
        <v>15</v>
      </c>
      <c r="C12" s="643"/>
      <c r="D12" s="643"/>
      <c r="E12" s="707" t="str">
        <f>IF('（別添）_計画書（歯科診療所及びⅡを算定する有床診療所）'!E16=0,"",'（別添）_計画書（歯科診療所及びⅡを算定する有床診療所）'!E16)</f>
        <v/>
      </c>
      <c r="F12" s="707"/>
      <c r="G12" s="20" t="s">
        <v>16</v>
      </c>
      <c r="H12" s="707" t="str">
        <f>IF('（別添）_計画書（歯科診療所及びⅡを算定する有床診療所）'!H16=0,"",'（別添）_計画書（歯科診療所及びⅡを算定する有床診療所）'!H16)</f>
        <v/>
      </c>
      <c r="I12" s="707"/>
      <c r="J12" s="20" t="s">
        <v>264</v>
      </c>
      <c r="K12" s="20"/>
      <c r="L12" s="20" t="s">
        <v>265</v>
      </c>
      <c r="M12" s="20" t="s">
        <v>15</v>
      </c>
      <c r="N12" s="20"/>
      <c r="O12" s="707" t="str">
        <f>IF('（別添）_計画書（歯科診療所及びⅡを算定する有床診療所）'!O16=0,"",'（別添）_計画書（歯科診療所及びⅡを算定する有床診療所）'!O16)</f>
        <v/>
      </c>
      <c r="P12" s="707"/>
      <c r="Q12" s="20" t="s">
        <v>16</v>
      </c>
      <c r="R12" s="707" t="str">
        <f>IF('（別添）_計画書（歯科診療所及びⅡを算定する有床診療所）'!R16=0,"",'（別添）_計画書（歯科診療所及びⅡを算定する有床診療所）'!R16)</f>
        <v/>
      </c>
      <c r="S12" s="707"/>
      <c r="T12" s="21" t="s">
        <v>264</v>
      </c>
      <c r="V12" s="619">
        <f>'（別添）_計画書（歯科診療所及びⅡを算定する有床診療所）'!V16</f>
        <v>1</v>
      </c>
      <c r="W12" s="619"/>
      <c r="X12" s="619"/>
      <c r="Y12" s="620"/>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24" t="s">
        <v>15</v>
      </c>
      <c r="C15" s="643"/>
      <c r="D15" s="643"/>
      <c r="E15" s="707" t="str">
        <f>IF('（別添）_計画書（歯科診療所及びⅡを算定する有床診療所）'!E21=0,"",'（別添）_計画書（歯科診療所及びⅡを算定する有床診療所）'!E21)</f>
        <v/>
      </c>
      <c r="F15" s="707"/>
      <c r="G15" s="20" t="s">
        <v>16</v>
      </c>
      <c r="H15" s="707" t="str">
        <f>IF('（別添）_計画書（歯科診療所及びⅡを算定する有床診療所）'!H21=0,"",'（別添）_計画書（歯科診療所及びⅡを算定する有床診療所）'!H21)</f>
        <v/>
      </c>
      <c r="I15" s="707"/>
      <c r="J15" s="20" t="s">
        <v>264</v>
      </c>
      <c r="K15" s="20"/>
      <c r="L15" s="20" t="s">
        <v>265</v>
      </c>
      <c r="M15" s="20" t="s">
        <v>15</v>
      </c>
      <c r="N15" s="20"/>
      <c r="O15" s="599">
        <v>7</v>
      </c>
      <c r="P15" s="599"/>
      <c r="Q15" s="20" t="s">
        <v>16</v>
      </c>
      <c r="R15" s="599">
        <v>3</v>
      </c>
      <c r="S15" s="599"/>
      <c r="T15" s="21" t="s">
        <v>264</v>
      </c>
      <c r="V15" s="619">
        <f>IFERROR(IF(E15=O15,R15-H15+1,IF(O15-E15=1,12-H15+1+R15,IF(O15-E15=2,12-H15+1+R15+12,"エラー"))),1)</f>
        <v>1</v>
      </c>
      <c r="W15" s="619"/>
      <c r="X15" s="619"/>
      <c r="Y15" s="620"/>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57"/>
      <c r="X17" s="783"/>
      <c r="Y17" s="783"/>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1" t="s">
        <v>342</v>
      </c>
      <c r="Y18" s="782"/>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68"/>
      <c r="S20" s="769"/>
      <c r="T20" s="769"/>
      <c r="U20" s="769"/>
      <c r="V20" s="769"/>
      <c r="W20" s="769"/>
      <c r="X20" s="769"/>
      <c r="Y20" s="490"/>
      <c r="Z20" s="490"/>
      <c r="AA20" s="490"/>
      <c r="AB20" s="490"/>
      <c r="AC20" s="770"/>
      <c r="AD20" s="770"/>
      <c r="AE20" s="770"/>
      <c r="AF20" s="770"/>
      <c r="AG20" s="491"/>
    </row>
    <row r="21" spans="1:36" ht="16.149999999999999" hidden="1" customHeight="1" outlineLevel="1">
      <c r="A21" s="492"/>
      <c r="B21" s="771" t="s">
        <v>393</v>
      </c>
      <c r="C21" s="771"/>
      <c r="D21" s="771"/>
      <c r="E21" s="771"/>
      <c r="F21" s="771"/>
      <c r="G21" s="771"/>
      <c r="H21" s="771"/>
      <c r="I21" s="771"/>
      <c r="J21" s="771"/>
      <c r="K21" s="771"/>
      <c r="L21" s="771"/>
      <c r="M21" s="771"/>
      <c r="N21" s="771"/>
      <c r="O21" s="771"/>
      <c r="P21" s="771"/>
      <c r="Q21" s="771"/>
      <c r="R21" s="771"/>
      <c r="S21" s="755" t="s">
        <v>394</v>
      </c>
      <c r="T21" s="756"/>
      <c r="U21" s="756"/>
      <c r="V21" s="756"/>
      <c r="W21" s="756"/>
      <c r="X21" s="756"/>
      <c r="Y21" s="757"/>
      <c r="Z21" s="755" t="s">
        <v>347</v>
      </c>
      <c r="AA21" s="756"/>
      <c r="AB21" s="756"/>
      <c r="AC21" s="757"/>
      <c r="AD21" s="755" t="s">
        <v>348</v>
      </c>
      <c r="AE21" s="756"/>
      <c r="AF21" s="756"/>
      <c r="AG21" s="758"/>
    </row>
    <row r="22" spans="1:36" ht="16.149999999999999" hidden="1" customHeight="1" outlineLevel="1">
      <c r="A22" s="492"/>
      <c r="B22" s="493" t="s">
        <v>395</v>
      </c>
      <c r="C22" s="494" t="s">
        <v>15</v>
      </c>
      <c r="D22" s="689" t="str">
        <f>E15</f>
        <v/>
      </c>
      <c r="E22" s="689"/>
      <c r="F22" s="495" t="s">
        <v>16</v>
      </c>
      <c r="G22" s="689" t="str">
        <f>H15</f>
        <v/>
      </c>
      <c r="H22" s="689"/>
      <c r="I22" s="495" t="s">
        <v>264</v>
      </c>
      <c r="J22" s="495" t="s">
        <v>396</v>
      </c>
      <c r="K22" s="495" t="s">
        <v>397</v>
      </c>
      <c r="L22" s="495"/>
      <c r="M22" s="697"/>
      <c r="N22" s="697"/>
      <c r="O22" s="496" t="s">
        <v>16</v>
      </c>
      <c r="P22" s="697"/>
      <c r="Q22" s="697"/>
      <c r="R22" s="497" t="s">
        <v>264</v>
      </c>
      <c r="S22" s="765"/>
      <c r="T22" s="698"/>
      <c r="U22" s="698"/>
      <c r="V22" s="698"/>
      <c r="W22" s="698"/>
      <c r="X22" s="698"/>
      <c r="Y22" s="766"/>
      <c r="Z22" s="764" t="str">
        <f>IF(S22="","",VLOOKUP(S22,'リスト（外来）'!C:D,2,FALSE))</f>
        <v/>
      </c>
      <c r="AA22" s="689"/>
      <c r="AB22" s="689"/>
      <c r="AC22" s="498" t="s">
        <v>276</v>
      </c>
      <c r="AD22" s="764" t="str">
        <f>IF(S22="","",VLOOKUP(S22,'リスト（外来）'!C:E,3,FALSE))</f>
        <v/>
      </c>
      <c r="AE22" s="689"/>
      <c r="AF22" s="689"/>
      <c r="AG22" s="499" t="s">
        <v>276</v>
      </c>
    </row>
    <row r="23" spans="1:36" ht="16.149999999999999" hidden="1" customHeight="1" outlineLevel="1">
      <c r="A23" s="492"/>
      <c r="B23" s="493" t="s">
        <v>398</v>
      </c>
      <c r="C23" s="494" t="s">
        <v>15</v>
      </c>
      <c r="D23" s="697"/>
      <c r="E23" s="697"/>
      <c r="F23" s="495" t="s">
        <v>16</v>
      </c>
      <c r="G23" s="697"/>
      <c r="H23" s="697"/>
      <c r="I23" s="495" t="s">
        <v>264</v>
      </c>
      <c r="J23" s="495" t="s">
        <v>396</v>
      </c>
      <c r="K23" s="495" t="s">
        <v>397</v>
      </c>
      <c r="L23" s="495"/>
      <c r="M23" s="697"/>
      <c r="N23" s="697"/>
      <c r="O23" s="496" t="s">
        <v>16</v>
      </c>
      <c r="P23" s="697"/>
      <c r="Q23" s="697"/>
      <c r="R23" s="497" t="s">
        <v>264</v>
      </c>
      <c r="S23" s="765"/>
      <c r="T23" s="698"/>
      <c r="U23" s="698"/>
      <c r="V23" s="698"/>
      <c r="W23" s="698"/>
      <c r="X23" s="698"/>
      <c r="Y23" s="766"/>
      <c r="Z23" s="764" t="str">
        <f>IF(S23="","",VLOOKUP(S23,'リスト（外来）'!C:D,2,FALSE))</f>
        <v/>
      </c>
      <c r="AA23" s="689"/>
      <c r="AB23" s="689"/>
      <c r="AC23" s="498" t="s">
        <v>276</v>
      </c>
      <c r="AD23" s="764" t="str">
        <f>IF(S23="","",VLOOKUP(S23,'リスト（外来）'!C:E,3,FALSE))</f>
        <v/>
      </c>
      <c r="AE23" s="689"/>
      <c r="AF23" s="689"/>
      <c r="AG23" s="499" t="s">
        <v>276</v>
      </c>
    </row>
    <row r="24" spans="1:36" ht="16.149999999999999" hidden="1" customHeight="1" outlineLevel="1">
      <c r="A24" s="492"/>
      <c r="B24" s="493" t="s">
        <v>399</v>
      </c>
      <c r="C24" s="494" t="s">
        <v>15</v>
      </c>
      <c r="D24" s="697"/>
      <c r="E24" s="697"/>
      <c r="F24" s="495" t="s">
        <v>16</v>
      </c>
      <c r="G24" s="697"/>
      <c r="H24" s="697"/>
      <c r="I24" s="495" t="s">
        <v>264</v>
      </c>
      <c r="J24" s="495" t="s">
        <v>396</v>
      </c>
      <c r="K24" s="495" t="s">
        <v>397</v>
      </c>
      <c r="L24" s="495"/>
      <c r="M24" s="697"/>
      <c r="N24" s="697"/>
      <c r="O24" s="496" t="s">
        <v>16</v>
      </c>
      <c r="P24" s="697"/>
      <c r="Q24" s="697"/>
      <c r="R24" s="497" t="s">
        <v>264</v>
      </c>
      <c r="S24" s="765"/>
      <c r="T24" s="698"/>
      <c r="U24" s="698"/>
      <c r="V24" s="698"/>
      <c r="W24" s="698"/>
      <c r="X24" s="698"/>
      <c r="Y24" s="766"/>
      <c r="Z24" s="764" t="str">
        <f>IF(S24="","",VLOOKUP(S24,'リスト（外来）'!C:D,2,FALSE))</f>
        <v/>
      </c>
      <c r="AA24" s="689"/>
      <c r="AB24" s="689"/>
      <c r="AC24" s="498" t="s">
        <v>276</v>
      </c>
      <c r="AD24" s="764" t="str">
        <f>IF(S24="","",VLOOKUP(S24,'リスト（外来）'!C:E,3,FALSE))</f>
        <v/>
      </c>
      <c r="AE24" s="689"/>
      <c r="AF24" s="689"/>
      <c r="AG24" s="499" t="s">
        <v>276</v>
      </c>
    </row>
    <row r="25" spans="1:36" ht="16.149999999999999" hidden="1" customHeight="1" outlineLevel="1">
      <c r="A25" s="492"/>
      <c r="B25" s="500" t="s">
        <v>400</v>
      </c>
      <c r="C25" s="494" t="s">
        <v>15</v>
      </c>
      <c r="D25" s="697"/>
      <c r="E25" s="697"/>
      <c r="F25" s="495" t="s">
        <v>16</v>
      </c>
      <c r="G25" s="697"/>
      <c r="H25" s="697"/>
      <c r="I25" s="495" t="s">
        <v>264</v>
      </c>
      <c r="J25" s="495" t="s">
        <v>396</v>
      </c>
      <c r="K25" s="495" t="s">
        <v>397</v>
      </c>
      <c r="L25" s="495"/>
      <c r="M25" s="697"/>
      <c r="N25" s="697"/>
      <c r="O25" s="496" t="s">
        <v>16</v>
      </c>
      <c r="P25" s="697"/>
      <c r="Q25" s="697"/>
      <c r="R25" s="497" t="s">
        <v>264</v>
      </c>
      <c r="S25" s="765"/>
      <c r="T25" s="698"/>
      <c r="U25" s="698"/>
      <c r="V25" s="698"/>
      <c r="W25" s="698"/>
      <c r="X25" s="698"/>
      <c r="Y25" s="766"/>
      <c r="Z25" s="764" t="str">
        <f>IF(S25="","",VLOOKUP(S25,'リスト（外来）'!C:D,2,FALSE))</f>
        <v/>
      </c>
      <c r="AA25" s="689"/>
      <c r="AB25" s="689"/>
      <c r="AC25" s="498" t="s">
        <v>276</v>
      </c>
      <c r="AD25" s="764" t="str">
        <f>IF(S25="","",VLOOKUP(S25,'リスト（外来）'!C:E,3,FALSE))</f>
        <v/>
      </c>
      <c r="AE25" s="689"/>
      <c r="AF25" s="689"/>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3"/>
      <c r="AD26" s="763"/>
      <c r="AE26" s="763"/>
      <c r="AF26" s="763"/>
      <c r="AG26" s="499"/>
      <c r="AJ26" s="359"/>
    </row>
    <row r="27" spans="1:36" ht="16.149999999999999" hidden="1" customHeight="1" outlineLevel="1">
      <c r="A27" s="492"/>
      <c r="B27" s="755" t="s">
        <v>393</v>
      </c>
      <c r="C27" s="756"/>
      <c r="D27" s="756"/>
      <c r="E27" s="756"/>
      <c r="F27" s="756"/>
      <c r="G27" s="756"/>
      <c r="H27" s="756"/>
      <c r="I27" s="756"/>
      <c r="J27" s="756"/>
      <c r="K27" s="756"/>
      <c r="L27" s="756"/>
      <c r="M27" s="756"/>
      <c r="N27" s="756"/>
      <c r="O27" s="756"/>
      <c r="P27" s="756"/>
      <c r="Q27" s="756"/>
      <c r="R27" s="757"/>
      <c r="S27" s="755" t="s">
        <v>448</v>
      </c>
      <c r="T27" s="756"/>
      <c r="U27" s="756"/>
      <c r="V27" s="756"/>
      <c r="W27" s="756"/>
      <c r="X27" s="756"/>
      <c r="Y27" s="757"/>
      <c r="Z27" s="756" t="s">
        <v>449</v>
      </c>
      <c r="AA27" s="756"/>
      <c r="AB27" s="756"/>
      <c r="AC27" s="756"/>
      <c r="AD27" s="756"/>
      <c r="AE27" s="756"/>
      <c r="AF27" s="756"/>
      <c r="AG27" s="758"/>
    </row>
    <row r="28" spans="1:36" ht="16.149999999999999" hidden="1" customHeight="1" outlineLevel="1">
      <c r="A28" s="492"/>
      <c r="B28" s="493" t="s">
        <v>395</v>
      </c>
      <c r="C28" s="494" t="s">
        <v>15</v>
      </c>
      <c r="D28" s="689" t="str">
        <f>IF(D22="","",D22)</f>
        <v/>
      </c>
      <c r="E28" s="689"/>
      <c r="F28" s="495" t="s">
        <v>16</v>
      </c>
      <c r="G28" s="689" t="str">
        <f>IF(G22="","",G22)</f>
        <v/>
      </c>
      <c r="H28" s="689"/>
      <c r="I28" s="495" t="s">
        <v>264</v>
      </c>
      <c r="J28" s="495" t="s">
        <v>396</v>
      </c>
      <c r="K28" s="495" t="s">
        <v>397</v>
      </c>
      <c r="L28" s="495"/>
      <c r="M28" s="743" t="str">
        <f>IF(M22="","",M22)</f>
        <v/>
      </c>
      <c r="N28" s="743"/>
      <c r="O28" s="496" t="s">
        <v>16</v>
      </c>
      <c r="P28" s="743" t="str">
        <f>IF(P22="","",P22)</f>
        <v/>
      </c>
      <c r="Q28" s="743"/>
      <c r="R28" s="497" t="s">
        <v>264</v>
      </c>
      <c r="S28" s="759"/>
      <c r="T28" s="760"/>
      <c r="U28" s="760"/>
      <c r="V28" s="760"/>
      <c r="W28" s="760"/>
      <c r="X28" s="760"/>
      <c r="Y28" s="502" t="s">
        <v>278</v>
      </c>
      <c r="Z28" s="761"/>
      <c r="AA28" s="762"/>
      <c r="AB28" s="762"/>
      <c r="AC28" s="762"/>
      <c r="AD28" s="762"/>
      <c r="AE28" s="762"/>
      <c r="AF28" s="762"/>
      <c r="AG28" s="499" t="s">
        <v>278</v>
      </c>
    </row>
    <row r="29" spans="1:36" ht="16.149999999999999" hidden="1" customHeight="1" outlineLevel="1">
      <c r="A29" s="492"/>
      <c r="B29" s="493" t="s">
        <v>398</v>
      </c>
      <c r="C29" s="494" t="s">
        <v>15</v>
      </c>
      <c r="D29" s="743" t="str">
        <f>IF(D23="","",D23)</f>
        <v/>
      </c>
      <c r="E29" s="743"/>
      <c r="F29" s="495" t="s">
        <v>16</v>
      </c>
      <c r="G29" s="743" t="str">
        <f>IF(G23="","",G23)</f>
        <v/>
      </c>
      <c r="H29" s="743"/>
      <c r="I29" s="495" t="s">
        <v>264</v>
      </c>
      <c r="J29" s="495" t="s">
        <v>396</v>
      </c>
      <c r="K29" s="495" t="s">
        <v>397</v>
      </c>
      <c r="L29" s="495"/>
      <c r="M29" s="743" t="str">
        <f>IF(M23="","",M23)</f>
        <v/>
      </c>
      <c r="N29" s="743"/>
      <c r="O29" s="496" t="s">
        <v>16</v>
      </c>
      <c r="P29" s="743" t="str">
        <f>IF(P23="","",P23)</f>
        <v/>
      </c>
      <c r="Q29" s="743"/>
      <c r="R29" s="497" t="s">
        <v>264</v>
      </c>
      <c r="S29" s="759"/>
      <c r="T29" s="760"/>
      <c r="U29" s="760"/>
      <c r="V29" s="760"/>
      <c r="W29" s="760"/>
      <c r="X29" s="760"/>
      <c r="Y29" s="502" t="s">
        <v>278</v>
      </c>
      <c r="Z29" s="761"/>
      <c r="AA29" s="762"/>
      <c r="AB29" s="762"/>
      <c r="AC29" s="762"/>
      <c r="AD29" s="762"/>
      <c r="AE29" s="762"/>
      <c r="AF29" s="762"/>
      <c r="AG29" s="499" t="s">
        <v>278</v>
      </c>
    </row>
    <row r="30" spans="1:36" ht="16.149999999999999" hidden="1" customHeight="1" outlineLevel="1">
      <c r="A30" s="492"/>
      <c r="B30" s="493" t="s">
        <v>399</v>
      </c>
      <c r="C30" s="494" t="s">
        <v>15</v>
      </c>
      <c r="D30" s="743" t="str">
        <f>IF(D24="","",D24)</f>
        <v/>
      </c>
      <c r="E30" s="743"/>
      <c r="F30" s="495" t="s">
        <v>16</v>
      </c>
      <c r="G30" s="743" t="str">
        <f>IF(G24="","",G24)</f>
        <v/>
      </c>
      <c r="H30" s="743"/>
      <c r="I30" s="495" t="s">
        <v>264</v>
      </c>
      <c r="J30" s="495" t="s">
        <v>396</v>
      </c>
      <c r="K30" s="495" t="s">
        <v>397</v>
      </c>
      <c r="L30" s="495"/>
      <c r="M30" s="743" t="str">
        <f>IF(M24="","",M24)</f>
        <v/>
      </c>
      <c r="N30" s="743"/>
      <c r="O30" s="496" t="s">
        <v>16</v>
      </c>
      <c r="P30" s="743" t="str">
        <f>IF(P24="","",P24)</f>
        <v/>
      </c>
      <c r="Q30" s="743"/>
      <c r="R30" s="497" t="s">
        <v>264</v>
      </c>
      <c r="S30" s="759"/>
      <c r="T30" s="760"/>
      <c r="U30" s="760"/>
      <c r="V30" s="760"/>
      <c r="W30" s="760"/>
      <c r="X30" s="760"/>
      <c r="Y30" s="502" t="s">
        <v>278</v>
      </c>
      <c r="Z30" s="761"/>
      <c r="AA30" s="762"/>
      <c r="AB30" s="762"/>
      <c r="AC30" s="762"/>
      <c r="AD30" s="762"/>
      <c r="AE30" s="762"/>
      <c r="AF30" s="762"/>
      <c r="AG30" s="499" t="s">
        <v>278</v>
      </c>
    </row>
    <row r="31" spans="1:36" ht="16.149999999999999" hidden="1" customHeight="1" outlineLevel="1">
      <c r="A31" s="503"/>
      <c r="B31" s="500" t="s">
        <v>400</v>
      </c>
      <c r="C31" s="494" t="s">
        <v>15</v>
      </c>
      <c r="D31" s="743" t="str">
        <f>IF(D25="","",D25)</f>
        <v/>
      </c>
      <c r="E31" s="743"/>
      <c r="F31" s="495" t="s">
        <v>16</v>
      </c>
      <c r="G31" s="743" t="str">
        <f>IF(G25="","",G25)</f>
        <v/>
      </c>
      <c r="H31" s="743"/>
      <c r="I31" s="495" t="s">
        <v>264</v>
      </c>
      <c r="J31" s="495" t="s">
        <v>396</v>
      </c>
      <c r="K31" s="495" t="s">
        <v>397</v>
      </c>
      <c r="L31" s="495"/>
      <c r="M31" s="743" t="str">
        <f>IF(M25="","",M25)</f>
        <v/>
      </c>
      <c r="N31" s="743"/>
      <c r="O31" s="496" t="s">
        <v>16</v>
      </c>
      <c r="P31" s="743" t="str">
        <f>IF(P25="","",P25)</f>
        <v/>
      </c>
      <c r="Q31" s="743"/>
      <c r="R31" s="497" t="s">
        <v>264</v>
      </c>
      <c r="S31" s="759"/>
      <c r="T31" s="760"/>
      <c r="U31" s="760"/>
      <c r="V31" s="760"/>
      <c r="W31" s="760"/>
      <c r="X31" s="760"/>
      <c r="Y31" s="502" t="s">
        <v>278</v>
      </c>
      <c r="Z31" s="761"/>
      <c r="AA31" s="762"/>
      <c r="AB31" s="762"/>
      <c r="AC31" s="762"/>
      <c r="AD31" s="762"/>
      <c r="AE31" s="762"/>
      <c r="AF31" s="762"/>
      <c r="AG31" s="499" t="s">
        <v>278</v>
      </c>
    </row>
    <row r="32" spans="1:36" ht="16.149999999999999" hidden="1" customHeight="1" outlineLevel="1">
      <c r="A32" s="492"/>
      <c r="B32" s="748" t="s">
        <v>403</v>
      </c>
      <c r="C32" s="749"/>
      <c r="D32" s="749"/>
      <c r="E32" s="749"/>
      <c r="F32" s="749"/>
      <c r="G32" s="749"/>
      <c r="H32" s="749"/>
      <c r="I32" s="749"/>
      <c r="J32" s="749"/>
      <c r="K32" s="749"/>
      <c r="L32" s="749"/>
      <c r="M32" s="749"/>
      <c r="N32" s="749"/>
      <c r="O32" s="749"/>
      <c r="P32" s="749"/>
      <c r="Q32" s="749"/>
      <c r="R32" s="750"/>
      <c r="S32" s="751">
        <f>SUM(S28:X31)</f>
        <v>0</v>
      </c>
      <c r="T32" s="752"/>
      <c r="U32" s="752"/>
      <c r="V32" s="752"/>
      <c r="W32" s="752"/>
      <c r="X32" s="752"/>
      <c r="Y32" s="502" t="s">
        <v>278</v>
      </c>
      <c r="Z32" s="753">
        <f>SUM(Z28:AF31)</f>
        <v>0</v>
      </c>
      <c r="AA32" s="673"/>
      <c r="AB32" s="673"/>
      <c r="AC32" s="673"/>
      <c r="AD32" s="673"/>
      <c r="AE32" s="673"/>
      <c r="AF32" s="673"/>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4"/>
      <c r="AD33" s="754"/>
      <c r="AE33" s="754"/>
      <c r="AF33" s="754"/>
      <c r="AG33" s="505"/>
    </row>
    <row r="34" spans="1:43" ht="16.149999999999999" hidden="1" customHeight="1" outlineLevel="1">
      <c r="A34" s="492"/>
      <c r="B34" s="755" t="s">
        <v>393</v>
      </c>
      <c r="C34" s="756"/>
      <c r="D34" s="756"/>
      <c r="E34" s="756"/>
      <c r="F34" s="756"/>
      <c r="G34" s="756"/>
      <c r="H34" s="756"/>
      <c r="I34" s="756"/>
      <c r="J34" s="756"/>
      <c r="K34" s="756"/>
      <c r="L34" s="756"/>
      <c r="M34" s="756"/>
      <c r="N34" s="756"/>
      <c r="O34" s="756"/>
      <c r="P34" s="756"/>
      <c r="Q34" s="756"/>
      <c r="R34" s="757"/>
      <c r="S34" s="755" t="s">
        <v>451</v>
      </c>
      <c r="T34" s="756"/>
      <c r="U34" s="756"/>
      <c r="V34" s="756"/>
      <c r="W34" s="756"/>
      <c r="X34" s="756"/>
      <c r="Y34" s="757"/>
      <c r="Z34" s="756" t="s">
        <v>452</v>
      </c>
      <c r="AA34" s="756"/>
      <c r="AB34" s="756"/>
      <c r="AC34" s="756"/>
      <c r="AD34" s="756"/>
      <c r="AE34" s="756"/>
      <c r="AF34" s="756"/>
      <c r="AG34" s="758"/>
    </row>
    <row r="35" spans="1:43" ht="16.149999999999999" hidden="1" customHeight="1" outlineLevel="1">
      <c r="A35" s="492"/>
      <c r="B35" s="493" t="s">
        <v>395</v>
      </c>
      <c r="C35" s="494" t="s">
        <v>15</v>
      </c>
      <c r="D35" s="689" t="str">
        <f>IF(D22="","",D22)</f>
        <v/>
      </c>
      <c r="E35" s="689"/>
      <c r="F35" s="495" t="s">
        <v>16</v>
      </c>
      <c r="G35" s="689" t="str">
        <f>IF(G22="","",G22)</f>
        <v/>
      </c>
      <c r="H35" s="689"/>
      <c r="I35" s="495" t="s">
        <v>264</v>
      </c>
      <c r="J35" s="495" t="s">
        <v>396</v>
      </c>
      <c r="K35" s="495" t="s">
        <v>397</v>
      </c>
      <c r="L35" s="495"/>
      <c r="M35" s="743" t="str">
        <f>IF(M22="","",M22)</f>
        <v/>
      </c>
      <c r="N35" s="743"/>
      <c r="O35" s="496" t="s">
        <v>16</v>
      </c>
      <c r="P35" s="743" t="str">
        <f>IF(P22="","",P22)</f>
        <v/>
      </c>
      <c r="Q35" s="743"/>
      <c r="R35" s="496" t="s">
        <v>264</v>
      </c>
      <c r="S35" s="744" t="str">
        <f>IFERROR(S28*Z22*10,"")</f>
        <v/>
      </c>
      <c r="T35" s="745"/>
      <c r="U35" s="745"/>
      <c r="V35" s="745"/>
      <c r="W35" s="745"/>
      <c r="X35" s="745"/>
      <c r="Y35" s="502" t="s">
        <v>270</v>
      </c>
      <c r="Z35" s="746" t="str">
        <f>IFERROR(Z28*AD22*10,"")</f>
        <v/>
      </c>
      <c r="AA35" s="747"/>
      <c r="AB35" s="747"/>
      <c r="AC35" s="747"/>
      <c r="AD35" s="747"/>
      <c r="AE35" s="747"/>
      <c r="AF35" s="747"/>
      <c r="AG35" s="499" t="s">
        <v>270</v>
      </c>
    </row>
    <row r="36" spans="1:43" ht="16.149999999999999" hidden="1" customHeight="1" outlineLevel="1">
      <c r="A36" s="492"/>
      <c r="B36" s="493" t="s">
        <v>398</v>
      </c>
      <c r="C36" s="494" t="s">
        <v>15</v>
      </c>
      <c r="D36" s="743" t="str">
        <f>IF(D23="","",D23)</f>
        <v/>
      </c>
      <c r="E36" s="743"/>
      <c r="F36" s="495" t="s">
        <v>16</v>
      </c>
      <c r="G36" s="743" t="str">
        <f>IF(G23="","",G23)</f>
        <v/>
      </c>
      <c r="H36" s="743"/>
      <c r="I36" s="495" t="s">
        <v>264</v>
      </c>
      <c r="J36" s="495" t="s">
        <v>396</v>
      </c>
      <c r="K36" s="495" t="s">
        <v>397</v>
      </c>
      <c r="L36" s="495"/>
      <c r="M36" s="743" t="str">
        <f>IF(M23="","",M23)</f>
        <v/>
      </c>
      <c r="N36" s="743"/>
      <c r="O36" s="496" t="s">
        <v>16</v>
      </c>
      <c r="P36" s="743" t="str">
        <f>IF(P23="","",P23)</f>
        <v/>
      </c>
      <c r="Q36" s="743"/>
      <c r="R36" s="496" t="s">
        <v>264</v>
      </c>
      <c r="S36" s="744" t="str">
        <f t="shared" ref="S36:S38" si="0">IFERROR(S29*Z23*10,"")</f>
        <v/>
      </c>
      <c r="T36" s="745"/>
      <c r="U36" s="745"/>
      <c r="V36" s="745"/>
      <c r="W36" s="745"/>
      <c r="X36" s="745"/>
      <c r="Y36" s="502" t="s">
        <v>270</v>
      </c>
      <c r="Z36" s="746" t="str">
        <f t="shared" ref="Z36:Z37" si="1">IFERROR(Z29*AD23*10,"")</f>
        <v/>
      </c>
      <c r="AA36" s="747"/>
      <c r="AB36" s="747"/>
      <c r="AC36" s="747"/>
      <c r="AD36" s="747"/>
      <c r="AE36" s="747"/>
      <c r="AF36" s="747"/>
      <c r="AG36" s="499" t="s">
        <v>270</v>
      </c>
    </row>
    <row r="37" spans="1:43" ht="16.149999999999999" hidden="1" customHeight="1" outlineLevel="1">
      <c r="A37" s="492"/>
      <c r="B37" s="493" t="s">
        <v>399</v>
      </c>
      <c r="C37" s="494" t="s">
        <v>15</v>
      </c>
      <c r="D37" s="743" t="str">
        <f>IF(D24="","",D24)</f>
        <v/>
      </c>
      <c r="E37" s="743"/>
      <c r="F37" s="495" t="s">
        <v>16</v>
      </c>
      <c r="G37" s="743" t="str">
        <f>IF(G24="","",G24)</f>
        <v/>
      </c>
      <c r="H37" s="743"/>
      <c r="I37" s="495" t="s">
        <v>264</v>
      </c>
      <c r="J37" s="495" t="s">
        <v>396</v>
      </c>
      <c r="K37" s="495" t="s">
        <v>397</v>
      </c>
      <c r="L37" s="495"/>
      <c r="M37" s="743" t="str">
        <f>IF(M24="","",M24)</f>
        <v/>
      </c>
      <c r="N37" s="743"/>
      <c r="O37" s="496" t="s">
        <v>16</v>
      </c>
      <c r="P37" s="743" t="str">
        <f>IF(P24="","",P24)</f>
        <v/>
      </c>
      <c r="Q37" s="743"/>
      <c r="R37" s="496" t="s">
        <v>264</v>
      </c>
      <c r="S37" s="744" t="str">
        <f t="shared" si="0"/>
        <v/>
      </c>
      <c r="T37" s="745"/>
      <c r="U37" s="745"/>
      <c r="V37" s="745"/>
      <c r="W37" s="745"/>
      <c r="X37" s="745"/>
      <c r="Y37" s="502" t="s">
        <v>270</v>
      </c>
      <c r="Z37" s="746" t="str">
        <f t="shared" si="1"/>
        <v/>
      </c>
      <c r="AA37" s="747"/>
      <c r="AB37" s="747"/>
      <c r="AC37" s="747"/>
      <c r="AD37" s="747"/>
      <c r="AE37" s="747"/>
      <c r="AF37" s="747"/>
      <c r="AG37" s="499" t="s">
        <v>270</v>
      </c>
    </row>
    <row r="38" spans="1:43" ht="16.149999999999999" hidden="1" customHeight="1" outlineLevel="1">
      <c r="A38" s="492"/>
      <c r="B38" s="506" t="s">
        <v>400</v>
      </c>
      <c r="C38" s="507" t="s">
        <v>15</v>
      </c>
      <c r="D38" s="743" t="str">
        <f>IF(D25="","",D25)</f>
        <v/>
      </c>
      <c r="E38" s="743"/>
      <c r="F38" s="495" t="s">
        <v>16</v>
      </c>
      <c r="G38" s="743" t="str">
        <f>IF(G25="","",G25)</f>
        <v/>
      </c>
      <c r="H38" s="743"/>
      <c r="I38" s="495" t="s">
        <v>264</v>
      </c>
      <c r="J38" s="495" t="s">
        <v>396</v>
      </c>
      <c r="K38" s="495" t="s">
        <v>397</v>
      </c>
      <c r="L38" s="495"/>
      <c r="M38" s="743" t="str">
        <f>IF(M25="","",M25)</f>
        <v/>
      </c>
      <c r="N38" s="743"/>
      <c r="O38" s="496" t="s">
        <v>16</v>
      </c>
      <c r="P38" s="743" t="str">
        <f>IF(P25="","",P25)</f>
        <v/>
      </c>
      <c r="Q38" s="743"/>
      <c r="R38" s="496" t="s">
        <v>264</v>
      </c>
      <c r="S38" s="744" t="str">
        <f t="shared" si="0"/>
        <v/>
      </c>
      <c r="T38" s="745"/>
      <c r="U38" s="745"/>
      <c r="V38" s="745"/>
      <c r="W38" s="745"/>
      <c r="X38" s="745"/>
      <c r="Y38" s="502" t="s">
        <v>270</v>
      </c>
      <c r="Z38" s="746" t="str">
        <f>IFERROR(Z31*AD25*10,"")</f>
        <v/>
      </c>
      <c r="AA38" s="747"/>
      <c r="AB38" s="747"/>
      <c r="AC38" s="747"/>
      <c r="AD38" s="747"/>
      <c r="AE38" s="747"/>
      <c r="AF38" s="747"/>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3">
        <v>1</v>
      </c>
      <c r="AA39" s="697"/>
      <c r="AB39" s="697"/>
      <c r="AC39" s="697"/>
      <c r="AD39" s="697"/>
      <c r="AE39" s="697"/>
      <c r="AF39" s="697"/>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33">
        <v>2</v>
      </c>
      <c r="AA40" s="697"/>
      <c r="AB40" s="697"/>
      <c r="AC40" s="697"/>
      <c r="AD40" s="697"/>
      <c r="AE40" s="697"/>
      <c r="AF40" s="697"/>
      <c r="AG40" s="499" t="s">
        <v>270</v>
      </c>
      <c r="AH40" s="206"/>
      <c r="AI40" s="206"/>
      <c r="AJ40" s="206"/>
      <c r="AK40" s="206"/>
      <c r="AL40" s="206"/>
      <c r="AM40" s="206"/>
      <c r="AN40" s="206"/>
      <c r="AO40" s="206"/>
      <c r="AP40" s="206"/>
      <c r="AQ40" s="206"/>
    </row>
    <row r="41" spans="1:43" ht="16.149999999999999" hidden="1" customHeight="1" outlineLevel="1" thickBot="1">
      <c r="A41" s="509"/>
      <c r="B41" s="734" t="s">
        <v>403</v>
      </c>
      <c r="C41" s="735"/>
      <c r="D41" s="735"/>
      <c r="E41" s="735"/>
      <c r="F41" s="735"/>
      <c r="G41" s="735"/>
      <c r="H41" s="735"/>
      <c r="I41" s="735"/>
      <c r="J41" s="735"/>
      <c r="K41" s="735"/>
      <c r="L41" s="735"/>
      <c r="M41" s="735"/>
      <c r="N41" s="735"/>
      <c r="O41" s="735"/>
      <c r="P41" s="735"/>
      <c r="Q41" s="735"/>
      <c r="R41" s="735"/>
      <c r="S41" s="735"/>
      <c r="T41" s="735"/>
      <c r="U41" s="735"/>
      <c r="V41" s="735"/>
      <c r="W41" s="735"/>
      <c r="X41" s="735"/>
      <c r="Y41" s="736"/>
      <c r="Z41" s="737">
        <f>IFERROR(SUM(S35:X38)+SUM(Z35:AF38)-Z39+Z40,0)</f>
        <v>1</v>
      </c>
      <c r="AA41" s="666"/>
      <c r="AB41" s="666"/>
      <c r="AC41" s="666"/>
      <c r="AD41" s="666"/>
      <c r="AE41" s="666"/>
      <c r="AF41" s="666"/>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6"/>
      <c r="AC43" s="686"/>
      <c r="AD43" s="686"/>
      <c r="AE43" s="686"/>
      <c r="AF43" s="686"/>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SUM(AB43:AF44)</f>
        <v>0</v>
      </c>
      <c r="AC46" s="687"/>
      <c r="AD46" s="687"/>
      <c r="AE46" s="687"/>
      <c r="AF46" s="687"/>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615">
        <f>AB46-AB50+AB51</f>
        <v>0</v>
      </c>
      <c r="AC54" s="615"/>
      <c r="AD54" s="615"/>
      <c r="AE54" s="615"/>
      <c r="AF54" s="615"/>
      <c r="AG54" s="17" t="s">
        <v>270</v>
      </c>
    </row>
    <row r="55" spans="1:43" ht="15.6" customHeight="1" thickBot="1">
      <c r="A55" s="739" t="s">
        <v>1761</v>
      </c>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652"/>
      <c r="AC55" s="652"/>
      <c r="AD55" s="652"/>
      <c r="AE55" s="652"/>
      <c r="AF55" s="652"/>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2" t="str">
        <f>IF(AH55=TRUE,"問題なし","問題あり")</f>
        <v>問題あり</v>
      </c>
      <c r="AC56" s="742"/>
      <c r="AD56" s="742"/>
      <c r="AE56" s="742"/>
      <c r="AF56" s="742"/>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f>Z41</f>
        <v>1</v>
      </c>
      <c r="AC61" s="598"/>
      <c r="AD61" s="598"/>
      <c r="AE61" s="598"/>
      <c r="AF61" s="598"/>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32"/>
      <c r="AC62" s="732"/>
      <c r="AD62" s="732"/>
      <c r="AE62" s="732"/>
      <c r="AF62" s="732"/>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32"/>
      <c r="AC63" s="732"/>
      <c r="AD63" s="732"/>
      <c r="AE63" s="732"/>
      <c r="AF63" s="732"/>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v>0</v>
      </c>
      <c r="AC65" s="679"/>
      <c r="AD65" s="679"/>
      <c r="AE65" s="679"/>
      <c r="AF65" s="679"/>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598">
        <f>AB59-SUM(AB64:AF65)</f>
        <v>0</v>
      </c>
      <c r="AC66" s="598"/>
      <c r="AD66" s="598"/>
      <c r="AE66" s="598"/>
      <c r="AF66" s="598"/>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0"/>
      <c r="AC67" s="780"/>
      <c r="AD67" s="780"/>
      <c r="AE67" s="780"/>
      <c r="AF67" s="780"/>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8" t="str">
        <f>IF(AH67=TRUE,"問題なし","問題あり")</f>
        <v>問題あり</v>
      </c>
      <c r="AC68" s="728"/>
      <c r="AD68" s="728"/>
      <c r="AE68" s="728"/>
      <c r="AF68" s="728"/>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72">
        <f>'（別添）_計画書（歯科診療所及びⅡを算定する有床診療所）'!AB74</f>
        <v>0</v>
      </c>
      <c r="AC85" s="672"/>
      <c r="AD85" s="672"/>
      <c r="AE85" s="672"/>
      <c r="AF85" s="672"/>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56">
        <f>'（別添）_計画書（歯科診療所及びⅡを算定する有床診療所）'!AB75</f>
        <v>0</v>
      </c>
      <c r="AC86" s="656"/>
      <c r="AD86" s="656"/>
      <c r="AE86" s="656"/>
      <c r="AF86" s="656"/>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2"/>
      <c r="AC87" s="612"/>
      <c r="AD87" s="612"/>
      <c r="AE87" s="612"/>
      <c r="AF87" s="612"/>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4">
        <f>AB87-AB86</f>
        <v>0</v>
      </c>
      <c r="AC88" s="614"/>
      <c r="AD88" s="614"/>
      <c r="AE88" s="614"/>
      <c r="AF88" s="61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29"/>
      <c r="AC89" s="729"/>
      <c r="AD89" s="729"/>
      <c r="AE89" s="729"/>
      <c r="AF89" s="729"/>
      <c r="AG89" s="121" t="s">
        <v>270</v>
      </c>
    </row>
    <row r="90" spans="1:72" ht="16.149999999999999"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30"/>
      <c r="AC90" s="730"/>
      <c r="AD90" s="730"/>
      <c r="AE90" s="730"/>
      <c r="AF90" s="730"/>
      <c r="AG90" s="121" t="s">
        <v>291</v>
      </c>
    </row>
    <row r="91" spans="1:72" ht="16.149999999999999"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676">
        <f>IFERROR(AB90/AB86*100,0)</f>
        <v>0</v>
      </c>
      <c r="AC91" s="676"/>
      <c r="AD91" s="676"/>
      <c r="AE91" s="676"/>
      <c r="AF91" s="676"/>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3"/>
      <c r="AB93" s="723"/>
      <c r="AC93" s="723"/>
      <c r="AD93" s="723"/>
      <c r="AE93" s="723"/>
      <c r="AF93" s="723"/>
      <c r="AG93" s="723"/>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4">
        <f>'（別添）_計画書（歯科診療所及びⅡを算定する有床診療所）'!AB83</f>
        <v>0</v>
      </c>
      <c r="AC94" s="724"/>
      <c r="AD94" s="724"/>
      <c r="AE94" s="724"/>
      <c r="AF94" s="724"/>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8">
        <f>'（別添）_計画書（歯科診療所及びⅡを算定する有床診療所）'!AB84</f>
        <v>0</v>
      </c>
      <c r="AC95" s="598"/>
      <c r="AD95" s="598"/>
      <c r="AE95" s="598"/>
      <c r="AF95" s="598"/>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0"/>
      <c r="AC96" s="720"/>
      <c r="AD96" s="720"/>
      <c r="AE96" s="720"/>
      <c r="AF96" s="720"/>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0">
        <f>AB96-AB95</f>
        <v>0</v>
      </c>
      <c r="AC97" s="680"/>
      <c r="AD97" s="680"/>
      <c r="AE97" s="680"/>
      <c r="AF97" s="680"/>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7"/>
      <c r="AC98" s="657"/>
      <c r="AD98" s="657"/>
      <c r="AE98" s="657"/>
      <c r="AF98" s="657"/>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1"/>
      <c r="AC99" s="721"/>
      <c r="AD99" s="721"/>
      <c r="AE99" s="721"/>
      <c r="AF99" s="721"/>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2">
        <f>IFERROR(AB99/AB95*100,0)</f>
        <v>0</v>
      </c>
      <c r="AC100" s="722"/>
      <c r="AD100" s="722"/>
      <c r="AE100" s="722"/>
      <c r="AF100" s="722"/>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3"/>
      <c r="AB102" s="723"/>
      <c r="AC102" s="723"/>
      <c r="AD102" s="723"/>
      <c r="AE102" s="723"/>
      <c r="AF102" s="723"/>
      <c r="AG102" s="723"/>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4">
        <f>'（別添）_計画書（歯科診療所及びⅡを算定する有床診療所）'!AB92</f>
        <v>0</v>
      </c>
      <c r="AC103" s="724"/>
      <c r="AD103" s="724"/>
      <c r="AE103" s="724"/>
      <c r="AF103" s="724"/>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8">
        <f>'（別添）_計画書（歯科診療所及びⅡを算定する有床診療所）'!AB93</f>
        <v>0</v>
      </c>
      <c r="AC104" s="598"/>
      <c r="AD104" s="598"/>
      <c r="AE104" s="598"/>
      <c r="AF104" s="598"/>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0"/>
      <c r="AC105" s="720"/>
      <c r="AD105" s="720"/>
      <c r="AE105" s="720"/>
      <c r="AF105" s="720"/>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0">
        <f>AB105-AB104</f>
        <v>0</v>
      </c>
      <c r="AC106" s="680"/>
      <c r="AD106" s="680"/>
      <c r="AE106" s="680"/>
      <c r="AF106" s="680"/>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7"/>
      <c r="AC107" s="657"/>
      <c r="AD107" s="657"/>
      <c r="AE107" s="657"/>
      <c r="AF107" s="657"/>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1"/>
      <c r="AC108" s="721"/>
      <c r="AD108" s="721"/>
      <c r="AE108" s="721"/>
      <c r="AF108" s="721"/>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2">
        <f>IFERROR(AB108/AB104*100,0)</f>
        <v>0</v>
      </c>
      <c r="AC109" s="722"/>
      <c r="AD109" s="722"/>
      <c r="AE109" s="722"/>
      <c r="AF109" s="722"/>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3"/>
      <c r="AB111" s="723"/>
      <c r="AC111" s="723"/>
      <c r="AD111" s="723"/>
      <c r="AE111" s="723"/>
      <c r="AF111" s="723"/>
      <c r="AG111" s="723"/>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4">
        <f>'（別添）_計画書（歯科診療所及びⅡを算定する有床診療所）'!AB101</f>
        <v>0</v>
      </c>
      <c r="AC112" s="724"/>
      <c r="AD112" s="724"/>
      <c r="AE112" s="724"/>
      <c r="AF112" s="724"/>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8">
        <f>'（別添）_計画書（歯科診療所及びⅡを算定する有床診療所）'!AB102</f>
        <v>0</v>
      </c>
      <c r="AC113" s="598"/>
      <c r="AD113" s="598"/>
      <c r="AE113" s="598"/>
      <c r="AF113" s="598"/>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0"/>
      <c r="AC114" s="720"/>
      <c r="AD114" s="720"/>
      <c r="AE114" s="720"/>
      <c r="AF114" s="720"/>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0">
        <f>AB114-AB113</f>
        <v>0</v>
      </c>
      <c r="AC115" s="680"/>
      <c r="AD115" s="680"/>
      <c r="AE115" s="680"/>
      <c r="AF115" s="680"/>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7"/>
      <c r="AC116" s="657"/>
      <c r="AD116" s="657"/>
      <c r="AE116" s="657"/>
      <c r="AF116" s="657"/>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1"/>
      <c r="AC117" s="721"/>
      <c r="AD117" s="721"/>
      <c r="AE117" s="721"/>
      <c r="AF117" s="721"/>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2">
        <f>IFERROR(AB117/AB113*100,0)</f>
        <v>0</v>
      </c>
      <c r="AC118" s="722"/>
      <c r="AD118" s="722"/>
      <c r="AE118" s="722"/>
      <c r="AF118" s="722"/>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3"/>
      <c r="AB120" s="723"/>
      <c r="AC120" s="723"/>
      <c r="AD120" s="723"/>
      <c r="AE120" s="723"/>
      <c r="AF120" s="723"/>
      <c r="AG120" s="723"/>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4">
        <f>'（別添）_計画書（歯科診療所及びⅡを算定する有床診療所）'!AB110</f>
        <v>0</v>
      </c>
      <c r="AC121" s="724"/>
      <c r="AD121" s="724"/>
      <c r="AE121" s="724"/>
      <c r="AF121" s="724"/>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8">
        <f>'（別添）_計画書（歯科診療所及びⅡを算定する有床診療所）'!AB111</f>
        <v>0</v>
      </c>
      <c r="AC122" s="598"/>
      <c r="AD122" s="598"/>
      <c r="AE122" s="598"/>
      <c r="AF122" s="598"/>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0"/>
      <c r="AC123" s="720"/>
      <c r="AD123" s="720"/>
      <c r="AE123" s="720"/>
      <c r="AF123" s="720"/>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0">
        <f>AB123-AB122</f>
        <v>0</v>
      </c>
      <c r="AC124" s="680"/>
      <c r="AD124" s="680"/>
      <c r="AE124" s="680"/>
      <c r="AF124" s="680"/>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7"/>
      <c r="AC125" s="657"/>
      <c r="AD125" s="657"/>
      <c r="AE125" s="657"/>
      <c r="AF125" s="657"/>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1"/>
      <c r="AC126" s="721"/>
      <c r="AD126" s="721"/>
      <c r="AE126" s="721"/>
      <c r="AF126" s="721"/>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2">
        <f>IFERROR(AB126/AB122*100,0)</f>
        <v>0</v>
      </c>
      <c r="AC127" s="722"/>
      <c r="AD127" s="722"/>
      <c r="AE127" s="722"/>
      <c r="AF127" s="722"/>
      <c r="AG127" s="350"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9"/>
      <c r="AB130" s="629"/>
      <c r="AC130" s="629"/>
      <c r="AD130" s="629"/>
      <c r="AE130" s="629"/>
      <c r="AF130" s="629"/>
      <c r="AG130" s="629"/>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72">
        <f>'（別添）_計画書（歯科診療所及びⅡを算定する有床診療所）'!AB120</f>
        <v>0</v>
      </c>
      <c r="AC131" s="672"/>
      <c r="AD131" s="672"/>
      <c r="AE131" s="672"/>
      <c r="AF131" s="672"/>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56">
        <f>'（別添）_計画書（歯科診療所及びⅡを算定する有床診療所）'!AB121</f>
        <v>0</v>
      </c>
      <c r="AC132" s="656"/>
      <c r="AD132" s="656"/>
      <c r="AE132" s="656"/>
      <c r="AF132" s="656"/>
      <c r="AG132" s="112"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56">
        <f>'（別添）_計画書（歯科診療所及びⅡを算定する有床診療所）'!AB122</f>
        <v>0</v>
      </c>
      <c r="AC133" s="656"/>
      <c r="AD133" s="656"/>
      <c r="AE133" s="656"/>
      <c r="AF133" s="656"/>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6"/>
      <c r="AC134" s="606"/>
      <c r="AD134" s="606"/>
      <c r="AE134" s="606"/>
      <c r="AF134" s="606"/>
      <c r="AG134" s="124"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11">
        <f>AB134-AB132</f>
        <v>0</v>
      </c>
      <c r="AC136" s="611"/>
      <c r="AD136" s="611"/>
      <c r="AE136" s="611"/>
      <c r="AF136" s="611"/>
      <c r="AG136" s="124"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11">
        <f>AB135-AB133</f>
        <v>0</v>
      </c>
      <c r="AC137" s="611"/>
      <c r="AD137" s="611"/>
      <c r="AE137" s="611"/>
      <c r="AF137" s="611"/>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605"/>
      <c r="AC138" s="605"/>
      <c r="AD138" s="605"/>
      <c r="AE138" s="605"/>
      <c r="AF138" s="605"/>
      <c r="AG138" s="127"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2"/>
      <c r="AC139" s="662"/>
      <c r="AD139" s="662"/>
      <c r="AE139" s="662"/>
      <c r="AF139" s="662"/>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669">
        <f>IFERROR(AB139/AB133*100,0)</f>
        <v>0</v>
      </c>
      <c r="AC140" s="669"/>
      <c r="AD140" s="669"/>
      <c r="AE140" s="669"/>
      <c r="AF140" s="669"/>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9"/>
      <c r="AB142" s="629"/>
      <c r="AC142" s="629"/>
      <c r="AD142" s="629"/>
      <c r="AE142" s="629"/>
      <c r="AF142" s="629"/>
      <c r="AG142" s="629"/>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72">
        <f>'（別添）_計画書（歯科診療所及びⅡを算定する有床診療所）'!AB132</f>
        <v>0</v>
      </c>
      <c r="AC143" s="672"/>
      <c r="AD143" s="672"/>
      <c r="AE143" s="672"/>
      <c r="AF143" s="672"/>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6">
        <f>'（別添）_計画書（歯科診療所及びⅡを算定する有床診療所）'!AB133</f>
        <v>0</v>
      </c>
      <c r="AC144" s="656"/>
      <c r="AD144" s="656"/>
      <c r="AE144" s="656"/>
      <c r="AF144" s="656"/>
      <c r="AG144" s="112"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56">
        <f>'（別添）_計画書（歯科診療所及びⅡを算定する有床診療所）'!AB134</f>
        <v>0</v>
      </c>
      <c r="AC145" s="656"/>
      <c r="AD145" s="656"/>
      <c r="AE145" s="656"/>
      <c r="AF145" s="656"/>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6"/>
      <c r="AC146" s="606"/>
      <c r="AD146" s="606"/>
      <c r="AE146" s="606"/>
      <c r="AF146" s="606"/>
      <c r="AG146" s="124"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5"/>
      <c r="AC147" s="605"/>
      <c r="AD147" s="605"/>
      <c r="AE147" s="605"/>
      <c r="AF147" s="605"/>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11">
        <f>AB146-AB144</f>
        <v>0</v>
      </c>
      <c r="AC148" s="611"/>
      <c r="AD148" s="611"/>
      <c r="AE148" s="611"/>
      <c r="AF148" s="611"/>
      <c r="AG148" s="124"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11">
        <f>AB147-AB145</f>
        <v>0</v>
      </c>
      <c r="AC149" s="611"/>
      <c r="AD149" s="611"/>
      <c r="AE149" s="611"/>
      <c r="AF149" s="611"/>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5"/>
      <c r="AC150" s="605"/>
      <c r="AD150" s="605"/>
      <c r="AE150" s="605"/>
      <c r="AF150" s="605"/>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2"/>
      <c r="AC151" s="662"/>
      <c r="AD151" s="662"/>
      <c r="AE151" s="662"/>
      <c r="AF151" s="662"/>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669">
        <f>IFERROR(AB151/AB145*100,0)</f>
        <v>0</v>
      </c>
      <c r="AC152" s="669"/>
      <c r="AD152" s="669"/>
      <c r="AE152" s="669"/>
      <c r="AF152" s="669"/>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627"/>
      <c r="G156" s="627"/>
      <c r="H156" s="3" t="s">
        <v>16</v>
      </c>
      <c r="I156" s="627"/>
      <c r="J156" s="627"/>
      <c r="K156" s="3" t="s">
        <v>264</v>
      </c>
      <c r="L156" s="627"/>
      <c r="M156" s="627"/>
      <c r="N156" s="3" t="s">
        <v>18</v>
      </c>
      <c r="O156" s="3"/>
      <c r="P156" s="3"/>
      <c r="Q156" s="3" t="s">
        <v>444</v>
      </c>
      <c r="R156" s="3"/>
      <c r="S156" s="3"/>
      <c r="T156" s="3"/>
      <c r="U156" s="628"/>
      <c r="V156" s="628"/>
      <c r="W156" s="628"/>
      <c r="X156" s="628"/>
      <c r="Y156" s="628"/>
      <c r="Z156" s="628"/>
      <c r="AA156" s="628"/>
      <c r="AB156" s="628"/>
      <c r="AC156" s="628"/>
      <c r="AD156" s="628"/>
      <c r="AE156" s="628"/>
      <c r="AF156" s="628"/>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86" t="s">
        <v>478</v>
      </c>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row>
    <row r="4" spans="1:39">
      <c r="A4" s="114"/>
      <c r="B4" s="114"/>
      <c r="C4" s="114"/>
      <c r="D4" s="114"/>
      <c r="E4" s="114"/>
      <c r="G4" s="114"/>
      <c r="H4" s="114"/>
      <c r="I4" s="114"/>
    </row>
    <row r="5" spans="1:39">
      <c r="A5" s="35" t="s">
        <v>28</v>
      </c>
      <c r="B5" s="548" t="s">
        <v>29</v>
      </c>
      <c r="C5" s="548"/>
      <c r="D5" s="548"/>
      <c r="E5" s="548"/>
      <c r="F5" s="548"/>
      <c r="G5" s="548"/>
      <c r="H5" s="572" t="str">
        <f>IF(別添2!E6=0,"",別添2!E6)</f>
        <v/>
      </c>
      <c r="I5" s="572"/>
      <c r="J5" s="572"/>
      <c r="K5" s="572"/>
      <c r="L5" s="572"/>
      <c r="M5" s="572"/>
      <c r="N5" s="572"/>
      <c r="O5" s="572"/>
      <c r="P5" s="572"/>
      <c r="Q5" s="572"/>
      <c r="R5" s="572"/>
      <c r="S5" s="572"/>
      <c r="T5" s="57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75"/>
      <c r="I9" s="575"/>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4"/>
      <c r="N18" s="784"/>
      <c r="O18" s="784"/>
      <c r="P18" s="784"/>
      <c r="Q18" s="784"/>
      <c r="R18" s="784"/>
      <c r="S18" s="784"/>
      <c r="T18" s="43" t="s">
        <v>100</v>
      </c>
      <c r="U18" s="44"/>
      <c r="V18" s="278"/>
      <c r="W18" s="277"/>
      <c r="X18" s="279"/>
      <c r="Y18" s="277"/>
      <c r="Z18" s="785"/>
      <c r="AA18" s="785"/>
      <c r="AB18" s="785"/>
      <c r="AC18" s="785"/>
      <c r="AD18" s="785"/>
      <c r="AE18" s="785"/>
      <c r="AF18" s="785"/>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7"/>
      <c r="N30" s="787"/>
      <c r="O30" s="787"/>
      <c r="P30" s="787"/>
      <c r="Q30" s="787"/>
      <c r="R30" s="787"/>
      <c r="S30" s="787"/>
      <c r="T30" s="43" t="s">
        <v>114</v>
      </c>
      <c r="U30" s="272"/>
      <c r="V30" s="278"/>
      <c r="W30" s="272"/>
      <c r="X30" s="279"/>
      <c r="Y30" s="272"/>
      <c r="Z30" s="785"/>
      <c r="AA30" s="785"/>
      <c r="AB30" s="785"/>
      <c r="AC30" s="785"/>
      <c r="AD30" s="785"/>
      <c r="AE30" s="785"/>
      <c r="AF30" s="785"/>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7"/>
      <c r="N32" s="787"/>
      <c r="O32" s="787"/>
      <c r="P32" s="787"/>
      <c r="Q32" s="787"/>
      <c r="R32" s="787"/>
      <c r="S32" s="787"/>
      <c r="T32" s="43" t="s">
        <v>114</v>
      </c>
      <c r="U32" s="272"/>
      <c r="V32" s="278"/>
      <c r="W32" s="272"/>
      <c r="X32" s="279"/>
      <c r="Y32" s="272"/>
      <c r="Z32" s="785"/>
      <c r="AA32" s="785"/>
      <c r="AB32" s="785"/>
      <c r="AC32" s="785"/>
      <c r="AD32" s="785"/>
      <c r="AE32" s="785"/>
      <c r="AF32" s="785"/>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7"/>
      <c r="N34" s="787"/>
      <c r="O34" s="787"/>
      <c r="P34" s="787"/>
      <c r="Q34" s="787"/>
      <c r="R34" s="787"/>
      <c r="S34" s="787"/>
      <c r="T34" s="43" t="s">
        <v>114</v>
      </c>
      <c r="U34" s="272"/>
      <c r="V34" s="278"/>
      <c r="W34" s="272"/>
      <c r="X34" s="279"/>
      <c r="Y34" s="272"/>
      <c r="Z34" s="785"/>
      <c r="AA34" s="785"/>
      <c r="AB34" s="785"/>
      <c r="AC34" s="785"/>
      <c r="AD34" s="785"/>
      <c r="AE34" s="785"/>
      <c r="AF34" s="785"/>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7"/>
      <c r="N36" s="787"/>
      <c r="O36" s="787"/>
      <c r="P36" s="787"/>
      <c r="Q36" s="787"/>
      <c r="R36" s="787"/>
      <c r="S36" s="787"/>
      <c r="T36" s="43" t="s">
        <v>114</v>
      </c>
      <c r="U36" s="277"/>
      <c r="V36" s="278"/>
      <c r="W36" s="277"/>
      <c r="X36" s="279"/>
      <c r="Y36" s="277"/>
      <c r="Z36" s="785"/>
      <c r="AA36" s="785"/>
      <c r="AB36" s="785"/>
      <c r="AC36" s="785"/>
      <c r="AD36" s="785"/>
      <c r="AE36" s="785"/>
      <c r="AF36" s="785"/>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7"/>
      <c r="N38" s="787"/>
      <c r="O38" s="787"/>
      <c r="P38" s="787"/>
      <c r="Q38" s="787"/>
      <c r="R38" s="787"/>
      <c r="S38" s="787"/>
      <c r="T38" s="43" t="s">
        <v>114</v>
      </c>
      <c r="U38" s="277"/>
      <c r="V38" s="278"/>
      <c r="W38" s="277"/>
      <c r="X38" s="279"/>
      <c r="Y38" s="277"/>
      <c r="Z38" s="785"/>
      <c r="AA38" s="785"/>
      <c r="AB38" s="785"/>
      <c r="AC38" s="785"/>
      <c r="AD38" s="785"/>
      <c r="AE38" s="785"/>
      <c r="AF38" s="785"/>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7"/>
      <c r="N40" s="787"/>
      <c r="O40" s="787"/>
      <c r="P40" s="787"/>
      <c r="Q40" s="787"/>
      <c r="R40" s="787"/>
      <c r="S40" s="787"/>
      <c r="T40" s="43" t="s">
        <v>114</v>
      </c>
      <c r="U40" s="272"/>
      <c r="V40" s="278"/>
      <c r="W40" s="272"/>
      <c r="X40" s="279"/>
      <c r="Y40" s="272"/>
      <c r="Z40" s="785"/>
      <c r="AA40" s="785"/>
      <c r="AB40" s="785"/>
      <c r="AC40" s="785"/>
      <c r="AD40" s="785"/>
      <c r="AE40" s="785"/>
      <c r="AF40" s="785"/>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7"/>
      <c r="N42" s="787"/>
      <c r="O42" s="787"/>
      <c r="P42" s="787"/>
      <c r="Q42" s="787"/>
      <c r="R42" s="787"/>
      <c r="S42" s="787"/>
      <c r="T42" s="43" t="s">
        <v>114</v>
      </c>
      <c r="U42" s="272"/>
      <c r="V42" s="278"/>
      <c r="W42" s="272"/>
      <c r="X42" s="279"/>
      <c r="Y42" s="272"/>
      <c r="Z42" s="785"/>
      <c r="AA42" s="785"/>
      <c r="AB42" s="785"/>
      <c r="AC42" s="785"/>
      <c r="AD42" s="785"/>
      <c r="AE42" s="785"/>
      <c r="AF42" s="785"/>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7"/>
      <c r="N44" s="787"/>
      <c r="O44" s="787"/>
      <c r="P44" s="787"/>
      <c r="Q44" s="787"/>
      <c r="R44" s="787"/>
      <c r="S44" s="787"/>
      <c r="T44" s="43" t="s">
        <v>114</v>
      </c>
      <c r="U44" s="277"/>
      <c r="V44" s="278"/>
      <c r="W44" s="277"/>
      <c r="X44" s="279"/>
      <c r="Y44" s="277"/>
      <c r="Z44" s="785"/>
      <c r="AA44" s="785"/>
      <c r="AB44" s="785"/>
      <c r="AC44" s="785"/>
      <c r="AD44" s="785"/>
      <c r="AE44" s="785"/>
      <c r="AF44" s="785"/>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8">
        <f>SUM(M29:S44)</f>
        <v>0</v>
      </c>
      <c r="N51" s="788"/>
      <c r="O51" s="788"/>
      <c r="P51" s="788"/>
      <c r="Q51" s="788"/>
      <c r="R51" s="788"/>
      <c r="S51" s="788"/>
      <c r="T51" s="43" t="s">
        <v>114</v>
      </c>
      <c r="U51" s="44"/>
      <c r="V51" s="284"/>
      <c r="W51" s="280"/>
      <c r="X51" s="283"/>
      <c r="Y51" s="280"/>
      <c r="Z51" s="789"/>
      <c r="AA51" s="789"/>
      <c r="AB51" s="789"/>
      <c r="AC51" s="789"/>
      <c r="AD51" s="789"/>
      <c r="AE51" s="789"/>
      <c r="AF51" s="789"/>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8">
        <f>M30*AK30+M32*AK32+M34*AK34+M36*AK36+M38*AK38+M40*AK40+M42*AK42+M44*AK44</f>
        <v>0</v>
      </c>
      <c r="N53" s="788"/>
      <c r="O53" s="788"/>
      <c r="P53" s="788"/>
      <c r="Q53" s="788"/>
      <c r="R53" s="788"/>
      <c r="S53" s="788"/>
      <c r="T53" s="43" t="s">
        <v>129</v>
      </c>
      <c r="U53" s="44"/>
      <c r="V53" s="284"/>
      <c r="W53" s="280"/>
      <c r="X53" s="283"/>
      <c r="Y53" s="280"/>
      <c r="Z53" s="789"/>
      <c r="AA53" s="789"/>
      <c r="AB53" s="789"/>
      <c r="AC53" s="789"/>
      <c r="AD53" s="789"/>
      <c r="AE53" s="789"/>
      <c r="AF53" s="789"/>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68" t="e">
        <f>ROUNDDOWN(M53*10/M18,4)</f>
        <v>#DIV/0!</v>
      </c>
      <c r="N56" s="568"/>
      <c r="O56" s="568"/>
      <c r="P56" s="568"/>
      <c r="Q56" s="568"/>
      <c r="R56" s="568"/>
      <c r="S56" s="568"/>
      <c r="T56" s="43"/>
      <c r="U56" s="44"/>
      <c r="V56" s="284"/>
      <c r="W56" s="280"/>
      <c r="X56" s="283"/>
      <c r="Y56" s="280"/>
      <c r="Z56" s="790"/>
      <c r="AA56" s="790"/>
      <c r="AB56" s="790"/>
      <c r="AC56" s="790"/>
      <c r="AD56" s="790"/>
      <c r="AE56" s="790"/>
      <c r="AF56" s="790"/>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+'別添_計画書（病院及び有床診療所）'!$AB$42</f>
        <v>0</v>
      </c>
      <c r="DW2" s="253" t="str">
        <f>'別添_計画書（病院及び有床診療所）'!AJ42</f>
        <v>OK</v>
      </c>
      <c r="DX2" s="189">
        <f>+'別添_計画書（病院及び有床診療所）'!$AB$43</f>
        <v>0</v>
      </c>
      <c r="DY2" s="189">
        <f>+'別添_計画書（病院及び有床診療所）'!$AB$44</f>
        <v>0</v>
      </c>
      <c r="DZ2" s="189">
        <f>+'別添_計画書（病院及び有床診療所）'!$AB$45</f>
        <v>0</v>
      </c>
      <c r="EA2" s="189">
        <f>+'別添_計画書（病院及び有床診療所）'!$AB$46</f>
        <v>0</v>
      </c>
      <c r="EB2" s="188">
        <f>+'別添_計画書（病院及び有床診療所）'!$AB$71</f>
        <v>0</v>
      </c>
      <c r="EC2" s="189">
        <f>+'別添_計画書（病院及び有床診療所）'!$AB$72</f>
        <v>0</v>
      </c>
      <c r="ED2" s="189">
        <f>+'別添_計画書（病院及び有床診療所）'!$AB$73</f>
        <v>0</v>
      </c>
      <c r="EE2" s="189">
        <f>+'別添_計画書（病院及び有床診療所）'!$AB$74</f>
        <v>0</v>
      </c>
      <c r="EF2" s="189">
        <f>+'別添_計画書（病院及び有床診療所）'!$AB$75</f>
        <v>0</v>
      </c>
      <c r="EG2" s="189">
        <f>+'別添_計画書（病院及び有床診療所）'!$AB$76</f>
        <v>0</v>
      </c>
      <c r="EH2" s="194">
        <f>+'別添_計画書（病院及び有床診療所）'!$AB$77</f>
        <v>0</v>
      </c>
      <c r="EI2" s="188">
        <f>+'別添_計画書（病院及び有床診療所）'!$AB$80</f>
        <v>0</v>
      </c>
      <c r="EJ2" s="189">
        <f>+'別添_計画書（病院及び有床診療所）'!$AB$81</f>
        <v>0</v>
      </c>
      <c r="EK2" s="189">
        <f>+'別添_計画書（病院及び有床診療所）'!$AB$82</f>
        <v>0</v>
      </c>
      <c r="EL2" s="189">
        <f>+'別添_計画書（病院及び有床診療所）'!$AB$83</f>
        <v>0</v>
      </c>
      <c r="EM2" s="189">
        <f>+'別添_計画書（病院及び有床診療所）'!$AB$84</f>
        <v>0</v>
      </c>
      <c r="EN2" s="189">
        <f>+'別添_計画書（病院及び有床診療所）'!$AB$85</f>
        <v>0</v>
      </c>
      <c r="EO2" s="194">
        <f>+'別添_計画書（病院及び有床診療所）'!$AB$86</f>
        <v>0</v>
      </c>
      <c r="EP2" s="188">
        <f>+'別添_計画書（病院及び有床診療所）'!$AB$89</f>
        <v>0</v>
      </c>
      <c r="EQ2" s="189">
        <f>+'別添_計画書（病院及び有床診療所）'!$AB$90</f>
        <v>0</v>
      </c>
      <c r="ER2" s="189">
        <f>+'別添_計画書（病院及び有床診療所）'!$AB$91</f>
        <v>0</v>
      </c>
      <c r="ES2" s="189">
        <f>+'別添_計画書（病院及び有床診療所）'!$AB$92</f>
        <v>0</v>
      </c>
      <c r="ET2" s="189">
        <f>+'別添_計画書（病院及び有床診療所）'!$AB$93</f>
        <v>0</v>
      </c>
      <c r="EU2" s="189">
        <f>+'別添_計画書（病院及び有床診療所）'!$AB$94</f>
        <v>0</v>
      </c>
      <c r="EV2" s="194">
        <f>+'別添_計画書（病院及び有床診療所）'!$AB$95</f>
        <v>0</v>
      </c>
      <c r="EW2" s="188">
        <f>+'別添_計画書（病院及び有床診療所）'!$AB$98</f>
        <v>0</v>
      </c>
      <c r="EX2" s="189">
        <f>+'別添_計画書（病院及び有床診療所）'!$AB$99</f>
        <v>0</v>
      </c>
      <c r="EY2" s="189">
        <f>+'別添_計画書（病院及び有床診療所）'!$AB$100</f>
        <v>0</v>
      </c>
      <c r="EZ2" s="189">
        <f>+'別添_計画書（病院及び有床診療所）'!$AB$101</f>
        <v>0</v>
      </c>
      <c r="FA2" s="189">
        <f>+'別添_計画書（病院及び有床診療所）'!$AB$102</f>
        <v>0</v>
      </c>
      <c r="FB2" s="189">
        <f>+'別添_計画書（病院及び有床診療所）'!$AB$103</f>
        <v>0</v>
      </c>
      <c r="FC2" s="194">
        <f>+'別添_計画書（病院及び有床診療所）'!$AB$104</f>
        <v>0</v>
      </c>
      <c r="FD2" s="188">
        <f>+'別添_計画書（病院及び有床診療所）'!$AB$107</f>
        <v>0</v>
      </c>
      <c r="FE2" s="189">
        <f>+'別添_計画書（病院及び有床診療所）'!$AB$108</f>
        <v>0</v>
      </c>
      <c r="FF2" s="189">
        <f>+'別添_計画書（病院及び有床診療所）'!$AB$109</f>
        <v>0</v>
      </c>
      <c r="FG2" s="189">
        <f>+'別添_計画書（病院及び有床診療所）'!$AB$110</f>
        <v>0</v>
      </c>
      <c r="FH2" s="189">
        <f>+'別添_計画書（病院及び有床診療所）'!$AB$111</f>
        <v>0</v>
      </c>
      <c r="FI2" s="189">
        <f>+'別添_計画書（病院及び有床診療所）'!$AB$112</f>
        <v>0</v>
      </c>
      <c r="FJ2" s="194">
        <f>+'別添_計画書（病院及び有床診療所）'!$AB$113</f>
        <v>0</v>
      </c>
      <c r="FK2" s="188">
        <f>+'別添_計画書（病院及び有床診療所）'!$AB$116</f>
        <v>0</v>
      </c>
      <c r="FL2" s="189">
        <f>+'別添_計画書（病院及び有床診療所）'!$AB$117</f>
        <v>0</v>
      </c>
      <c r="FM2" s="189">
        <f>+'別添_計画書（病院及び有床診療所）'!$AB$118</f>
        <v>0</v>
      </c>
      <c r="FN2" s="189">
        <f>+'別添_計画書（病院及び有床診療所）'!$AB$119</f>
        <v>0</v>
      </c>
      <c r="FO2" s="189">
        <f>+'別添_計画書（病院及び有床診療所）'!$AB$120</f>
        <v>0</v>
      </c>
      <c r="FP2" s="189">
        <f>+'別添_計画書（病院及び有床診療所）'!$AB$121</f>
        <v>0</v>
      </c>
      <c r="FQ2" s="194">
        <f>+'別添_計画書（病院及び有床診療所）'!$AB$122</f>
        <v>0</v>
      </c>
      <c r="FR2" s="188">
        <f>+'別添_計画書（病院及び有床診療所）'!$AB$126</f>
        <v>0</v>
      </c>
      <c r="FS2" s="189">
        <f>+'別添_計画書（病院及び有床診療所）'!$AB$127</f>
        <v>0</v>
      </c>
      <c r="FT2" s="189">
        <f>+'別添_計画書（病院及び有床診療所）'!$AB$128</f>
        <v>0</v>
      </c>
      <c r="FU2" s="189">
        <f>+'別添_計画書（病院及び有床診療所）'!$AB$129</f>
        <v>0</v>
      </c>
      <c r="FV2" s="189">
        <f>+'別添_計画書（病院及び有床診療所）'!$AB$130</f>
        <v>0</v>
      </c>
      <c r="FW2" s="189">
        <f>+'別添_計画書（病院及び有床診療所）'!$AB$131</f>
        <v>0</v>
      </c>
      <c r="FX2" s="189">
        <f>+'別添_計画書（病院及び有床診療所）'!$AB$132</f>
        <v>0</v>
      </c>
      <c r="FY2" s="189">
        <f>+'別添_計画書（病院及び有床診療所）'!$AB$133</f>
        <v>0</v>
      </c>
      <c r="FZ2" s="189">
        <f>+'別添_計画書（病院及び有床診療所）'!$AB$134</f>
        <v>0</v>
      </c>
      <c r="GA2" s="194">
        <f>+'別添_計画書（病院及び有床診療所）'!$AB$135</f>
        <v>0</v>
      </c>
      <c r="GB2" s="188">
        <f>+'別添_計画書（病院及び有床診療所）'!$AB$138</f>
        <v>0</v>
      </c>
      <c r="GC2" s="189">
        <f>+'別添_計画書（病院及び有床診療所）'!$AB$139</f>
        <v>0</v>
      </c>
      <c r="GD2" s="189">
        <f>+'別添_計画書（病院及び有床診療所）'!$AB$140</f>
        <v>0</v>
      </c>
      <c r="GE2" s="189">
        <f>+'別添_計画書（病院及び有床診療所）'!$AB$141</f>
        <v>0</v>
      </c>
      <c r="GF2" s="189">
        <f>+'別添_計画書（病院及び有床診療所）'!$AB$142</f>
        <v>0</v>
      </c>
      <c r="GG2" s="189">
        <f>+'別添_計画書（病院及び有床診療所）'!$AB$143</f>
        <v>0</v>
      </c>
      <c r="GH2" s="189">
        <f>+'別添_計画書（病院及び有床診療所）'!$AB$144</f>
        <v>0</v>
      </c>
      <c r="GI2" s="189">
        <f>+'別添_計画書（病院及び有床診療所）'!$AB$145</f>
        <v>0</v>
      </c>
      <c r="GJ2" s="189">
        <f>+'別添_計画書（病院及び有床診療所）'!$AB$146</f>
        <v>0</v>
      </c>
      <c r="GK2" s="194">
        <f>+'別添_計画書（病院及び有床診療所）'!$AB$147</f>
        <v>0</v>
      </c>
      <c r="GL2" s="188" t="b">
        <f>+'別添_計画書（病院及び有床診療所）'!$AJ$150</f>
        <v>0</v>
      </c>
      <c r="GM2" s="188" t="b">
        <f>+'別添_計画書（病院及び有床診療所）'!$AJ$151</f>
        <v>0</v>
      </c>
      <c r="GN2" s="188" t="b">
        <f>+'別添_計画書（病院及び有床診療所）'!$AJ$152</f>
        <v>0</v>
      </c>
      <c r="GO2" s="188">
        <f>+'別添_計画書（病院及び有床診療所）'!$J$152</f>
        <v>0</v>
      </c>
      <c r="GP2" s="188">
        <f>+'別添_計画書（病院及び有床診療所）'!$C$155</f>
        <v>0</v>
      </c>
      <c r="GQ2" s="188">
        <f>+'別添_計画書（病院及び有床診療所）'!$E$160</f>
        <v>0</v>
      </c>
      <c r="GR2" s="188">
        <f>+'別添_計画書（病院及び有床診療所）'!$H$160</f>
        <v>0</v>
      </c>
      <c r="GS2" s="188">
        <f>+'別添_計画書（病院及び有床診療所）'!$K$160</f>
        <v>0</v>
      </c>
      <c r="GT2" s="188">
        <f>+'別添_計画書（病院及び有床診療所）'!$T$160</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1" t="s">
        <v>1272</v>
      </c>
      <c r="B2" s="791"/>
      <c r="C2" s="791" t="s">
        <v>1273</v>
      </c>
      <c r="D2" s="791" t="s">
        <v>1274</v>
      </c>
    </row>
    <row r="3" spans="1:11">
      <c r="A3" s="32" t="s">
        <v>1275</v>
      </c>
      <c r="B3" s="32" t="s">
        <v>1276</v>
      </c>
      <c r="C3" s="791"/>
      <c r="D3" s="7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1" t="s">
        <v>1272</v>
      </c>
      <c r="B2" s="791"/>
      <c r="C2" s="791" t="s">
        <v>1446</v>
      </c>
      <c r="D2" s="791" t="s">
        <v>1447</v>
      </c>
      <c r="E2" s="791" t="s">
        <v>1448</v>
      </c>
    </row>
    <row r="3" spans="1:14">
      <c r="A3" s="32" t="s">
        <v>1275</v>
      </c>
      <c r="B3" s="32" t="s">
        <v>1276</v>
      </c>
      <c r="C3" s="791"/>
      <c r="D3" s="791"/>
      <c r="E3" s="791"/>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1" t="s">
        <v>1272</v>
      </c>
      <c r="B13" s="791"/>
      <c r="C13" s="791" t="s">
        <v>1446</v>
      </c>
      <c r="D13" s="791" t="s">
        <v>1447</v>
      </c>
      <c r="E13" s="791" t="s">
        <v>1448</v>
      </c>
    </row>
    <row r="14" spans="1:14">
      <c r="A14" s="32" t="s">
        <v>1275</v>
      </c>
      <c r="B14" s="32" t="s">
        <v>1276</v>
      </c>
      <c r="C14" s="791"/>
      <c r="D14" s="791"/>
      <c r="E14" s="7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H6" sqref="H6:T6"/>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77" t="s">
        <v>55</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row>
    <row r="4" spans="1:39" ht="15" customHeight="1">
      <c r="A4" s="114"/>
      <c r="B4" s="114"/>
      <c r="C4" s="114"/>
      <c r="D4" s="114"/>
      <c r="E4" s="114"/>
      <c r="G4" s="114"/>
      <c r="H4" s="114"/>
      <c r="I4" s="114"/>
    </row>
    <row r="5" spans="1:39" ht="24.95" customHeight="1">
      <c r="A5" s="35" t="s">
        <v>28</v>
      </c>
      <c r="B5" s="548" t="s">
        <v>29</v>
      </c>
      <c r="C5" s="548"/>
      <c r="D5" s="548"/>
      <c r="E5" s="548"/>
      <c r="F5" s="548"/>
      <c r="G5" s="548"/>
      <c r="H5" s="572" t="str">
        <f>IF('様式95_外来・在宅ベースアップ評価料（Ⅰ）'!H5=0,"",'様式95_外来・在宅ベースアップ評価料（Ⅰ）'!H5)</f>
        <v/>
      </c>
      <c r="I5" s="572"/>
      <c r="J5" s="572"/>
      <c r="K5" s="572"/>
      <c r="L5" s="572"/>
      <c r="M5" s="572"/>
      <c r="N5" s="572"/>
      <c r="O5" s="572"/>
      <c r="P5" s="572"/>
      <c r="Q5" s="572"/>
      <c r="R5" s="572"/>
      <c r="S5" s="572"/>
      <c r="T5" s="572"/>
    </row>
    <row r="6" spans="1:39" ht="24.95" customHeight="1">
      <c r="B6" s="548" t="s">
        <v>30</v>
      </c>
      <c r="C6" s="548"/>
      <c r="D6" s="548"/>
      <c r="E6" s="548"/>
      <c r="F6" s="548"/>
      <c r="G6" s="548"/>
      <c r="H6" s="578" t="str">
        <f>'様式95_外来・在宅ベースアップ評価料（Ⅰ）'!H6</f>
        <v/>
      </c>
      <c r="I6" s="578"/>
      <c r="J6" s="578"/>
      <c r="K6" s="578"/>
      <c r="L6" s="578"/>
      <c r="M6" s="578"/>
      <c r="N6" s="578"/>
      <c r="O6" s="578"/>
      <c r="P6" s="578"/>
      <c r="Q6" s="578"/>
      <c r="R6" s="578"/>
      <c r="S6" s="578"/>
      <c r="T6" s="578"/>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69"/>
      <c r="K15" s="575"/>
      <c r="L15" s="569" t="s">
        <v>61</v>
      </c>
      <c r="M15" s="569"/>
      <c r="N15" s="575"/>
      <c r="O15" s="569" t="s">
        <v>62</v>
      </c>
      <c r="P15" s="569"/>
      <c r="Q15" s="575"/>
      <c r="R15" s="569" t="s">
        <v>63</v>
      </c>
      <c r="S15" s="569"/>
      <c r="T15" s="575"/>
      <c r="U15" s="569" t="s">
        <v>64</v>
      </c>
      <c r="V15" s="569"/>
      <c r="W15" s="569"/>
    </row>
    <row r="16" spans="1:39" ht="24.95" customHeight="1">
      <c r="A16" s="35"/>
      <c r="B16" s="114"/>
      <c r="C16" s="114"/>
      <c r="D16" s="114"/>
      <c r="E16" s="114"/>
      <c r="F16" s="169"/>
      <c r="G16" s="113" t="s">
        <v>65</v>
      </c>
      <c r="H16" s="114"/>
      <c r="I16" s="114"/>
      <c r="J16" s="569"/>
      <c r="K16" s="575"/>
      <c r="L16" s="569"/>
      <c r="M16" s="569"/>
      <c r="N16" s="575"/>
      <c r="O16" s="569"/>
      <c r="P16" s="569"/>
      <c r="Q16" s="575"/>
      <c r="R16" s="569"/>
      <c r="S16" s="569"/>
      <c r="T16" s="575"/>
      <c r="U16" s="569"/>
      <c r="V16" s="569"/>
      <c r="W16" s="569"/>
      <c r="X16" s="113"/>
      <c r="Y16" s="113"/>
      <c r="AK16" s="171"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51" t="s">
        <v>69</v>
      </c>
      <c r="I20" s="552"/>
      <c r="J20" s="552"/>
      <c r="K20" s="553"/>
      <c r="L20" s="554" t="s">
        <v>70</v>
      </c>
      <c r="M20" s="554"/>
      <c r="N20" s="554"/>
      <c r="O20" s="554"/>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51" t="s">
        <v>71</v>
      </c>
      <c r="I21" s="552"/>
      <c r="J21" s="552"/>
      <c r="K21" s="553"/>
      <c r="L21" s="555" t="s">
        <v>71</v>
      </c>
      <c r="M21" s="556"/>
      <c r="N21" s="556"/>
      <c r="O21" s="557"/>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51" t="s">
        <v>72</v>
      </c>
      <c r="I22" s="552"/>
      <c r="J22" s="552"/>
      <c r="K22" s="553"/>
      <c r="L22" s="558"/>
      <c r="M22" s="559"/>
      <c r="N22" s="559"/>
      <c r="O22" s="560"/>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51" t="s">
        <v>73</v>
      </c>
      <c r="I23" s="552"/>
      <c r="J23" s="552"/>
      <c r="K23" s="553"/>
      <c r="L23" s="561"/>
      <c r="M23" s="562"/>
      <c r="N23" s="562"/>
      <c r="O23" s="563"/>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51" t="s">
        <v>74</v>
      </c>
      <c r="I24" s="552"/>
      <c r="J24" s="552"/>
      <c r="K24" s="553"/>
      <c r="L24" s="555" t="s">
        <v>74</v>
      </c>
      <c r="M24" s="556"/>
      <c r="N24" s="556"/>
      <c r="O24" s="557"/>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51" t="s">
        <v>75</v>
      </c>
      <c r="I25" s="552"/>
      <c r="J25" s="552"/>
      <c r="K25" s="553"/>
      <c r="L25" s="558"/>
      <c r="M25" s="559"/>
      <c r="N25" s="559"/>
      <c r="O25" s="560"/>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51" t="s">
        <v>76</v>
      </c>
      <c r="I26" s="552"/>
      <c r="J26" s="552"/>
      <c r="K26" s="553"/>
      <c r="L26" s="561"/>
      <c r="M26" s="562"/>
      <c r="N26" s="562"/>
      <c r="O26" s="563"/>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51" t="s">
        <v>77</v>
      </c>
      <c r="I27" s="552"/>
      <c r="J27" s="552"/>
      <c r="K27" s="553"/>
      <c r="L27" s="555" t="s">
        <v>77</v>
      </c>
      <c r="M27" s="556"/>
      <c r="N27" s="556"/>
      <c r="O27" s="557"/>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51" t="s">
        <v>78</v>
      </c>
      <c r="I28" s="552"/>
      <c r="J28" s="552"/>
      <c r="K28" s="553"/>
      <c r="L28" s="558"/>
      <c r="M28" s="559"/>
      <c r="N28" s="559"/>
      <c r="O28" s="560"/>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51" t="s">
        <v>79</v>
      </c>
      <c r="I29" s="552"/>
      <c r="J29" s="552"/>
      <c r="K29" s="553"/>
      <c r="L29" s="561"/>
      <c r="M29" s="562"/>
      <c r="N29" s="562"/>
      <c r="O29" s="563"/>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51" t="s">
        <v>80</v>
      </c>
      <c r="I30" s="552"/>
      <c r="J30" s="552"/>
      <c r="K30" s="553"/>
      <c r="L30" s="555" t="s">
        <v>80</v>
      </c>
      <c r="M30" s="556"/>
      <c r="N30" s="556"/>
      <c r="O30" s="557"/>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51" t="s">
        <v>81</v>
      </c>
      <c r="I31" s="552"/>
      <c r="J31" s="552"/>
      <c r="K31" s="553"/>
      <c r="L31" s="558"/>
      <c r="M31" s="559"/>
      <c r="N31" s="559"/>
      <c r="O31" s="560"/>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51" t="s">
        <v>82</v>
      </c>
      <c r="I32" s="552"/>
      <c r="J32" s="552"/>
      <c r="K32" s="553"/>
      <c r="L32" s="561"/>
      <c r="M32" s="562"/>
      <c r="N32" s="562"/>
      <c r="O32" s="563"/>
      <c r="P32" s="113"/>
      <c r="Q32" s="114"/>
      <c r="R32" s="113"/>
      <c r="S32" s="113"/>
      <c r="T32" s="34"/>
      <c r="U32" s="113"/>
      <c r="V32" s="113"/>
      <c r="W32" s="34"/>
      <c r="X32" s="113"/>
      <c r="Y32" s="113"/>
      <c r="Z32" s="34"/>
      <c r="AA32" s="34"/>
      <c r="AB32" s="34"/>
      <c r="AC32" s="34"/>
      <c r="AD32" s="34"/>
      <c r="AE32" s="34"/>
      <c r="AK32" s="171"/>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9"/>
      <c r="AK36" s="170" t="b">
        <v>0</v>
      </c>
    </row>
    <row r="37" spans="1:42" ht="24.95"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7"/>
      <c r="M40" s="114"/>
      <c r="N40" s="114"/>
      <c r="O40" s="114"/>
      <c r="P40" s="114"/>
      <c r="Q40" s="114"/>
      <c r="R40" s="114"/>
      <c r="S40" s="114"/>
    </row>
    <row r="41" spans="1:42" ht="24.95" customHeight="1">
      <c r="A41" s="35"/>
      <c r="B41" s="34" t="s">
        <v>92</v>
      </c>
      <c r="E41" s="114"/>
      <c r="G41" s="114"/>
      <c r="H41" s="114"/>
      <c r="I41" s="114"/>
      <c r="J41" s="114"/>
      <c r="K41" s="114"/>
      <c r="L41" s="157"/>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79"/>
      <c r="N47" s="579"/>
      <c r="O47" s="579"/>
      <c r="P47" s="579"/>
      <c r="Q47" s="579"/>
      <c r="R47" s="579"/>
      <c r="S47" s="579"/>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70" t="s">
        <v>113</v>
      </c>
    </row>
    <row r="58" spans="1:37" ht="24.95"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5"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5"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5"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5"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5"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5"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76">
        <f>SUM(M57:S72)</f>
        <v>0</v>
      </c>
      <c r="N79" s="576"/>
      <c r="O79" s="576"/>
      <c r="P79" s="576"/>
      <c r="Q79" s="576"/>
      <c r="R79" s="576"/>
      <c r="S79" s="576"/>
      <c r="T79" s="114" t="s">
        <v>114</v>
      </c>
      <c r="U79" s="34"/>
      <c r="V79" s="113" t="s">
        <v>101</v>
      </c>
      <c r="W79" s="34"/>
      <c r="X79" s="114"/>
      <c r="Y79" s="34"/>
      <c r="Z79" s="576">
        <f>SUM(Z57:AF72)</f>
        <v>0</v>
      </c>
      <c r="AA79" s="576"/>
      <c r="AB79" s="576"/>
      <c r="AC79" s="576"/>
      <c r="AD79" s="576"/>
      <c r="AE79" s="576"/>
      <c r="AF79" s="576"/>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76">
        <f>M58*AK58+M60*AK60+M62*AK62+M64*AK64+M66*AK66+M68*AK68+M70*AK70+M72*AK72</f>
        <v>0</v>
      </c>
      <c r="N81" s="576"/>
      <c r="O81" s="576"/>
      <c r="P81" s="576"/>
      <c r="Q81" s="576"/>
      <c r="R81" s="576"/>
      <c r="S81" s="576"/>
      <c r="T81" s="114" t="s">
        <v>129</v>
      </c>
      <c r="U81" s="34"/>
      <c r="V81" s="113" t="s">
        <v>101</v>
      </c>
      <c r="W81" s="34"/>
      <c r="X81" s="114"/>
      <c r="Y81" s="34"/>
      <c r="Z81" s="576">
        <f>Z58*AK58+Z60*AK60+Z62*AK62+Z64*AK64+Z66*AK66+Z68*AK68+Z70*AK70+Z72*AK72</f>
        <v>0</v>
      </c>
      <c r="AA81" s="576"/>
      <c r="AB81" s="576"/>
      <c r="AC81" s="576"/>
      <c r="AD81" s="576"/>
      <c r="AE81" s="576"/>
      <c r="AF81" s="576"/>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68" t="str">
        <f>IFERROR(ROUNDDOWN(M81*10/M47,4),"")</f>
        <v/>
      </c>
      <c r="N84" s="568"/>
      <c r="O84" s="568"/>
      <c r="P84" s="568"/>
      <c r="Q84" s="568"/>
      <c r="R84" s="568"/>
      <c r="S84" s="568"/>
      <c r="T84" s="114"/>
      <c r="U84" s="34"/>
      <c r="V84" s="113" t="s">
        <v>101</v>
      </c>
      <c r="W84" s="34"/>
      <c r="X84" s="114"/>
      <c r="Y84" s="34"/>
      <c r="Z84" s="574" t="str">
        <f>IFERROR(Z81*10/Z47,"")</f>
        <v/>
      </c>
      <c r="AA84" s="574"/>
      <c r="AB84" s="574"/>
      <c r="AC84" s="574"/>
      <c r="AD84" s="574"/>
      <c r="AE84" s="574"/>
      <c r="AF84" s="574"/>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5" customHeight="1">
      <c r="A86" s="35"/>
      <c r="B86" s="113" t="s">
        <v>133</v>
      </c>
      <c r="D86" s="114"/>
      <c r="E86" s="114"/>
      <c r="G86" s="114"/>
      <c r="H86" s="114"/>
      <c r="I86" s="114"/>
      <c r="J86" s="114"/>
      <c r="K86" s="114"/>
      <c r="L86" s="114"/>
    </row>
    <row r="87" spans="1:37" ht="24.95" customHeight="1">
      <c r="A87" s="35"/>
      <c r="C87" s="113"/>
      <c r="D87" s="114"/>
      <c r="E87" s="114"/>
      <c r="M87" s="573" t="str">
        <f>IFERROR(IF((M47*1.2%-(M81*10))/(((M58+M62+M64+M66+M70+M72)*8+M60+M68)*10)&lt;0,0,(M47*1.2%-(M81*10))/(((M58+M62+M64+M66+M70+M72)*8+M60+M68)*10)),"")</f>
        <v/>
      </c>
      <c r="N87" s="573"/>
      <c r="O87" s="573"/>
      <c r="P87" s="573"/>
      <c r="Q87" s="573"/>
      <c r="R87" s="573"/>
      <c r="S87" s="573"/>
      <c r="T87" s="114"/>
      <c r="V87" s="113" t="s">
        <v>101</v>
      </c>
      <c r="Z87" s="573" t="str">
        <f>IFERROR(IF((Z47*1.2%-(Z81*10))/(((Z58+Z62+Z64+Z66+Z70+Z72)*8+Z60+Z68)*10)&lt;0,0,(Z47*1.2%-(Z81*10))/(((Z58+Z62+Z64+Z66+Z70+Z72)*8+Z60+Z68)*10)),"")</f>
        <v/>
      </c>
      <c r="AA87" s="573"/>
      <c r="AB87" s="573"/>
      <c r="AC87" s="573"/>
      <c r="AD87" s="573"/>
      <c r="AE87" s="573"/>
      <c r="AF87" s="573"/>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69" t="s">
        <v>135</v>
      </c>
      <c r="C89" s="569"/>
      <c r="D89" s="569"/>
      <c r="E89" s="569"/>
      <c r="F89" s="559" t="s">
        <v>136</v>
      </c>
      <c r="G89" s="559"/>
      <c r="H89" s="559"/>
      <c r="I89" s="559"/>
      <c r="J89" s="559"/>
      <c r="K89" s="559"/>
      <c r="L89" s="559"/>
      <c r="M89" s="559"/>
      <c r="N89" s="559"/>
      <c r="O89" s="559"/>
      <c r="P89" s="559"/>
      <c r="Q89" s="559"/>
      <c r="R89" s="559"/>
      <c r="S89" s="559"/>
      <c r="T89" s="559"/>
      <c r="U89" s="559"/>
      <c r="V89" s="559"/>
      <c r="W89" s="559"/>
      <c r="X89" s="559"/>
      <c r="Y89" s="559"/>
      <c r="Z89" s="559"/>
      <c r="AA89" s="559"/>
      <c r="AB89" s="559"/>
      <c r="AC89" s="559"/>
      <c r="AD89" s="559"/>
      <c r="AE89" s="559"/>
      <c r="AF89" s="559"/>
      <c r="AG89" s="559"/>
      <c r="AH89" s="559"/>
    </row>
    <row r="90" spans="1:37" ht="20.100000000000001" customHeight="1">
      <c r="A90" s="35"/>
      <c r="B90" s="569"/>
      <c r="C90" s="569"/>
      <c r="D90" s="569"/>
      <c r="E90" s="569"/>
      <c r="F90" s="562" t="s">
        <v>137</v>
      </c>
      <c r="G90" s="562"/>
      <c r="H90" s="562"/>
      <c r="I90" s="562"/>
      <c r="J90" s="562"/>
      <c r="K90" s="562"/>
      <c r="L90" s="562"/>
      <c r="M90" s="562"/>
      <c r="N90" s="562"/>
      <c r="O90" s="562"/>
      <c r="P90" s="562"/>
      <c r="Q90" s="562"/>
      <c r="R90" s="562"/>
      <c r="S90" s="562"/>
      <c r="T90" s="562"/>
      <c r="U90" s="562"/>
      <c r="V90" s="562"/>
      <c r="W90" s="562"/>
      <c r="X90" s="562"/>
      <c r="Y90" s="562"/>
      <c r="Z90" s="562"/>
      <c r="AA90" s="562"/>
      <c r="AB90" s="562"/>
      <c r="AC90" s="562"/>
      <c r="AD90" s="562"/>
      <c r="AE90" s="562"/>
      <c r="AF90" s="562"/>
      <c r="AG90" s="562"/>
      <c r="AH90" s="562"/>
    </row>
    <row r="91" spans="1:37" ht="20.100000000000001" customHeight="1">
      <c r="A91" s="35"/>
      <c r="B91" s="569"/>
      <c r="C91" s="569"/>
      <c r="D91" s="569"/>
      <c r="E91" s="569"/>
      <c r="G91" s="73"/>
      <c r="H91" s="73"/>
      <c r="I91" s="73"/>
      <c r="J91" s="556" t="s">
        <v>138</v>
      </c>
      <c r="K91" s="556"/>
      <c r="L91" s="556"/>
      <c r="M91" s="556"/>
      <c r="N91" s="556"/>
      <c r="O91" s="556"/>
      <c r="P91" s="556"/>
      <c r="Q91" s="556"/>
      <c r="R91" s="556"/>
      <c r="S91" s="556"/>
      <c r="T91" s="556"/>
      <c r="U91" s="556"/>
      <c r="V91" s="556"/>
      <c r="W91" s="556"/>
      <c r="X91" s="556"/>
      <c r="Y91" s="556"/>
      <c r="Z91" s="556"/>
      <c r="AA91" s="556"/>
      <c r="AB91" s="556"/>
      <c r="AC91" s="556"/>
      <c r="AD91" s="556"/>
      <c r="AE91" s="73"/>
      <c r="AF91" s="73"/>
      <c r="AG91" s="73"/>
      <c r="AH91" s="73"/>
    </row>
    <row r="92" spans="1:37" ht="20.100000000000001" customHeight="1">
      <c r="A92" s="35"/>
      <c r="B92" s="569"/>
      <c r="C92" s="569"/>
      <c r="D92" s="569"/>
      <c r="E92" s="569"/>
      <c r="G92" s="72"/>
      <c r="H92" s="72"/>
      <c r="I92" s="72"/>
      <c r="J92" s="571" t="s">
        <v>139</v>
      </c>
      <c r="K92" s="571"/>
      <c r="L92" s="571"/>
      <c r="M92" s="571"/>
      <c r="N92" s="571"/>
      <c r="O92" s="571"/>
      <c r="P92" s="571"/>
      <c r="Q92" s="571"/>
      <c r="R92" s="571"/>
      <c r="S92" s="571"/>
      <c r="T92" s="571"/>
      <c r="U92" s="571"/>
      <c r="V92" s="571"/>
      <c r="W92" s="571"/>
      <c r="X92" s="571"/>
      <c r="Y92" s="571"/>
      <c r="Z92" s="571"/>
      <c r="AA92" s="571"/>
      <c r="AB92" s="571"/>
      <c r="AC92" s="571"/>
      <c r="AD92" s="571"/>
      <c r="AE92" s="72"/>
      <c r="AF92" s="72"/>
      <c r="AG92" s="72"/>
      <c r="AH92" s="72"/>
    </row>
    <row r="93" spans="1:37" ht="20.100000000000001" customHeight="1">
      <c r="A93" s="35"/>
      <c r="B93" s="569"/>
      <c r="C93" s="569"/>
      <c r="D93" s="569"/>
      <c r="E93" s="569"/>
      <c r="G93" s="71"/>
      <c r="H93" s="71"/>
      <c r="I93" s="71"/>
      <c r="J93" s="571" t="s">
        <v>140</v>
      </c>
      <c r="K93" s="571"/>
      <c r="L93" s="571"/>
      <c r="M93" s="571"/>
      <c r="N93" s="571"/>
      <c r="O93" s="571"/>
      <c r="P93" s="571"/>
      <c r="Q93" s="571"/>
      <c r="R93" s="571"/>
      <c r="S93" s="571"/>
      <c r="T93" s="571"/>
      <c r="U93" s="571"/>
      <c r="V93" s="571"/>
      <c r="W93" s="571"/>
      <c r="X93" s="571"/>
      <c r="Y93" s="571"/>
      <c r="Z93" s="571"/>
      <c r="AA93" s="571"/>
      <c r="AB93" s="571"/>
      <c r="AC93" s="571"/>
      <c r="AD93" s="571"/>
      <c r="AE93" s="72" t="s">
        <v>141</v>
      </c>
      <c r="AF93" s="72"/>
      <c r="AG93" s="72"/>
      <c r="AH93" s="72"/>
    </row>
    <row r="94" spans="1:37" ht="20.100000000000001" customHeight="1">
      <c r="A94" s="35"/>
      <c r="B94" s="569"/>
      <c r="C94" s="569"/>
      <c r="D94" s="569"/>
      <c r="E94" s="569"/>
      <c r="G94" s="72"/>
      <c r="H94" s="72"/>
      <c r="I94" s="72"/>
      <c r="J94" s="571" t="s">
        <v>142</v>
      </c>
      <c r="K94" s="571"/>
      <c r="L94" s="571"/>
      <c r="M94" s="571"/>
      <c r="N94" s="571"/>
      <c r="O94" s="571"/>
      <c r="P94" s="571"/>
      <c r="Q94" s="571"/>
      <c r="R94" s="571"/>
      <c r="S94" s="571"/>
      <c r="T94" s="571"/>
      <c r="U94" s="571"/>
      <c r="V94" s="571"/>
      <c r="W94" s="571"/>
      <c r="X94" s="571"/>
      <c r="Y94" s="571"/>
      <c r="Z94" s="571"/>
      <c r="AA94" s="571"/>
      <c r="AB94" s="571"/>
      <c r="AC94" s="571"/>
      <c r="AD94" s="571"/>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70" t="str">
        <f>IF(AK98&lt;=1.1,IF(AK98&gt;=0.9,"☑","□"),"□")</f>
        <v>□</v>
      </c>
      <c r="K98" s="570"/>
      <c r="L98" s="113" t="s">
        <v>1469</v>
      </c>
      <c r="M98" s="114"/>
      <c r="N98" s="114"/>
      <c r="O98" s="114"/>
      <c r="P98" s="114"/>
      <c r="Q98" s="114"/>
      <c r="R98" s="114"/>
      <c r="S98" s="114"/>
      <c r="T98" s="114"/>
      <c r="U98" s="114"/>
      <c r="V98" s="114"/>
      <c r="AK98" s="174" t="str">
        <f>IFERROR(M47/Z47,"")</f>
        <v/>
      </c>
    </row>
    <row r="99" spans="1:40" ht="24.95" customHeight="1">
      <c r="A99" s="35"/>
      <c r="B99" s="113"/>
      <c r="C99" s="44" t="s">
        <v>145</v>
      </c>
      <c r="D99" s="114"/>
      <c r="E99" s="114"/>
      <c r="G99" s="114"/>
      <c r="J99" s="570" t="str">
        <f>IF(AK99&lt;=1.1,IF(AK99&gt;=0.9,"☑","□"),"□")</f>
        <v>□</v>
      </c>
      <c r="K99" s="570"/>
      <c r="L99" s="41" t="s">
        <v>1470</v>
      </c>
      <c r="M99" s="114"/>
      <c r="N99" s="114"/>
      <c r="O99" s="114"/>
      <c r="P99" s="114"/>
      <c r="Q99" s="114"/>
      <c r="R99" s="114"/>
      <c r="S99" s="114"/>
      <c r="T99" s="114"/>
      <c r="U99" s="114"/>
      <c r="V99" s="114"/>
      <c r="AK99" s="174" t="str">
        <f>IFERROR(M81/Z81,"")</f>
        <v/>
      </c>
    </row>
    <row r="100" spans="1:40" ht="24.95" customHeight="1">
      <c r="A100" s="35"/>
      <c r="B100" s="113"/>
      <c r="D100" s="114"/>
      <c r="E100" s="114"/>
      <c r="G100" s="114"/>
      <c r="J100" s="570" t="str">
        <f>IF(AK100&lt;=1.1,IF(AK100&gt;=0.9,"☑","□"),"□")</f>
        <v>□</v>
      </c>
      <c r="K100" s="570"/>
      <c r="L100" s="41" t="s">
        <v>1471</v>
      </c>
      <c r="M100" s="114"/>
      <c r="N100" s="114"/>
      <c r="O100" s="114"/>
      <c r="P100" s="114"/>
      <c r="Q100" s="114"/>
      <c r="R100" s="114"/>
      <c r="S100" s="114"/>
      <c r="T100" s="114"/>
      <c r="U100" s="114"/>
      <c r="V100" s="114"/>
      <c r="AK100" s="174" t="str">
        <f>IFERROR(M79/Z79,"")</f>
        <v/>
      </c>
    </row>
    <row r="101" spans="1:40" ht="24.95" customHeight="1">
      <c r="A101" s="35"/>
      <c r="B101" s="113"/>
      <c r="D101" s="114"/>
      <c r="E101" s="114"/>
      <c r="G101" s="114"/>
      <c r="J101" s="570" t="str">
        <f>IF(AK101&lt;=1.1,IF(AK101&gt;=0.9,"☑","□"),"□")</f>
        <v>□</v>
      </c>
      <c r="K101" s="570"/>
      <c r="L101" s="113" t="s">
        <v>1472</v>
      </c>
      <c r="M101" s="114"/>
      <c r="N101" s="114"/>
      <c r="O101" s="114"/>
      <c r="P101" s="114"/>
      <c r="Q101" s="114"/>
      <c r="R101" s="114"/>
      <c r="S101" s="114"/>
      <c r="T101" s="114"/>
      <c r="U101" s="114"/>
      <c r="V101" s="114"/>
      <c r="AK101" s="174" t="str">
        <f>IFERROR(M87/Z87,"")</f>
        <v/>
      </c>
    </row>
    <row r="102" spans="1:40" ht="24.95"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72" t="str">
        <f>IFERROR(IF(OR(AK34*AK37*AK84=0,M87&lt;=0),"算定不可",(VLOOKUP("該当",'リスト（外来）'!J:L,3,FALSE))),"")</f>
        <v>算定不可</v>
      </c>
      <c r="E106" s="572"/>
      <c r="F106" s="572"/>
      <c r="G106" s="572"/>
      <c r="H106" s="572"/>
      <c r="I106" s="572"/>
      <c r="J106" s="572"/>
      <c r="K106" s="572"/>
      <c r="L106" s="572"/>
      <c r="M106" s="572"/>
      <c r="N106" s="572"/>
      <c r="O106" s="572"/>
      <c r="P106" s="572"/>
      <c r="R106" s="572" t="str">
        <f>IFERROR(IF(OR(AK34*AK37*AK84=0,M87&lt;=0),"算定不可",(VLOOKUP("該当",'リスト（外来）'!J:N,4,FALSE))),"")</f>
        <v>算定不可</v>
      </c>
      <c r="S106" s="572"/>
      <c r="T106" s="572"/>
      <c r="U106" s="572"/>
      <c r="V106" s="572"/>
      <c r="W106" s="572"/>
      <c r="X106" s="572"/>
      <c r="Y106" s="572"/>
      <c r="Z106" s="572"/>
      <c r="AA106" s="572"/>
      <c r="AB106" s="572"/>
      <c r="AC106" s="572"/>
      <c r="AD106" s="572"/>
      <c r="AK106" s="170">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64" t="s">
        <v>151</v>
      </c>
      <c r="E108" s="565"/>
      <c r="F108" s="566" t="s">
        <v>152</v>
      </c>
      <c r="G108" s="566"/>
      <c r="H108" s="566"/>
      <c r="I108" s="566"/>
      <c r="J108" s="566"/>
      <c r="K108" s="566"/>
      <c r="L108" s="566"/>
      <c r="M108" s="566"/>
      <c r="N108" s="566"/>
      <c r="O108" s="566"/>
      <c r="P108" s="567"/>
      <c r="Q108" s="114"/>
      <c r="R108" s="564" t="s">
        <v>151</v>
      </c>
      <c r="S108" s="565"/>
      <c r="T108" s="566" t="s">
        <v>152</v>
      </c>
      <c r="U108" s="566"/>
      <c r="V108" s="566"/>
      <c r="W108" s="566"/>
      <c r="X108" s="566"/>
      <c r="Y108" s="566"/>
      <c r="Z108" s="566"/>
      <c r="AA108" s="566"/>
      <c r="AB108" s="566"/>
      <c r="AC108" s="566"/>
      <c r="AD108" s="567"/>
      <c r="AK108" s="170">
        <v>1</v>
      </c>
      <c r="AL108" s="171">
        <v>1</v>
      </c>
      <c r="AM108" s="171">
        <v>7</v>
      </c>
      <c r="AN108" s="171">
        <v>7</v>
      </c>
    </row>
    <row r="109" spans="1:40" ht="24.95" customHeight="1">
      <c r="A109" s="35"/>
      <c r="B109" s="113"/>
      <c r="C109" s="114"/>
      <c r="D109" s="564" t="s">
        <v>151</v>
      </c>
      <c r="E109" s="565"/>
      <c r="F109" s="566" t="s">
        <v>153</v>
      </c>
      <c r="G109" s="566"/>
      <c r="H109" s="566"/>
      <c r="I109" s="566"/>
      <c r="J109" s="566"/>
      <c r="K109" s="566"/>
      <c r="L109" s="566"/>
      <c r="M109" s="566"/>
      <c r="N109" s="566"/>
      <c r="O109" s="566"/>
      <c r="P109" s="567"/>
      <c r="R109" s="564" t="s">
        <v>151</v>
      </c>
      <c r="S109" s="565"/>
      <c r="T109" s="566" t="s">
        <v>154</v>
      </c>
      <c r="U109" s="566"/>
      <c r="V109" s="566"/>
      <c r="W109" s="566"/>
      <c r="X109" s="566"/>
      <c r="Y109" s="566"/>
      <c r="Z109" s="566"/>
      <c r="AA109" s="566"/>
      <c r="AB109" s="566"/>
      <c r="AC109" s="566"/>
      <c r="AD109" s="567"/>
      <c r="AK109" s="170">
        <v>1</v>
      </c>
      <c r="AL109" s="171">
        <f>IF(AK$106&gt;=AK109,1,0)</f>
        <v>0</v>
      </c>
    </row>
    <row r="110" spans="1:40" ht="24.95" customHeight="1">
      <c r="A110" s="35"/>
      <c r="B110" s="113"/>
      <c r="C110" s="114"/>
      <c r="D110" s="564" t="s">
        <v>151</v>
      </c>
      <c r="E110" s="565"/>
      <c r="F110" s="566" t="s">
        <v>155</v>
      </c>
      <c r="G110" s="566"/>
      <c r="H110" s="566"/>
      <c r="I110" s="566"/>
      <c r="J110" s="566"/>
      <c r="K110" s="566"/>
      <c r="L110" s="566"/>
      <c r="M110" s="566"/>
      <c r="N110" s="566"/>
      <c r="O110" s="566"/>
      <c r="P110" s="567"/>
      <c r="R110" s="564" t="s">
        <v>151</v>
      </c>
      <c r="S110" s="565"/>
      <c r="T110" s="566" t="s">
        <v>156</v>
      </c>
      <c r="U110" s="566"/>
      <c r="V110" s="566"/>
      <c r="W110" s="566"/>
      <c r="X110" s="566"/>
      <c r="Y110" s="566"/>
      <c r="Z110" s="566"/>
      <c r="AA110" s="566"/>
      <c r="AB110" s="566"/>
      <c r="AC110" s="566"/>
      <c r="AD110" s="567"/>
      <c r="AK110" s="170">
        <v>2</v>
      </c>
      <c r="AL110" s="171">
        <f>IF(AK$106&gt;=AK110,1,0)</f>
        <v>0</v>
      </c>
    </row>
    <row r="111" spans="1:40" ht="24.95" customHeight="1">
      <c r="A111" s="35"/>
      <c r="B111" s="113"/>
      <c r="C111" s="114"/>
      <c r="D111" s="564" t="s">
        <v>151</v>
      </c>
      <c r="E111" s="565"/>
      <c r="F111" s="566" t="s">
        <v>157</v>
      </c>
      <c r="G111" s="566"/>
      <c r="H111" s="566"/>
      <c r="I111" s="566"/>
      <c r="J111" s="566"/>
      <c r="K111" s="566"/>
      <c r="L111" s="566"/>
      <c r="M111" s="566"/>
      <c r="N111" s="566"/>
      <c r="O111" s="566"/>
      <c r="P111" s="567"/>
      <c r="R111" s="564" t="s">
        <v>151</v>
      </c>
      <c r="S111" s="565"/>
      <c r="T111" s="566" t="s">
        <v>158</v>
      </c>
      <c r="U111" s="566"/>
      <c r="V111" s="566"/>
      <c r="W111" s="566"/>
      <c r="X111" s="566"/>
      <c r="Y111" s="566"/>
      <c r="Z111" s="566"/>
      <c r="AA111" s="566"/>
      <c r="AB111" s="566"/>
      <c r="AC111" s="566"/>
      <c r="AD111" s="567"/>
      <c r="AK111" s="170">
        <v>3</v>
      </c>
      <c r="AL111" s="171">
        <f>IF(AK$106&gt;=AK111,1,0)</f>
        <v>0</v>
      </c>
    </row>
    <row r="112" spans="1:40" ht="24.95" customHeight="1">
      <c r="A112" s="35"/>
      <c r="B112" s="113"/>
      <c r="C112" s="114"/>
      <c r="D112" s="564" t="s">
        <v>151</v>
      </c>
      <c r="E112" s="565"/>
      <c r="F112" s="566" t="s">
        <v>159</v>
      </c>
      <c r="G112" s="566"/>
      <c r="H112" s="566"/>
      <c r="I112" s="566"/>
      <c r="J112" s="566"/>
      <c r="K112" s="566"/>
      <c r="L112" s="566"/>
      <c r="M112" s="566"/>
      <c r="N112" s="566"/>
      <c r="O112" s="566"/>
      <c r="P112" s="567"/>
      <c r="R112" s="564" t="s">
        <v>151</v>
      </c>
      <c r="S112" s="565"/>
      <c r="T112" s="566" t="s">
        <v>160</v>
      </c>
      <c r="U112" s="566"/>
      <c r="V112" s="566"/>
      <c r="W112" s="566"/>
      <c r="X112" s="566"/>
      <c r="Y112" s="566"/>
      <c r="Z112" s="566"/>
      <c r="AA112" s="566"/>
      <c r="AB112" s="566"/>
      <c r="AC112" s="566"/>
      <c r="AD112" s="567"/>
      <c r="AK112" s="170">
        <v>4</v>
      </c>
      <c r="AL112" s="171">
        <f t="shared" ref="AL112:AL116" si="0">IF(AK$106&gt;=AK112,1,0)</f>
        <v>0</v>
      </c>
    </row>
    <row r="113" spans="1:38" ht="24.95" customHeight="1">
      <c r="A113" s="35"/>
      <c r="B113" s="113"/>
      <c r="C113" s="114"/>
      <c r="D113" s="564" t="s">
        <v>151</v>
      </c>
      <c r="E113" s="565"/>
      <c r="F113" s="566" t="s">
        <v>161</v>
      </c>
      <c r="G113" s="566"/>
      <c r="H113" s="566"/>
      <c r="I113" s="566"/>
      <c r="J113" s="566"/>
      <c r="K113" s="566"/>
      <c r="L113" s="566"/>
      <c r="M113" s="566"/>
      <c r="N113" s="566"/>
      <c r="O113" s="566"/>
      <c r="P113" s="567"/>
      <c r="R113" s="564" t="s">
        <v>151</v>
      </c>
      <c r="S113" s="565"/>
      <c r="T113" s="566" t="s">
        <v>162</v>
      </c>
      <c r="U113" s="566"/>
      <c r="V113" s="566"/>
      <c r="W113" s="566"/>
      <c r="X113" s="566"/>
      <c r="Y113" s="566"/>
      <c r="Z113" s="566"/>
      <c r="AA113" s="566"/>
      <c r="AB113" s="566"/>
      <c r="AC113" s="566"/>
      <c r="AD113" s="567"/>
      <c r="AK113" s="170">
        <v>5</v>
      </c>
      <c r="AL113" s="171">
        <f t="shared" si="0"/>
        <v>0</v>
      </c>
    </row>
    <row r="114" spans="1:38" ht="24.95" customHeight="1">
      <c r="A114" s="35"/>
      <c r="B114" s="113"/>
      <c r="C114" s="114"/>
      <c r="D114" s="564" t="s">
        <v>151</v>
      </c>
      <c r="E114" s="565"/>
      <c r="F114" s="566" t="s">
        <v>163</v>
      </c>
      <c r="G114" s="566"/>
      <c r="H114" s="566"/>
      <c r="I114" s="566"/>
      <c r="J114" s="566"/>
      <c r="K114" s="566"/>
      <c r="L114" s="566"/>
      <c r="M114" s="566"/>
      <c r="N114" s="566"/>
      <c r="O114" s="566"/>
      <c r="P114" s="567"/>
      <c r="R114" s="564" t="s">
        <v>151</v>
      </c>
      <c r="S114" s="565"/>
      <c r="T114" s="566" t="s">
        <v>164</v>
      </c>
      <c r="U114" s="566"/>
      <c r="V114" s="566"/>
      <c r="W114" s="566"/>
      <c r="X114" s="566"/>
      <c r="Y114" s="566"/>
      <c r="Z114" s="566"/>
      <c r="AA114" s="566"/>
      <c r="AB114" s="566"/>
      <c r="AC114" s="566"/>
      <c r="AD114" s="567"/>
      <c r="AK114" s="170">
        <v>6</v>
      </c>
      <c r="AL114" s="171">
        <f t="shared" si="0"/>
        <v>0</v>
      </c>
    </row>
    <row r="115" spans="1:38" ht="24.95" customHeight="1">
      <c r="A115" s="35"/>
      <c r="B115" s="113"/>
      <c r="C115" s="114"/>
      <c r="D115" s="564" t="s">
        <v>151</v>
      </c>
      <c r="E115" s="565"/>
      <c r="F115" s="566" t="s">
        <v>165</v>
      </c>
      <c r="G115" s="566"/>
      <c r="H115" s="566"/>
      <c r="I115" s="566"/>
      <c r="J115" s="566"/>
      <c r="K115" s="566"/>
      <c r="L115" s="566"/>
      <c r="M115" s="566"/>
      <c r="N115" s="566"/>
      <c r="O115" s="566"/>
      <c r="P115" s="567"/>
      <c r="R115" s="564" t="s">
        <v>151</v>
      </c>
      <c r="S115" s="565"/>
      <c r="T115" s="566" t="s">
        <v>166</v>
      </c>
      <c r="U115" s="566"/>
      <c r="V115" s="566"/>
      <c r="W115" s="566"/>
      <c r="X115" s="566"/>
      <c r="Y115" s="566"/>
      <c r="Z115" s="566"/>
      <c r="AA115" s="566"/>
      <c r="AB115" s="566"/>
      <c r="AC115" s="566"/>
      <c r="AD115" s="567"/>
      <c r="AK115" s="170">
        <v>7</v>
      </c>
      <c r="AL115" s="171">
        <f t="shared" si="0"/>
        <v>0</v>
      </c>
    </row>
    <row r="116" spans="1:38" ht="24.95" customHeight="1">
      <c r="A116" s="35"/>
      <c r="B116" s="113"/>
      <c r="C116" s="114"/>
      <c r="D116" s="564" t="s">
        <v>151</v>
      </c>
      <c r="E116" s="565"/>
      <c r="F116" s="566" t="s">
        <v>167</v>
      </c>
      <c r="G116" s="566"/>
      <c r="H116" s="566"/>
      <c r="I116" s="566"/>
      <c r="J116" s="566"/>
      <c r="K116" s="566"/>
      <c r="L116" s="566"/>
      <c r="M116" s="566"/>
      <c r="N116" s="566"/>
      <c r="O116" s="566"/>
      <c r="P116" s="567"/>
      <c r="R116" s="564" t="s">
        <v>151</v>
      </c>
      <c r="S116" s="565"/>
      <c r="T116" s="566" t="s">
        <v>168</v>
      </c>
      <c r="U116" s="566"/>
      <c r="V116" s="566"/>
      <c r="W116" s="566"/>
      <c r="X116" s="566"/>
      <c r="Y116" s="566"/>
      <c r="Z116" s="566"/>
      <c r="AA116" s="566"/>
      <c r="AB116" s="566"/>
      <c r="AC116" s="566"/>
      <c r="AD116" s="567"/>
      <c r="AK116" s="170">
        <v>8</v>
      </c>
      <c r="AL116" s="171">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5"/>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70"/>
      <c r="AL154" s="172"/>
      <c r="AM154" s="172"/>
      <c r="AN154" s="172"/>
      <c r="AO154" s="172"/>
      <c r="AP154" s="172"/>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70"/>
      <c r="AL166" s="172"/>
      <c r="AM166" s="172"/>
      <c r="AN166" s="172"/>
      <c r="AO166" s="172"/>
      <c r="AP166" s="172"/>
    </row>
    <row r="167" spans="1:42" s="34" customFormat="1" ht="24.95" customHeight="1">
      <c r="A167" s="34" t="s">
        <v>205</v>
      </c>
      <c r="F167" s="113"/>
      <c r="AK167" s="170"/>
      <c r="AL167" s="172"/>
      <c r="AM167" s="172"/>
      <c r="AN167" s="172"/>
      <c r="AO167" s="172"/>
      <c r="AP167" s="172"/>
    </row>
    <row r="168" spans="1:42" ht="24.95" customHeight="1">
      <c r="A168" s="34"/>
    </row>
    <row r="169" spans="1:42" ht="24.95" customHeight="1">
      <c r="A169" s="34"/>
    </row>
    <row r="170" spans="1:42" ht="24.95" customHeight="1">
      <c r="F170" s="44"/>
      <c r="AK170" s="171"/>
    </row>
    <row r="171" spans="1:42" ht="24.95" customHeight="1">
      <c r="F171" s="44"/>
      <c r="AK171" s="171"/>
    </row>
    <row r="172" spans="1:42" ht="24.95" customHeight="1">
      <c r="F172" s="44"/>
      <c r="AK172" s="171"/>
    </row>
    <row r="173" spans="1:42" ht="24.95" customHeight="1">
      <c r="F173" s="44"/>
      <c r="AK173" s="171"/>
    </row>
    <row r="174" spans="1:42" ht="24.95" customHeight="1">
      <c r="F174" s="44"/>
      <c r="AK174" s="171"/>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77" t="s">
        <v>207</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row>
    <row r="4" spans="1:39" ht="15" customHeight="1">
      <c r="A4" s="114"/>
      <c r="B4" s="114"/>
      <c r="C4" s="114"/>
      <c r="D4" s="114"/>
      <c r="E4" s="114"/>
      <c r="G4" s="114"/>
      <c r="H4" s="114"/>
      <c r="I4" s="114"/>
    </row>
    <row r="5" spans="1:39" ht="24.95" customHeight="1">
      <c r="A5" s="35" t="s">
        <v>28</v>
      </c>
      <c r="B5" s="548" t="s">
        <v>29</v>
      </c>
      <c r="C5" s="548"/>
      <c r="D5" s="548"/>
      <c r="E5" s="548"/>
      <c r="F5" s="548"/>
      <c r="G5" s="548"/>
      <c r="H5" s="580" t="str">
        <f>IF('様式95_外来・在宅ベースアップ評価料（Ⅰ）'!H5=0,"",'様式95_外来・在宅ベースアップ評価料（Ⅰ）'!H5)</f>
        <v/>
      </c>
      <c r="I5" s="580"/>
      <c r="J5" s="580"/>
      <c r="K5" s="580"/>
      <c r="L5" s="580"/>
      <c r="M5" s="580"/>
      <c r="N5" s="580"/>
      <c r="O5" s="580"/>
      <c r="P5" s="580"/>
      <c r="Q5" s="580"/>
      <c r="R5" s="580"/>
      <c r="S5" s="580"/>
      <c r="T5" s="580"/>
    </row>
    <row r="6" spans="1:39" ht="24.95" customHeight="1">
      <c r="B6" s="548" t="s">
        <v>30</v>
      </c>
      <c r="C6" s="548"/>
      <c r="D6" s="548"/>
      <c r="E6" s="548"/>
      <c r="F6" s="548"/>
      <c r="G6" s="548"/>
      <c r="H6" s="578" t="str">
        <f>'様式95_外来・在宅ベースアップ評価料（Ⅰ）'!H6</f>
        <v/>
      </c>
      <c r="I6" s="578"/>
      <c r="J6" s="578"/>
      <c r="K6" s="578"/>
      <c r="L6" s="578"/>
      <c r="M6" s="578"/>
      <c r="N6" s="578"/>
      <c r="O6" s="578"/>
      <c r="P6" s="578"/>
      <c r="Q6" s="578"/>
      <c r="R6" s="578"/>
      <c r="S6" s="578"/>
      <c r="T6" s="578"/>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69"/>
      <c r="K10" s="575"/>
      <c r="L10" s="569" t="s">
        <v>61</v>
      </c>
      <c r="M10" s="569"/>
      <c r="N10" s="575"/>
      <c r="O10" s="569" t="s">
        <v>62</v>
      </c>
      <c r="P10" s="569"/>
      <c r="Q10" s="575"/>
      <c r="R10" s="569" t="s">
        <v>63</v>
      </c>
      <c r="S10" s="569"/>
      <c r="T10" s="575"/>
      <c r="U10" s="569" t="s">
        <v>64</v>
      </c>
      <c r="V10" s="569"/>
      <c r="W10" s="569"/>
      <c r="AM10" s="171" t="b">
        <v>0</v>
      </c>
    </row>
    <row r="11" spans="1:39" ht="24.95" customHeight="1">
      <c r="A11" s="35"/>
      <c r="B11" s="114"/>
      <c r="C11" s="114"/>
      <c r="D11" s="114"/>
      <c r="E11" s="114"/>
      <c r="F11" s="169"/>
      <c r="G11" s="113" t="s">
        <v>65</v>
      </c>
      <c r="H11" s="114"/>
      <c r="I11" s="114"/>
      <c r="J11" s="569"/>
      <c r="K11" s="575"/>
      <c r="L11" s="569"/>
      <c r="M11" s="569"/>
      <c r="N11" s="575"/>
      <c r="O11" s="569"/>
      <c r="P11" s="569"/>
      <c r="Q11" s="575"/>
      <c r="R11" s="569"/>
      <c r="S11" s="569"/>
      <c r="T11" s="575"/>
      <c r="U11" s="569"/>
      <c r="V11" s="569"/>
      <c r="W11" s="569"/>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51" t="s">
        <v>69</v>
      </c>
      <c r="H15" s="552"/>
      <c r="I15" s="552"/>
      <c r="J15" s="553"/>
      <c r="K15" s="554" t="s">
        <v>70</v>
      </c>
      <c r="L15" s="554"/>
      <c r="M15" s="554"/>
      <c r="N15" s="554"/>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51" t="s">
        <v>71</v>
      </c>
      <c r="H16" s="552"/>
      <c r="I16" s="552"/>
      <c r="J16" s="553"/>
      <c r="K16" s="555" t="s">
        <v>71</v>
      </c>
      <c r="L16" s="556"/>
      <c r="M16" s="556"/>
      <c r="N16" s="557"/>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51" t="s">
        <v>72</v>
      </c>
      <c r="H17" s="552"/>
      <c r="I17" s="552"/>
      <c r="J17" s="553"/>
      <c r="K17" s="558"/>
      <c r="L17" s="559"/>
      <c r="M17" s="559"/>
      <c r="N17" s="560"/>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51" t="s">
        <v>73</v>
      </c>
      <c r="H18" s="552"/>
      <c r="I18" s="552"/>
      <c r="J18" s="553"/>
      <c r="K18" s="561"/>
      <c r="L18" s="562"/>
      <c r="M18" s="562"/>
      <c r="N18" s="563"/>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51" t="s">
        <v>74</v>
      </c>
      <c r="H19" s="552"/>
      <c r="I19" s="552"/>
      <c r="J19" s="553"/>
      <c r="K19" s="555" t="s">
        <v>74</v>
      </c>
      <c r="L19" s="556"/>
      <c r="M19" s="556"/>
      <c r="N19" s="557"/>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51" t="s">
        <v>75</v>
      </c>
      <c r="H20" s="552"/>
      <c r="I20" s="552"/>
      <c r="J20" s="553"/>
      <c r="K20" s="558"/>
      <c r="L20" s="559"/>
      <c r="M20" s="559"/>
      <c r="N20" s="560"/>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51" t="s">
        <v>76</v>
      </c>
      <c r="H21" s="552"/>
      <c r="I21" s="552"/>
      <c r="J21" s="553"/>
      <c r="K21" s="561"/>
      <c r="L21" s="562"/>
      <c r="M21" s="562"/>
      <c r="N21" s="563"/>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51" t="s">
        <v>77</v>
      </c>
      <c r="H22" s="552"/>
      <c r="I22" s="552"/>
      <c r="J22" s="553"/>
      <c r="K22" s="555" t="s">
        <v>77</v>
      </c>
      <c r="L22" s="556"/>
      <c r="M22" s="556"/>
      <c r="N22" s="557"/>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51" t="s">
        <v>78</v>
      </c>
      <c r="H23" s="552"/>
      <c r="I23" s="552"/>
      <c r="J23" s="553"/>
      <c r="K23" s="558"/>
      <c r="L23" s="559"/>
      <c r="M23" s="559"/>
      <c r="N23" s="560"/>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51" t="s">
        <v>79</v>
      </c>
      <c r="H24" s="552"/>
      <c r="I24" s="552"/>
      <c r="J24" s="553"/>
      <c r="K24" s="561"/>
      <c r="L24" s="562"/>
      <c r="M24" s="562"/>
      <c r="N24" s="563"/>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51" t="s">
        <v>80</v>
      </c>
      <c r="H25" s="552"/>
      <c r="I25" s="552"/>
      <c r="J25" s="553"/>
      <c r="K25" s="555" t="s">
        <v>80</v>
      </c>
      <c r="L25" s="556"/>
      <c r="M25" s="556"/>
      <c r="N25" s="557"/>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51" t="s">
        <v>81</v>
      </c>
      <c r="H26" s="552"/>
      <c r="I26" s="552"/>
      <c r="J26" s="553"/>
      <c r="K26" s="558"/>
      <c r="L26" s="559"/>
      <c r="M26" s="559"/>
      <c r="N26" s="560"/>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51" t="s">
        <v>82</v>
      </c>
      <c r="H27" s="552"/>
      <c r="I27" s="552"/>
      <c r="J27" s="553"/>
      <c r="K27" s="561"/>
      <c r="L27" s="562"/>
      <c r="M27" s="562"/>
      <c r="N27" s="563"/>
      <c r="O27" s="113"/>
      <c r="P27" s="114"/>
      <c r="Q27" s="255"/>
      <c r="R27" s="255"/>
      <c r="S27" s="256"/>
      <c r="T27" s="255"/>
      <c r="U27" s="255"/>
      <c r="V27" s="256"/>
      <c r="W27" s="255"/>
      <c r="X27" s="255"/>
      <c r="Y27" s="256"/>
      <c r="Z27" s="256"/>
      <c r="AA27" s="256"/>
      <c r="AB27" s="256"/>
      <c r="AC27" s="256"/>
      <c r="AK27" s="184">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1">
        <f>SUM(M47:S62)</f>
        <v>0</v>
      </c>
      <c r="N69" s="581"/>
      <c r="O69" s="581"/>
      <c r="P69" s="581"/>
      <c r="Q69" s="581"/>
      <c r="R69" s="581"/>
      <c r="S69" s="581"/>
      <c r="T69" s="114" t="s">
        <v>114</v>
      </c>
      <c r="U69" s="34"/>
      <c r="V69" s="113" t="s">
        <v>101</v>
      </c>
      <c r="W69" s="34"/>
      <c r="X69" s="114"/>
      <c r="Y69" s="34"/>
      <c r="Z69" s="581">
        <f>SUM(Z47:AF62)</f>
        <v>0</v>
      </c>
      <c r="AA69" s="581"/>
      <c r="AB69" s="581"/>
      <c r="AC69" s="581"/>
      <c r="AD69" s="581"/>
      <c r="AE69" s="581"/>
      <c r="AF69" s="581"/>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76">
        <f>M48*AK48+M50*AK50+M52*AK52+M54*AK54+M56*AK56+M58*AK58+M60*AK60+M62*AK62</f>
        <v>0</v>
      </c>
      <c r="N71" s="576"/>
      <c r="O71" s="576"/>
      <c r="P71" s="576"/>
      <c r="Q71" s="576"/>
      <c r="R71" s="576"/>
      <c r="S71" s="576"/>
      <c r="T71" s="114" t="s">
        <v>219</v>
      </c>
      <c r="U71" s="34"/>
      <c r="V71" s="113" t="s">
        <v>101</v>
      </c>
      <c r="W71" s="34"/>
      <c r="X71" s="114"/>
      <c r="Y71" s="34"/>
      <c r="Z71" s="576">
        <f>Z48*AK48+Z50*AK50+Z52*AK52+Z54*AK54+Z56*AK56+Z58*AK58+Z60*AK60+Z62*AK62</f>
        <v>0</v>
      </c>
      <c r="AA71" s="576"/>
      <c r="AB71" s="576"/>
      <c r="AC71" s="576"/>
      <c r="AD71" s="576"/>
      <c r="AE71" s="576"/>
      <c r="AF71" s="576"/>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68" t="str">
        <f>IFERROR(ROUNDDOWN(M71*10/M37,4),"")</f>
        <v/>
      </c>
      <c r="N73" s="568"/>
      <c r="O73" s="568"/>
      <c r="P73" s="568"/>
      <c r="Q73" s="568"/>
      <c r="R73" s="568"/>
      <c r="S73" s="568"/>
      <c r="T73" s="114"/>
      <c r="U73" s="114"/>
      <c r="V73" s="114"/>
      <c r="W73" s="114"/>
      <c r="X73" s="114"/>
      <c r="Y73" s="114"/>
      <c r="Z73" s="114"/>
      <c r="AA73" s="114"/>
      <c r="AB73" s="114"/>
      <c r="AC73" s="114"/>
      <c r="AD73" s="114"/>
      <c r="AE73" s="114"/>
      <c r="AF73" s="114"/>
      <c r="AG73" s="114"/>
      <c r="AH73" s="114"/>
      <c r="AK73" s="184">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73" t="str">
        <f>IFERROR(IF((M37*2.3%-M71*10)/(M76*10)&lt;0,0,(M37*2.3%-M71*10)/(M76*10)),"")</f>
        <v/>
      </c>
      <c r="J84" s="573"/>
      <c r="K84" s="573"/>
      <c r="L84" s="573"/>
      <c r="M84" s="573"/>
      <c r="N84" s="573"/>
      <c r="O84" s="573"/>
      <c r="P84" s="114"/>
      <c r="Q84" s="114"/>
      <c r="R84" s="113" t="s">
        <v>101</v>
      </c>
      <c r="T84" s="114"/>
      <c r="V84" s="576" t="str">
        <f>IFERROR(IF((Z37*2.3%-Z71*10)/(Z76*10)&lt;0,0,(Z37*2.3%-Z71*10)/(Z76*10)),"")</f>
        <v/>
      </c>
      <c r="W84" s="576"/>
      <c r="X84" s="576"/>
      <c r="Y84" s="576"/>
      <c r="Z84" s="576"/>
      <c r="AA84" s="576"/>
      <c r="AB84" s="576"/>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69" t="s">
        <v>227</v>
      </c>
      <c r="C86" s="569"/>
      <c r="D86" s="569"/>
      <c r="E86" s="569"/>
      <c r="F86" s="569" t="s">
        <v>228</v>
      </c>
      <c r="G86" s="569"/>
      <c r="H86" s="569"/>
      <c r="I86" s="569"/>
      <c r="J86" s="569"/>
      <c r="K86" s="569"/>
      <c r="L86" s="569"/>
      <c r="M86" s="569"/>
      <c r="N86" s="569"/>
      <c r="O86" s="569"/>
      <c r="P86" s="569"/>
      <c r="Q86" s="569"/>
      <c r="R86" s="569"/>
      <c r="S86" s="569"/>
      <c r="T86" s="569"/>
      <c r="U86" s="569"/>
      <c r="V86" s="569"/>
      <c r="W86" s="569"/>
      <c r="X86" s="569"/>
      <c r="Y86" s="569"/>
      <c r="Z86" s="569"/>
      <c r="AA86" s="569"/>
      <c r="AB86" s="569"/>
      <c r="AC86" s="569"/>
      <c r="AD86" s="569"/>
      <c r="AE86" s="569"/>
      <c r="AF86" s="569"/>
      <c r="AG86" s="569"/>
      <c r="AH86" s="569"/>
    </row>
    <row r="87" spans="1:37" ht="24.95" customHeight="1">
      <c r="A87" s="35"/>
      <c r="B87" s="569"/>
      <c r="C87" s="569"/>
      <c r="D87" s="569"/>
      <c r="E87" s="569"/>
      <c r="F87" s="582" t="s">
        <v>229</v>
      </c>
      <c r="G87" s="582"/>
      <c r="H87" s="582"/>
      <c r="I87" s="582"/>
      <c r="J87" s="582"/>
      <c r="K87" s="582"/>
      <c r="L87" s="582"/>
      <c r="M87" s="582"/>
      <c r="N87" s="582"/>
      <c r="O87" s="582"/>
      <c r="P87" s="582"/>
      <c r="Q87" s="582"/>
      <c r="R87" s="582"/>
      <c r="S87" s="582"/>
      <c r="T87" s="582"/>
      <c r="U87" s="582"/>
      <c r="V87" s="582"/>
      <c r="W87" s="582"/>
      <c r="X87" s="582"/>
      <c r="Y87" s="582"/>
      <c r="Z87" s="582"/>
      <c r="AA87" s="582"/>
      <c r="AB87" s="582"/>
      <c r="AC87" s="582"/>
      <c r="AD87" s="582"/>
      <c r="AE87" s="582"/>
      <c r="AF87" s="582"/>
      <c r="AG87" s="582"/>
      <c r="AH87" s="582"/>
    </row>
    <row r="88" spans="1:37" ht="24.95" customHeight="1">
      <c r="A88" s="35"/>
      <c r="B88" s="569"/>
      <c r="C88" s="569"/>
      <c r="D88" s="569"/>
      <c r="E88" s="569"/>
      <c r="F88" s="583" t="s">
        <v>230</v>
      </c>
      <c r="G88" s="583"/>
      <c r="H88" s="583"/>
      <c r="I88" s="583"/>
      <c r="J88" s="583"/>
      <c r="K88" s="583"/>
      <c r="L88" s="583"/>
      <c r="M88" s="583"/>
      <c r="N88" s="583"/>
      <c r="O88" s="583"/>
      <c r="P88" s="583"/>
      <c r="Q88" s="583"/>
      <c r="R88" s="583"/>
      <c r="S88" s="583"/>
      <c r="T88" s="583"/>
      <c r="U88" s="583"/>
      <c r="V88" s="583"/>
      <c r="W88" s="583"/>
      <c r="X88" s="583"/>
      <c r="Y88" s="583"/>
      <c r="Z88" s="583"/>
      <c r="AA88" s="583"/>
      <c r="AB88" s="583"/>
      <c r="AC88" s="583"/>
      <c r="AD88" s="583"/>
      <c r="AE88" s="583"/>
      <c r="AF88" s="583"/>
      <c r="AG88" s="583"/>
      <c r="AH88" s="583"/>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70" t="str">
        <f>IF(AK91&lt;=1.1,IF(AK91&gt;=0.9,"☑","□"),"□")</f>
        <v>□</v>
      </c>
      <c r="K91" s="570"/>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70" t="str">
        <f>IF(AK92&lt;=1.1,IF(AK92&gt;=0.9,"☑","□"),"□")</f>
        <v>□</v>
      </c>
      <c r="K92" s="570"/>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70" t="str">
        <f>IF(AK93&lt;=1.1,IF(AK93&gt;=0.9,"☑","□"),"□")</f>
        <v>□</v>
      </c>
      <c r="K93" s="570"/>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70" t="str">
        <f>IF(AK94&lt;=1.1,IF(AK94&gt;=0.9,"☑","□"),"□")</f>
        <v>□</v>
      </c>
      <c r="K94" s="570"/>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72" t="str">
        <f>IFERROR(IF(OR(AK27=0,AK73=0,I84&lt;=0),"算定不可",(VLOOKUP("該当",'リスト（入院）'!I:K,3,FALSE))),"")</f>
        <v>算定不可</v>
      </c>
      <c r="Q97" s="572"/>
      <c r="R97" s="572"/>
      <c r="S97" s="572"/>
      <c r="T97" s="572"/>
      <c r="U97" s="572"/>
      <c r="V97" s="572"/>
      <c r="W97" s="572"/>
      <c r="X97" s="572"/>
      <c r="Y97" s="572"/>
      <c r="Z97" s="572"/>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584" t="s">
        <v>255</v>
      </c>
      <c r="B2" s="584"/>
      <c r="C2" s="584"/>
      <c r="D2" s="584"/>
      <c r="E2" s="584"/>
      <c r="F2" s="584"/>
      <c r="G2" s="584"/>
      <c r="H2" s="584"/>
      <c r="I2" s="584"/>
      <c r="J2" s="584"/>
      <c r="K2" s="584"/>
      <c r="L2" s="584"/>
      <c r="M2" s="584"/>
      <c r="N2" s="584"/>
      <c r="O2" s="584"/>
      <c r="P2" s="584"/>
      <c r="Q2" s="584"/>
      <c r="R2" s="584"/>
      <c r="S2" s="584"/>
      <c r="T2" s="584"/>
      <c r="U2" s="585"/>
      <c r="V2" s="585"/>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07" t="s">
        <v>257</v>
      </c>
      <c r="R4" s="607"/>
      <c r="S4" s="607"/>
      <c r="T4" s="607"/>
      <c r="U4" s="607"/>
      <c r="V4" s="608" t="str">
        <f>IF('様式95_外来・在宅ベースアップ評価料（Ⅰ）'!H5=0,"",'様式95_外来・在宅ベースアップ評価料（Ⅰ）'!H5)</f>
        <v/>
      </c>
      <c r="W4" s="608"/>
      <c r="X4" s="608"/>
      <c r="Y4" s="608"/>
      <c r="Z4" s="608"/>
      <c r="AA4" s="608"/>
      <c r="AB4" s="608"/>
      <c r="AC4" s="608"/>
      <c r="AD4" s="608"/>
      <c r="AE4" s="608"/>
      <c r="AF4" s="608"/>
      <c r="AG4" s="608"/>
      <c r="AH4" s="104"/>
      <c r="AI4" s="196"/>
    </row>
    <row r="5" spans="1:35" ht="16.149999999999999" customHeight="1">
      <c r="A5" s="3"/>
      <c r="B5" s="3"/>
      <c r="C5" s="3"/>
      <c r="D5" s="3"/>
      <c r="E5" s="3"/>
      <c r="F5" s="3"/>
      <c r="G5" s="3"/>
      <c r="H5" s="3"/>
      <c r="I5" s="3"/>
      <c r="J5" s="3"/>
      <c r="K5" s="3"/>
      <c r="L5" s="3"/>
      <c r="M5" s="3"/>
      <c r="N5" s="3"/>
      <c r="O5" s="3"/>
      <c r="P5" s="3"/>
      <c r="Q5" s="586" t="s">
        <v>258</v>
      </c>
      <c r="R5" s="586"/>
      <c r="S5" s="586"/>
      <c r="T5" s="586"/>
      <c r="U5" s="587"/>
      <c r="V5" s="609" t="str">
        <f>IF(様式97_入院ベースアップ評価料!H6="","",様式97_入院ベースアップ評価料!H6)</f>
        <v/>
      </c>
      <c r="W5" s="609"/>
      <c r="X5" s="609"/>
      <c r="Y5" s="609"/>
      <c r="Z5" s="609"/>
      <c r="AA5" s="609"/>
      <c r="AB5" s="609"/>
      <c r="AC5" s="609"/>
      <c r="AD5" s="609"/>
      <c r="AE5" s="609"/>
      <c r="AF5" s="609"/>
      <c r="AG5" s="609"/>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17"/>
      <c r="C9" s="617"/>
      <c r="D9" s="618" t="s">
        <v>261</v>
      </c>
      <c r="E9" s="618"/>
      <c r="F9" s="618"/>
      <c r="G9" s="618"/>
      <c r="H9" s="618"/>
      <c r="I9" s="618"/>
      <c r="J9" s="618"/>
      <c r="K9" s="618"/>
      <c r="L9" s="618"/>
      <c r="M9" s="618"/>
      <c r="N9" s="618"/>
      <c r="O9" s="618"/>
      <c r="P9" s="618"/>
      <c r="Q9" s="618"/>
      <c r="R9" s="618"/>
      <c r="S9" s="618"/>
      <c r="T9" s="618"/>
      <c r="U9" s="618"/>
      <c r="V9" s="618"/>
      <c r="W9" s="618"/>
      <c r="X9" s="618"/>
      <c r="Y9" s="618"/>
      <c r="Z9" s="618"/>
      <c r="AA9" s="3"/>
      <c r="AB9" s="3"/>
      <c r="AC9" s="3"/>
      <c r="AD9" s="3"/>
      <c r="AE9" s="3"/>
      <c r="AF9" s="3"/>
      <c r="AG9" s="19"/>
    </row>
    <row r="10" spans="1:35" ht="16.149999999999999" customHeight="1" thickBot="1">
      <c r="A10" s="2"/>
      <c r="B10" s="600"/>
      <c r="C10" s="600"/>
      <c r="D10" s="601" t="s">
        <v>262</v>
      </c>
      <c r="E10" s="601"/>
      <c r="F10" s="601"/>
      <c r="G10" s="601"/>
      <c r="H10" s="601"/>
      <c r="I10" s="601"/>
      <c r="J10" s="601"/>
      <c r="K10" s="601"/>
      <c r="L10" s="601"/>
      <c r="M10" s="601"/>
      <c r="N10" s="601"/>
      <c r="O10" s="601"/>
      <c r="P10" s="601"/>
      <c r="Q10" s="601"/>
      <c r="R10" s="601"/>
      <c r="S10" s="601"/>
      <c r="T10" s="601"/>
      <c r="U10" s="601"/>
      <c r="V10" s="601"/>
      <c r="W10" s="601"/>
      <c r="X10" s="601"/>
      <c r="Y10" s="601"/>
      <c r="Z10" s="601"/>
      <c r="AA10" s="3"/>
      <c r="AB10" s="3"/>
      <c r="AC10" s="3"/>
      <c r="AD10" s="3"/>
      <c r="AE10" s="3"/>
      <c r="AF10" s="3"/>
      <c r="AG10" s="19"/>
    </row>
    <row r="11" spans="1:3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24" t="s">
        <v>15</v>
      </c>
      <c r="C16" s="624"/>
      <c r="D16" s="624"/>
      <c r="E16" s="599"/>
      <c r="F16" s="599"/>
      <c r="G16" s="20" t="s">
        <v>16</v>
      </c>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24" t="s">
        <v>15</v>
      </c>
      <c r="C21" s="624"/>
      <c r="D21" s="624"/>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21">
        <f>IFERROR(SUM(AB29:AF30),"")</f>
        <v>0</v>
      </c>
      <c r="AC28" s="621"/>
      <c r="AD28" s="621"/>
      <c r="AE28" s="621"/>
      <c r="AF28" s="621"/>
      <c r="AG28" s="132" t="s">
        <v>270</v>
      </c>
    </row>
    <row r="29" spans="1:33" ht="16.149999999999999" customHeight="1">
      <c r="A29" s="53"/>
      <c r="B29" s="622" t="s">
        <v>271</v>
      </c>
      <c r="C29" s="622"/>
      <c r="D29" s="622"/>
      <c r="E29" s="622"/>
      <c r="F29" s="622"/>
      <c r="G29" s="622"/>
      <c r="H29" s="622"/>
      <c r="I29" s="622"/>
      <c r="J29" s="622"/>
      <c r="K29" s="622"/>
      <c r="L29" s="622"/>
      <c r="M29" s="622"/>
      <c r="N29" s="622"/>
      <c r="O29" s="622"/>
      <c r="P29" s="622"/>
      <c r="Q29" s="622"/>
      <c r="R29" s="622"/>
      <c r="S29" s="622"/>
      <c r="T29" s="622"/>
      <c r="U29" s="622"/>
      <c r="V29" s="622"/>
      <c r="W29" s="622"/>
      <c r="X29" s="14"/>
      <c r="Y29" s="14" t="s">
        <v>272</v>
      </c>
      <c r="Z29" s="14"/>
      <c r="AA29" s="14"/>
      <c r="AB29" s="623">
        <f>様式97_入院ベースアップ評価料!M71*V21*10</f>
        <v>0</v>
      </c>
      <c r="AC29" s="623"/>
      <c r="AD29" s="623"/>
      <c r="AE29" s="623"/>
      <c r="AF29" s="623"/>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590">
        <f>IFERROR(AB31*AB32*10,0)</f>
        <v>0</v>
      </c>
      <c r="AC30" s="590"/>
      <c r="AD30" s="590"/>
      <c r="AE30" s="590"/>
      <c r="AF30" s="590"/>
      <c r="AG30" s="168" t="s">
        <v>270</v>
      </c>
    </row>
    <row r="31" spans="1:33" ht="16.149999999999999" customHeight="1">
      <c r="A31" s="52"/>
      <c r="B31" s="57"/>
      <c r="C31" s="59" t="s">
        <v>274</v>
      </c>
      <c r="D31" s="60"/>
      <c r="E31" s="60"/>
      <c r="F31" s="60"/>
      <c r="G31" s="60"/>
      <c r="H31" s="60"/>
      <c r="I31" s="60"/>
      <c r="J31" s="60"/>
      <c r="K31" s="60"/>
      <c r="L31" s="60"/>
      <c r="M31" s="58"/>
      <c r="N31" s="58"/>
      <c r="O31" s="5" t="s">
        <v>275</v>
      </c>
      <c r="P31" s="602" t="str">
        <f>様式97_入院ベースアップ評価料!P97</f>
        <v>算定不可</v>
      </c>
      <c r="Q31" s="602"/>
      <c r="R31" s="602"/>
      <c r="S31" s="602"/>
      <c r="T31" s="602"/>
      <c r="U31" s="602"/>
      <c r="V31" s="602"/>
      <c r="W31" s="602"/>
      <c r="X31" s="5" t="s">
        <v>132</v>
      </c>
      <c r="Y31" s="5" t="s">
        <v>272</v>
      </c>
      <c r="Z31" s="5" t="s">
        <v>113</v>
      </c>
      <c r="AA31" s="5"/>
      <c r="AB31" s="603" t="str">
        <f>IFERROR(VLOOKUP(P31,'リスト（入院）'!C:D,2,FALSE),"-")</f>
        <v>-</v>
      </c>
      <c r="AC31" s="603"/>
      <c r="AD31" s="603"/>
      <c r="AE31" s="603"/>
      <c r="AF31" s="603"/>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04" t="str">
        <f>IF(様式97_入院ベースアップ評価料!H5="","0",様式97_入院ベースアップ評価料!M76*V21)</f>
        <v>0</v>
      </c>
      <c r="AC32" s="604"/>
      <c r="AD32" s="604"/>
      <c r="AE32" s="604"/>
      <c r="AF32" s="604"/>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92">
        <v>0</v>
      </c>
      <c r="AC33" s="592"/>
      <c r="AD33" s="592"/>
      <c r="AE33" s="592"/>
      <c r="AF33" s="592"/>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589">
        <v>0</v>
      </c>
      <c r="AC34" s="589"/>
      <c r="AD34" s="589"/>
      <c r="AE34" s="589"/>
      <c r="AF34" s="589"/>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588">
        <f>IFERROR(AB28-AB33+AB34,"")</f>
        <v>0</v>
      </c>
      <c r="AC35" s="588"/>
      <c r="AD35" s="588"/>
      <c r="AE35" s="588"/>
      <c r="AF35" s="588"/>
      <c r="AG35" s="134" t="s">
        <v>270</v>
      </c>
    </row>
    <row r="36" spans="1:42" ht="16.149999999999999" customHeight="1">
      <c r="A36" s="378" t="s">
        <v>1520</v>
      </c>
      <c r="B36" s="380"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9"/>
    </row>
    <row r="37" spans="1:42" ht="16.149999999999999" customHeight="1">
      <c r="A37" s="3"/>
      <c r="B37" s="380"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9"/>
    </row>
    <row r="38" spans="1:42" ht="16.149999999999999" customHeight="1">
      <c r="A38" s="378" t="s">
        <v>1520</v>
      </c>
      <c r="B38" s="380"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149999999999999" customHeight="1">
      <c r="A39" s="3"/>
      <c r="B39" s="380"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149999999999999" customHeight="1"/>
    <row r="41" spans="1:42" ht="16.149999999999999" customHeight="1" thickBot="1">
      <c r="A41" s="2" t="s">
        <v>283</v>
      </c>
      <c r="AP41" s="376"/>
    </row>
    <row r="42" spans="1:42" ht="16.149999999999999"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597"/>
      <c r="AC42" s="597"/>
      <c r="AD42" s="597"/>
      <c r="AE42" s="597"/>
      <c r="AF42" s="597"/>
      <c r="AG42" s="119" t="s">
        <v>270</v>
      </c>
      <c r="AJ42" s="176" t="str">
        <f>IF(AB35&gt;AB42,"NG","OK")</f>
        <v>OK</v>
      </c>
      <c r="AK42" s="252" t="str">
        <f>IF(AJ42="NG","←（８）全体の賃金改善の見込み額は（７）算定金額の見込み（繰越額調整後）の値を上回るように設定してください","")</f>
        <v/>
      </c>
    </row>
    <row r="43" spans="1:42" ht="16.149999999999999" hidden="1" customHeight="1" outlineLevel="1">
      <c r="A43" s="16"/>
      <c r="B43" s="354" t="s">
        <v>285</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598">
        <f>AB35</f>
        <v>0</v>
      </c>
      <c r="AC43" s="598"/>
      <c r="AD43" s="598"/>
      <c r="AE43" s="598"/>
      <c r="AF43" s="598"/>
      <c r="AG43" s="339" t="s">
        <v>270</v>
      </c>
    </row>
    <row r="44" spans="1:42" ht="16.149999999999999"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92"/>
      <c r="AC44" s="592"/>
      <c r="AD44" s="592"/>
      <c r="AE44" s="592"/>
      <c r="AF44" s="592"/>
      <c r="AG44" s="168" t="s">
        <v>270</v>
      </c>
    </row>
    <row r="45" spans="1:42" ht="16.149999999999999" customHeight="1">
      <c r="A45" s="40"/>
      <c r="B45" s="96" t="s">
        <v>1602</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594"/>
      <c r="AC45" s="594"/>
      <c r="AD45" s="594"/>
      <c r="AE45" s="594"/>
      <c r="AF45" s="594"/>
      <c r="AG45" s="136" t="s">
        <v>270</v>
      </c>
    </row>
    <row r="46" spans="1:42" ht="16.149999999999999"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593">
        <f>AB42-SUM(AB44:AF45)</f>
        <v>0</v>
      </c>
      <c r="AC46" s="593"/>
      <c r="AD46" s="593"/>
      <c r="AE46" s="593"/>
      <c r="AF46" s="593"/>
      <c r="AG46" s="135" t="s">
        <v>270</v>
      </c>
    </row>
    <row r="47" spans="1:42" ht="16.149999999999999" customHeight="1">
      <c r="A47" s="378" t="s">
        <v>1520</v>
      </c>
      <c r="B47" s="377" t="s">
        <v>1558</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149999999999999" customHeight="1">
      <c r="A48" s="377"/>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378" t="s">
        <v>1520</v>
      </c>
      <c r="B49" s="377" t="s">
        <v>1583</v>
      </c>
      <c r="C49" s="377"/>
      <c r="D49" s="37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9"/>
    </row>
    <row r="50" spans="1:37" ht="16.149999999999999" customHeight="1">
      <c r="A50" s="378" t="s">
        <v>1520</v>
      </c>
      <c r="B50" s="377" t="s">
        <v>1560</v>
      </c>
      <c r="C50" s="377"/>
      <c r="D50" s="37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customHeight="1">
      <c r="A51" s="414"/>
      <c r="B51" s="389"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customHeight="1">
      <c r="A52" s="3"/>
      <c r="B52" s="390"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78" t="s">
        <v>1520</v>
      </c>
      <c r="B53" s="390"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
      <c r="B54" s="389"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90"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hidden="1" customHeight="1" outlineLevel="1">
      <c r="A56" s="378" t="s">
        <v>1520</v>
      </c>
      <c r="B56" s="389"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149999999999999" hidden="1" customHeight="1" outlineLevel="1">
      <c r="A57" s="3"/>
      <c r="B57" s="389"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149999999999999"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row>
    <row r="59" spans="1:37" ht="16.149999999999999" customHeight="1">
      <c r="A59" s="156"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149999999999999" customHeight="1">
      <c r="A60" s="378" t="s">
        <v>1520</v>
      </c>
      <c r="B60" s="377" t="s">
        <v>1576</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388"/>
      <c r="B61" s="377" t="s">
        <v>1577</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87"/>
      <c r="AB61" s="387"/>
      <c r="AC61" s="387"/>
      <c r="AD61" s="387"/>
      <c r="AE61" s="387"/>
      <c r="AF61" s="387"/>
      <c r="AG61" s="387"/>
      <c r="AH61" s="387"/>
      <c r="AI61" s="391"/>
      <c r="AJ61" s="392"/>
      <c r="AK61" s="392"/>
    </row>
    <row r="62" spans="1:37" ht="16.149999999999999" customHeight="1">
      <c r="A62" s="378" t="s">
        <v>1520</v>
      </c>
      <c r="B62" s="377" t="s">
        <v>1524</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87"/>
      <c r="AB62" s="387"/>
      <c r="AC62" s="387"/>
      <c r="AD62" s="387"/>
      <c r="AE62" s="387"/>
      <c r="AF62" s="387"/>
      <c r="AG62" s="387"/>
      <c r="AH62" s="387"/>
      <c r="AI62" s="391"/>
      <c r="AJ62" s="392"/>
      <c r="AK62" s="392"/>
    </row>
    <row r="63" spans="1:37" ht="16.149999999999999" customHeight="1">
      <c r="A63" s="408" t="s">
        <v>1520</v>
      </c>
      <c r="B63" s="409" t="s">
        <v>1604</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411"/>
      <c r="B64" s="409" t="s">
        <v>1605</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10"/>
      <c r="AB64" s="410"/>
      <c r="AC64" s="410"/>
      <c r="AD64" s="410"/>
      <c r="AE64" s="410"/>
      <c r="AF64" s="410"/>
      <c r="AG64" s="410"/>
      <c r="AH64" s="387"/>
      <c r="AI64" s="391"/>
      <c r="AJ64" s="392"/>
      <c r="AK64" s="392"/>
    </row>
    <row r="65" spans="1:44" ht="16.149999999999999" customHeight="1">
      <c r="A65" s="412"/>
      <c r="B65" s="409" t="s">
        <v>1606</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10"/>
      <c r="AB65" s="410"/>
      <c r="AC65" s="410"/>
      <c r="AD65" s="410"/>
      <c r="AE65" s="410"/>
      <c r="AF65" s="410"/>
      <c r="AG65" s="410"/>
      <c r="AH65" s="387"/>
      <c r="AI65" s="391"/>
      <c r="AJ65" s="392"/>
      <c r="AK65" s="392"/>
    </row>
    <row r="66" spans="1:44" ht="16.149999999999999" customHeight="1">
      <c r="A66" s="378" t="s">
        <v>1520</v>
      </c>
      <c r="B66" s="377" t="s">
        <v>1586</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388"/>
      <c r="B67" s="377" t="s">
        <v>1587</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87"/>
      <c r="AB67" s="387"/>
      <c r="AC67" s="387"/>
      <c r="AD67" s="387"/>
      <c r="AE67" s="387"/>
      <c r="AF67" s="387"/>
      <c r="AG67" s="387"/>
      <c r="AH67" s="387"/>
      <c r="AI67" s="391"/>
      <c r="AJ67" s="392"/>
      <c r="AK67" s="392"/>
    </row>
    <row r="68" spans="1:44" ht="16.149999999999999" customHeight="1">
      <c r="A68" s="415" t="s">
        <v>1520</v>
      </c>
      <c r="B68" s="377" t="s">
        <v>1583</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87"/>
      <c r="AB68" s="387"/>
      <c r="AC68" s="387"/>
      <c r="AD68" s="387"/>
      <c r="AE68" s="387"/>
      <c r="AF68" s="387"/>
      <c r="AG68" s="387"/>
      <c r="AH68" s="387"/>
      <c r="AI68" s="391"/>
      <c r="AJ68" s="392"/>
      <c r="AK68" s="392"/>
    </row>
    <row r="69" spans="1:44" ht="16.149999999999999" customHeight="1">
      <c r="A69" s="416" t="s">
        <v>1538</v>
      </c>
      <c r="B69" s="417"/>
      <c r="C69" s="3"/>
      <c r="D69" s="3"/>
      <c r="E69" s="3"/>
      <c r="F69" s="3"/>
      <c r="G69" s="3"/>
      <c r="H69" s="3"/>
      <c r="I69" s="3"/>
      <c r="J69" s="3"/>
      <c r="K69" s="3"/>
      <c r="L69" s="3"/>
      <c r="M69" s="3"/>
      <c r="N69" s="300"/>
      <c r="O69" s="300"/>
      <c r="P69" s="300"/>
      <c r="Q69" s="300"/>
      <c r="R69" s="300"/>
      <c r="S69" s="300"/>
      <c r="T69" s="300"/>
      <c r="U69" s="300"/>
      <c r="V69" s="300"/>
      <c r="W69" s="300"/>
      <c r="X69" s="300"/>
      <c r="Y69" s="300"/>
      <c r="Z69" s="300"/>
      <c r="AA69" s="328"/>
      <c r="AB69" s="328"/>
      <c r="AC69" s="328"/>
      <c r="AD69" s="328"/>
      <c r="AE69" s="328"/>
      <c r="AF69" s="300"/>
      <c r="AG69" s="261"/>
      <c r="AH69" s="176"/>
      <c r="AR69" s="4"/>
    </row>
    <row r="70" spans="1:44" ht="16.149999999999999"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5"/>
      <c r="AI70" s="195"/>
      <c r="AJ70" s="195"/>
    </row>
    <row r="71" spans="1:44" ht="16.149999999999999"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596">
        <f>SUM(AB80,AB89,AB98,AB107,AB116)</f>
        <v>0</v>
      </c>
      <c r="AC71" s="596"/>
      <c r="AD71" s="596"/>
      <c r="AE71" s="596"/>
      <c r="AF71" s="596"/>
      <c r="AG71" s="78" t="s">
        <v>289</v>
      </c>
      <c r="AH71" s="28"/>
      <c r="AI71" s="181"/>
    </row>
    <row r="72" spans="1:44" ht="16.149999999999999"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595">
        <f t="shared" ref="AB72:AB76" si="0">SUM(AB81,AB90,AB99,AB108,AB117)</f>
        <v>0</v>
      </c>
      <c r="AC72" s="595"/>
      <c r="AD72" s="595"/>
      <c r="AE72" s="595"/>
      <c r="AF72" s="595"/>
      <c r="AG72" s="118" t="s">
        <v>270</v>
      </c>
    </row>
    <row r="73" spans="1:44" ht="16.149999999999999"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595">
        <f t="shared" si="0"/>
        <v>0</v>
      </c>
      <c r="AC73" s="595"/>
      <c r="AD73" s="595"/>
      <c r="AE73" s="595"/>
      <c r="AF73" s="595"/>
      <c r="AG73" s="168" t="s">
        <v>270</v>
      </c>
    </row>
    <row r="74" spans="1:44" ht="16.149999999999999"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591">
        <f>AB73-AB72</f>
        <v>0</v>
      </c>
      <c r="AC74" s="591"/>
      <c r="AD74" s="591"/>
      <c r="AE74" s="591"/>
      <c r="AF74" s="591"/>
      <c r="AG74" s="168" t="s">
        <v>270</v>
      </c>
    </row>
    <row r="75" spans="1:44" ht="16.149999999999999"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595">
        <f t="shared" si="0"/>
        <v>0</v>
      </c>
      <c r="AC75" s="595"/>
      <c r="AD75" s="595"/>
      <c r="AE75" s="595"/>
      <c r="AF75" s="595"/>
      <c r="AG75" s="120" t="s">
        <v>270</v>
      </c>
    </row>
    <row r="76" spans="1:44" ht="16.149999999999999"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615">
        <f t="shared" si="0"/>
        <v>0</v>
      </c>
      <c r="AC76" s="615"/>
      <c r="AD76" s="615"/>
      <c r="AE76" s="615"/>
      <c r="AF76" s="615"/>
      <c r="AG76" s="120" t="s">
        <v>291</v>
      </c>
    </row>
    <row r="77" spans="1:44" ht="16.149999999999999"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6">
        <f>IFERROR(AB76/AB72*100,0)</f>
        <v>0</v>
      </c>
      <c r="AC77" s="616"/>
      <c r="AD77" s="616"/>
      <c r="AE77" s="616"/>
      <c r="AF77" s="616"/>
      <c r="AG77" s="154" t="s">
        <v>292</v>
      </c>
    </row>
    <row r="78" spans="1:44" ht="16.149999999999999" customHeight="1">
      <c r="F78" s="3"/>
      <c r="G78" s="3"/>
      <c r="H78" s="3"/>
      <c r="I78" s="3"/>
      <c r="J78" s="3"/>
      <c r="K78" s="3"/>
      <c r="L78" s="3"/>
      <c r="M78" s="3"/>
      <c r="N78" s="3"/>
      <c r="O78" s="3"/>
      <c r="P78" s="3"/>
      <c r="Q78" s="3"/>
      <c r="R78" s="3"/>
      <c r="S78" s="3"/>
      <c r="T78" s="3"/>
      <c r="U78" s="3"/>
      <c r="V78" s="3"/>
      <c r="W78" s="3"/>
      <c r="X78" s="3"/>
      <c r="Y78" s="3"/>
      <c r="Z78" s="3"/>
      <c r="AA78" s="3"/>
    </row>
    <row r="79" spans="1:44" ht="16.149999999999999"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6"/>
      <c r="AB79" s="166"/>
      <c r="AC79" s="166"/>
      <c r="AD79" s="166"/>
      <c r="AE79" s="166"/>
      <c r="AF79" s="166"/>
      <c r="AG79" s="166"/>
      <c r="AH79" s="94"/>
      <c r="AI79" s="195"/>
    </row>
    <row r="80" spans="1:44" ht="16.149999999999999"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613"/>
      <c r="AC80" s="613"/>
      <c r="AD80" s="613"/>
      <c r="AE80" s="613"/>
      <c r="AF80" s="613"/>
      <c r="AG80" s="78" t="s">
        <v>289</v>
      </c>
      <c r="AH80" s="28"/>
      <c r="AI80" s="181"/>
      <c r="AJ80" s="197"/>
    </row>
    <row r="81" spans="1:35" ht="16.149999999999999" customHeight="1">
      <c r="A81" s="406"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92"/>
      <c r="AC81" s="592"/>
      <c r="AD81" s="592"/>
      <c r="AE81" s="592"/>
      <c r="AF81" s="592"/>
      <c r="AG81" s="118" t="s">
        <v>270</v>
      </c>
    </row>
    <row r="82" spans="1:35" ht="16.149999999999999"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612"/>
      <c r="AC82" s="612"/>
      <c r="AD82" s="612"/>
      <c r="AE82" s="612"/>
      <c r="AF82" s="612"/>
      <c r="AG82" s="168" t="s">
        <v>270</v>
      </c>
    </row>
    <row r="83" spans="1:35" ht="16.149999999999999"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614">
        <f>AB82-AB81</f>
        <v>0</v>
      </c>
      <c r="AC83" s="614"/>
      <c r="AD83" s="614"/>
      <c r="AE83" s="614"/>
      <c r="AF83" s="614"/>
      <c r="AG83" s="168" t="s">
        <v>270</v>
      </c>
    </row>
    <row r="84" spans="1:35" ht="16.149999999999999"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92"/>
      <c r="AC84" s="592"/>
      <c r="AD84" s="592"/>
      <c r="AE84" s="592"/>
      <c r="AF84" s="592"/>
      <c r="AG84" s="120" t="s">
        <v>270</v>
      </c>
    </row>
    <row r="85" spans="1:35" ht="16.149999999999999"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615">
        <f>AB83-AB84</f>
        <v>0</v>
      </c>
      <c r="AC85" s="615"/>
      <c r="AD85" s="615"/>
      <c r="AE85" s="615"/>
      <c r="AF85" s="615"/>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610">
        <f>IFERROR(AB85/AB81*100,0)</f>
        <v>0</v>
      </c>
      <c r="AC86" s="610"/>
      <c r="AD86" s="610"/>
      <c r="AE86" s="610"/>
      <c r="AF86" s="610"/>
      <c r="AG86" s="154" t="s">
        <v>292</v>
      </c>
    </row>
    <row r="87" spans="1:35" ht="16.350000000000001" customHeight="1"/>
    <row r="88" spans="1:35" ht="16.149999999999999"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631"/>
      <c r="AB88" s="631"/>
      <c r="AC88" s="631"/>
      <c r="AD88" s="631"/>
      <c r="AE88" s="631"/>
      <c r="AF88" s="631"/>
      <c r="AG88" s="631"/>
      <c r="AH88" s="94"/>
      <c r="AI88" s="195"/>
    </row>
    <row r="89" spans="1:35" ht="16.149999999999999"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613"/>
      <c r="AC89" s="613"/>
      <c r="AD89" s="613"/>
      <c r="AE89" s="613"/>
      <c r="AF89" s="613"/>
      <c r="AG89" s="78" t="s">
        <v>289</v>
      </c>
      <c r="AH89" s="28"/>
      <c r="AI89" s="181"/>
    </row>
    <row r="90" spans="1:35" ht="16.149999999999999" customHeight="1">
      <c r="A90" s="406"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92"/>
      <c r="AC90" s="592"/>
      <c r="AD90" s="592"/>
      <c r="AE90" s="592"/>
      <c r="AF90" s="592"/>
      <c r="AG90" s="118" t="s">
        <v>270</v>
      </c>
    </row>
    <row r="91" spans="1:35" ht="16.149999999999999"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612"/>
      <c r="AC91" s="612"/>
      <c r="AD91" s="612"/>
      <c r="AE91" s="612"/>
      <c r="AF91" s="612"/>
      <c r="AG91" s="168" t="s">
        <v>270</v>
      </c>
    </row>
    <row r="92" spans="1:35" ht="16.149999999999999"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614">
        <f>AB91-AB90</f>
        <v>0</v>
      </c>
      <c r="AC92" s="614"/>
      <c r="AD92" s="614"/>
      <c r="AE92" s="614"/>
      <c r="AF92" s="614"/>
      <c r="AG92" s="168" t="s">
        <v>270</v>
      </c>
    </row>
    <row r="93" spans="1:35" ht="16.149999999999999"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92"/>
      <c r="AC93" s="592"/>
      <c r="AD93" s="592"/>
      <c r="AE93" s="592"/>
      <c r="AF93" s="592"/>
      <c r="AG93" s="120" t="s">
        <v>270</v>
      </c>
    </row>
    <row r="94" spans="1:35" ht="16.149999999999999"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615">
        <f>AB92-AB93</f>
        <v>0</v>
      </c>
      <c r="AC94" s="615"/>
      <c r="AD94" s="615"/>
      <c r="AE94" s="615"/>
      <c r="AF94" s="615"/>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610">
        <f>IFERROR(AB94/AB90*100,0)</f>
        <v>0</v>
      </c>
      <c r="AC95" s="610"/>
      <c r="AD95" s="610"/>
      <c r="AE95" s="610"/>
      <c r="AF95" s="610"/>
      <c r="AG95" s="154" t="s">
        <v>292</v>
      </c>
    </row>
    <row r="96" spans="1:35" ht="16.350000000000001" customHeight="1"/>
    <row r="97" spans="1:35" ht="16.149999999999999"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631"/>
      <c r="AB97" s="631"/>
      <c r="AC97" s="631"/>
      <c r="AD97" s="631"/>
      <c r="AE97" s="631"/>
      <c r="AF97" s="631"/>
      <c r="AG97" s="631"/>
      <c r="AH97" s="94"/>
      <c r="AI97" s="195"/>
    </row>
    <row r="98" spans="1:35" ht="16.149999999999999"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613"/>
      <c r="AC98" s="613"/>
      <c r="AD98" s="613"/>
      <c r="AE98" s="613"/>
      <c r="AF98" s="613"/>
      <c r="AG98" s="78" t="s">
        <v>289</v>
      </c>
      <c r="AH98" s="28"/>
      <c r="AI98" s="181"/>
    </row>
    <row r="99" spans="1:35" ht="16.149999999999999" customHeight="1">
      <c r="A99" s="406"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92"/>
      <c r="AC99" s="592"/>
      <c r="AD99" s="592"/>
      <c r="AE99" s="592"/>
      <c r="AF99" s="592"/>
      <c r="AG99" s="118" t="s">
        <v>270</v>
      </c>
    </row>
    <row r="100" spans="1:35" ht="16.149999999999999"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12"/>
      <c r="AC100" s="612"/>
      <c r="AD100" s="612"/>
      <c r="AE100" s="612"/>
      <c r="AF100" s="612"/>
      <c r="AG100" s="168" t="s">
        <v>270</v>
      </c>
    </row>
    <row r="101" spans="1:35" ht="16.149999999999999"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14">
        <f>AB100-AB99</f>
        <v>0</v>
      </c>
      <c r="AC101" s="614"/>
      <c r="AD101" s="614"/>
      <c r="AE101" s="614"/>
      <c r="AF101" s="614"/>
      <c r="AG101" s="168" t="s">
        <v>270</v>
      </c>
    </row>
    <row r="102" spans="1:35" ht="16.149999999999999"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92"/>
      <c r="AC102" s="592"/>
      <c r="AD102" s="592"/>
      <c r="AE102" s="592"/>
      <c r="AF102" s="592"/>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615">
        <f>AB101-AB102</f>
        <v>0</v>
      </c>
      <c r="AC103" s="615"/>
      <c r="AD103" s="615"/>
      <c r="AE103" s="615"/>
      <c r="AF103" s="615"/>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610">
        <f>IFERROR(AB103/AB99*100,0)</f>
        <v>0</v>
      </c>
      <c r="AC104" s="610"/>
      <c r="AD104" s="610"/>
      <c r="AE104" s="610"/>
      <c r="AF104" s="610"/>
      <c r="AG104" s="154" t="s">
        <v>292</v>
      </c>
    </row>
    <row r="105" spans="1:35" ht="16.350000000000001" customHeight="1"/>
    <row r="106" spans="1:35" ht="16.350000000000001" customHeight="1" thickBot="1">
      <c r="A106" s="632" t="s">
        <v>317</v>
      </c>
      <c r="B106" s="632"/>
      <c r="C106" s="632"/>
      <c r="D106" s="632"/>
      <c r="E106" s="632"/>
      <c r="F106" s="632"/>
      <c r="G106" s="632"/>
      <c r="H106" s="632"/>
      <c r="I106" s="632"/>
      <c r="J106" s="632"/>
      <c r="K106" s="632"/>
      <c r="L106" s="632"/>
      <c r="M106" s="632"/>
      <c r="N106" s="632"/>
      <c r="O106" s="632"/>
      <c r="P106" s="632"/>
      <c r="Q106" s="632"/>
      <c r="R106" s="632"/>
      <c r="S106" s="632"/>
      <c r="T106" s="632"/>
      <c r="U106" s="632"/>
      <c r="V106" s="632"/>
      <c r="W106" s="632"/>
      <c r="X106" s="632"/>
      <c r="Y106" s="632"/>
      <c r="Z106" s="632"/>
      <c r="AA106" s="632"/>
      <c r="AB106" s="632"/>
      <c r="AC106" s="632"/>
      <c r="AD106" s="632"/>
      <c r="AE106" s="632"/>
      <c r="AF106" s="632"/>
      <c r="AG106" s="632"/>
      <c r="AH106" s="94"/>
      <c r="AI106" s="195"/>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613"/>
      <c r="AC107" s="613"/>
      <c r="AD107" s="613"/>
      <c r="AE107" s="613"/>
      <c r="AF107" s="613"/>
      <c r="AG107" s="78" t="s">
        <v>289</v>
      </c>
      <c r="AH107" s="28"/>
      <c r="AI107" s="181"/>
    </row>
    <row r="108" spans="1:35" ht="16.350000000000001" customHeight="1">
      <c r="A108" s="406"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92"/>
      <c r="AC108" s="592"/>
      <c r="AD108" s="592"/>
      <c r="AE108" s="592"/>
      <c r="AF108" s="592"/>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12"/>
      <c r="AC109" s="612"/>
      <c r="AD109" s="612"/>
      <c r="AE109" s="612"/>
      <c r="AF109" s="612"/>
      <c r="AG109" s="168"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14">
        <f>AB109-AB108</f>
        <v>0</v>
      </c>
      <c r="AC110" s="614"/>
      <c r="AD110" s="614"/>
      <c r="AE110" s="614"/>
      <c r="AF110" s="614"/>
      <c r="AG110" s="168"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92"/>
      <c r="AC111" s="592"/>
      <c r="AD111" s="592"/>
      <c r="AE111" s="592"/>
      <c r="AF111" s="592"/>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615">
        <f>AB110-AB111</f>
        <v>0</v>
      </c>
      <c r="AC112" s="615"/>
      <c r="AD112" s="615"/>
      <c r="AE112" s="615"/>
      <c r="AF112" s="615"/>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610">
        <f>IFERROR(AB112/AB108*100,0)</f>
        <v>0</v>
      </c>
      <c r="AC113" s="610"/>
      <c r="AD113" s="610"/>
      <c r="AE113" s="610"/>
      <c r="AF113" s="610"/>
      <c r="AG113" s="154" t="s">
        <v>292</v>
      </c>
    </row>
    <row r="114" spans="1:36" ht="16.350000000000001" customHeight="1"/>
    <row r="115" spans="1:36" ht="16.149999999999999"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31"/>
      <c r="AB115" s="631"/>
      <c r="AC115" s="631"/>
      <c r="AD115" s="631"/>
      <c r="AE115" s="631"/>
      <c r="AF115" s="631"/>
      <c r="AG115" s="631"/>
      <c r="AH115" s="94"/>
      <c r="AI115" s="195"/>
    </row>
    <row r="116" spans="1:36" ht="16.149999999999999"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613"/>
      <c r="AC116" s="613"/>
      <c r="AD116" s="613"/>
      <c r="AE116" s="613"/>
      <c r="AF116" s="613"/>
      <c r="AG116" s="78" t="s">
        <v>289</v>
      </c>
      <c r="AH116" s="28"/>
      <c r="AI116" s="181"/>
      <c r="AJ116" s="198"/>
    </row>
    <row r="117" spans="1:36" ht="16.149999999999999" customHeight="1">
      <c r="A117" s="406"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92"/>
      <c r="AC117" s="592"/>
      <c r="AD117" s="592"/>
      <c r="AE117" s="592"/>
      <c r="AF117" s="592"/>
      <c r="AG117" s="118" t="s">
        <v>270</v>
      </c>
      <c r="AJ117" s="198"/>
    </row>
    <row r="118" spans="1:36" ht="16.149999999999999"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12"/>
      <c r="AC118" s="612"/>
      <c r="AD118" s="612"/>
      <c r="AE118" s="612"/>
      <c r="AF118" s="612"/>
      <c r="AG118" s="168" t="s">
        <v>270</v>
      </c>
      <c r="AJ118" s="198"/>
    </row>
    <row r="119" spans="1:36" ht="16.149999999999999"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14">
        <f>AB118-AB117</f>
        <v>0</v>
      </c>
      <c r="AC119" s="614"/>
      <c r="AD119" s="614"/>
      <c r="AE119" s="614"/>
      <c r="AF119" s="614"/>
      <c r="AG119" s="168" t="s">
        <v>270</v>
      </c>
      <c r="AJ119" s="198"/>
    </row>
    <row r="120" spans="1:36" ht="16.149999999999999"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92"/>
      <c r="AC120" s="592"/>
      <c r="AD120" s="592"/>
      <c r="AE120" s="592"/>
      <c r="AF120" s="592"/>
      <c r="AG120" s="120" t="s">
        <v>270</v>
      </c>
      <c r="AJ120" s="198"/>
    </row>
    <row r="121" spans="1:36" ht="16.149999999999999"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615">
        <f>AB119-AB120</f>
        <v>0</v>
      </c>
      <c r="AC121" s="615"/>
      <c r="AD121" s="615"/>
      <c r="AE121" s="615"/>
      <c r="AF121" s="615"/>
      <c r="AG121" s="120" t="s">
        <v>291</v>
      </c>
      <c r="AJ121" s="198"/>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610">
        <f>IFERROR(AB121/AB117*100,0)</f>
        <v>0</v>
      </c>
      <c r="AC122" s="610"/>
      <c r="AD122" s="610"/>
      <c r="AE122" s="610"/>
      <c r="AF122" s="610"/>
      <c r="AG122" s="154"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149999999999999"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29"/>
      <c r="AB125" s="629"/>
      <c r="AC125" s="629"/>
      <c r="AD125" s="629"/>
      <c r="AE125" s="629"/>
      <c r="AF125" s="629"/>
      <c r="AG125" s="629"/>
      <c r="AH125" s="94"/>
      <c r="AI125" s="195"/>
    </row>
    <row r="126" spans="1:36" ht="16.149999999999999"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630"/>
      <c r="AC126" s="630"/>
      <c r="AD126" s="630"/>
      <c r="AE126" s="630"/>
      <c r="AF126" s="630"/>
      <c r="AG126" s="81" t="s">
        <v>289</v>
      </c>
      <c r="AH126" s="28"/>
      <c r="AI126" s="181"/>
    </row>
    <row r="127" spans="1:36" ht="16.149999999999999"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05"/>
      <c r="AC127" s="605"/>
      <c r="AD127" s="605"/>
      <c r="AE127" s="605"/>
      <c r="AF127" s="605"/>
      <c r="AG127" s="112" t="s">
        <v>270</v>
      </c>
      <c r="AH127" s="28"/>
      <c r="AI127" s="181"/>
    </row>
    <row r="128" spans="1:36" ht="16.149999999999999" customHeight="1" collapsed="1">
      <c r="A128" s="407"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605"/>
      <c r="AC128" s="605"/>
      <c r="AD128" s="605"/>
      <c r="AE128" s="605"/>
      <c r="AF128" s="605"/>
      <c r="AG128" s="112" t="s">
        <v>270</v>
      </c>
    </row>
    <row r="129" spans="1:35" ht="16.149999999999999"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6"/>
      <c r="AC129" s="606"/>
      <c r="AD129" s="606"/>
      <c r="AE129" s="606"/>
      <c r="AF129" s="606"/>
      <c r="AG129" s="124" t="s">
        <v>270</v>
      </c>
    </row>
    <row r="130" spans="1:35" ht="16.149999999999999"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05"/>
      <c r="AC130" s="605"/>
      <c r="AD130" s="605"/>
      <c r="AE130" s="605"/>
      <c r="AF130" s="605"/>
      <c r="AG130" s="124" t="s">
        <v>270</v>
      </c>
    </row>
    <row r="131" spans="1:35" ht="16.149999999999999"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11">
        <f>AB129-AB127</f>
        <v>0</v>
      </c>
      <c r="AC131" s="611"/>
      <c r="AD131" s="611"/>
      <c r="AE131" s="611"/>
      <c r="AF131" s="611"/>
      <c r="AG131" s="124" t="s">
        <v>270</v>
      </c>
    </row>
    <row r="132" spans="1:35" ht="16.149999999999999"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11">
        <f>AB130-AB128</f>
        <v>0</v>
      </c>
      <c r="AC132" s="611"/>
      <c r="AD132" s="611"/>
      <c r="AE132" s="611"/>
      <c r="AF132" s="611"/>
      <c r="AG132" s="124" t="s">
        <v>270</v>
      </c>
    </row>
    <row r="133" spans="1:35" ht="16.149999999999999"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605"/>
      <c r="AC133" s="605"/>
      <c r="AD133" s="605"/>
      <c r="AE133" s="605"/>
      <c r="AF133" s="605"/>
      <c r="AG133" s="127" t="s">
        <v>270</v>
      </c>
    </row>
    <row r="134" spans="1:35" ht="16.149999999999999"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615">
        <f>AB132-AB133</f>
        <v>0</v>
      </c>
      <c r="AC134" s="615"/>
      <c r="AD134" s="615"/>
      <c r="AE134" s="615"/>
      <c r="AF134" s="615"/>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610">
        <f>IFERROR(AB134/AB128*100,0)</f>
        <v>0</v>
      </c>
      <c r="AC135" s="610"/>
      <c r="AD135" s="610"/>
      <c r="AE135" s="610"/>
      <c r="AF135" s="610"/>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149999999999999"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29"/>
      <c r="AB137" s="629"/>
      <c r="AC137" s="629"/>
      <c r="AD137" s="629"/>
      <c r="AE137" s="629"/>
      <c r="AF137" s="629"/>
      <c r="AG137" s="629"/>
      <c r="AH137" s="94"/>
      <c r="AI137" s="195"/>
    </row>
    <row r="138" spans="1:35" ht="16.149999999999999"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630"/>
      <c r="AC138" s="630"/>
      <c r="AD138" s="630"/>
      <c r="AE138" s="630"/>
      <c r="AF138" s="630"/>
      <c r="AG138" s="81" t="s">
        <v>289</v>
      </c>
      <c r="AH138" s="28"/>
      <c r="AI138" s="181"/>
    </row>
    <row r="139" spans="1:35" ht="16.149999999999999"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605"/>
      <c r="AC139" s="605"/>
      <c r="AD139" s="605"/>
      <c r="AE139" s="605"/>
      <c r="AF139" s="605"/>
      <c r="AG139" s="112" t="s">
        <v>270</v>
      </c>
      <c r="AH139" s="28"/>
      <c r="AI139" s="181"/>
    </row>
    <row r="140" spans="1:35" ht="16.149999999999999"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605"/>
      <c r="AC140" s="605"/>
      <c r="AD140" s="605"/>
      <c r="AE140" s="605"/>
      <c r="AF140" s="605"/>
      <c r="AG140" s="112" t="s">
        <v>270</v>
      </c>
    </row>
    <row r="141" spans="1:35" ht="16.149999999999999"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6"/>
      <c r="AC141" s="606"/>
      <c r="AD141" s="606"/>
      <c r="AE141" s="606"/>
      <c r="AF141" s="606"/>
      <c r="AG141" s="124" t="s">
        <v>270</v>
      </c>
    </row>
    <row r="142" spans="1:35" ht="16.149999999999999"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05"/>
      <c r="AC142" s="605"/>
      <c r="AD142" s="605"/>
      <c r="AE142" s="605"/>
      <c r="AF142" s="605"/>
      <c r="AG142" s="124" t="s">
        <v>270</v>
      </c>
    </row>
    <row r="143" spans="1:35" ht="16.149999999999999"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11">
        <f>AB141-AB139</f>
        <v>0</v>
      </c>
      <c r="AC143" s="611"/>
      <c r="AD143" s="611"/>
      <c r="AE143" s="611"/>
      <c r="AF143" s="611"/>
      <c r="AG143" s="124" t="s">
        <v>270</v>
      </c>
    </row>
    <row r="144" spans="1:35" ht="16.149999999999999"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11">
        <f>AB142-AB140</f>
        <v>0</v>
      </c>
      <c r="AC144" s="611"/>
      <c r="AD144" s="611"/>
      <c r="AE144" s="611"/>
      <c r="AF144" s="611"/>
      <c r="AG144" s="124" t="s">
        <v>270</v>
      </c>
    </row>
    <row r="145" spans="1:36" ht="16.149999999999999"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605"/>
      <c r="AC145" s="605"/>
      <c r="AD145" s="605"/>
      <c r="AE145" s="605"/>
      <c r="AF145" s="605"/>
      <c r="AG145" s="127" t="s">
        <v>270</v>
      </c>
    </row>
    <row r="146" spans="1:36" ht="16.149999999999999"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615">
        <f>AB144-AB145</f>
        <v>0</v>
      </c>
      <c r="AC146" s="615"/>
      <c r="AD146" s="615"/>
      <c r="AE146" s="615"/>
      <c r="AF146" s="615"/>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610">
        <f>IFERROR(AB146/AB140*100,0)</f>
        <v>0</v>
      </c>
      <c r="AC147" s="610"/>
      <c r="AD147" s="610"/>
      <c r="AE147" s="610"/>
      <c r="AF147" s="610"/>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149999999999999"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149999999999999"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6" t="b">
        <v>0</v>
      </c>
    </row>
    <row r="151" spans="1:36" ht="16.149999999999999"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6"/>
      <c r="AJ151" s="176" t="b">
        <v>0</v>
      </c>
    </row>
    <row r="152" spans="1:36" ht="15.6" customHeight="1">
      <c r="A152" s="16"/>
      <c r="B152" s="3"/>
      <c r="C152" s="3" t="s">
        <v>334</v>
      </c>
      <c r="D152" s="3"/>
      <c r="E152" s="3"/>
      <c r="F152" s="3"/>
      <c r="G152" s="3"/>
      <c r="H152" s="3"/>
      <c r="I152" s="3"/>
      <c r="J152" s="628"/>
      <c r="K152" s="628"/>
      <c r="L152" s="628"/>
      <c r="M152" s="628"/>
      <c r="N152" s="628"/>
      <c r="O152" s="628"/>
      <c r="P152" s="628"/>
      <c r="Q152" s="628"/>
      <c r="R152" s="628"/>
      <c r="S152" s="628"/>
      <c r="T152" s="628"/>
      <c r="U152" s="628"/>
      <c r="V152" s="628"/>
      <c r="W152" s="628"/>
      <c r="X152" s="628"/>
      <c r="Y152" s="628"/>
      <c r="Z152" s="628"/>
      <c r="AA152" s="628"/>
      <c r="AB152" s="628"/>
      <c r="AC152" s="628"/>
      <c r="AD152" s="628"/>
      <c r="AE152" s="19" t="s">
        <v>132</v>
      </c>
      <c r="AG152" s="183"/>
      <c r="AJ152" s="176" t="b">
        <v>0</v>
      </c>
    </row>
    <row r="153" spans="1:36" ht="5.45"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15" customHeight="1">
      <c r="A155" s="16"/>
      <c r="B155" s="3"/>
      <c r="C155" s="625"/>
      <c r="D155" s="625"/>
      <c r="E155" s="625"/>
      <c r="F155" s="625"/>
      <c r="G155" s="625"/>
      <c r="H155" s="625"/>
      <c r="I155" s="625"/>
      <c r="J155" s="625"/>
      <c r="K155" s="625"/>
      <c r="L155" s="625"/>
      <c r="M155" s="625"/>
      <c r="N155" s="625"/>
      <c r="O155" s="625"/>
      <c r="P155" s="625"/>
      <c r="Q155" s="625"/>
      <c r="R155" s="625"/>
      <c r="S155" s="625"/>
      <c r="T155" s="625"/>
      <c r="U155" s="625"/>
      <c r="V155" s="625"/>
      <c r="W155" s="625"/>
      <c r="X155" s="625"/>
      <c r="Y155" s="625"/>
      <c r="Z155" s="625"/>
      <c r="AA155" s="625"/>
      <c r="AB155" s="625"/>
      <c r="AC155" s="625"/>
      <c r="AD155" s="625"/>
      <c r="AE155" s="625"/>
      <c r="AF155" s="625"/>
      <c r="AG155" s="136"/>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4"/>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626" t="s">
        <v>335</v>
      </c>
      <c r="B158" s="626"/>
      <c r="C158" s="626"/>
      <c r="D158" s="626"/>
      <c r="E158" s="626"/>
      <c r="F158" s="626"/>
      <c r="G158" s="626"/>
      <c r="H158" s="626"/>
      <c r="I158" s="626"/>
      <c r="J158" s="626"/>
      <c r="K158" s="626"/>
      <c r="L158" s="626"/>
      <c r="M158" s="626"/>
      <c r="N158" s="626"/>
      <c r="O158" s="626"/>
      <c r="P158" s="626"/>
      <c r="Q158" s="626"/>
      <c r="R158" s="626"/>
      <c r="S158" s="626"/>
      <c r="T158" s="626"/>
      <c r="U158" s="626"/>
      <c r="V158" s="626"/>
      <c r="W158" s="626"/>
      <c r="X158" s="626"/>
      <c r="Y158" s="626"/>
      <c r="Z158" s="626"/>
      <c r="AA158" s="626"/>
      <c r="AB158" s="626"/>
      <c r="AC158" s="626"/>
      <c r="AD158" s="626"/>
      <c r="AE158" s="626"/>
      <c r="AF158" s="626"/>
      <c r="AG158" s="626"/>
      <c r="AH158" s="105"/>
      <c r="AI158" s="199"/>
    </row>
    <row r="159" spans="1:36" ht="15" customHeight="1">
      <c r="A159" s="626"/>
      <c r="B159" s="626"/>
      <c r="C159" s="626"/>
      <c r="D159" s="626"/>
      <c r="E159" s="626"/>
      <c r="F159" s="626"/>
      <c r="G159" s="626"/>
      <c r="H159" s="626"/>
      <c r="I159" s="626"/>
      <c r="J159" s="626"/>
      <c r="K159" s="626"/>
      <c r="L159" s="626"/>
      <c r="M159" s="626"/>
      <c r="N159" s="626"/>
      <c r="O159" s="626"/>
      <c r="P159" s="626"/>
      <c r="Q159" s="626"/>
      <c r="R159" s="626"/>
      <c r="S159" s="626"/>
      <c r="T159" s="626"/>
      <c r="U159" s="626"/>
      <c r="V159" s="626"/>
      <c r="W159" s="626"/>
      <c r="X159" s="626"/>
      <c r="Y159" s="626"/>
      <c r="Z159" s="626"/>
      <c r="AA159" s="626"/>
      <c r="AB159" s="626"/>
      <c r="AC159" s="626"/>
      <c r="AD159" s="626"/>
      <c r="AE159" s="626"/>
      <c r="AF159" s="626"/>
      <c r="AG159" s="626"/>
      <c r="AH159" s="105"/>
      <c r="AI159" s="199"/>
    </row>
    <row r="160" spans="1:36" ht="15" customHeight="1">
      <c r="A160" s="3"/>
      <c r="B160" s="3"/>
      <c r="C160" s="3" t="s">
        <v>15</v>
      </c>
      <c r="D160" s="3"/>
      <c r="E160" s="627"/>
      <c r="F160" s="627"/>
      <c r="G160" s="3" t="s">
        <v>16</v>
      </c>
      <c r="H160" s="627"/>
      <c r="I160" s="627"/>
      <c r="J160" s="3" t="s">
        <v>264</v>
      </c>
      <c r="K160" s="627"/>
      <c r="L160" s="627"/>
      <c r="M160" s="3" t="s">
        <v>18</v>
      </c>
      <c r="N160" s="3"/>
      <c r="O160" s="3"/>
      <c r="P160" s="3" t="s">
        <v>336</v>
      </c>
      <c r="Q160" s="3"/>
      <c r="R160" s="3"/>
      <c r="S160" s="3"/>
      <c r="T160" s="628"/>
      <c r="U160" s="628"/>
      <c r="V160" s="628"/>
      <c r="W160" s="628"/>
      <c r="X160" s="628"/>
      <c r="Y160" s="628"/>
      <c r="Z160" s="628"/>
      <c r="AA160" s="628"/>
      <c r="AB160" s="628"/>
      <c r="AC160" s="628"/>
      <c r="AD160" s="628"/>
      <c r="AE160" s="628"/>
      <c r="AF160" s="628"/>
      <c r="AG160" s="19"/>
    </row>
    <row r="161" spans="1:35" ht="15" customHeight="1">
      <c r="E161" s="181"/>
      <c r="F161" s="181"/>
      <c r="H161" s="181"/>
      <c r="I161" s="181"/>
      <c r="K161" s="181"/>
      <c r="L161" s="181"/>
      <c r="T161" s="182"/>
      <c r="U161" s="182"/>
      <c r="V161" s="182"/>
      <c r="W161" s="182"/>
      <c r="X161" s="182"/>
      <c r="Y161" s="182"/>
      <c r="Z161" s="182"/>
      <c r="AA161" s="182"/>
      <c r="AB161" s="182"/>
      <c r="AC161" s="182"/>
      <c r="AD161" s="182"/>
      <c r="AE161" s="182"/>
      <c r="AF161" s="182"/>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9"/>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9"/>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35"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5"/>
      <c r="AH201" s="105"/>
      <c r="AI201" s="199"/>
    </row>
    <row r="202" spans="1:35"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5"/>
      <c r="AH202" s="105"/>
      <c r="AI202" s="199"/>
    </row>
    <row r="203" spans="1:35" ht="16.149999999999999" customHeight="1"/>
    <row r="206" spans="1:35" ht="16.149999999999999" customHeight="1"/>
    <row r="207" spans="1:35" ht="16.149999999999999" customHeight="1"/>
    <row r="208" spans="1:35" ht="16.149999999999999" customHeight="1"/>
    <row r="210" spans="38:70" ht="15" customHeight="1">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0"/>
      <c r="AM218" s="200"/>
      <c r="AN218" s="200"/>
      <c r="AO218" s="200"/>
      <c r="AP218" s="200"/>
      <c r="AQ218" s="200"/>
      <c r="AR218" s="200"/>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200"/>
      <c r="AM219" s="200"/>
      <c r="AN219" s="200"/>
      <c r="AO219" s="200"/>
      <c r="AP219" s="200"/>
      <c r="AQ219" s="200"/>
      <c r="AR219" s="200"/>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1"/>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2"/>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2"/>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2"/>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1"/>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2"/>
      <c r="AM232" s="202"/>
      <c r="AN232" s="201"/>
      <c r="AO232" s="201"/>
      <c r="AP232" s="201"/>
      <c r="AQ232" s="201"/>
      <c r="AR232" s="201"/>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1"/>
      <c r="AM233" s="202"/>
      <c r="AN233" s="201"/>
      <c r="AO233" s="201"/>
      <c r="AP233" s="201"/>
      <c r="AQ233" s="201"/>
      <c r="AR233" s="201"/>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149</xdr:row>
                    <xdr:rowOff>171450</xdr:rowOff>
                  </from>
                  <to>
                    <xdr:col>2</xdr:col>
                    <xdr:colOff>19050</xdr:colOff>
                    <xdr:row>151</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150</xdr:row>
                    <xdr:rowOff>180975</xdr:rowOff>
                  </from>
                  <to>
                    <xdr:col>2</xdr:col>
                    <xdr:colOff>19050</xdr:colOff>
                    <xdr:row>152</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149</xdr:row>
                    <xdr:rowOff>171450</xdr:rowOff>
                  </from>
                  <to>
                    <xdr:col>12</xdr:col>
                    <xdr:colOff>47625</xdr:colOff>
                    <xdr:row>151</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584" t="s">
        <v>339</v>
      </c>
      <c r="B2" s="584"/>
      <c r="C2" s="584"/>
      <c r="D2" s="584"/>
      <c r="E2" s="584"/>
      <c r="F2" s="584"/>
      <c r="G2" s="584"/>
      <c r="H2" s="584"/>
      <c r="I2" s="584"/>
      <c r="J2" s="584"/>
      <c r="K2" s="584"/>
      <c r="L2" s="584"/>
      <c r="M2" s="584"/>
      <c r="N2" s="584"/>
      <c r="O2" s="584"/>
      <c r="P2" s="584"/>
      <c r="Q2" s="584"/>
      <c r="R2" s="584"/>
      <c r="S2" s="585"/>
      <c r="T2" s="585"/>
      <c r="U2" s="633" t="s">
        <v>256</v>
      </c>
      <c r="V2" s="633"/>
      <c r="W2" s="633"/>
      <c r="X2" s="633"/>
      <c r="Y2" s="633"/>
      <c r="Z2" s="633"/>
      <c r="AA2" s="633"/>
      <c r="AB2" s="633"/>
      <c r="AC2" s="633"/>
      <c r="AD2" s="633"/>
      <c r="AE2" s="633"/>
      <c r="AF2" s="633"/>
      <c r="AG2" s="633"/>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07" t="s">
        <v>257</v>
      </c>
      <c r="R4" s="607"/>
      <c r="S4" s="607"/>
      <c r="T4" s="607"/>
      <c r="U4" s="607"/>
      <c r="V4" s="637" t="str">
        <f>IF('様式95_外来・在宅ベースアップ評価料（Ⅰ）'!H5=0,"",'様式95_外来・在宅ベースアップ評価料（Ⅰ）'!H5)</f>
        <v/>
      </c>
      <c r="W4" s="637"/>
      <c r="X4" s="637"/>
      <c r="Y4" s="637"/>
      <c r="Z4" s="637"/>
      <c r="AA4" s="637"/>
      <c r="AB4" s="637"/>
      <c r="AC4" s="637"/>
      <c r="AD4" s="637"/>
      <c r="AE4" s="637"/>
      <c r="AF4" s="637"/>
      <c r="AG4" s="638"/>
      <c r="AH4" s="196"/>
      <c r="AI4" s="196"/>
    </row>
    <row r="5" spans="1:45" ht="16.149999999999999" customHeight="1">
      <c r="A5" s="48"/>
      <c r="B5" s="48"/>
      <c r="C5" s="48"/>
      <c r="D5" s="48"/>
      <c r="E5" s="48"/>
      <c r="F5" s="48"/>
      <c r="G5" s="48"/>
      <c r="H5" s="48"/>
      <c r="I5" s="48"/>
      <c r="J5" s="48"/>
      <c r="K5" s="48"/>
      <c r="L5" s="48"/>
      <c r="M5" s="48"/>
      <c r="N5" s="48"/>
      <c r="O5" s="48"/>
      <c r="P5" s="48"/>
      <c r="Q5" s="634" t="s">
        <v>258</v>
      </c>
      <c r="R5" s="634"/>
      <c r="S5" s="634"/>
      <c r="T5" s="634"/>
      <c r="U5" s="635"/>
      <c r="V5" s="639" t="str">
        <f>'様式96_外来・在宅ベースアップ評価料（Ⅱ）'!H6</f>
        <v/>
      </c>
      <c r="W5" s="639"/>
      <c r="X5" s="639"/>
      <c r="Y5" s="639"/>
      <c r="Z5" s="639"/>
      <c r="AA5" s="639"/>
      <c r="AB5" s="639"/>
      <c r="AC5" s="639"/>
      <c r="AD5" s="639"/>
      <c r="AE5" s="639"/>
      <c r="AF5" s="639"/>
      <c r="AG5" s="640"/>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1"/>
      <c r="C9" s="641"/>
      <c r="D9" s="642" t="s">
        <v>261</v>
      </c>
      <c r="E9" s="642"/>
      <c r="F9" s="642"/>
      <c r="G9" s="642"/>
      <c r="H9" s="642"/>
      <c r="I9" s="642"/>
      <c r="J9" s="642"/>
      <c r="K9" s="642"/>
      <c r="L9" s="642"/>
      <c r="M9" s="642"/>
      <c r="N9" s="642"/>
      <c r="O9" s="642"/>
      <c r="P9" s="642"/>
      <c r="Q9" s="642"/>
      <c r="R9" s="642"/>
      <c r="S9" s="642"/>
      <c r="T9" s="642"/>
      <c r="U9" s="642"/>
      <c r="V9" s="642"/>
      <c r="W9" s="642"/>
      <c r="X9" s="642"/>
      <c r="Y9" s="642"/>
      <c r="Z9" s="642"/>
      <c r="AA9" s="48"/>
      <c r="AB9" s="48"/>
      <c r="AC9" s="48"/>
      <c r="AD9" s="48"/>
      <c r="AE9" s="48"/>
      <c r="AF9" s="48"/>
      <c r="AG9" s="48"/>
    </row>
    <row r="10" spans="1:45" ht="16.149999999999999" customHeight="1">
      <c r="A10" s="2"/>
      <c r="B10" s="644"/>
      <c r="C10" s="644"/>
      <c r="D10" s="645" t="s">
        <v>262</v>
      </c>
      <c r="E10" s="645"/>
      <c r="F10" s="645"/>
      <c r="G10" s="645"/>
      <c r="H10" s="645"/>
      <c r="I10" s="645"/>
      <c r="J10" s="645"/>
      <c r="K10" s="645"/>
      <c r="L10" s="645"/>
      <c r="M10" s="645"/>
      <c r="N10" s="645"/>
      <c r="O10" s="645"/>
      <c r="P10" s="645"/>
      <c r="Q10" s="645"/>
      <c r="R10" s="645"/>
      <c r="S10" s="645"/>
      <c r="T10" s="645"/>
      <c r="U10" s="645"/>
      <c r="V10" s="645"/>
      <c r="W10" s="645"/>
      <c r="X10" s="645"/>
      <c r="Y10" s="645"/>
      <c r="Z10" s="645"/>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24" t="s">
        <v>15</v>
      </c>
      <c r="C16" s="643"/>
      <c r="D16" s="643"/>
      <c r="E16" s="599"/>
      <c r="F16" s="599"/>
      <c r="G16" s="20" t="s">
        <v>16</v>
      </c>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24" t="s">
        <v>15</v>
      </c>
      <c r="C21" s="643"/>
      <c r="D21" s="643"/>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49" t="s">
        <v>342</v>
      </c>
      <c r="Y27" s="650"/>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1">
        <f>SUM(AB34,AB36)</f>
        <v>0</v>
      </c>
      <c r="AC33" s="621"/>
      <c r="AD33" s="621"/>
      <c r="AE33" s="621"/>
      <c r="AF33" s="621"/>
      <c r="AG33" s="37" t="s">
        <v>270</v>
      </c>
    </row>
    <row r="34" spans="1:47" ht="16.149999999999999" customHeight="1">
      <c r="A34" s="53"/>
      <c r="B34" s="646" t="s">
        <v>271</v>
      </c>
      <c r="C34" s="622"/>
      <c r="D34" s="622"/>
      <c r="E34" s="622"/>
      <c r="F34" s="622"/>
      <c r="G34" s="622"/>
      <c r="H34" s="622"/>
      <c r="I34" s="622"/>
      <c r="J34" s="622"/>
      <c r="K34" s="622"/>
      <c r="L34" s="622"/>
      <c r="M34" s="622"/>
      <c r="N34" s="622"/>
      <c r="O34" s="622"/>
      <c r="P34" s="622"/>
      <c r="Q34" s="622"/>
      <c r="R34" s="622"/>
      <c r="S34" s="622"/>
      <c r="T34" s="622"/>
      <c r="U34" s="622"/>
      <c r="V34" s="622"/>
      <c r="W34" s="622"/>
      <c r="X34" s="14"/>
      <c r="Y34" s="14" t="s">
        <v>272</v>
      </c>
      <c r="Z34" s="14"/>
      <c r="AA34" s="14"/>
      <c r="AB34" s="623">
        <f>AB35*V21*10</f>
        <v>0</v>
      </c>
      <c r="AC34" s="623"/>
      <c r="AD34" s="623"/>
      <c r="AE34" s="623"/>
      <c r="AF34" s="623"/>
      <c r="AG34" s="15" t="s">
        <v>270</v>
      </c>
    </row>
    <row r="35" spans="1:47" ht="16.149999999999999" customHeight="1">
      <c r="A35" s="52"/>
      <c r="B35" s="137"/>
      <c r="C35" s="647" t="s">
        <v>344</v>
      </c>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8">
        <f>IF(AH27=TRUE,'様式96_外来・在宅ベースアップ評価料（Ⅱ）'!M81,'（参考）賃金引き上げ計画書作成のための計算シート'!M53)</f>
        <v>0</v>
      </c>
      <c r="AC35" s="648"/>
      <c r="AD35" s="648"/>
      <c r="AE35" s="648"/>
      <c r="AF35" s="648"/>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1" t="str">
        <f>IFERROR(AA37*AB38*10+AF37*AB39*10,"-")</f>
        <v>-</v>
      </c>
      <c r="AC36" s="651"/>
      <c r="AD36" s="651"/>
      <c r="AE36" s="651"/>
      <c r="AF36" s="651"/>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53"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53"/>
      <c r="T37" s="653"/>
      <c r="U37" s="653"/>
      <c r="V37" s="653"/>
      <c r="W37" s="58" t="s">
        <v>132</v>
      </c>
      <c r="X37" s="654" t="s">
        <v>347</v>
      </c>
      <c r="Y37" s="655"/>
      <c r="Z37" s="655"/>
      <c r="AA37" s="131" t="str">
        <f>VLOOKUP(R37,'リスト（外来）'!C:D,2,FALSE)</f>
        <v>-</v>
      </c>
      <c r="AB37" s="144" t="s">
        <v>276</v>
      </c>
      <c r="AC37" s="655" t="s">
        <v>348</v>
      </c>
      <c r="AD37" s="655"/>
      <c r="AE37" s="655"/>
      <c r="AF37" s="131" t="str">
        <f>VLOOKUP(R37,'リスト（外来）'!C:E,3,FALSE)</f>
        <v>-</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6"/>
      <c r="AD38" s="636"/>
      <c r="AE38" s="636"/>
      <c r="AF38" s="636"/>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04" t="str">
        <f>IF(R37&lt;&gt;"届出なし",('様式96_外来・在宅ベースアップ評価料（Ⅱ）'!M60+'様式96_外来・在宅ベースアップ評価料（Ⅱ）'!M68)*V21,"-")</f>
        <v>-</v>
      </c>
      <c r="AC39" s="604"/>
      <c r="AD39" s="604"/>
      <c r="AE39" s="604"/>
      <c r="AF39" s="604"/>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2"/>
      <c r="AC40" s="592"/>
      <c r="AD40" s="592"/>
      <c r="AE40" s="592"/>
      <c r="AF40" s="592"/>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9"/>
      <c r="AC41" s="589"/>
      <c r="AD41" s="589"/>
      <c r="AE41" s="589"/>
      <c r="AF41" s="589"/>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8">
        <f>IFERROR(AB33-AB40+AB41,"")</f>
        <v>0</v>
      </c>
      <c r="AC42" s="588"/>
      <c r="AD42" s="588"/>
      <c r="AE42" s="588"/>
      <c r="AF42" s="588"/>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7"/>
      <c r="AC47" s="597"/>
      <c r="AD47" s="597"/>
      <c r="AE47" s="597"/>
      <c r="AF47" s="597"/>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56"/>
      <c r="AC48" s="656"/>
      <c r="AD48" s="656"/>
      <c r="AE48" s="656"/>
      <c r="AF48" s="656"/>
      <c r="AG48" s="120" t="s">
        <v>270</v>
      </c>
    </row>
    <row r="49" spans="1:45" ht="16.149999999999999" customHeight="1" collapsed="1" thickBot="1">
      <c r="A49" s="7"/>
      <c r="B49" s="77" t="s">
        <v>1601</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52"/>
      <c r="AC49" s="652"/>
      <c r="AD49" s="652"/>
      <c r="AE49" s="652"/>
      <c r="AF49" s="652"/>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594"/>
      <c r="AC50" s="594"/>
      <c r="AD50" s="594"/>
      <c r="AE50" s="594"/>
      <c r="AF50" s="594"/>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593">
        <f>AB47-SUM(AB48:AF50)</f>
        <v>0</v>
      </c>
      <c r="AC51" s="593"/>
      <c r="AD51" s="593"/>
      <c r="AE51" s="593"/>
      <c r="AF51" s="593"/>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1669</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3"/>
      <c r="AC74" s="613"/>
      <c r="AD74" s="613"/>
      <c r="AE74" s="613"/>
      <c r="AF74" s="613"/>
      <c r="AG74" s="78" t="s">
        <v>289</v>
      </c>
      <c r="AH74" s="181"/>
      <c r="AI74" s="181"/>
    </row>
    <row r="75" spans="1:45" ht="16.149999999999999" customHeight="1">
      <c r="A75" s="1" t="s">
        <v>1675</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2"/>
      <c r="AC75" s="592"/>
      <c r="AD75" s="592"/>
      <c r="AE75" s="592"/>
      <c r="AF75" s="592"/>
      <c r="AG75" s="118" t="s">
        <v>270</v>
      </c>
    </row>
    <row r="76" spans="1:45"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612"/>
      <c r="AC76" s="612"/>
      <c r="AD76" s="612"/>
      <c r="AE76" s="612"/>
      <c r="AF76" s="612"/>
      <c r="AG76" s="168" t="s">
        <v>270</v>
      </c>
    </row>
    <row r="77" spans="1:45"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56">
        <f>AB76-AB75</f>
        <v>0</v>
      </c>
      <c r="AC77" s="656"/>
      <c r="AD77" s="656"/>
      <c r="AE77" s="656"/>
      <c r="AF77" s="656"/>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57">
        <f>1000*AB74</f>
        <v>0</v>
      </c>
      <c r="AC78" s="657"/>
      <c r="AD78" s="657"/>
      <c r="AE78" s="657"/>
      <c r="AF78" s="657"/>
      <c r="AG78" s="339" t="s">
        <v>270</v>
      </c>
    </row>
    <row r="79" spans="1:45"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4"/>
      <c r="AC79" s="594"/>
      <c r="AD79" s="594"/>
      <c r="AE79" s="594"/>
      <c r="AF79" s="594"/>
      <c r="AG79" s="120" t="s">
        <v>291</v>
      </c>
    </row>
    <row r="80" spans="1:45"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0">
        <f>IFERROR(AB79/AB75*100,0)</f>
        <v>0</v>
      </c>
      <c r="AC80" s="610"/>
      <c r="AD80" s="610"/>
      <c r="AE80" s="610"/>
      <c r="AF80" s="610"/>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3"/>
      <c r="AC83" s="613"/>
      <c r="AD83" s="613"/>
      <c r="AE83" s="613"/>
      <c r="AF83" s="613"/>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2"/>
      <c r="AC84" s="592"/>
      <c r="AD84" s="592"/>
      <c r="AE84" s="592"/>
      <c r="AF84" s="592"/>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612"/>
      <c r="AC85" s="612"/>
      <c r="AD85" s="612"/>
      <c r="AE85" s="612"/>
      <c r="AF85" s="612"/>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4">
        <f>AB85-AB84</f>
        <v>0</v>
      </c>
      <c r="AC86" s="614"/>
      <c r="AD86" s="614"/>
      <c r="AE86" s="614"/>
      <c r="AF86" s="614"/>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2"/>
      <c r="AC87" s="592"/>
      <c r="AD87" s="592"/>
      <c r="AE87" s="592"/>
      <c r="AF87" s="592"/>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4"/>
      <c r="AC88" s="594"/>
      <c r="AD88" s="594"/>
      <c r="AE88" s="594"/>
      <c r="AF88" s="59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0">
        <f>IFERROR(AB88/AB84*100,0)</f>
        <v>0</v>
      </c>
      <c r="AC89" s="610"/>
      <c r="AD89" s="610"/>
      <c r="AE89" s="610"/>
      <c r="AF89" s="610"/>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1"/>
      <c r="AB91" s="631"/>
      <c r="AC91" s="631"/>
      <c r="AD91" s="631"/>
      <c r="AE91" s="631"/>
      <c r="AF91" s="631"/>
      <c r="AG91" s="631"/>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3"/>
      <c r="AC92" s="613"/>
      <c r="AD92" s="613"/>
      <c r="AE92" s="613"/>
      <c r="AF92" s="613"/>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2"/>
      <c r="AC93" s="592"/>
      <c r="AD93" s="592"/>
      <c r="AE93" s="592"/>
      <c r="AF93" s="592"/>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612"/>
      <c r="AC94" s="612"/>
      <c r="AD94" s="612"/>
      <c r="AE94" s="612"/>
      <c r="AF94" s="612"/>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4">
        <f>AB94-AB93</f>
        <v>0</v>
      </c>
      <c r="AC95" s="614"/>
      <c r="AD95" s="614"/>
      <c r="AE95" s="614"/>
      <c r="AF95" s="614"/>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2"/>
      <c r="AC96" s="592"/>
      <c r="AD96" s="592"/>
      <c r="AE96" s="592"/>
      <c r="AF96" s="592"/>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4"/>
      <c r="AC97" s="594"/>
      <c r="AD97" s="594"/>
      <c r="AE97" s="594"/>
      <c r="AF97" s="59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0">
        <f>IFERROR(AB97/AB93*100,0)</f>
        <v>0</v>
      </c>
      <c r="AC98" s="610"/>
      <c r="AD98" s="610"/>
      <c r="AE98" s="610"/>
      <c r="AF98" s="610"/>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1"/>
      <c r="AB100" s="631"/>
      <c r="AC100" s="631"/>
      <c r="AD100" s="631"/>
      <c r="AE100" s="631"/>
      <c r="AF100" s="631"/>
      <c r="AG100" s="631"/>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3"/>
      <c r="AC101" s="613"/>
      <c r="AD101" s="613"/>
      <c r="AE101" s="613"/>
      <c r="AF101" s="613"/>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2"/>
      <c r="AC102" s="592"/>
      <c r="AD102" s="592"/>
      <c r="AE102" s="592"/>
      <c r="AF102" s="592"/>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2"/>
      <c r="AC103" s="612"/>
      <c r="AD103" s="612"/>
      <c r="AE103" s="612"/>
      <c r="AF103" s="612"/>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4">
        <f>AB103-AB102</f>
        <v>0</v>
      </c>
      <c r="AC104" s="614"/>
      <c r="AD104" s="614"/>
      <c r="AE104" s="614"/>
      <c r="AF104" s="614"/>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2"/>
      <c r="AC105" s="592"/>
      <c r="AD105" s="592"/>
      <c r="AE105" s="592"/>
      <c r="AF105" s="592"/>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4"/>
      <c r="AC106" s="594"/>
      <c r="AD106" s="594"/>
      <c r="AE106" s="594"/>
      <c r="AF106" s="59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0">
        <f>IFERROR(AB106/AB102*100,0)</f>
        <v>0</v>
      </c>
      <c r="AC107" s="610"/>
      <c r="AD107" s="610"/>
      <c r="AE107" s="610"/>
      <c r="AF107" s="610"/>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1"/>
      <c r="AB109" s="631"/>
      <c r="AC109" s="631"/>
      <c r="AD109" s="631"/>
      <c r="AE109" s="631"/>
      <c r="AF109" s="631"/>
      <c r="AG109" s="631"/>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3"/>
      <c r="AC110" s="613"/>
      <c r="AD110" s="613"/>
      <c r="AE110" s="613"/>
      <c r="AF110" s="613"/>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2"/>
      <c r="AC111" s="592"/>
      <c r="AD111" s="592"/>
      <c r="AE111" s="592"/>
      <c r="AF111" s="592"/>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2"/>
      <c r="AC112" s="612"/>
      <c r="AD112" s="612"/>
      <c r="AE112" s="612"/>
      <c r="AF112" s="612"/>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4">
        <f>AB112-AB111</f>
        <v>0</v>
      </c>
      <c r="AC113" s="614"/>
      <c r="AD113" s="614"/>
      <c r="AE113" s="614"/>
      <c r="AF113" s="614"/>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2"/>
      <c r="AC114" s="592"/>
      <c r="AD114" s="592"/>
      <c r="AE114" s="592"/>
      <c r="AF114" s="592"/>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4"/>
      <c r="AC115" s="594"/>
      <c r="AD115" s="594"/>
      <c r="AE115" s="594"/>
      <c r="AF115" s="59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0">
        <f>IFERROR(AB115/AB111*100,0)</f>
        <v>0</v>
      </c>
      <c r="AC116" s="610"/>
      <c r="AD116" s="610"/>
      <c r="AE116" s="610"/>
      <c r="AF116" s="610"/>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9"/>
      <c r="AB119" s="629"/>
      <c r="AC119" s="629"/>
      <c r="AD119" s="629"/>
      <c r="AE119" s="629"/>
      <c r="AF119" s="629"/>
      <c r="AG119" s="629"/>
      <c r="AH119" s="195"/>
      <c r="AI119" s="195"/>
    </row>
    <row r="120" spans="1:35"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0"/>
      <c r="AC120" s="630"/>
      <c r="AD120" s="630"/>
      <c r="AE120" s="630"/>
      <c r="AF120" s="630"/>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5"/>
      <c r="AC121" s="605"/>
      <c r="AD121" s="605"/>
      <c r="AE121" s="605"/>
      <c r="AF121" s="605"/>
      <c r="AG121" s="112" t="s">
        <v>270</v>
      </c>
      <c r="AH121" s="181"/>
      <c r="AI121" s="181"/>
    </row>
    <row r="122" spans="1:35"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5"/>
      <c r="AC122" s="605"/>
      <c r="AD122" s="605"/>
      <c r="AE122" s="605"/>
      <c r="AF122" s="605"/>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6"/>
      <c r="AC123" s="606"/>
      <c r="AD123" s="606"/>
      <c r="AE123" s="606"/>
      <c r="AF123" s="606"/>
      <c r="AG123" s="124" t="s">
        <v>270</v>
      </c>
    </row>
    <row r="124" spans="1:35"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5"/>
      <c r="AC124" s="605"/>
      <c r="AD124" s="605"/>
      <c r="AE124" s="605"/>
      <c r="AF124" s="605"/>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1">
        <f>AB123-AB121</f>
        <v>0</v>
      </c>
      <c r="AC125" s="611"/>
      <c r="AD125" s="611"/>
      <c r="AE125" s="611"/>
      <c r="AF125" s="611"/>
      <c r="AG125" s="124" t="s">
        <v>270</v>
      </c>
    </row>
    <row r="126" spans="1:35"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8">
        <f>AB124-AB122</f>
        <v>0</v>
      </c>
      <c r="AC126" s="658"/>
      <c r="AD126" s="658"/>
      <c r="AE126" s="658"/>
      <c r="AF126" s="658"/>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61">
        <f>1000*AB120</f>
        <v>0</v>
      </c>
      <c r="AC127" s="661"/>
      <c r="AD127" s="661"/>
      <c r="AE127" s="661"/>
      <c r="AF127" s="661"/>
      <c r="AG127" s="385" t="s">
        <v>270</v>
      </c>
    </row>
    <row r="128" spans="1:35"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2"/>
      <c r="AC128" s="662"/>
      <c r="AD128" s="662"/>
      <c r="AE128" s="662"/>
      <c r="AF128" s="662"/>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0">
        <f>IFERROR(AB128/AB122*100,0)</f>
        <v>0</v>
      </c>
      <c r="AC129" s="610"/>
      <c r="AD129" s="610"/>
      <c r="AE129" s="610"/>
      <c r="AF129" s="61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9"/>
      <c r="AB131" s="629"/>
      <c r="AC131" s="629"/>
      <c r="AD131" s="629"/>
      <c r="AE131" s="629"/>
      <c r="AF131" s="629"/>
      <c r="AG131" s="629"/>
      <c r="AH131" s="195"/>
      <c r="AI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0"/>
      <c r="AC132" s="630"/>
      <c r="AD132" s="630"/>
      <c r="AE132" s="630"/>
      <c r="AF132" s="630"/>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5"/>
      <c r="AC133" s="605"/>
      <c r="AD133" s="605"/>
      <c r="AE133" s="605"/>
      <c r="AF133" s="605"/>
      <c r="AG133" s="112" t="s">
        <v>270</v>
      </c>
      <c r="AH133" s="181"/>
      <c r="AI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5"/>
      <c r="AC134" s="605"/>
      <c r="AD134" s="605"/>
      <c r="AE134" s="605"/>
      <c r="AF134" s="605"/>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5"/>
      <c r="AC136" s="605"/>
      <c r="AD136" s="605"/>
      <c r="AE136" s="605"/>
      <c r="AF136" s="605"/>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1">
        <f>AB135-AB133</f>
        <v>0</v>
      </c>
      <c r="AC137" s="611"/>
      <c r="AD137" s="611"/>
      <c r="AE137" s="611"/>
      <c r="AF137" s="611"/>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8">
        <f>AB136-AB134</f>
        <v>0</v>
      </c>
      <c r="AC138" s="658"/>
      <c r="AD138" s="658"/>
      <c r="AE138" s="658"/>
      <c r="AF138" s="658"/>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1">
        <f>1000*AB132</f>
        <v>0</v>
      </c>
      <c r="AC139" s="661"/>
      <c r="AD139" s="661"/>
      <c r="AE139" s="661"/>
      <c r="AF139" s="661"/>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2"/>
      <c r="AC140" s="662"/>
      <c r="AD140" s="662"/>
      <c r="AE140" s="662"/>
      <c r="AF140" s="662"/>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0">
        <f>IFERROR(AB140/AB134*100,0)</f>
        <v>0</v>
      </c>
      <c r="AC141" s="610"/>
      <c r="AD141" s="610"/>
      <c r="AE141" s="610"/>
      <c r="AF141" s="61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59"/>
      <c r="K146" s="659"/>
      <c r="L146" s="659"/>
      <c r="M146" s="659"/>
      <c r="N146" s="659"/>
      <c r="O146" s="659"/>
      <c r="P146" s="659"/>
      <c r="Q146" s="659"/>
      <c r="R146" s="659"/>
      <c r="S146" s="659"/>
      <c r="T146" s="659"/>
      <c r="U146" s="659"/>
      <c r="V146" s="659"/>
      <c r="W146" s="659"/>
      <c r="X146" s="659"/>
      <c r="Y146" s="659"/>
      <c r="Z146" s="659"/>
      <c r="AA146" s="659"/>
      <c r="AB146" s="659"/>
      <c r="AC146" s="659"/>
      <c r="AD146" s="659"/>
      <c r="AE146" s="659"/>
      <c r="AF146" s="659"/>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60"/>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626" t="s">
        <v>335</v>
      </c>
      <c r="B152" s="626"/>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626"/>
      <c r="AH152" s="199"/>
      <c r="AI152" s="199"/>
    </row>
    <row r="153" spans="1:36" ht="15" customHeight="1">
      <c r="A153" s="626"/>
      <c r="B153" s="626"/>
      <c r="C153" s="626"/>
      <c r="D153" s="626"/>
      <c r="E153" s="626"/>
      <c r="F153" s="626"/>
      <c r="G153" s="626"/>
      <c r="H153" s="626"/>
      <c r="I153" s="626"/>
      <c r="J153" s="626"/>
      <c r="K153" s="626"/>
      <c r="L153" s="626"/>
      <c r="M153" s="626"/>
      <c r="N153" s="626"/>
      <c r="O153" s="626"/>
      <c r="P153" s="626"/>
      <c r="Q153" s="626"/>
      <c r="R153" s="626"/>
      <c r="S153" s="626"/>
      <c r="T153" s="626"/>
      <c r="U153" s="626"/>
      <c r="V153" s="626"/>
      <c r="W153" s="626"/>
      <c r="X153" s="626"/>
      <c r="Y153" s="626"/>
      <c r="Z153" s="626"/>
      <c r="AA153" s="626"/>
      <c r="AB153" s="626"/>
      <c r="AC153" s="626"/>
      <c r="AD153" s="626"/>
      <c r="AE153" s="626"/>
      <c r="AF153" s="626"/>
      <c r="AG153" s="626"/>
      <c r="AH153" s="199"/>
      <c r="AI153" s="199"/>
    </row>
    <row r="154" spans="1:36" ht="15" customHeight="1">
      <c r="A154" s="3"/>
      <c r="B154" s="3"/>
      <c r="C154" s="3" t="s">
        <v>15</v>
      </c>
      <c r="D154" s="3"/>
      <c r="E154" s="627"/>
      <c r="F154" s="627"/>
      <c r="G154" s="3" t="s">
        <v>16</v>
      </c>
      <c r="H154" s="627"/>
      <c r="I154" s="627"/>
      <c r="J154" s="3" t="s">
        <v>264</v>
      </c>
      <c r="K154" s="627"/>
      <c r="L154" s="627"/>
      <c r="M154" s="3" t="s">
        <v>18</v>
      </c>
      <c r="N154" s="3"/>
      <c r="O154" s="3"/>
      <c r="P154" s="3" t="s">
        <v>336</v>
      </c>
      <c r="Q154" s="3"/>
      <c r="R154" s="3"/>
      <c r="S154" s="3"/>
      <c r="T154" s="628"/>
      <c r="U154" s="628"/>
      <c r="V154" s="628"/>
      <c r="W154" s="628"/>
      <c r="X154" s="628"/>
      <c r="Y154" s="628"/>
      <c r="Z154" s="628"/>
      <c r="AA154" s="628"/>
      <c r="AB154" s="628"/>
      <c r="AC154" s="628"/>
      <c r="AD154" s="628"/>
      <c r="AE154" s="628"/>
      <c r="AF154" s="62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149999999999999" customHeight="1">
      <c r="A2" s="584" t="s">
        <v>367</v>
      </c>
      <c r="B2" s="584"/>
      <c r="C2" s="584"/>
      <c r="D2" s="584"/>
      <c r="E2" s="584"/>
      <c r="F2" s="584"/>
      <c r="G2" s="584"/>
      <c r="H2" s="584"/>
      <c r="I2" s="584"/>
      <c r="J2" s="584"/>
      <c r="K2" s="584"/>
      <c r="L2" s="584"/>
      <c r="M2" s="584"/>
      <c r="N2" s="584"/>
      <c r="O2" s="584"/>
      <c r="P2" s="584"/>
      <c r="Q2" s="584"/>
      <c r="R2" s="584"/>
      <c r="S2" s="585"/>
      <c r="T2" s="585"/>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07" t="s">
        <v>257</v>
      </c>
      <c r="R4" s="607"/>
      <c r="S4" s="607"/>
      <c r="T4" s="607"/>
      <c r="U4" s="607"/>
      <c r="V4" s="637" t="str">
        <f>IF('様式95_外来・在宅ベースアップ評価料（Ⅰ）'!H5=0,"",'様式95_外来・在宅ベースアップ評価料（Ⅰ）'!H5)</f>
        <v/>
      </c>
      <c r="W4" s="637"/>
      <c r="X4" s="637"/>
      <c r="Y4" s="637"/>
      <c r="Z4" s="637"/>
      <c r="AA4" s="637"/>
      <c r="AB4" s="637"/>
      <c r="AC4" s="637"/>
      <c r="AD4" s="637"/>
      <c r="AE4" s="637"/>
      <c r="AF4" s="637"/>
      <c r="AG4" s="638"/>
      <c r="AH4" s="181"/>
      <c r="AI4" s="196"/>
      <c r="AJ4" s="196"/>
    </row>
    <row r="5" spans="1:36" ht="16.149999999999999" customHeight="1">
      <c r="A5" s="48"/>
      <c r="B5" s="48"/>
      <c r="C5" s="48"/>
      <c r="D5" s="48"/>
      <c r="E5" s="48"/>
      <c r="F5" s="48"/>
      <c r="G5" s="48"/>
      <c r="H5" s="48"/>
      <c r="I5" s="48"/>
      <c r="J5" s="48"/>
      <c r="K5" s="48"/>
      <c r="L5" s="48"/>
      <c r="M5" s="48"/>
      <c r="N5" s="48"/>
      <c r="O5" s="48"/>
      <c r="P5" s="48"/>
      <c r="Q5" s="634" t="s">
        <v>258</v>
      </c>
      <c r="R5" s="634"/>
      <c r="S5" s="634"/>
      <c r="T5" s="634"/>
      <c r="U5" s="635"/>
      <c r="V5" s="639" t="str">
        <f>'様式96_外来・在宅ベースアップ評価料（Ⅱ）'!H6</f>
        <v/>
      </c>
      <c r="W5" s="639"/>
      <c r="X5" s="639"/>
      <c r="Y5" s="639"/>
      <c r="Z5" s="639"/>
      <c r="AA5" s="639"/>
      <c r="AB5" s="639"/>
      <c r="AC5" s="639"/>
      <c r="AD5" s="639"/>
      <c r="AE5" s="639"/>
      <c r="AF5" s="639"/>
      <c r="AG5" s="640"/>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149999999999999" customHeight="1">
      <c r="A9" s="2"/>
      <c r="B9" s="641"/>
      <c r="C9" s="641"/>
      <c r="D9" s="642" t="s">
        <v>261</v>
      </c>
      <c r="E9" s="642"/>
      <c r="F9" s="642"/>
      <c r="G9" s="642"/>
      <c r="H9" s="642"/>
      <c r="I9" s="642"/>
      <c r="J9" s="642"/>
      <c r="K9" s="642"/>
      <c r="L9" s="642"/>
      <c r="M9" s="642"/>
      <c r="N9" s="642"/>
      <c r="O9" s="642"/>
      <c r="P9" s="642"/>
      <c r="Q9" s="642"/>
      <c r="R9" s="642"/>
      <c r="S9" s="642"/>
      <c r="T9" s="642"/>
      <c r="U9" s="642"/>
      <c r="V9" s="642"/>
      <c r="W9" s="642"/>
      <c r="X9" s="642"/>
      <c r="Y9" s="642"/>
      <c r="Z9" s="642"/>
      <c r="AA9" s="48"/>
      <c r="AB9" s="48"/>
      <c r="AC9" s="48"/>
      <c r="AD9" s="48"/>
      <c r="AE9" s="48"/>
      <c r="AF9" s="48"/>
      <c r="AG9" s="48"/>
      <c r="AH9" s="206"/>
    </row>
    <row r="10" spans="1:36" ht="16.149999999999999" customHeight="1">
      <c r="A10" s="2"/>
      <c r="B10" s="644"/>
      <c r="C10" s="644"/>
      <c r="D10" s="645" t="s">
        <v>262</v>
      </c>
      <c r="E10" s="645"/>
      <c r="F10" s="645"/>
      <c r="G10" s="645"/>
      <c r="H10" s="645"/>
      <c r="I10" s="645"/>
      <c r="J10" s="645"/>
      <c r="K10" s="645"/>
      <c r="L10" s="645"/>
      <c r="M10" s="645"/>
      <c r="N10" s="645"/>
      <c r="O10" s="645"/>
      <c r="P10" s="645"/>
      <c r="Q10" s="645"/>
      <c r="R10" s="645"/>
      <c r="S10" s="645"/>
      <c r="T10" s="645"/>
      <c r="U10" s="645"/>
      <c r="V10" s="645"/>
      <c r="W10" s="645"/>
      <c r="X10" s="645"/>
      <c r="Y10" s="645"/>
      <c r="Z10" s="645"/>
      <c r="AA10" s="48"/>
      <c r="AB10" s="48"/>
      <c r="AC10" s="48"/>
      <c r="AD10" s="48"/>
      <c r="AE10" s="48"/>
      <c r="AF10" s="48"/>
      <c r="AG10" s="48"/>
      <c r="AH10" s="206"/>
    </row>
    <row r="11" spans="1:36"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149999999999999" customHeight="1" thickBot="1">
      <c r="B16" s="624" t="s">
        <v>15</v>
      </c>
      <c r="C16" s="643"/>
      <c r="D16" s="643"/>
      <c r="E16" s="599"/>
      <c r="F16" s="599"/>
      <c r="G16" s="20"/>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24" t="s">
        <v>15</v>
      </c>
      <c r="C21" s="643"/>
      <c r="D21" s="643"/>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49" t="s">
        <v>342</v>
      </c>
      <c r="Y27" s="650"/>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1">
        <f>SUM(AB34,AB36)</f>
        <v>0</v>
      </c>
      <c r="AC33" s="621"/>
      <c r="AD33" s="621"/>
      <c r="AE33" s="621"/>
      <c r="AF33" s="621"/>
      <c r="AG33" s="37" t="s">
        <v>270</v>
      </c>
    </row>
    <row r="34" spans="1:41" ht="16.149999999999999" customHeight="1">
      <c r="A34" s="53"/>
      <c r="B34" s="646" t="s">
        <v>370</v>
      </c>
      <c r="C34" s="622"/>
      <c r="D34" s="622"/>
      <c r="E34" s="622"/>
      <c r="F34" s="622"/>
      <c r="G34" s="622"/>
      <c r="H34" s="622"/>
      <c r="I34" s="622"/>
      <c r="J34" s="622"/>
      <c r="K34" s="622"/>
      <c r="L34" s="622"/>
      <c r="M34" s="622"/>
      <c r="N34" s="622"/>
      <c r="O34" s="622"/>
      <c r="P34" s="622"/>
      <c r="Q34" s="622"/>
      <c r="R34" s="622"/>
      <c r="S34" s="622"/>
      <c r="T34" s="622"/>
      <c r="U34" s="622"/>
      <c r="V34" s="622"/>
      <c r="W34" s="622"/>
      <c r="X34" s="14"/>
      <c r="Y34" s="14" t="s">
        <v>272</v>
      </c>
      <c r="Z34" s="14"/>
      <c r="AA34" s="14"/>
      <c r="AB34" s="623">
        <f>AB35*V21*10</f>
        <v>0</v>
      </c>
      <c r="AC34" s="623"/>
      <c r="AD34" s="623"/>
      <c r="AE34" s="623"/>
      <c r="AF34" s="623"/>
      <c r="AG34" s="15" t="s">
        <v>270</v>
      </c>
    </row>
    <row r="35" spans="1:41" ht="16.149999999999999" customHeight="1">
      <c r="A35" s="52"/>
      <c r="B35" s="137"/>
      <c r="C35" s="647" t="s">
        <v>371</v>
      </c>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8">
        <f>IF(AI27=TRUE,'様式96_外来・在宅ベースアップ評価料（Ⅱ）'!M81,'（参考）賃金引き上げ計画書作成のための計算シート'!M53)</f>
        <v>0</v>
      </c>
      <c r="AC35" s="648"/>
      <c r="AD35" s="648"/>
      <c r="AE35" s="648"/>
      <c r="AF35" s="648"/>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1" t="str">
        <f>IFERROR(AA37*AB38*10+AF37*AB39*10,"-")</f>
        <v>-</v>
      </c>
      <c r="AC36" s="651"/>
      <c r="AD36" s="651"/>
      <c r="AE36" s="651"/>
      <c r="AF36" s="651"/>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53"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53"/>
      <c r="T37" s="653"/>
      <c r="U37" s="653"/>
      <c r="V37" s="653"/>
      <c r="W37" s="58" t="s">
        <v>132</v>
      </c>
      <c r="X37" s="654" t="s">
        <v>347</v>
      </c>
      <c r="Y37" s="655"/>
      <c r="Z37" s="655"/>
      <c r="AA37" s="131" t="str">
        <f>VLOOKUP(R37,'リスト（外来）'!C:D,2,FALSE)</f>
        <v>-</v>
      </c>
      <c r="AB37" s="144" t="s">
        <v>276</v>
      </c>
      <c r="AC37" s="655" t="s">
        <v>348</v>
      </c>
      <c r="AD37" s="655"/>
      <c r="AE37" s="655"/>
      <c r="AF37" s="131" t="str">
        <f>VLOOKUP(R37,'リスト（外来）'!C:E,3,FALSE)</f>
        <v>-</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6"/>
      <c r="AD38" s="636"/>
      <c r="AE38" s="636"/>
      <c r="AF38" s="636"/>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4" t="str">
        <f>IF(R37&lt;&gt;"届出なし",('様式96_外来・在宅ベースアップ評価料（Ⅱ）'!M60+'様式96_外来・在宅ベースアップ評価料（Ⅱ）'!M68)*V21,"-")</f>
        <v>-</v>
      </c>
      <c r="AC39" s="664"/>
      <c r="AD39" s="664"/>
      <c r="AE39" s="664"/>
      <c r="AF39" s="664"/>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2"/>
      <c r="AC40" s="592"/>
      <c r="AD40" s="592"/>
      <c r="AE40" s="592"/>
      <c r="AF40" s="592"/>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9"/>
      <c r="AC41" s="589"/>
      <c r="AD41" s="589"/>
      <c r="AE41" s="589"/>
      <c r="AF41" s="589"/>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8">
        <f>IFERROR(AB33-AB40+AB41,"")</f>
        <v>0</v>
      </c>
      <c r="AC42" s="588"/>
      <c r="AD42" s="588"/>
      <c r="AE42" s="588"/>
      <c r="AF42" s="588"/>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7"/>
      <c r="AC47" s="597"/>
      <c r="AD47" s="597"/>
      <c r="AE47" s="597"/>
      <c r="AF47" s="597"/>
      <c r="AG47" s="119" t="s">
        <v>270</v>
      </c>
      <c r="AI47" s="176" t="str">
        <f>IF(AB42&gt;AB47,"NG","OK")</f>
        <v>OK</v>
      </c>
      <c r="AO47" s="252" t="str">
        <f>IF(AI47="NG","←（８）全体の賃金改善の見込み額は（７）算定金額の見込み（繰越額調整後）の値を上回るように設定してください","")</f>
        <v/>
      </c>
    </row>
    <row r="48" spans="1:41" ht="16.149999999999999" customHeight="1" thickBot="1">
      <c r="A48" s="7"/>
      <c r="B48" s="77" t="s">
        <v>1601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52"/>
      <c r="AC48" s="652"/>
      <c r="AD48" s="652"/>
      <c r="AE48" s="652"/>
      <c r="AF48" s="652"/>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3"/>
      <c r="AC49" s="663"/>
      <c r="AD49" s="663"/>
      <c r="AE49" s="663"/>
      <c r="AF49" s="663"/>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5"/>
      <c r="AC50" s="665"/>
      <c r="AD50" s="665"/>
      <c r="AE50" s="665"/>
      <c r="AF50" s="665"/>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6">
        <f>AB47-SUM(AB48:AF50)</f>
        <v>0</v>
      </c>
      <c r="AC51" s="666"/>
      <c r="AD51" s="666"/>
      <c r="AE51" s="666"/>
      <c r="AF51" s="666"/>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1669</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3"/>
      <c r="AC74" s="613"/>
      <c r="AD74" s="613"/>
      <c r="AE74" s="613"/>
      <c r="AF74" s="613"/>
      <c r="AG74" s="78" t="s">
        <v>289</v>
      </c>
      <c r="AH74" s="181"/>
      <c r="AI74" s="181"/>
      <c r="AJ74" s="181"/>
    </row>
    <row r="75" spans="1:44" ht="16.149999999999999" customHeight="1">
      <c r="A75" s="1" t="s">
        <v>1692</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2"/>
      <c r="AC75" s="592"/>
      <c r="AD75" s="592"/>
      <c r="AE75" s="592"/>
      <c r="AF75" s="592"/>
      <c r="AG75" s="118" t="s">
        <v>270</v>
      </c>
    </row>
    <row r="76" spans="1:44"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612"/>
      <c r="AC76" s="612"/>
      <c r="AD76" s="612"/>
      <c r="AE76" s="612"/>
      <c r="AF76" s="612"/>
      <c r="AG76" s="168" t="s">
        <v>270</v>
      </c>
    </row>
    <row r="77" spans="1:44"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56">
        <f>AB76-AB75</f>
        <v>0</v>
      </c>
      <c r="AC77" s="656"/>
      <c r="AD77" s="656"/>
      <c r="AE77" s="656"/>
      <c r="AF77" s="656"/>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57">
        <f>1000*AB74</f>
        <v>0</v>
      </c>
      <c r="AC78" s="657"/>
      <c r="AD78" s="657"/>
      <c r="AE78" s="657"/>
      <c r="AF78" s="657"/>
      <c r="AG78" s="339" t="s">
        <v>270</v>
      </c>
    </row>
    <row r="79" spans="1:44"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4"/>
      <c r="AC79" s="594"/>
      <c r="AD79" s="594"/>
      <c r="AE79" s="594"/>
      <c r="AF79" s="594"/>
      <c r="AG79" s="120" t="s">
        <v>291</v>
      </c>
    </row>
    <row r="80" spans="1:44"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0">
        <f>IFERROR(AB79/AB75*100,0)</f>
        <v>0</v>
      </c>
      <c r="AC80" s="610"/>
      <c r="AD80" s="610"/>
      <c r="AE80" s="610"/>
      <c r="AF80" s="610"/>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3"/>
      <c r="AC83" s="613"/>
      <c r="AD83" s="613"/>
      <c r="AE83" s="613"/>
      <c r="AF83" s="613"/>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2"/>
      <c r="AC84" s="592"/>
      <c r="AD84" s="592"/>
      <c r="AE84" s="592"/>
      <c r="AF84" s="592"/>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612"/>
      <c r="AC85" s="612"/>
      <c r="AD85" s="612"/>
      <c r="AE85" s="612"/>
      <c r="AF85" s="612"/>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4">
        <f>AB85-AB84</f>
        <v>0</v>
      </c>
      <c r="AC86" s="614"/>
      <c r="AD86" s="614"/>
      <c r="AE86" s="614"/>
      <c r="AF86" s="614"/>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2"/>
      <c r="AC87" s="592"/>
      <c r="AD87" s="592"/>
      <c r="AE87" s="592"/>
      <c r="AF87" s="592"/>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4"/>
      <c r="AC88" s="594"/>
      <c r="AD88" s="594"/>
      <c r="AE88" s="594"/>
      <c r="AF88" s="59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0">
        <f>IFERROR(AB88/AB84*100,0)</f>
        <v>0</v>
      </c>
      <c r="AC89" s="610"/>
      <c r="AD89" s="610"/>
      <c r="AE89" s="610"/>
      <c r="AF89" s="610"/>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1"/>
      <c r="AB91" s="631"/>
      <c r="AC91" s="631"/>
      <c r="AD91" s="631"/>
      <c r="AE91" s="631"/>
      <c r="AF91" s="631"/>
      <c r="AG91" s="631"/>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3"/>
      <c r="AC92" s="613"/>
      <c r="AD92" s="613"/>
      <c r="AE92" s="613"/>
      <c r="AF92" s="613"/>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2"/>
      <c r="AC93" s="592"/>
      <c r="AD93" s="592"/>
      <c r="AE93" s="592"/>
      <c r="AF93" s="592"/>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612"/>
      <c r="AC94" s="612"/>
      <c r="AD94" s="612"/>
      <c r="AE94" s="612"/>
      <c r="AF94" s="612"/>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4">
        <f>AB94-AB93</f>
        <v>0</v>
      </c>
      <c r="AC95" s="614"/>
      <c r="AD95" s="614"/>
      <c r="AE95" s="614"/>
      <c r="AF95" s="614"/>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2"/>
      <c r="AC96" s="592"/>
      <c r="AD96" s="592"/>
      <c r="AE96" s="592"/>
      <c r="AF96" s="592"/>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4"/>
      <c r="AC97" s="594"/>
      <c r="AD97" s="594"/>
      <c r="AE97" s="594"/>
      <c r="AF97" s="59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0">
        <f>IFERROR(AB97/AB93*100,0)</f>
        <v>0</v>
      </c>
      <c r="AC98" s="610"/>
      <c r="AD98" s="610"/>
      <c r="AE98" s="610"/>
      <c r="AF98" s="610"/>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1"/>
      <c r="AB100" s="631"/>
      <c r="AC100" s="631"/>
      <c r="AD100" s="631"/>
      <c r="AE100" s="631"/>
      <c r="AF100" s="631"/>
      <c r="AG100" s="631"/>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3"/>
      <c r="AC101" s="613"/>
      <c r="AD101" s="613"/>
      <c r="AE101" s="613"/>
      <c r="AF101" s="613"/>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2"/>
      <c r="AC102" s="592"/>
      <c r="AD102" s="592"/>
      <c r="AE102" s="592"/>
      <c r="AF102" s="592"/>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2"/>
      <c r="AC103" s="612"/>
      <c r="AD103" s="612"/>
      <c r="AE103" s="612"/>
      <c r="AF103" s="612"/>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4">
        <f>AB103-AB102</f>
        <v>0</v>
      </c>
      <c r="AC104" s="614"/>
      <c r="AD104" s="614"/>
      <c r="AE104" s="614"/>
      <c r="AF104" s="614"/>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2"/>
      <c r="AC105" s="592"/>
      <c r="AD105" s="592"/>
      <c r="AE105" s="592"/>
      <c r="AF105" s="592"/>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4"/>
      <c r="AC106" s="594"/>
      <c r="AD106" s="594"/>
      <c r="AE106" s="594"/>
      <c r="AF106" s="59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0">
        <f>IFERROR(AB106/AB102*100,0)</f>
        <v>0</v>
      </c>
      <c r="AC107" s="610"/>
      <c r="AD107" s="610"/>
      <c r="AE107" s="610"/>
      <c r="AF107" s="610"/>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1"/>
      <c r="AB109" s="631"/>
      <c r="AC109" s="631"/>
      <c r="AD109" s="631"/>
      <c r="AE109" s="631"/>
      <c r="AF109" s="631"/>
      <c r="AG109" s="631"/>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3"/>
      <c r="AC110" s="613"/>
      <c r="AD110" s="613"/>
      <c r="AE110" s="613"/>
      <c r="AF110" s="613"/>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2"/>
      <c r="AC111" s="592"/>
      <c r="AD111" s="592"/>
      <c r="AE111" s="592"/>
      <c r="AF111" s="592"/>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2"/>
      <c r="AC112" s="612"/>
      <c r="AD112" s="612"/>
      <c r="AE112" s="612"/>
      <c r="AF112" s="612"/>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4">
        <f>AB112-AB111</f>
        <v>0</v>
      </c>
      <c r="AC113" s="614"/>
      <c r="AD113" s="614"/>
      <c r="AE113" s="614"/>
      <c r="AF113" s="614"/>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2"/>
      <c r="AC114" s="592"/>
      <c r="AD114" s="592"/>
      <c r="AE114" s="592"/>
      <c r="AF114" s="592"/>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4"/>
      <c r="AC115" s="594"/>
      <c r="AD115" s="594"/>
      <c r="AE115" s="594"/>
      <c r="AF115" s="59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0">
        <f>IFERROR(AB115/AB111*100,0)</f>
        <v>0</v>
      </c>
      <c r="AC116" s="610"/>
      <c r="AD116" s="610"/>
      <c r="AE116" s="610"/>
      <c r="AF116" s="610"/>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9"/>
      <c r="AB119" s="629"/>
      <c r="AC119" s="629"/>
      <c r="AD119" s="629"/>
      <c r="AE119" s="629"/>
      <c r="AF119" s="629"/>
      <c r="AG119" s="629"/>
      <c r="AH119" s="195"/>
      <c r="AI119" s="195"/>
      <c r="AJ119" s="195"/>
    </row>
    <row r="120" spans="1:36"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0"/>
      <c r="AC120" s="630"/>
      <c r="AD120" s="630"/>
      <c r="AE120" s="630"/>
      <c r="AF120" s="630"/>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5"/>
      <c r="AC121" s="605"/>
      <c r="AD121" s="605"/>
      <c r="AE121" s="605"/>
      <c r="AF121" s="605"/>
      <c r="AG121" s="112" t="s">
        <v>270</v>
      </c>
      <c r="AH121" s="181"/>
      <c r="AI121" s="181"/>
      <c r="AJ121" s="181"/>
    </row>
    <row r="122" spans="1:36"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5"/>
      <c r="AC122" s="605"/>
      <c r="AD122" s="605"/>
      <c r="AE122" s="605"/>
      <c r="AF122" s="605"/>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6"/>
      <c r="AC123" s="606"/>
      <c r="AD123" s="606"/>
      <c r="AE123" s="606"/>
      <c r="AF123" s="606"/>
      <c r="AG123" s="124" t="s">
        <v>270</v>
      </c>
    </row>
    <row r="124" spans="1:36"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5"/>
      <c r="AC124" s="605"/>
      <c r="AD124" s="605"/>
      <c r="AE124" s="605"/>
      <c r="AF124" s="605"/>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1">
        <f>AB123-AB121</f>
        <v>0</v>
      </c>
      <c r="AC125" s="611"/>
      <c r="AD125" s="611"/>
      <c r="AE125" s="611"/>
      <c r="AF125" s="611"/>
      <c r="AG125" s="124" t="s">
        <v>270</v>
      </c>
    </row>
    <row r="126" spans="1:36"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8">
        <f>AB124-AB122</f>
        <v>0</v>
      </c>
      <c r="AC126" s="658"/>
      <c r="AD126" s="658"/>
      <c r="AE126" s="658"/>
      <c r="AF126" s="658"/>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61">
        <f>1000*AB120</f>
        <v>0</v>
      </c>
      <c r="AC127" s="661"/>
      <c r="AD127" s="661"/>
      <c r="AE127" s="661"/>
      <c r="AF127" s="661"/>
      <c r="AG127" s="385" t="s">
        <v>270</v>
      </c>
    </row>
    <row r="128" spans="1:36"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2"/>
      <c r="AC128" s="662"/>
      <c r="AD128" s="662"/>
      <c r="AE128" s="662"/>
      <c r="AF128" s="662"/>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0">
        <f>IFERROR(AB128/AB122*100,0)</f>
        <v>0</v>
      </c>
      <c r="AC129" s="610"/>
      <c r="AD129" s="610"/>
      <c r="AE129" s="610"/>
      <c r="AF129" s="61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9"/>
      <c r="AB131" s="629"/>
      <c r="AC131" s="629"/>
      <c r="AD131" s="629"/>
      <c r="AE131" s="629"/>
      <c r="AF131" s="629"/>
      <c r="AG131" s="629"/>
      <c r="AH131" s="195"/>
      <c r="AI131" s="195"/>
      <c r="AJ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0"/>
      <c r="AC132" s="630"/>
      <c r="AD132" s="630"/>
      <c r="AE132" s="630"/>
      <c r="AF132" s="630"/>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5"/>
      <c r="AC133" s="605"/>
      <c r="AD133" s="605"/>
      <c r="AE133" s="605"/>
      <c r="AF133" s="605"/>
      <c r="AG133" s="112" t="s">
        <v>270</v>
      </c>
      <c r="AH133" s="181"/>
      <c r="AI133" s="181"/>
      <c r="AJ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5"/>
      <c r="AC134" s="605"/>
      <c r="AD134" s="605"/>
      <c r="AE134" s="605"/>
      <c r="AF134" s="605"/>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5"/>
      <c r="AC136" s="605"/>
      <c r="AD136" s="605"/>
      <c r="AE136" s="605"/>
      <c r="AF136" s="605"/>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1">
        <f>AB135-AB133</f>
        <v>0</v>
      </c>
      <c r="AC137" s="611"/>
      <c r="AD137" s="611"/>
      <c r="AE137" s="611"/>
      <c r="AF137" s="611"/>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8">
        <f>AB136-AB134</f>
        <v>0</v>
      </c>
      <c r="AC138" s="658"/>
      <c r="AD138" s="658"/>
      <c r="AE138" s="658"/>
      <c r="AF138" s="658"/>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61">
        <f>1000*AB132</f>
        <v>0</v>
      </c>
      <c r="AC139" s="661"/>
      <c r="AD139" s="661"/>
      <c r="AE139" s="661"/>
      <c r="AF139" s="661"/>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2"/>
      <c r="AC140" s="662"/>
      <c r="AD140" s="662"/>
      <c r="AE140" s="662"/>
      <c r="AF140" s="662"/>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0">
        <f>IFERROR(AB140/AB134*100,0)</f>
        <v>0</v>
      </c>
      <c r="AC141" s="610"/>
      <c r="AD141" s="610"/>
      <c r="AE141" s="610"/>
      <c r="AF141" s="61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7"/>
      <c r="K146" s="667"/>
      <c r="L146" s="667"/>
      <c r="M146" s="667"/>
      <c r="N146" s="667"/>
      <c r="O146" s="667"/>
      <c r="P146" s="667"/>
      <c r="Q146" s="667"/>
      <c r="R146" s="667"/>
      <c r="S146" s="667"/>
      <c r="T146" s="667"/>
      <c r="U146" s="667"/>
      <c r="V146" s="667"/>
      <c r="W146" s="667"/>
      <c r="X146" s="667"/>
      <c r="Y146" s="667"/>
      <c r="Z146" s="667"/>
      <c r="AA146" s="667"/>
      <c r="AB146" s="667"/>
      <c r="AC146" s="667"/>
      <c r="AD146" s="667"/>
      <c r="AE146" s="667"/>
      <c r="AF146" s="667"/>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60"/>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626" t="s">
        <v>335</v>
      </c>
      <c r="B152" s="626"/>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62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627"/>
      <c r="F154" s="627"/>
      <c r="G154" s="48" t="s">
        <v>16</v>
      </c>
      <c r="H154" s="627"/>
      <c r="I154" s="627"/>
      <c r="J154" s="48" t="s">
        <v>264</v>
      </c>
      <c r="K154" s="627"/>
      <c r="L154" s="627"/>
      <c r="M154" s="48" t="s">
        <v>18</v>
      </c>
      <c r="N154" s="48"/>
      <c r="O154" s="48"/>
      <c r="P154" s="48" t="s">
        <v>336</v>
      </c>
      <c r="Q154" s="48"/>
      <c r="R154" s="48"/>
      <c r="S154" s="48"/>
      <c r="T154" s="628"/>
      <c r="U154" s="628"/>
      <c r="V154" s="628"/>
      <c r="W154" s="628"/>
      <c r="X154" s="628"/>
      <c r="Y154" s="628"/>
      <c r="Z154" s="628"/>
      <c r="AA154" s="628"/>
      <c r="AB154" s="628"/>
      <c r="AC154" s="628"/>
      <c r="AD154" s="628"/>
      <c r="AE154" s="628"/>
      <c r="AF154" s="62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84" t="s">
        <v>390</v>
      </c>
      <c r="B2" s="584"/>
      <c r="C2" s="584"/>
      <c r="D2" s="584"/>
      <c r="E2" s="584"/>
      <c r="F2" s="584"/>
      <c r="G2" s="584"/>
      <c r="H2" s="584"/>
      <c r="I2" s="584"/>
      <c r="J2" s="584"/>
      <c r="K2" s="584"/>
      <c r="L2" s="584"/>
      <c r="M2" s="584"/>
      <c r="N2" s="584"/>
      <c r="O2" s="584"/>
      <c r="P2" s="584"/>
      <c r="Q2" s="584"/>
      <c r="R2" s="584"/>
      <c r="S2" s="584"/>
      <c r="T2" s="584"/>
      <c r="U2" s="585"/>
      <c r="V2" s="585"/>
      <c r="W2" s="633" t="s">
        <v>391</v>
      </c>
      <c r="X2" s="633"/>
      <c r="Y2" s="633"/>
      <c r="Z2" s="633"/>
      <c r="AA2" s="633"/>
      <c r="AB2" s="633"/>
      <c r="AC2" s="633"/>
      <c r="AD2" s="633"/>
      <c r="AE2" s="633"/>
      <c r="AF2" s="633"/>
      <c r="AG2" s="633"/>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07" t="s">
        <v>257</v>
      </c>
      <c r="T4" s="607"/>
      <c r="U4" s="607"/>
      <c r="V4" s="607"/>
      <c r="W4" s="607"/>
      <c r="X4" s="637" t="str">
        <f>IF('様式95_外来・在宅ベースアップ評価料（Ⅰ）'!H5=0,"",'様式95_外来・在宅ベースアップ評価料（Ⅰ）'!H5)</f>
        <v/>
      </c>
      <c r="Y4" s="705"/>
      <c r="Z4" s="705"/>
      <c r="AA4" s="705"/>
      <c r="AB4" s="705"/>
      <c r="AC4" s="705"/>
      <c r="AD4" s="705"/>
      <c r="AE4" s="705"/>
      <c r="AF4" s="705"/>
      <c r="AG4" s="706"/>
    </row>
    <row r="5" spans="1:43" ht="16.149999999999999" customHeight="1">
      <c r="A5" s="3"/>
      <c r="B5" s="3"/>
      <c r="C5" s="3"/>
      <c r="D5" s="3"/>
      <c r="E5" s="3"/>
      <c r="F5" s="3"/>
      <c r="G5" s="3"/>
      <c r="H5" s="3"/>
      <c r="I5" s="3"/>
      <c r="J5" s="3"/>
      <c r="K5" s="3"/>
      <c r="L5" s="3"/>
      <c r="M5" s="3"/>
      <c r="N5" s="3"/>
      <c r="O5" s="3"/>
      <c r="P5" s="3"/>
      <c r="Q5" s="3"/>
      <c r="R5" s="3"/>
      <c r="S5" s="586" t="s">
        <v>258</v>
      </c>
      <c r="T5" s="586"/>
      <c r="U5" s="586"/>
      <c r="V5" s="586"/>
      <c r="W5" s="587"/>
      <c r="X5" s="637" t="str">
        <f>IF('様式95_外来・在宅ベースアップ評価料（Ⅰ）'!H6=0,"",'様式95_外来・在宅ベースアップ評価料（Ⅰ）'!H6)</f>
        <v/>
      </c>
      <c r="Y5" s="705"/>
      <c r="Z5" s="705"/>
      <c r="AA5" s="705"/>
      <c r="AB5" s="705"/>
      <c r="AC5" s="705"/>
      <c r="AD5" s="705"/>
      <c r="AE5" s="705"/>
      <c r="AF5" s="705"/>
      <c r="AG5" s="706"/>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710" t="s">
        <v>1503</v>
      </c>
      <c r="C9" s="711"/>
      <c r="D9" s="712" t="s">
        <v>261</v>
      </c>
      <c r="E9" s="713"/>
      <c r="F9" s="713"/>
      <c r="G9" s="713"/>
      <c r="H9" s="713"/>
      <c r="I9" s="713"/>
      <c r="J9" s="713"/>
      <c r="K9" s="713"/>
      <c r="L9" s="713"/>
      <c r="M9" s="713"/>
      <c r="N9" s="713"/>
      <c r="O9" s="713"/>
      <c r="P9" s="713"/>
      <c r="Q9" s="713"/>
      <c r="R9" s="713"/>
      <c r="S9" s="713"/>
      <c r="T9" s="713"/>
      <c r="U9" s="713"/>
      <c r="V9" s="713"/>
      <c r="W9" s="713"/>
      <c r="X9" s="713"/>
      <c r="Y9" s="713"/>
      <c r="Z9" s="713"/>
      <c r="AA9" s="3"/>
      <c r="AB9" s="3"/>
      <c r="AC9" s="3"/>
      <c r="AD9" s="3"/>
      <c r="AE9" s="3"/>
      <c r="AF9" s="3"/>
      <c r="AG9" s="3"/>
    </row>
    <row r="10" spans="1:43" ht="16.149999999999999" hidden="1" customHeight="1" outlineLevel="1" thickBot="1">
      <c r="A10" s="3"/>
      <c r="B10" s="710" t="s">
        <v>1503</v>
      </c>
      <c r="C10" s="711"/>
      <c r="D10" s="714" t="s">
        <v>262</v>
      </c>
      <c r="E10" s="715"/>
      <c r="F10" s="715"/>
      <c r="G10" s="715"/>
      <c r="H10" s="715"/>
      <c r="I10" s="715"/>
      <c r="J10" s="715"/>
      <c r="K10" s="715"/>
      <c r="L10" s="715"/>
      <c r="M10" s="715"/>
      <c r="N10" s="715"/>
      <c r="O10" s="715"/>
      <c r="P10" s="715"/>
      <c r="Q10" s="715"/>
      <c r="R10" s="715"/>
      <c r="S10" s="715"/>
      <c r="T10" s="715"/>
      <c r="U10" s="715"/>
      <c r="V10" s="715"/>
      <c r="W10" s="715"/>
      <c r="X10" s="715"/>
      <c r="Y10" s="715"/>
      <c r="Z10" s="715"/>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1693</v>
      </c>
      <c r="B12" s="3"/>
      <c r="C12" s="3"/>
      <c r="D12" s="3"/>
      <c r="E12" s="3"/>
      <c r="F12" s="3"/>
      <c r="L12" s="3"/>
      <c r="M12" s="3"/>
      <c r="N12" s="3"/>
      <c r="O12" s="3"/>
      <c r="P12" s="3"/>
      <c r="Q12" s="3"/>
      <c r="R12" s="3"/>
      <c r="S12" s="3"/>
      <c r="T12" s="3"/>
      <c r="U12" s="3"/>
      <c r="V12" s="3"/>
      <c r="AE12" s="3"/>
      <c r="AF12" s="3"/>
      <c r="AG12" s="3"/>
    </row>
    <row r="13" spans="1:43" ht="16.149999999999999" customHeight="1" thickBot="1">
      <c r="B13" s="624" t="s">
        <v>15</v>
      </c>
      <c r="C13" s="643"/>
      <c r="D13" s="643"/>
      <c r="E13" s="707" t="str">
        <f>IF('別添_計画書（病院及び有床診療所）'!E16=0,"",'別添_計画書（病院及び有床診療所）'!E16)</f>
        <v/>
      </c>
      <c r="F13" s="707"/>
      <c r="G13" s="20" t="s">
        <v>16</v>
      </c>
      <c r="H13" s="707" t="str">
        <f>IF('別添_計画書（病院及び有床診療所）'!H16=0,"",'別添_計画書（病院及び有床診療所）'!H16)</f>
        <v/>
      </c>
      <c r="I13" s="707"/>
      <c r="J13" s="20" t="s">
        <v>264</v>
      </c>
      <c r="K13" s="20"/>
      <c r="L13" s="20" t="s">
        <v>265</v>
      </c>
      <c r="M13" s="20" t="s">
        <v>15</v>
      </c>
      <c r="N13" s="20"/>
      <c r="O13" s="707" t="str">
        <f>IF('別添_計画書（病院及び有床診療所）'!O16=0,"",'別添_計画書（病院及び有床診療所）'!O16)</f>
        <v/>
      </c>
      <c r="P13" s="707"/>
      <c r="Q13" s="20" t="s">
        <v>16</v>
      </c>
      <c r="R13" s="707" t="str">
        <f>IF('別添_計画書（病院及び有床診療所）'!R16=0,"",'別添_計画書（病院及び有床診療所）'!R16)</f>
        <v/>
      </c>
      <c r="S13" s="707"/>
      <c r="T13" s="21" t="s">
        <v>264</v>
      </c>
      <c r="V13" s="708">
        <f>'別添_計画書（病院及び有床診療所）'!V16</f>
        <v>1</v>
      </c>
      <c r="W13" s="708"/>
      <c r="X13" s="708"/>
      <c r="Y13" s="709"/>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24" t="s">
        <v>15</v>
      </c>
      <c r="C16" s="643"/>
      <c r="D16" s="643"/>
      <c r="E16" s="707" t="str">
        <f>IF('別添_計画書（病院及び有床診療所）'!E21=0,"",'別添_計画書（病院及び有床診療所）'!E21)</f>
        <v/>
      </c>
      <c r="F16" s="707"/>
      <c r="G16" s="20" t="s">
        <v>16</v>
      </c>
      <c r="H16" s="707" t="str">
        <f>IF('別添_計画書（病院及び有床診療所）'!H21=0,"",'別添_計画書（病院及び有床診療所）'!H21)</f>
        <v/>
      </c>
      <c r="I16" s="707"/>
      <c r="J16" s="20" t="s">
        <v>264</v>
      </c>
      <c r="K16" s="20"/>
      <c r="L16" s="20" t="s">
        <v>265</v>
      </c>
      <c r="M16" s="20" t="s">
        <v>15</v>
      </c>
      <c r="N16" s="20"/>
      <c r="O16" s="599"/>
      <c r="P16" s="599"/>
      <c r="Q16" s="20" t="s">
        <v>16</v>
      </c>
      <c r="R16" s="599"/>
      <c r="S16" s="599"/>
      <c r="T16" s="21" t="s">
        <v>264</v>
      </c>
      <c r="V16" s="708">
        <f>IFERROR(IF(E16=O16,R16-H16+1,IF(O16-E16=1,12-H16+1+R16,IF(O16-E16=2,12-H16+1+R16+12,"エラー"))),1)</f>
        <v>1</v>
      </c>
      <c r="W16" s="708"/>
      <c r="X16" s="708"/>
      <c r="Y16" s="709"/>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700"/>
      <c r="S19" s="701"/>
      <c r="T19" s="701"/>
      <c r="U19" s="701"/>
      <c r="V19" s="701"/>
      <c r="W19" s="701"/>
      <c r="X19" s="701"/>
      <c r="Y19" s="428"/>
      <c r="Z19" s="428"/>
      <c r="AA19" s="428"/>
      <c r="AB19" s="428"/>
      <c r="AC19" s="702"/>
      <c r="AD19" s="702"/>
      <c r="AE19" s="702"/>
      <c r="AF19" s="702"/>
      <c r="AG19" s="429"/>
    </row>
    <row r="20" spans="1:33" ht="16.149999999999999" hidden="1" customHeight="1" outlineLevel="1">
      <c r="A20" s="430"/>
      <c r="B20" s="691" t="s">
        <v>393</v>
      </c>
      <c r="C20" s="691"/>
      <c r="D20" s="691"/>
      <c r="E20" s="691"/>
      <c r="F20" s="691"/>
      <c r="G20" s="691"/>
      <c r="H20" s="691"/>
      <c r="I20" s="691"/>
      <c r="J20" s="691"/>
      <c r="K20" s="691"/>
      <c r="L20" s="691"/>
      <c r="M20" s="691"/>
      <c r="N20" s="691"/>
      <c r="O20" s="691"/>
      <c r="P20" s="691"/>
      <c r="Q20" s="691"/>
      <c r="R20" s="691"/>
      <c r="S20" s="692" t="s">
        <v>394</v>
      </c>
      <c r="T20" s="693"/>
      <c r="U20" s="693"/>
      <c r="V20" s="693"/>
      <c r="W20" s="693"/>
      <c r="X20" s="693"/>
      <c r="Y20" s="693"/>
      <c r="Z20" s="693"/>
      <c r="AA20" s="703"/>
      <c r="AB20" s="692" t="s">
        <v>113</v>
      </c>
      <c r="AC20" s="693"/>
      <c r="AD20" s="693"/>
      <c r="AE20" s="693"/>
      <c r="AF20" s="693"/>
      <c r="AG20" s="694"/>
    </row>
    <row r="21" spans="1:33" ht="16.149999999999999" hidden="1" customHeight="1" outlineLevel="1">
      <c r="A21" s="430"/>
      <c r="B21" s="431" t="s">
        <v>395</v>
      </c>
      <c r="C21" s="432" t="s">
        <v>15</v>
      </c>
      <c r="D21" s="689" t="str">
        <f>IF('別添_計画書（病院及び有床診療所）'!E21=0,"",'別添_計画書（病院及び有床診療所）'!E21)</f>
        <v/>
      </c>
      <c r="E21" s="689"/>
      <c r="F21" s="433" t="s">
        <v>16</v>
      </c>
      <c r="G21" s="689" t="str">
        <f>IF('別添_計画書（病院及び有床診療所）'!H21=0,"",'別添_計画書（病院及び有床診療所）'!H21)</f>
        <v/>
      </c>
      <c r="H21" s="689"/>
      <c r="I21" s="433" t="s">
        <v>264</v>
      </c>
      <c r="J21" s="433" t="s">
        <v>396</v>
      </c>
      <c r="K21" s="433" t="s">
        <v>397</v>
      </c>
      <c r="L21" s="433"/>
      <c r="M21" s="697"/>
      <c r="N21" s="697"/>
      <c r="O21" s="434" t="s">
        <v>16</v>
      </c>
      <c r="P21" s="697"/>
      <c r="Q21" s="697"/>
      <c r="R21" s="435" t="s">
        <v>264</v>
      </c>
      <c r="S21" s="432"/>
      <c r="T21" s="704" t="str">
        <f>'別添_計画書（病院及び有床診療所）'!P31</f>
        <v>算定不可</v>
      </c>
      <c r="U21" s="704"/>
      <c r="V21" s="704"/>
      <c r="W21" s="704"/>
      <c r="X21" s="704"/>
      <c r="Y21" s="704"/>
      <c r="Z21" s="704"/>
      <c r="AA21" s="433"/>
      <c r="AB21" s="421"/>
      <c r="AC21" s="699" t="str">
        <f>IFERROR(IF(T21="","-",VLOOKUP(T21,'リスト（入院）'!C:D,2,FALSE)),"-")</f>
        <v>-</v>
      </c>
      <c r="AD21" s="699"/>
      <c r="AE21" s="699"/>
      <c r="AF21" s="699"/>
      <c r="AG21" s="436" t="s">
        <v>276</v>
      </c>
    </row>
    <row r="22" spans="1:33" ht="16.149999999999999" hidden="1" customHeight="1" outlineLevel="1">
      <c r="A22" s="430"/>
      <c r="B22" s="431" t="s">
        <v>398</v>
      </c>
      <c r="C22" s="432" t="s">
        <v>15</v>
      </c>
      <c r="D22" s="697"/>
      <c r="E22" s="697"/>
      <c r="F22" s="433" t="s">
        <v>16</v>
      </c>
      <c r="G22" s="697"/>
      <c r="H22" s="697"/>
      <c r="I22" s="433" t="s">
        <v>264</v>
      </c>
      <c r="J22" s="433" t="s">
        <v>396</v>
      </c>
      <c r="K22" s="433" t="s">
        <v>397</v>
      </c>
      <c r="L22" s="433"/>
      <c r="M22" s="697"/>
      <c r="N22" s="697"/>
      <c r="O22" s="434" t="s">
        <v>16</v>
      </c>
      <c r="P22" s="697"/>
      <c r="Q22" s="697"/>
      <c r="R22" s="435" t="s">
        <v>264</v>
      </c>
      <c r="S22" s="432"/>
      <c r="T22" s="698"/>
      <c r="U22" s="698"/>
      <c r="V22" s="698"/>
      <c r="W22" s="698"/>
      <c r="X22" s="698"/>
      <c r="Y22" s="698"/>
      <c r="Z22" s="698"/>
      <c r="AA22" s="433"/>
      <c r="AB22" s="421"/>
      <c r="AC22" s="699" t="str">
        <f>IFERROR(IF(T22="","-",VLOOKUP(T22,'リスト（入院）'!C:D,2,FALSE)),"-")</f>
        <v>-</v>
      </c>
      <c r="AD22" s="699"/>
      <c r="AE22" s="699"/>
      <c r="AF22" s="699"/>
      <c r="AG22" s="436" t="s">
        <v>276</v>
      </c>
    </row>
    <row r="23" spans="1:33" ht="16.149999999999999" hidden="1" customHeight="1" outlineLevel="1">
      <c r="A23" s="430"/>
      <c r="B23" s="431" t="s">
        <v>399</v>
      </c>
      <c r="C23" s="432" t="s">
        <v>15</v>
      </c>
      <c r="D23" s="697"/>
      <c r="E23" s="697"/>
      <c r="F23" s="433" t="s">
        <v>16</v>
      </c>
      <c r="G23" s="697"/>
      <c r="H23" s="697"/>
      <c r="I23" s="433" t="s">
        <v>264</v>
      </c>
      <c r="J23" s="433" t="s">
        <v>396</v>
      </c>
      <c r="K23" s="433" t="s">
        <v>397</v>
      </c>
      <c r="L23" s="433"/>
      <c r="M23" s="697"/>
      <c r="N23" s="697"/>
      <c r="O23" s="434" t="s">
        <v>16</v>
      </c>
      <c r="P23" s="697"/>
      <c r="Q23" s="697"/>
      <c r="R23" s="435" t="s">
        <v>264</v>
      </c>
      <c r="S23" s="432"/>
      <c r="T23" s="698"/>
      <c r="U23" s="698"/>
      <c r="V23" s="698"/>
      <c r="W23" s="698"/>
      <c r="X23" s="698"/>
      <c r="Y23" s="698"/>
      <c r="Z23" s="698"/>
      <c r="AA23" s="433"/>
      <c r="AB23" s="421"/>
      <c r="AC23" s="699" t="str">
        <f>IFERROR(IF(T23="","-",VLOOKUP(T23,'リスト（入院）'!C:D,2,FALSE)),"-")</f>
        <v>-</v>
      </c>
      <c r="AD23" s="699"/>
      <c r="AE23" s="699"/>
      <c r="AF23" s="699"/>
      <c r="AG23" s="436" t="s">
        <v>276</v>
      </c>
    </row>
    <row r="24" spans="1:33" ht="16.149999999999999" hidden="1" customHeight="1" outlineLevel="1">
      <c r="A24" s="430"/>
      <c r="B24" s="437" t="s">
        <v>400</v>
      </c>
      <c r="C24" s="432" t="s">
        <v>15</v>
      </c>
      <c r="D24" s="697"/>
      <c r="E24" s="697"/>
      <c r="F24" s="433" t="s">
        <v>16</v>
      </c>
      <c r="G24" s="697"/>
      <c r="H24" s="697"/>
      <c r="I24" s="433" t="s">
        <v>264</v>
      </c>
      <c r="J24" s="433" t="s">
        <v>396</v>
      </c>
      <c r="K24" s="433" t="s">
        <v>397</v>
      </c>
      <c r="L24" s="433"/>
      <c r="M24" s="697"/>
      <c r="N24" s="697"/>
      <c r="O24" s="434" t="s">
        <v>16</v>
      </c>
      <c r="P24" s="697"/>
      <c r="Q24" s="697"/>
      <c r="R24" s="435" t="s">
        <v>264</v>
      </c>
      <c r="S24" s="432"/>
      <c r="T24" s="698"/>
      <c r="U24" s="698"/>
      <c r="V24" s="698"/>
      <c r="W24" s="698"/>
      <c r="X24" s="698"/>
      <c r="Y24" s="698"/>
      <c r="Z24" s="698"/>
      <c r="AA24" s="433"/>
      <c r="AB24" s="421"/>
      <c r="AC24" s="699" t="str">
        <f>IFERROR(IF(T24="","-",VLOOKUP(T24,'リスト（入院）'!C:D,2,FALSE)),"-")</f>
        <v>-</v>
      </c>
      <c r="AD24" s="699"/>
      <c r="AE24" s="699"/>
      <c r="AF24" s="699"/>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6"/>
      <c r="AD25" s="696"/>
      <c r="AE25" s="696"/>
      <c r="AF25" s="696"/>
      <c r="AG25" s="436"/>
    </row>
    <row r="26" spans="1:33" ht="16.149999999999999" hidden="1" customHeight="1" outlineLevel="1">
      <c r="A26" s="430"/>
      <c r="B26" s="691" t="s">
        <v>393</v>
      </c>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2" t="s">
        <v>402</v>
      </c>
      <c r="AC26" s="693"/>
      <c r="AD26" s="693"/>
      <c r="AE26" s="693"/>
      <c r="AF26" s="693"/>
      <c r="AG26" s="694"/>
    </row>
    <row r="27" spans="1:33" ht="16.149999999999999" hidden="1" customHeight="1" outlineLevel="1">
      <c r="A27" s="430"/>
      <c r="B27" s="431" t="s">
        <v>395</v>
      </c>
      <c r="C27" s="432" t="s">
        <v>15</v>
      </c>
      <c r="D27" s="689" t="str">
        <f>IF(D21="","",D21)</f>
        <v/>
      </c>
      <c r="E27" s="689"/>
      <c r="F27" s="433" t="s">
        <v>16</v>
      </c>
      <c r="G27" s="689" t="str">
        <f>IF(G21="","",G21)</f>
        <v/>
      </c>
      <c r="H27" s="689"/>
      <c r="I27" s="433" t="s">
        <v>264</v>
      </c>
      <c r="J27" s="433" t="s">
        <v>396</v>
      </c>
      <c r="K27" s="433" t="s">
        <v>397</v>
      </c>
      <c r="L27" s="433"/>
      <c r="M27" s="689" t="str">
        <f>IF(M21="","",M21)</f>
        <v/>
      </c>
      <c r="N27" s="689"/>
      <c r="O27" s="434" t="s">
        <v>16</v>
      </c>
      <c r="P27" s="689" t="str">
        <f>IF(P21="","",P21)</f>
        <v/>
      </c>
      <c r="Q27" s="689"/>
      <c r="R27" s="434" t="s">
        <v>264</v>
      </c>
      <c r="S27" s="440"/>
      <c r="T27" s="440"/>
      <c r="U27" s="440"/>
      <c r="V27" s="440"/>
      <c r="W27" s="440"/>
      <c r="X27" s="440"/>
      <c r="Y27" s="440"/>
      <c r="Z27" s="440"/>
      <c r="AA27" s="441"/>
      <c r="AB27" s="421"/>
      <c r="AC27" s="695"/>
      <c r="AD27" s="695"/>
      <c r="AE27" s="695"/>
      <c r="AF27" s="695"/>
      <c r="AG27" s="436" t="s">
        <v>278</v>
      </c>
    </row>
    <row r="28" spans="1:33" ht="16.149999999999999" hidden="1" customHeight="1" outlineLevel="1">
      <c r="A28" s="430"/>
      <c r="B28" s="431" t="s">
        <v>398</v>
      </c>
      <c r="C28" s="432" t="s">
        <v>15</v>
      </c>
      <c r="D28" s="689" t="str">
        <f>IF(D22="","",D22)</f>
        <v/>
      </c>
      <c r="E28" s="689"/>
      <c r="F28" s="433" t="s">
        <v>16</v>
      </c>
      <c r="G28" s="689" t="str">
        <f>IF(G22="","",G22)</f>
        <v/>
      </c>
      <c r="H28" s="689"/>
      <c r="I28" s="433" t="s">
        <v>264</v>
      </c>
      <c r="J28" s="433" t="s">
        <v>396</v>
      </c>
      <c r="K28" s="433" t="s">
        <v>397</v>
      </c>
      <c r="L28" s="433"/>
      <c r="M28" s="689" t="str">
        <f>IF(M22="","",M22)</f>
        <v/>
      </c>
      <c r="N28" s="689"/>
      <c r="O28" s="434" t="s">
        <v>16</v>
      </c>
      <c r="P28" s="689" t="str">
        <f>IF(P22="","",P22)</f>
        <v/>
      </c>
      <c r="Q28" s="689"/>
      <c r="R28" s="434" t="s">
        <v>264</v>
      </c>
      <c r="S28" s="440"/>
      <c r="T28" s="440"/>
      <c r="U28" s="440"/>
      <c r="V28" s="440"/>
      <c r="W28" s="440"/>
      <c r="X28" s="440"/>
      <c r="Y28" s="440"/>
      <c r="Z28" s="440"/>
      <c r="AA28" s="441"/>
      <c r="AB28" s="421"/>
      <c r="AC28" s="695"/>
      <c r="AD28" s="695"/>
      <c r="AE28" s="695"/>
      <c r="AF28" s="695"/>
      <c r="AG28" s="436" t="s">
        <v>278</v>
      </c>
    </row>
    <row r="29" spans="1:33" ht="16.149999999999999" hidden="1" customHeight="1" outlineLevel="1">
      <c r="A29" s="430"/>
      <c r="B29" s="431" t="s">
        <v>399</v>
      </c>
      <c r="C29" s="432" t="s">
        <v>15</v>
      </c>
      <c r="D29" s="689" t="str">
        <f>IF(D23="","",D23)</f>
        <v/>
      </c>
      <c r="E29" s="689"/>
      <c r="F29" s="433" t="s">
        <v>16</v>
      </c>
      <c r="G29" s="689" t="str">
        <f>IF(G23="","",G23)</f>
        <v/>
      </c>
      <c r="H29" s="689"/>
      <c r="I29" s="433" t="s">
        <v>264</v>
      </c>
      <c r="J29" s="433" t="s">
        <v>396</v>
      </c>
      <c r="K29" s="433" t="s">
        <v>397</v>
      </c>
      <c r="L29" s="433"/>
      <c r="M29" s="689" t="str">
        <f>IF(M23="","",M23)</f>
        <v/>
      </c>
      <c r="N29" s="689"/>
      <c r="O29" s="434" t="s">
        <v>16</v>
      </c>
      <c r="P29" s="689" t="str">
        <f>IF(P23="","",P23)</f>
        <v/>
      </c>
      <c r="Q29" s="689"/>
      <c r="R29" s="434" t="s">
        <v>264</v>
      </c>
      <c r="S29" s="440"/>
      <c r="T29" s="440"/>
      <c r="U29" s="440"/>
      <c r="V29" s="440"/>
      <c r="W29" s="440"/>
      <c r="X29" s="440"/>
      <c r="Y29" s="440"/>
      <c r="Z29" s="440"/>
      <c r="AA29" s="441"/>
      <c r="AB29" s="421"/>
      <c r="AC29" s="695"/>
      <c r="AD29" s="695"/>
      <c r="AE29" s="695"/>
      <c r="AF29" s="695"/>
      <c r="AG29" s="436" t="s">
        <v>278</v>
      </c>
    </row>
    <row r="30" spans="1:33" ht="16.149999999999999" hidden="1" customHeight="1" outlineLevel="1">
      <c r="A30" s="442"/>
      <c r="B30" s="437" t="s">
        <v>400</v>
      </c>
      <c r="C30" s="432" t="s">
        <v>15</v>
      </c>
      <c r="D30" s="689" t="str">
        <f>IF(D24="","",D24)</f>
        <v/>
      </c>
      <c r="E30" s="689"/>
      <c r="F30" s="433" t="s">
        <v>16</v>
      </c>
      <c r="G30" s="689" t="str">
        <f>IF(G24="","",G24)</f>
        <v/>
      </c>
      <c r="H30" s="689"/>
      <c r="I30" s="433" t="s">
        <v>264</v>
      </c>
      <c r="J30" s="433" t="s">
        <v>396</v>
      </c>
      <c r="K30" s="433" t="s">
        <v>397</v>
      </c>
      <c r="L30" s="433"/>
      <c r="M30" s="689" t="str">
        <f>IF(M24="","",M24)</f>
        <v/>
      </c>
      <c r="N30" s="689"/>
      <c r="O30" s="434" t="s">
        <v>16</v>
      </c>
      <c r="P30" s="689" t="str">
        <f>IF(P24="","",P24)</f>
        <v/>
      </c>
      <c r="Q30" s="689"/>
      <c r="R30" s="434" t="s">
        <v>264</v>
      </c>
      <c r="S30" s="440"/>
      <c r="T30" s="434"/>
      <c r="U30" s="434"/>
      <c r="V30" s="434"/>
      <c r="W30" s="434"/>
      <c r="X30" s="434"/>
      <c r="Y30" s="434"/>
      <c r="Z30" s="434"/>
      <c r="AA30" s="434"/>
      <c r="AB30" s="421"/>
      <c r="AC30" s="695"/>
      <c r="AD30" s="695"/>
      <c r="AE30" s="695"/>
      <c r="AF30" s="695"/>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73" t="str">
        <f>IF(AC27="","",SUM(AC27:AF30))</f>
        <v/>
      </c>
      <c r="AD31" s="673"/>
      <c r="AE31" s="673"/>
      <c r="AF31" s="673"/>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0"/>
      <c r="AD32" s="690"/>
      <c r="AE32" s="690"/>
      <c r="AF32" s="690"/>
      <c r="AG32" s="445"/>
    </row>
    <row r="33" spans="1:43" ht="16.149999999999999" hidden="1" customHeight="1" outlineLevel="1">
      <c r="A33" s="430"/>
      <c r="B33" s="691" t="s">
        <v>393</v>
      </c>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2"/>
      <c r="AB33" s="692" t="s">
        <v>405</v>
      </c>
      <c r="AC33" s="693"/>
      <c r="AD33" s="693"/>
      <c r="AE33" s="693"/>
      <c r="AF33" s="693"/>
      <c r="AG33" s="694"/>
    </row>
    <row r="34" spans="1:43" ht="16.149999999999999" hidden="1" customHeight="1" outlineLevel="1">
      <c r="A34" s="430"/>
      <c r="B34" s="431" t="s">
        <v>395</v>
      </c>
      <c r="C34" s="432" t="s">
        <v>15</v>
      </c>
      <c r="D34" s="689" t="str">
        <f>IF(D21="","",D21)</f>
        <v/>
      </c>
      <c r="E34" s="689"/>
      <c r="F34" s="433" t="s">
        <v>16</v>
      </c>
      <c r="G34" s="689" t="str">
        <f>IF(G21="","",G21)</f>
        <v/>
      </c>
      <c r="H34" s="689"/>
      <c r="I34" s="433" t="s">
        <v>264</v>
      </c>
      <c r="J34" s="433" t="s">
        <v>396</v>
      </c>
      <c r="K34" s="433" t="s">
        <v>397</v>
      </c>
      <c r="L34" s="433"/>
      <c r="M34" s="689" t="str">
        <f>IF(M21="","",M21)</f>
        <v/>
      </c>
      <c r="N34" s="689"/>
      <c r="O34" s="434" t="s">
        <v>16</v>
      </c>
      <c r="P34" s="689" t="str">
        <f>IF(P21="","",P21)</f>
        <v/>
      </c>
      <c r="Q34" s="689"/>
      <c r="R34" s="434" t="s">
        <v>264</v>
      </c>
      <c r="S34" s="440"/>
      <c r="T34" s="440"/>
      <c r="U34" s="440"/>
      <c r="V34" s="440"/>
      <c r="W34" s="440"/>
      <c r="X34" s="440"/>
      <c r="Y34" s="440"/>
      <c r="Z34" s="440"/>
      <c r="AA34" s="440"/>
      <c r="AB34" s="421"/>
      <c r="AC34" s="673" t="str">
        <f>IFERROR(AC21*AC27*10,"")</f>
        <v/>
      </c>
      <c r="AD34" s="673"/>
      <c r="AE34" s="673"/>
      <c r="AF34" s="673"/>
      <c r="AG34" s="436" t="s">
        <v>270</v>
      </c>
    </row>
    <row r="35" spans="1:43" ht="16.149999999999999" hidden="1" customHeight="1" outlineLevel="1">
      <c r="A35" s="430"/>
      <c r="B35" s="431" t="s">
        <v>398</v>
      </c>
      <c r="C35" s="432" t="s">
        <v>15</v>
      </c>
      <c r="D35" s="689" t="str">
        <f>IF(D22="","",D22)</f>
        <v/>
      </c>
      <c r="E35" s="689"/>
      <c r="F35" s="433" t="s">
        <v>16</v>
      </c>
      <c r="G35" s="689" t="str">
        <f>IF(G22="","",G22)</f>
        <v/>
      </c>
      <c r="H35" s="689"/>
      <c r="I35" s="433" t="s">
        <v>264</v>
      </c>
      <c r="J35" s="433" t="s">
        <v>396</v>
      </c>
      <c r="K35" s="433" t="s">
        <v>397</v>
      </c>
      <c r="L35" s="433"/>
      <c r="M35" s="689" t="str">
        <f>IF(M22="","",M22)</f>
        <v/>
      </c>
      <c r="N35" s="689"/>
      <c r="O35" s="434" t="s">
        <v>16</v>
      </c>
      <c r="P35" s="689" t="str">
        <f>IF(P22="","",P22)</f>
        <v/>
      </c>
      <c r="Q35" s="689"/>
      <c r="R35" s="434" t="s">
        <v>264</v>
      </c>
      <c r="S35" s="440"/>
      <c r="T35" s="440"/>
      <c r="U35" s="440"/>
      <c r="V35" s="440"/>
      <c r="W35" s="440"/>
      <c r="X35" s="440"/>
      <c r="Y35" s="440"/>
      <c r="Z35" s="440"/>
      <c r="AA35" s="440"/>
      <c r="AB35" s="421"/>
      <c r="AC35" s="673" t="str">
        <f>IFERROR(AC22*AC28*10,"")</f>
        <v/>
      </c>
      <c r="AD35" s="673"/>
      <c r="AE35" s="673"/>
      <c r="AF35" s="673"/>
      <c r="AG35" s="436" t="s">
        <v>270</v>
      </c>
    </row>
    <row r="36" spans="1:43" ht="16.149999999999999" hidden="1" customHeight="1" outlineLevel="1">
      <c r="A36" s="430"/>
      <c r="B36" s="431" t="s">
        <v>399</v>
      </c>
      <c r="C36" s="432" t="s">
        <v>15</v>
      </c>
      <c r="D36" s="689" t="str">
        <f>IF(D23="","",D23)</f>
        <v/>
      </c>
      <c r="E36" s="689"/>
      <c r="F36" s="433" t="s">
        <v>16</v>
      </c>
      <c r="G36" s="689" t="str">
        <f>IF(G23="","",G23)</f>
        <v/>
      </c>
      <c r="H36" s="689"/>
      <c r="I36" s="433" t="s">
        <v>264</v>
      </c>
      <c r="J36" s="433" t="s">
        <v>396</v>
      </c>
      <c r="K36" s="433" t="s">
        <v>397</v>
      </c>
      <c r="L36" s="433"/>
      <c r="M36" s="689" t="str">
        <f>IF(M23="","",M23)</f>
        <v/>
      </c>
      <c r="N36" s="689"/>
      <c r="O36" s="434" t="s">
        <v>16</v>
      </c>
      <c r="P36" s="689" t="str">
        <f>IF(P23="","",P23)</f>
        <v/>
      </c>
      <c r="Q36" s="689"/>
      <c r="R36" s="434" t="s">
        <v>264</v>
      </c>
      <c r="S36" s="440"/>
      <c r="T36" s="440"/>
      <c r="U36" s="440"/>
      <c r="V36" s="440"/>
      <c r="W36" s="440"/>
      <c r="X36" s="440"/>
      <c r="Y36" s="440"/>
      <c r="Z36" s="440"/>
      <c r="AA36" s="440"/>
      <c r="AB36" s="421"/>
      <c r="AC36" s="673" t="str">
        <f>IFERROR(AC23*AC29*10,"")</f>
        <v/>
      </c>
      <c r="AD36" s="673"/>
      <c r="AE36" s="673"/>
      <c r="AF36" s="673"/>
      <c r="AG36" s="436" t="s">
        <v>270</v>
      </c>
    </row>
    <row r="37" spans="1:43" ht="16.149999999999999" hidden="1" customHeight="1" outlineLevel="1">
      <c r="A37" s="430"/>
      <c r="B37" s="446" t="s">
        <v>400</v>
      </c>
      <c r="C37" s="421" t="s">
        <v>15</v>
      </c>
      <c r="D37" s="689" t="str">
        <f>IF(D24="","",D24)</f>
        <v/>
      </c>
      <c r="E37" s="689"/>
      <c r="F37" s="433" t="s">
        <v>16</v>
      </c>
      <c r="G37" s="689" t="str">
        <f>IF(G24="","",G24)</f>
        <v/>
      </c>
      <c r="H37" s="689"/>
      <c r="I37" s="433" t="s">
        <v>264</v>
      </c>
      <c r="J37" s="433" t="s">
        <v>396</v>
      </c>
      <c r="K37" s="433" t="s">
        <v>397</v>
      </c>
      <c r="L37" s="433"/>
      <c r="M37" s="689" t="str">
        <f>IF(M24="","",M24)</f>
        <v/>
      </c>
      <c r="N37" s="689"/>
      <c r="O37" s="434" t="s">
        <v>16</v>
      </c>
      <c r="P37" s="689" t="str">
        <f>IF(P24="","",P24)</f>
        <v/>
      </c>
      <c r="Q37" s="689"/>
      <c r="R37" s="434" t="s">
        <v>264</v>
      </c>
      <c r="S37" s="440"/>
      <c r="T37" s="434"/>
      <c r="U37" s="434"/>
      <c r="V37" s="434"/>
      <c r="W37" s="434"/>
      <c r="X37" s="434"/>
      <c r="Y37" s="434"/>
      <c r="Z37" s="434"/>
      <c r="AA37" s="434"/>
      <c r="AB37" s="421"/>
      <c r="AC37" s="673" t="str">
        <f>IFERROR(AC24*AC30*10,"")</f>
        <v/>
      </c>
      <c r="AD37" s="673"/>
      <c r="AE37" s="673"/>
      <c r="AF37" s="673"/>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83">
        <v>1</v>
      </c>
      <c r="AD38" s="683"/>
      <c r="AE38" s="683"/>
      <c r="AF38" s="683"/>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83">
        <v>2</v>
      </c>
      <c r="AD39" s="683"/>
      <c r="AE39" s="683"/>
      <c r="AF39" s="683"/>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684" t="str">
        <f>IF(AC34="","",SUM(AC34:AF37)-AC38+AC39)</f>
        <v/>
      </c>
      <c r="AD40" s="684"/>
      <c r="AE40" s="684"/>
      <c r="AF40" s="684"/>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686"/>
      <c r="AC42" s="686"/>
      <c r="AD42" s="686"/>
      <c r="AE42" s="686"/>
      <c r="AF42" s="686"/>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92"/>
      <c r="AC43" s="592"/>
      <c r="AD43" s="592"/>
      <c r="AE43" s="592"/>
      <c r="AF43" s="592"/>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SUM(AB42:AF44)</f>
        <v>0</v>
      </c>
      <c r="AC46" s="687"/>
      <c r="AD46" s="687"/>
      <c r="AE46" s="687"/>
      <c r="AF46" s="687"/>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1593</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615">
        <f>AB46-AB50+AB51</f>
        <v>0</v>
      </c>
      <c r="AC54" s="615"/>
      <c r="AD54" s="615"/>
      <c r="AE54" s="615"/>
      <c r="AF54" s="615"/>
      <c r="AG54" s="17" t="s">
        <v>270</v>
      </c>
    </row>
    <row r="55" spans="1:43" ht="16.149999999999999" customHeight="1" thickBot="1">
      <c r="A55" s="468"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52"/>
      <c r="AC55" s="652"/>
      <c r="AD55" s="652"/>
      <c r="AE55" s="652"/>
      <c r="AF55" s="652"/>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688" t="str">
        <f>IF(AH55=TRUE,"問題なし","問題あり")</f>
        <v>問題あり</v>
      </c>
      <c r="AC56" s="688"/>
      <c r="AD56" s="688"/>
      <c r="AE56" s="688"/>
      <c r="AF56" s="688"/>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t="str">
        <f>IF(AC57=0,"",AC57)</f>
        <v/>
      </c>
      <c r="AC61" s="598"/>
      <c r="AD61" s="598"/>
      <c r="AE61" s="598"/>
      <c r="AF61" s="598"/>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78"/>
      <c r="AC62" s="678"/>
      <c r="AD62" s="678"/>
      <c r="AE62" s="678"/>
      <c r="AF62" s="678"/>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78"/>
      <c r="AC63" s="678"/>
      <c r="AD63" s="678"/>
      <c r="AE63" s="678"/>
      <c r="AF63" s="678"/>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c r="AC65" s="679"/>
      <c r="AD65" s="679"/>
      <c r="AE65" s="679"/>
      <c r="AF65" s="679"/>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0">
        <f>AB59-SUM(AB60:AF65)</f>
        <v>0</v>
      </c>
      <c r="AC66" s="680"/>
      <c r="AD66" s="680"/>
      <c r="AE66" s="680"/>
      <c r="AF66" s="680"/>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81" t="s">
        <v>1531</v>
      </c>
      <c r="AC67" s="681"/>
      <c r="AD67" s="681"/>
      <c r="AE67" s="681"/>
      <c r="AF67" s="681"/>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682" t="str">
        <f>IF(AH67=TRUE,"問題なし","問題あり")</f>
        <v>問題あり</v>
      </c>
      <c r="AC68" s="682"/>
      <c r="AD68" s="682"/>
      <c r="AE68" s="682"/>
      <c r="AF68" s="682"/>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72">
        <f>'別添_計画書（病院及び有床診療所）'!AB71</f>
        <v>0</v>
      </c>
      <c r="AC87" s="672"/>
      <c r="AD87" s="672"/>
      <c r="AE87" s="672"/>
      <c r="AF87" s="672"/>
      <c r="AG87" s="78" t="s">
        <v>289</v>
      </c>
    </row>
    <row r="88" spans="1:33" ht="16.149999999999999" customHeight="1">
      <c r="A88" s="406"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56">
        <f>'別添_計画書（病院及び有床診療所）'!AB72</f>
        <v>0</v>
      </c>
      <c r="AC88" s="656"/>
      <c r="AD88" s="656"/>
      <c r="AE88" s="656"/>
      <c r="AF88" s="656"/>
      <c r="AG88" s="118" t="s">
        <v>270</v>
      </c>
    </row>
    <row r="89" spans="1:33" ht="16.149999999999999"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677">
        <f>SUM(AB98,AB107,AB116,AB125,AB134)</f>
        <v>0</v>
      </c>
      <c r="AC89" s="677"/>
      <c r="AD89" s="677"/>
      <c r="AE89" s="677"/>
      <c r="AF89" s="677"/>
      <c r="AG89" s="168" t="s">
        <v>270</v>
      </c>
    </row>
    <row r="90" spans="1:33" ht="16.149999999999999"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614">
        <f>AB89-AB88</f>
        <v>0</v>
      </c>
      <c r="AC90" s="614"/>
      <c r="AD90" s="614"/>
      <c r="AE90" s="614"/>
      <c r="AF90" s="614"/>
      <c r="AG90" s="168" t="s">
        <v>270</v>
      </c>
    </row>
    <row r="91" spans="1:33" ht="16.149999999999999"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5">
        <f>SUM(AB100,AB109,AB118,AB127,AB136)</f>
        <v>0</v>
      </c>
      <c r="AC91" s="595"/>
      <c r="AD91" s="595"/>
      <c r="AE91" s="595"/>
      <c r="AF91" s="595"/>
      <c r="AG91" s="121" t="s">
        <v>270</v>
      </c>
    </row>
    <row r="92" spans="1:33" ht="16.149999999999999"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5">
        <f>AB90-AB91</f>
        <v>0</v>
      </c>
      <c r="AC92" s="615"/>
      <c r="AD92" s="615"/>
      <c r="AE92" s="615"/>
      <c r="AF92" s="615"/>
      <c r="AG92" s="121" t="s">
        <v>291</v>
      </c>
    </row>
    <row r="93" spans="1:33" ht="16.149999999999999"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76">
        <f>IFERROR(AB92/AB88*100,0)</f>
        <v>0</v>
      </c>
      <c r="AC93" s="676"/>
      <c r="AD93" s="676"/>
      <c r="AE93" s="676"/>
      <c r="AF93" s="676"/>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1738</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72">
        <f>'別添_計画書（病院及び有床診療所）'!AB80</f>
        <v>0</v>
      </c>
      <c r="AC96" s="672"/>
      <c r="AD96" s="672"/>
      <c r="AE96" s="672"/>
      <c r="AF96" s="672"/>
      <c r="AG96" s="78" t="s">
        <v>289</v>
      </c>
    </row>
    <row r="97" spans="1:33" ht="16.149999999999999" customHeight="1">
      <c r="A97" s="406"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56">
        <f>'別添_計画書（病院及び有床診療所）'!AB81</f>
        <v>0</v>
      </c>
      <c r="AC97" s="656"/>
      <c r="AD97" s="656"/>
      <c r="AE97" s="656"/>
      <c r="AF97" s="656"/>
      <c r="AG97" s="118" t="s">
        <v>270</v>
      </c>
    </row>
    <row r="98" spans="1:33" ht="16.149999999999999"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612"/>
      <c r="AC98" s="612"/>
      <c r="AD98" s="612"/>
      <c r="AE98" s="612"/>
      <c r="AF98" s="612"/>
      <c r="AG98" s="168" t="s">
        <v>270</v>
      </c>
    </row>
    <row r="99" spans="1:33" ht="16.149999999999999"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614">
        <f>AB98-AB97</f>
        <v>0</v>
      </c>
      <c r="AC99" s="614"/>
      <c r="AD99" s="614"/>
      <c r="AE99" s="614"/>
      <c r="AF99" s="614"/>
      <c r="AG99" s="168" t="s">
        <v>270</v>
      </c>
    </row>
    <row r="100" spans="1:33" ht="16.149999999999999"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2"/>
      <c r="AC100" s="592"/>
      <c r="AD100" s="592"/>
      <c r="AE100" s="592"/>
      <c r="AF100" s="592"/>
      <c r="AG100" s="120" t="s">
        <v>270</v>
      </c>
    </row>
    <row r="101" spans="1:33" ht="16.149999999999999"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5">
        <f>AB99-AB100</f>
        <v>0</v>
      </c>
      <c r="AC101" s="615"/>
      <c r="AD101" s="615"/>
      <c r="AE101" s="615"/>
      <c r="AF101" s="615"/>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10">
        <f>IFERROR(AB101/AB97*100,0)</f>
        <v>0</v>
      </c>
      <c r="AC102" s="610"/>
      <c r="AD102" s="610"/>
      <c r="AE102" s="610"/>
      <c r="AF102" s="610"/>
      <c r="AG102" s="154" t="s">
        <v>292</v>
      </c>
    </row>
    <row r="103" spans="1:33" ht="16.350000000000001" customHeight="1"/>
    <row r="104" spans="1:33" ht="16.149999999999999"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631"/>
      <c r="AB104" s="631"/>
      <c r="AC104" s="631"/>
      <c r="AD104" s="631"/>
      <c r="AE104" s="631"/>
      <c r="AF104" s="631"/>
      <c r="AG104" s="631"/>
    </row>
    <row r="105" spans="1:33" ht="16.149999999999999"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72">
        <f>'別添_計画書（病院及び有床診療所）'!AB89</f>
        <v>0</v>
      </c>
      <c r="AC105" s="672"/>
      <c r="AD105" s="672"/>
      <c r="AE105" s="672"/>
      <c r="AF105" s="672"/>
      <c r="AG105" s="78" t="s">
        <v>289</v>
      </c>
    </row>
    <row r="106" spans="1:33" ht="16.149999999999999"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56">
        <f>'別添_計画書（病院及び有床診療所）'!AB90</f>
        <v>0</v>
      </c>
      <c r="AC106" s="656"/>
      <c r="AD106" s="656"/>
      <c r="AE106" s="656"/>
      <c r="AF106" s="656"/>
      <c r="AG106" s="118" t="s">
        <v>270</v>
      </c>
    </row>
    <row r="107" spans="1:33" ht="16.149999999999999"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2"/>
      <c r="AC107" s="612"/>
      <c r="AD107" s="612"/>
      <c r="AE107" s="612"/>
      <c r="AF107" s="612"/>
      <c r="AG107" s="168" t="s">
        <v>270</v>
      </c>
    </row>
    <row r="108" spans="1:33" ht="16.149999999999999"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4">
        <f>AB107-AB106</f>
        <v>0</v>
      </c>
      <c r="AC108" s="614"/>
      <c r="AD108" s="614"/>
      <c r="AE108" s="614"/>
      <c r="AF108" s="614"/>
      <c r="AG108" s="168" t="s">
        <v>270</v>
      </c>
    </row>
    <row r="109" spans="1:33" ht="16.149999999999999"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2"/>
      <c r="AC109" s="592"/>
      <c r="AD109" s="592"/>
      <c r="AE109" s="592"/>
      <c r="AF109" s="592"/>
      <c r="AG109" s="120" t="s">
        <v>270</v>
      </c>
    </row>
    <row r="110" spans="1:33" ht="16.149999999999999"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5">
        <f>AB108-AB109</f>
        <v>0</v>
      </c>
      <c r="AC110" s="615"/>
      <c r="AD110" s="615"/>
      <c r="AE110" s="615"/>
      <c r="AF110" s="615"/>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10">
        <f>IFERROR(AB110/AB106*100,0)</f>
        <v>0</v>
      </c>
      <c r="AC111" s="610"/>
      <c r="AD111" s="610"/>
      <c r="AE111" s="610"/>
      <c r="AF111" s="610"/>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1"/>
      <c r="AB113" s="631"/>
      <c r="AC113" s="631"/>
      <c r="AD113" s="631"/>
      <c r="AE113" s="631"/>
      <c r="AF113" s="631"/>
      <c r="AG113" s="631"/>
    </row>
    <row r="114" spans="1:35" ht="16.149999999999999"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72">
        <f>'別添_計画書（病院及び有床診療所）'!AB98</f>
        <v>0</v>
      </c>
      <c r="AC114" s="672"/>
      <c r="AD114" s="672"/>
      <c r="AE114" s="672"/>
      <c r="AF114" s="672"/>
      <c r="AG114" s="78" t="s">
        <v>289</v>
      </c>
    </row>
    <row r="115" spans="1:35" ht="16.149999999999999" customHeight="1">
      <c r="A115" s="406"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56">
        <f>'別添_計画書（病院及び有床診療所）'!AB99</f>
        <v>0</v>
      </c>
      <c r="AC115" s="656"/>
      <c r="AD115" s="656"/>
      <c r="AE115" s="656"/>
      <c r="AF115" s="656"/>
      <c r="AG115" s="118" t="s">
        <v>270</v>
      </c>
    </row>
    <row r="116" spans="1:35" ht="16.149999999999999"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2"/>
      <c r="AC116" s="612"/>
      <c r="AD116" s="612"/>
      <c r="AE116" s="612"/>
      <c r="AF116" s="612"/>
      <c r="AG116" s="168" t="s">
        <v>270</v>
      </c>
    </row>
    <row r="117" spans="1:35" ht="16.149999999999999"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4">
        <f>AB116-AB115</f>
        <v>0</v>
      </c>
      <c r="AC117" s="614"/>
      <c r="AD117" s="614"/>
      <c r="AE117" s="614"/>
      <c r="AF117" s="614"/>
      <c r="AG117" s="168" t="s">
        <v>270</v>
      </c>
    </row>
    <row r="118" spans="1:35" ht="16.149999999999999"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2"/>
      <c r="AC118" s="592"/>
      <c r="AD118" s="592"/>
      <c r="AE118" s="592"/>
      <c r="AF118" s="592"/>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5">
        <f>AB117-AB118</f>
        <v>0</v>
      </c>
      <c r="AC119" s="615"/>
      <c r="AD119" s="615"/>
      <c r="AE119" s="615"/>
      <c r="AF119" s="615"/>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10">
        <f>IFERROR(AB119/AB115*100,0)</f>
        <v>0</v>
      </c>
      <c r="AC120" s="610"/>
      <c r="AD120" s="610"/>
      <c r="AE120" s="610"/>
      <c r="AF120" s="610"/>
      <c r="AG120" s="154" t="s">
        <v>292</v>
      </c>
    </row>
    <row r="121" spans="1:35" ht="16.350000000000001" customHeight="1">
      <c r="AG121" s="28"/>
    </row>
    <row r="122" spans="1:35" ht="16.350000000000001" customHeight="1" thickBot="1">
      <c r="A122" s="632" t="s">
        <v>317</v>
      </c>
      <c r="B122" s="632"/>
      <c r="C122" s="632"/>
      <c r="D122" s="632"/>
      <c r="E122" s="632"/>
      <c r="F122" s="632"/>
      <c r="G122" s="632"/>
      <c r="H122" s="632"/>
      <c r="I122" s="632"/>
      <c r="J122" s="632"/>
      <c r="K122" s="632"/>
      <c r="L122" s="632"/>
      <c r="M122" s="632"/>
      <c r="N122" s="632"/>
      <c r="O122" s="632"/>
      <c r="P122" s="632"/>
      <c r="Q122" s="632"/>
      <c r="R122" s="632"/>
      <c r="S122" s="632"/>
      <c r="T122" s="632"/>
      <c r="U122" s="632"/>
      <c r="V122" s="632"/>
      <c r="W122" s="632"/>
      <c r="X122" s="632"/>
      <c r="Y122" s="632"/>
      <c r="Z122" s="632"/>
      <c r="AA122" s="632"/>
      <c r="AB122" s="632"/>
      <c r="AC122" s="632"/>
      <c r="AD122" s="632"/>
      <c r="AE122" s="632"/>
      <c r="AF122" s="632"/>
      <c r="AG122" s="632"/>
      <c r="AH122" s="195"/>
      <c r="AI122" s="195"/>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672">
        <f>'別添_計画書（病院及び有床診療所）'!AB107</f>
        <v>0</v>
      </c>
      <c r="AC123" s="672"/>
      <c r="AD123" s="672"/>
      <c r="AE123" s="672"/>
      <c r="AF123" s="672"/>
      <c r="AG123" s="78" t="s">
        <v>289</v>
      </c>
      <c r="AH123" s="181"/>
      <c r="AI123" s="181"/>
    </row>
    <row r="124" spans="1:35" ht="16.350000000000001" customHeight="1">
      <c r="A124" s="406"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56">
        <f>'別添_計画書（病院及び有床診療所）'!AB108</f>
        <v>0</v>
      </c>
      <c r="AC124" s="656"/>
      <c r="AD124" s="656"/>
      <c r="AE124" s="656"/>
      <c r="AF124" s="656"/>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612"/>
      <c r="AC125" s="612"/>
      <c r="AD125" s="612"/>
      <c r="AE125" s="612"/>
      <c r="AF125" s="612"/>
      <c r="AG125" s="168"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14">
        <f>AB125-AB124</f>
        <v>0</v>
      </c>
      <c r="AC126" s="614"/>
      <c r="AD126" s="614"/>
      <c r="AE126" s="614"/>
      <c r="AF126" s="614"/>
      <c r="AG126" s="168"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92"/>
      <c r="AC127" s="592"/>
      <c r="AD127" s="592"/>
      <c r="AE127" s="592"/>
      <c r="AF127" s="592"/>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615">
        <f>AB126-AB127</f>
        <v>0</v>
      </c>
      <c r="AC128" s="615"/>
      <c r="AD128" s="615"/>
      <c r="AE128" s="615"/>
      <c r="AF128" s="615"/>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610">
        <f>IFERROR(AB128/AB124*100,0)</f>
        <v>0</v>
      </c>
      <c r="AC129" s="610"/>
      <c r="AD129" s="610"/>
      <c r="AE129" s="610"/>
      <c r="AF129" s="610"/>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631"/>
      <c r="AB131" s="631"/>
      <c r="AC131" s="631"/>
      <c r="AD131" s="631"/>
      <c r="AE131" s="631"/>
      <c r="AF131" s="631"/>
      <c r="AG131" s="631"/>
    </row>
    <row r="132" spans="1:35" ht="16.149999999999999"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672">
        <f>'別添_計画書（病院及び有床診療所）'!AB116</f>
        <v>0</v>
      </c>
      <c r="AC132" s="672"/>
      <c r="AD132" s="672"/>
      <c r="AE132" s="672"/>
      <c r="AF132" s="672"/>
      <c r="AG132" s="78" t="s">
        <v>289</v>
      </c>
    </row>
    <row r="133" spans="1:35" ht="16.149999999999999" customHeight="1">
      <c r="A133" s="480"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56">
        <f>'別添_計画書（病院及び有床診療所）'!AB117</f>
        <v>0</v>
      </c>
      <c r="AC133" s="656"/>
      <c r="AD133" s="656"/>
      <c r="AE133" s="656"/>
      <c r="AF133" s="656"/>
      <c r="AG133" s="118" t="s">
        <v>270</v>
      </c>
    </row>
    <row r="134" spans="1:35" ht="16.149999999999999"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612"/>
      <c r="AC134" s="612"/>
      <c r="AD134" s="612"/>
      <c r="AE134" s="612"/>
      <c r="AF134" s="612"/>
      <c r="AG134" s="168" t="s">
        <v>270</v>
      </c>
    </row>
    <row r="135" spans="1:35" ht="16.149999999999999"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14">
        <f>AB134-AB133</f>
        <v>0</v>
      </c>
      <c r="AC135" s="614"/>
      <c r="AD135" s="614"/>
      <c r="AE135" s="614"/>
      <c r="AF135" s="614"/>
      <c r="AG135" s="168" t="s">
        <v>270</v>
      </c>
    </row>
    <row r="136" spans="1:35" ht="16.149999999999999"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92"/>
      <c r="AC136" s="592"/>
      <c r="AD136" s="592"/>
      <c r="AE136" s="592"/>
      <c r="AF136" s="592"/>
      <c r="AG136" s="120" t="s">
        <v>270</v>
      </c>
    </row>
    <row r="137" spans="1:35" ht="16.149999999999999"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615">
        <f>AB135-AB136</f>
        <v>0</v>
      </c>
      <c r="AC137" s="615"/>
      <c r="AD137" s="615"/>
      <c r="AE137" s="615"/>
      <c r="AF137" s="615"/>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610">
        <f>IFERROR(AB137/AB133*100,0)</f>
        <v>0</v>
      </c>
      <c r="AC138" s="610"/>
      <c r="AD138" s="610"/>
      <c r="AE138" s="610"/>
      <c r="AF138" s="610"/>
      <c r="AG138" s="154"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29"/>
      <c r="AB141" s="629"/>
      <c r="AC141" s="629"/>
      <c r="AD141" s="629"/>
      <c r="AE141" s="629"/>
      <c r="AF141" s="629"/>
      <c r="AG141" s="629"/>
      <c r="AH141" s="195"/>
      <c r="AI141" s="195"/>
    </row>
    <row r="142" spans="1:35" ht="16.149999999999999"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672">
        <f>'別添_計画書（病院及び有床診療所）'!AB126</f>
        <v>0</v>
      </c>
      <c r="AC142" s="672"/>
      <c r="AD142" s="672"/>
      <c r="AE142" s="672"/>
      <c r="AF142" s="672"/>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73">
        <f>'別添_計画書（病院及び有床診療所）'!AB127</f>
        <v>0</v>
      </c>
      <c r="AC143" s="673"/>
      <c r="AD143" s="673"/>
      <c r="AE143" s="673"/>
      <c r="AF143" s="673"/>
      <c r="AG143" s="478" t="s">
        <v>270</v>
      </c>
      <c r="AH143" s="181"/>
      <c r="AI143" s="181"/>
    </row>
    <row r="144" spans="1:35" ht="16.149999999999999" customHeight="1" collapsed="1">
      <c r="A144" s="471"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6">
        <f>'別添_計画書（病院及び有床診療所）'!AB128</f>
        <v>0</v>
      </c>
      <c r="AC144" s="656"/>
      <c r="AD144" s="656"/>
      <c r="AE144" s="656"/>
      <c r="AF144" s="656"/>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674"/>
      <c r="AC145" s="674"/>
      <c r="AD145" s="674"/>
      <c r="AE145" s="674"/>
      <c r="AF145" s="674"/>
      <c r="AG145" s="479" t="s">
        <v>270</v>
      </c>
    </row>
    <row r="146" spans="1:35" ht="16.149999999999999"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5"/>
      <c r="AC146" s="605"/>
      <c r="AD146" s="605"/>
      <c r="AE146" s="605"/>
      <c r="AF146" s="605"/>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675">
        <f>AB145-AB143</f>
        <v>0</v>
      </c>
      <c r="AC147" s="675"/>
      <c r="AD147" s="675"/>
      <c r="AE147" s="675"/>
      <c r="AF147" s="675"/>
      <c r="AG147" s="479" t="s">
        <v>270</v>
      </c>
    </row>
    <row r="148" spans="1:35" ht="16.149999999999999"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11">
        <f>AB146-AB144</f>
        <v>0</v>
      </c>
      <c r="AC148" s="611"/>
      <c r="AD148" s="611"/>
      <c r="AE148" s="611"/>
      <c r="AF148" s="611"/>
      <c r="AG148" s="124" t="s">
        <v>270</v>
      </c>
    </row>
    <row r="149" spans="1:35" ht="16.149999999999999"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605"/>
      <c r="AC149" s="605"/>
      <c r="AD149" s="605"/>
      <c r="AE149" s="605"/>
      <c r="AF149" s="605"/>
      <c r="AG149" s="127" t="s">
        <v>270</v>
      </c>
    </row>
    <row r="150" spans="1:35" ht="16.149999999999999"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68">
        <f>AB148-AB149</f>
        <v>0</v>
      </c>
      <c r="AC150" s="668"/>
      <c r="AD150" s="668"/>
      <c r="AE150" s="668"/>
      <c r="AF150" s="668"/>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669">
        <f>IFERROR(AB150/AB144*100,0)</f>
        <v>0</v>
      </c>
      <c r="AC151" s="669"/>
      <c r="AD151" s="669"/>
      <c r="AE151" s="669"/>
      <c r="AF151" s="669"/>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29"/>
      <c r="AB153" s="629"/>
      <c r="AC153" s="629"/>
      <c r="AD153" s="629"/>
      <c r="AE153" s="629"/>
      <c r="AF153" s="629"/>
      <c r="AG153" s="629"/>
      <c r="AH153" s="195"/>
      <c r="AI153" s="195"/>
    </row>
    <row r="154" spans="1:35" ht="16.149999999999999"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672">
        <f>'別添_計画書（病院及び有床診療所）'!AB138</f>
        <v>0</v>
      </c>
      <c r="AC154" s="672"/>
      <c r="AD154" s="672"/>
      <c r="AE154" s="672"/>
      <c r="AF154" s="672"/>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598">
        <f>'別添_計画書（病院及び有床診療所）'!AB139</f>
        <v>0</v>
      </c>
      <c r="AC155" s="598"/>
      <c r="AD155" s="598"/>
      <c r="AE155" s="598"/>
      <c r="AF155" s="598"/>
      <c r="AG155" s="323" t="s">
        <v>270</v>
      </c>
      <c r="AH155" s="181"/>
      <c r="AI155" s="181"/>
    </row>
    <row r="156" spans="1:35" ht="16.149999999999999"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56">
        <f>'別添_計画書（病院及び有床診療所）'!AB140</f>
        <v>0</v>
      </c>
      <c r="AC156" s="656"/>
      <c r="AD156" s="656"/>
      <c r="AE156" s="656"/>
      <c r="AF156" s="656"/>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670"/>
      <c r="AC157" s="670"/>
      <c r="AD157" s="670"/>
      <c r="AE157" s="670"/>
      <c r="AF157" s="670"/>
      <c r="AG157" s="326" t="s">
        <v>270</v>
      </c>
    </row>
    <row r="158" spans="1:35" ht="16.149999999999999"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05"/>
      <c r="AC158" s="605"/>
      <c r="AD158" s="605"/>
      <c r="AE158" s="605"/>
      <c r="AF158" s="605"/>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671">
        <f>AB157-AB155</f>
        <v>0</v>
      </c>
      <c r="AC159" s="671"/>
      <c r="AD159" s="671"/>
      <c r="AE159" s="671"/>
      <c r="AF159" s="671"/>
      <c r="AG159" s="326" t="s">
        <v>270</v>
      </c>
    </row>
    <row r="160" spans="1:35" ht="16.149999999999999"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11">
        <f>AB158-AB156</f>
        <v>0</v>
      </c>
      <c r="AC160" s="611"/>
      <c r="AD160" s="611"/>
      <c r="AE160" s="611"/>
      <c r="AF160" s="611"/>
      <c r="AG160" s="70" t="s">
        <v>270</v>
      </c>
    </row>
    <row r="161" spans="1:34" ht="16.149999999999999"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605"/>
      <c r="AC161" s="605"/>
      <c r="AD161" s="605"/>
      <c r="AE161" s="605"/>
      <c r="AF161" s="605"/>
      <c r="AG161" s="125" t="s">
        <v>270</v>
      </c>
    </row>
    <row r="162" spans="1:34" ht="16.149999999999999"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668">
        <f>AB160-AB161</f>
        <v>0</v>
      </c>
      <c r="AC162" s="668"/>
      <c r="AD162" s="668"/>
      <c r="AE162" s="668"/>
      <c r="AF162" s="668"/>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669">
        <f>IFERROR(AB162/AB156*100,0)</f>
        <v>0</v>
      </c>
      <c r="AC163" s="669"/>
      <c r="AD163" s="669"/>
      <c r="AE163" s="669"/>
      <c r="AF163" s="669"/>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627"/>
      <c r="G168" s="627"/>
      <c r="H168" s="3" t="s">
        <v>16</v>
      </c>
      <c r="I168" s="627"/>
      <c r="J168" s="627"/>
      <c r="K168" s="3" t="s">
        <v>264</v>
      </c>
      <c r="L168" s="627"/>
      <c r="M168" s="627"/>
      <c r="N168" s="3" t="s">
        <v>18</v>
      </c>
      <c r="O168" s="3"/>
      <c r="P168" s="3"/>
      <c r="Q168" s="3" t="s">
        <v>444</v>
      </c>
      <c r="R168" s="3"/>
      <c r="S168" s="3"/>
      <c r="T168" s="3"/>
      <c r="U168" s="628"/>
      <c r="V168" s="628"/>
      <c r="W168" s="628"/>
      <c r="X168" s="628"/>
      <c r="Y168" s="628"/>
      <c r="Z168" s="628"/>
      <c r="AA168" s="628"/>
      <c r="AB168" s="628"/>
      <c r="AC168" s="628"/>
      <c r="AD168" s="628"/>
      <c r="AE168" s="628"/>
      <c r="AF168" s="628"/>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